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linvestcz.sharepoint.com/sites/Investice-AlfagenV/Sdilene dokumenty/Alfagen VŘ/Výstavba haly - II. etapa/Doplnění ZD/"/>
    </mc:Choice>
  </mc:AlternateContent>
  <xr:revisionPtr revIDLastSave="5" documentId="11_BF6AEBA41507A66195BFBAAE7F767D3A2BE4AD75" xr6:coauthVersionLast="47" xr6:coauthVersionMax="47" xr10:uidLastSave="{5585952A-C16A-408C-98D3-D6BB4E93D0CE}"/>
  <bookViews>
    <workbookView xWindow="18105" yWindow="4350" windowWidth="19005" windowHeight="15210" tabRatio="956" firstSheet="5" activeTab="8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 02.01 _Stavební řešení Pol" sheetId="12" r:id="rId4"/>
    <sheet name="SO 02.02 _Stavební řešení Pol" sheetId="13" r:id="rId5"/>
    <sheet name="SO 02.03 _1_SO02.3_Stav.řeš. Po" sheetId="14" r:id="rId6"/>
    <sheet name="SO 02.03 _2_SO02.3_Ocel.kce Pol" sheetId="15" r:id="rId7"/>
    <sheet name="SO 02.03 _3_SO02.3_ZTI Pol" sheetId="16" r:id="rId8"/>
    <sheet name="SO 02.04 _Stavební řešení Pol" sheetId="17" r:id="rId9"/>
    <sheet name="SO 04 SO04_Komunikace Pol" sheetId="18" r:id="rId10"/>
    <sheet name="SO 09 _1_SO09_Stav.řeš. Pol" sheetId="19" r:id="rId11"/>
    <sheet name="SO 09 _2_SO09_Ocel.kce Pol" sheetId="20" r:id="rId12"/>
    <sheet name="SO 10 _1_SO10_Stav.řeš. Pol" sheetId="21" r:id="rId13"/>
    <sheet name="SO 10 _2_SO10_ZTI Pol" sheetId="22" r:id="rId14"/>
  </sheets>
  <externalReferences>
    <externalReference r:id="rId15"/>
  </externalReferences>
  <definedNames>
    <definedName name="CelkemDPHVypocet" localSheetId="1">Stavba!$H$59</definedName>
    <definedName name="CenaCelkem">Stavba!$G$29</definedName>
    <definedName name="CenaCelkemBezDPH">Stavba!$G$28</definedName>
    <definedName name="CenaCelkemVypocet" localSheetId="1">Stavba!$I$59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02.01 _Stavební řešení Pol'!$1:$7</definedName>
    <definedName name="_xlnm.Print_Titles" localSheetId="4">'SO 02.02 _Stavební řešení Pol'!$1:$7</definedName>
    <definedName name="_xlnm.Print_Titles" localSheetId="5">'SO 02.03 _1_SO02.3_Stav.řeš. Po'!$1:$7</definedName>
    <definedName name="_xlnm.Print_Titles" localSheetId="6">'SO 02.03 _2_SO02.3_Ocel.kce Pol'!$1:$7</definedName>
    <definedName name="_xlnm.Print_Titles" localSheetId="7">'SO 02.03 _3_SO02.3_ZTI Pol'!$1:$7</definedName>
    <definedName name="_xlnm.Print_Titles" localSheetId="8">'SO 02.04 _Stavební řešení Pol'!$1:$7</definedName>
    <definedName name="_xlnm.Print_Titles" localSheetId="9">'SO 04 SO04_Komunikace Pol'!$1:$7</definedName>
    <definedName name="_xlnm.Print_Titles" localSheetId="10">'SO 09 _1_SO09_Stav.řeš. Pol'!$1:$7</definedName>
    <definedName name="_xlnm.Print_Titles" localSheetId="11">'SO 09 _2_SO09_Ocel.kce Pol'!$1:$7</definedName>
    <definedName name="_xlnm.Print_Titles" localSheetId="12">'SO 10 _1_SO10_Stav.řeš. Pol'!$1:$7</definedName>
    <definedName name="_xlnm.Print_Titles" localSheetId="13">'SO 10 _2_SO10_ZTI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02.01 _Stavební řešení Pol'!$A$1:$Y$341</definedName>
    <definedName name="_xlnm.Print_Area" localSheetId="4">'SO 02.02 _Stavební řešení Pol'!$A$1:$Y$162</definedName>
    <definedName name="_xlnm.Print_Area" localSheetId="5">'SO 02.03 _1_SO02.3_Stav.řeš. Po'!$A$1:$Y$415</definedName>
    <definedName name="_xlnm.Print_Area" localSheetId="6">'SO 02.03 _2_SO02.3_Ocel.kce Pol'!$A$1:$Y$78</definedName>
    <definedName name="_xlnm.Print_Area" localSheetId="7">'SO 02.03 _3_SO02.3_ZTI Pol'!$A$1:$Y$164</definedName>
    <definedName name="_xlnm.Print_Area" localSheetId="8">'SO 02.04 _Stavební řešení Pol'!$A$1:$Y$702</definedName>
    <definedName name="_xlnm.Print_Area" localSheetId="9">'SO 04 SO04_Komunikace Pol'!$A$1:$Y$145</definedName>
    <definedName name="_xlnm.Print_Area" localSheetId="10">'SO 09 _1_SO09_Stav.řeš. Pol'!$A$1:$Y$324</definedName>
    <definedName name="_xlnm.Print_Area" localSheetId="11">'SO 09 _2_SO09_Ocel.kce Pol'!$A$1:$Y$51</definedName>
    <definedName name="_xlnm.Print_Area" localSheetId="12">'SO 10 _1_SO10_Stav.řeš. Pol'!$A$1:$Y$443</definedName>
    <definedName name="_xlnm.Print_Area" localSheetId="13">'SO 10 _2_SO10_ZTI Pol'!$A$1:$Y$74</definedName>
    <definedName name="_xlnm.Print_Area" localSheetId="1">Stavba!$A$1:$J$130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Stavba!$F$59</definedName>
    <definedName name="ZakladDPHZakl">Stavba!$G$25</definedName>
    <definedName name="ZakladDPHZaklVypocet" localSheetId="1">Stavba!$G$59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12" i="22" l="1"/>
  <c r="BA10" i="22"/>
  <c r="O8" i="22"/>
  <c r="G9" i="22"/>
  <c r="M9" i="22" s="1"/>
  <c r="I9" i="22"/>
  <c r="I8" i="22" s="1"/>
  <c r="K9" i="22"/>
  <c r="K8" i="22" s="1"/>
  <c r="O9" i="22"/>
  <c r="Q9" i="22"/>
  <c r="Q8" i="22" s="1"/>
  <c r="V9" i="22"/>
  <c r="G11" i="22"/>
  <c r="G8" i="22" s="1"/>
  <c r="I11" i="22"/>
  <c r="K11" i="22"/>
  <c r="O11" i="22"/>
  <c r="Q11" i="22"/>
  <c r="V11" i="22"/>
  <c r="G14" i="22"/>
  <c r="I14" i="22"/>
  <c r="K14" i="22"/>
  <c r="O14" i="22"/>
  <c r="Q14" i="22"/>
  <c r="V14" i="22"/>
  <c r="G15" i="22"/>
  <c r="M15" i="22" s="1"/>
  <c r="I15" i="22"/>
  <c r="K15" i="22"/>
  <c r="O15" i="22"/>
  <c r="Q15" i="22"/>
  <c r="V15" i="22"/>
  <c r="G16" i="22"/>
  <c r="M16" i="22" s="1"/>
  <c r="I16" i="22"/>
  <c r="K16" i="22"/>
  <c r="O16" i="22"/>
  <c r="Q16" i="22"/>
  <c r="V16" i="22"/>
  <c r="G17" i="22"/>
  <c r="M17" i="22" s="1"/>
  <c r="I17" i="22"/>
  <c r="K17" i="22"/>
  <c r="O17" i="22"/>
  <c r="Q17" i="22"/>
  <c r="V17" i="22"/>
  <c r="G18" i="22"/>
  <c r="M18" i="22" s="1"/>
  <c r="I18" i="22"/>
  <c r="K18" i="22"/>
  <c r="O18" i="22"/>
  <c r="Q18" i="22"/>
  <c r="V18" i="22"/>
  <c r="G19" i="22"/>
  <c r="I19" i="22"/>
  <c r="K19" i="22"/>
  <c r="M19" i="22"/>
  <c r="O19" i="22"/>
  <c r="Q19" i="22"/>
  <c r="V19" i="22"/>
  <c r="G20" i="22"/>
  <c r="M20" i="22" s="1"/>
  <c r="I20" i="22"/>
  <c r="K20" i="22"/>
  <c r="O20" i="22"/>
  <c r="Q20" i="22"/>
  <c r="V20" i="22"/>
  <c r="G21" i="22"/>
  <c r="M21" i="22" s="1"/>
  <c r="I21" i="22"/>
  <c r="K21" i="22"/>
  <c r="O21" i="22"/>
  <c r="Q21" i="22"/>
  <c r="V21" i="22"/>
  <c r="G22" i="22"/>
  <c r="M22" i="22" s="1"/>
  <c r="I22" i="22"/>
  <c r="K22" i="22"/>
  <c r="O22" i="22"/>
  <c r="Q22" i="22"/>
  <c r="V22" i="22"/>
  <c r="G23" i="22"/>
  <c r="M23" i="22" s="1"/>
  <c r="I23" i="22"/>
  <c r="K23" i="22"/>
  <c r="O23" i="22"/>
  <c r="Q23" i="22"/>
  <c r="V23" i="22"/>
  <c r="G24" i="22"/>
  <c r="M24" i="22" s="1"/>
  <c r="I24" i="22"/>
  <c r="K24" i="22"/>
  <c r="O24" i="22"/>
  <c r="Q24" i="22"/>
  <c r="V24" i="22"/>
  <c r="G25" i="22"/>
  <c r="M25" i="22" s="1"/>
  <c r="I25" i="22"/>
  <c r="K25" i="22"/>
  <c r="O25" i="22"/>
  <c r="Q25" i="22"/>
  <c r="V25" i="22"/>
  <c r="G26" i="22"/>
  <c r="M26" i="22" s="1"/>
  <c r="I26" i="22"/>
  <c r="K26" i="22"/>
  <c r="O26" i="22"/>
  <c r="Q26" i="22"/>
  <c r="V26" i="22"/>
  <c r="G27" i="22"/>
  <c r="M27" i="22" s="1"/>
  <c r="I27" i="22"/>
  <c r="K27" i="22"/>
  <c r="O27" i="22"/>
  <c r="Q27" i="22"/>
  <c r="V27" i="22"/>
  <c r="G28" i="22"/>
  <c r="I28" i="22"/>
  <c r="K28" i="22"/>
  <c r="M28" i="22"/>
  <c r="O28" i="22"/>
  <c r="Q28" i="22"/>
  <c r="V28" i="22"/>
  <c r="G29" i="22"/>
  <c r="M29" i="22" s="1"/>
  <c r="I29" i="22"/>
  <c r="K29" i="22"/>
  <c r="O29" i="22"/>
  <c r="Q29" i="22"/>
  <c r="V29" i="22"/>
  <c r="G30" i="22"/>
  <c r="M30" i="22" s="1"/>
  <c r="I30" i="22"/>
  <c r="K30" i="22"/>
  <c r="O30" i="22"/>
  <c r="Q30" i="22"/>
  <c r="V30" i="22"/>
  <c r="G31" i="22"/>
  <c r="M31" i="22" s="1"/>
  <c r="I31" i="22"/>
  <c r="K31" i="22"/>
  <c r="O31" i="22"/>
  <c r="Q31" i="22"/>
  <c r="V31" i="22"/>
  <c r="G32" i="22"/>
  <c r="M32" i="22" s="1"/>
  <c r="I32" i="22"/>
  <c r="K32" i="22"/>
  <c r="O32" i="22"/>
  <c r="Q32" i="22"/>
  <c r="V32" i="22"/>
  <c r="G33" i="22"/>
  <c r="M33" i="22" s="1"/>
  <c r="I33" i="22"/>
  <c r="K33" i="22"/>
  <c r="O33" i="22"/>
  <c r="Q33" i="22"/>
  <c r="V33" i="22"/>
  <c r="G34" i="22"/>
  <c r="M34" i="22" s="1"/>
  <c r="I34" i="22"/>
  <c r="K34" i="22"/>
  <c r="O34" i="22"/>
  <c r="Q34" i="22"/>
  <c r="V34" i="22"/>
  <c r="G35" i="22"/>
  <c r="M35" i="22" s="1"/>
  <c r="I35" i="22"/>
  <c r="K35" i="22"/>
  <c r="O35" i="22"/>
  <c r="Q35" i="22"/>
  <c r="V35" i="22"/>
  <c r="G36" i="22"/>
  <c r="M36" i="22" s="1"/>
  <c r="I36" i="22"/>
  <c r="K36" i="22"/>
  <c r="O36" i="22"/>
  <c r="Q36" i="22"/>
  <c r="V36" i="22"/>
  <c r="G37" i="22"/>
  <c r="M37" i="22" s="1"/>
  <c r="I37" i="22"/>
  <c r="K37" i="22"/>
  <c r="O37" i="22"/>
  <c r="Q37" i="22"/>
  <c r="V37" i="22"/>
  <c r="G40" i="22"/>
  <c r="M40" i="22" s="1"/>
  <c r="I40" i="22"/>
  <c r="K40" i="22"/>
  <c r="O40" i="22"/>
  <c r="Q40" i="22"/>
  <c r="V40" i="22"/>
  <c r="G41" i="22"/>
  <c r="I41" i="22"/>
  <c r="K41" i="22"/>
  <c r="M41" i="22"/>
  <c r="O41" i="22"/>
  <c r="Q41" i="22"/>
  <c r="V41" i="22"/>
  <c r="G42" i="22"/>
  <c r="M42" i="22" s="1"/>
  <c r="I42" i="22"/>
  <c r="K42" i="22"/>
  <c r="O42" i="22"/>
  <c r="Q42" i="22"/>
  <c r="V42" i="22"/>
  <c r="G43" i="22"/>
  <c r="M43" i="22" s="1"/>
  <c r="I43" i="22"/>
  <c r="K43" i="22"/>
  <c r="O43" i="22"/>
  <c r="Q43" i="22"/>
  <c r="V43" i="22"/>
  <c r="G44" i="22"/>
  <c r="I44" i="22"/>
  <c r="K44" i="22"/>
  <c r="M44" i="22"/>
  <c r="O44" i="22"/>
  <c r="Q44" i="22"/>
  <c r="V44" i="22"/>
  <c r="G45" i="22"/>
  <c r="M45" i="22" s="1"/>
  <c r="I45" i="22"/>
  <c r="K45" i="22"/>
  <c r="O45" i="22"/>
  <c r="Q45" i="22"/>
  <c r="V45" i="22"/>
  <c r="G46" i="22"/>
  <c r="I46" i="22"/>
  <c r="K46" i="22"/>
  <c r="O46" i="22"/>
  <c r="Q46" i="22"/>
  <c r="V46" i="22"/>
  <c r="G47" i="22"/>
  <c r="M47" i="22" s="1"/>
  <c r="I47" i="22"/>
  <c r="K47" i="22"/>
  <c r="O47" i="22"/>
  <c r="Q47" i="22"/>
  <c r="V47" i="22"/>
  <c r="G48" i="22"/>
  <c r="M48" i="22" s="1"/>
  <c r="I48" i="22"/>
  <c r="K48" i="22"/>
  <c r="O48" i="22"/>
  <c r="Q48" i="22"/>
  <c r="V48" i="22"/>
  <c r="G49" i="22"/>
  <c r="I49" i="22"/>
  <c r="K49" i="22"/>
  <c r="M49" i="22"/>
  <c r="O49" i="22"/>
  <c r="Q49" i="22"/>
  <c r="V49" i="22"/>
  <c r="G50" i="22"/>
  <c r="I50" i="22"/>
  <c r="K50" i="22"/>
  <c r="M50" i="22"/>
  <c r="O50" i="22"/>
  <c r="Q50" i="22"/>
  <c r="V50" i="22"/>
  <c r="G51" i="22"/>
  <c r="M51" i="22" s="1"/>
  <c r="I51" i="22"/>
  <c r="K51" i="22"/>
  <c r="O51" i="22"/>
  <c r="Q51" i="22"/>
  <c r="V51" i="22"/>
  <c r="V53" i="22"/>
  <c r="G54" i="22"/>
  <c r="I54" i="22"/>
  <c r="K54" i="22"/>
  <c r="M54" i="22"/>
  <c r="O54" i="22"/>
  <c r="Q54" i="22"/>
  <c r="V54" i="22"/>
  <c r="G55" i="22"/>
  <c r="I55" i="22"/>
  <c r="K55" i="22"/>
  <c r="O55" i="22"/>
  <c r="O53" i="22" s="1"/>
  <c r="Q55" i="22"/>
  <c r="Q53" i="22" s="1"/>
  <c r="V55" i="22"/>
  <c r="G56" i="22"/>
  <c r="M56" i="22" s="1"/>
  <c r="I56" i="22"/>
  <c r="K56" i="22"/>
  <c r="O56" i="22"/>
  <c r="Q56" i="22"/>
  <c r="V56" i="22"/>
  <c r="G57" i="22"/>
  <c r="M57" i="22" s="1"/>
  <c r="I57" i="22"/>
  <c r="K57" i="22"/>
  <c r="O57" i="22"/>
  <c r="Q57" i="22"/>
  <c r="V57" i="22"/>
  <c r="G60" i="22"/>
  <c r="M60" i="22" s="1"/>
  <c r="I60" i="22"/>
  <c r="K60" i="22"/>
  <c r="O60" i="22"/>
  <c r="O59" i="22" s="1"/>
  <c r="Q60" i="22"/>
  <c r="V60" i="22"/>
  <c r="G61" i="22"/>
  <c r="M61" i="22" s="1"/>
  <c r="I61" i="22"/>
  <c r="I59" i="22" s="1"/>
  <c r="K61" i="22"/>
  <c r="O61" i="22"/>
  <c r="Q61" i="22"/>
  <c r="Q59" i="22" s="1"/>
  <c r="V61" i="22"/>
  <c r="G62" i="22"/>
  <c r="I62" i="22"/>
  <c r="K62" i="22"/>
  <c r="K59" i="22" s="1"/>
  <c r="M62" i="22"/>
  <c r="O62" i="22"/>
  <c r="Q62" i="22"/>
  <c r="V62" i="22"/>
  <c r="G63" i="22"/>
  <c r="I63" i="22"/>
  <c r="K63" i="22"/>
  <c r="M63" i="22"/>
  <c r="O63" i="22"/>
  <c r="Q63" i="22"/>
  <c r="V63" i="22"/>
  <c r="G64" i="22"/>
  <c r="M64" i="22" s="1"/>
  <c r="I64" i="22"/>
  <c r="K64" i="22"/>
  <c r="O64" i="22"/>
  <c r="Q64" i="22"/>
  <c r="V64" i="22"/>
  <c r="G66" i="22"/>
  <c r="I66" i="22"/>
  <c r="K66" i="22"/>
  <c r="O66" i="22"/>
  <c r="Q66" i="22"/>
  <c r="Q65" i="22" s="1"/>
  <c r="V66" i="22"/>
  <c r="G67" i="22"/>
  <c r="M67" i="22" s="1"/>
  <c r="I67" i="22"/>
  <c r="I65" i="22" s="1"/>
  <c r="K67" i="22"/>
  <c r="O67" i="22"/>
  <c r="Q67" i="22"/>
  <c r="V67" i="22"/>
  <c r="G68" i="22"/>
  <c r="I68" i="22"/>
  <c r="K68" i="22"/>
  <c r="M68" i="22"/>
  <c r="O68" i="22"/>
  <c r="Q68" i="22"/>
  <c r="V68" i="22"/>
  <c r="G69" i="22"/>
  <c r="M69" i="22" s="1"/>
  <c r="I69" i="22"/>
  <c r="K69" i="22"/>
  <c r="O69" i="22"/>
  <c r="Q69" i="22"/>
  <c r="V69" i="22"/>
  <c r="G70" i="22"/>
  <c r="M70" i="22" s="1"/>
  <c r="I70" i="22"/>
  <c r="K70" i="22"/>
  <c r="O70" i="22"/>
  <c r="Q70" i="22"/>
  <c r="V70" i="22"/>
  <c r="G71" i="22"/>
  <c r="M71" i="22" s="1"/>
  <c r="I71" i="22"/>
  <c r="K71" i="22"/>
  <c r="O71" i="22"/>
  <c r="Q71" i="22"/>
  <c r="V71" i="22"/>
  <c r="AE73" i="22"/>
  <c r="F58" i="1" s="1"/>
  <c r="BA440" i="21"/>
  <c r="BA438" i="21"/>
  <c r="BA436" i="21"/>
  <c r="BA434" i="21"/>
  <c r="BA432" i="21"/>
  <c r="BA430" i="21"/>
  <c r="BA427" i="21"/>
  <c r="BA425" i="21"/>
  <c r="BA423" i="21"/>
  <c r="BA396" i="21"/>
  <c r="BA391" i="21"/>
  <c r="BA277" i="21"/>
  <c r="BA275" i="21"/>
  <c r="BA237" i="21"/>
  <c r="BA191" i="21"/>
  <c r="BA177" i="21"/>
  <c r="BA174" i="21"/>
  <c r="BA167" i="21"/>
  <c r="BA140" i="21"/>
  <c r="BA108" i="21"/>
  <c r="BA85" i="21"/>
  <c r="BA81" i="21"/>
  <c r="BA68" i="21"/>
  <c r="BA65" i="21"/>
  <c r="BA51" i="21"/>
  <c r="BA34" i="21"/>
  <c r="BA28" i="21"/>
  <c r="BA23" i="21"/>
  <c r="BA21" i="21"/>
  <c r="BA16" i="21"/>
  <c r="BA14" i="21"/>
  <c r="BA12" i="21"/>
  <c r="BA10" i="21"/>
  <c r="G9" i="21"/>
  <c r="M9" i="21" s="1"/>
  <c r="I9" i="21"/>
  <c r="K9" i="21"/>
  <c r="O9" i="21"/>
  <c r="Q9" i="21"/>
  <c r="V9" i="21"/>
  <c r="G11" i="21"/>
  <c r="I11" i="21"/>
  <c r="K11" i="21"/>
  <c r="O11" i="21"/>
  <c r="Q11" i="21"/>
  <c r="V11" i="21"/>
  <c r="G13" i="21"/>
  <c r="M13" i="21" s="1"/>
  <c r="I13" i="21"/>
  <c r="K13" i="21"/>
  <c r="O13" i="21"/>
  <c r="Q13" i="21"/>
  <c r="V13" i="21"/>
  <c r="G15" i="21"/>
  <c r="M15" i="21" s="1"/>
  <c r="I15" i="21"/>
  <c r="K15" i="21"/>
  <c r="O15" i="21"/>
  <c r="Q15" i="21"/>
  <c r="V15" i="21"/>
  <c r="G20" i="21"/>
  <c r="M20" i="21" s="1"/>
  <c r="I20" i="21"/>
  <c r="K20" i="21"/>
  <c r="O20" i="21"/>
  <c r="Q20" i="21"/>
  <c r="V20" i="21"/>
  <c r="G22" i="21"/>
  <c r="M22" i="21" s="1"/>
  <c r="I22" i="21"/>
  <c r="K22" i="21"/>
  <c r="O22" i="21"/>
  <c r="Q22" i="21"/>
  <c r="V22" i="21"/>
  <c r="G27" i="21"/>
  <c r="M27" i="21" s="1"/>
  <c r="I27" i="21"/>
  <c r="K27" i="21"/>
  <c r="O27" i="21"/>
  <c r="Q27" i="21"/>
  <c r="V27" i="21"/>
  <c r="G29" i="21"/>
  <c r="I29" i="21"/>
  <c r="K29" i="21"/>
  <c r="M29" i="21"/>
  <c r="O29" i="21"/>
  <c r="Q29" i="21"/>
  <c r="V29" i="21"/>
  <c r="G31" i="21"/>
  <c r="M31" i="21" s="1"/>
  <c r="I31" i="21"/>
  <c r="K31" i="21"/>
  <c r="O31" i="21"/>
  <c r="Q31" i="21"/>
  <c r="V31" i="21"/>
  <c r="G33" i="21"/>
  <c r="M33" i="21" s="1"/>
  <c r="I33" i="21"/>
  <c r="K33" i="21"/>
  <c r="O33" i="21"/>
  <c r="Q33" i="21"/>
  <c r="V33" i="21"/>
  <c r="G36" i="21"/>
  <c r="M36" i="21" s="1"/>
  <c r="I36" i="21"/>
  <c r="K36" i="21"/>
  <c r="O36" i="21"/>
  <c r="Q36" i="21"/>
  <c r="V36" i="21"/>
  <c r="G39" i="21"/>
  <c r="M39" i="21" s="1"/>
  <c r="I39" i="21"/>
  <c r="K39" i="21"/>
  <c r="O39" i="21"/>
  <c r="Q39" i="21"/>
  <c r="V39" i="21"/>
  <c r="G42" i="21"/>
  <c r="I42" i="21"/>
  <c r="K42" i="21"/>
  <c r="M42" i="21"/>
  <c r="O42" i="21"/>
  <c r="Q42" i="21"/>
  <c r="V42" i="21"/>
  <c r="G44" i="21"/>
  <c r="M44" i="21" s="1"/>
  <c r="I44" i="21"/>
  <c r="K44" i="21"/>
  <c r="O44" i="21"/>
  <c r="Q44" i="21"/>
  <c r="V44" i="21"/>
  <c r="G45" i="21"/>
  <c r="M45" i="21" s="1"/>
  <c r="I45" i="21"/>
  <c r="K45" i="21"/>
  <c r="O45" i="21"/>
  <c r="Q45" i="21"/>
  <c r="V45" i="21"/>
  <c r="G48" i="21"/>
  <c r="M48" i="21" s="1"/>
  <c r="I48" i="21"/>
  <c r="K48" i="21"/>
  <c r="O48" i="21"/>
  <c r="Q48" i="21"/>
  <c r="V48" i="21"/>
  <c r="G50" i="21"/>
  <c r="I50" i="21"/>
  <c r="K50" i="21"/>
  <c r="O50" i="21"/>
  <c r="Q50" i="21"/>
  <c r="V50" i="21"/>
  <c r="G53" i="21"/>
  <c r="M53" i="21" s="1"/>
  <c r="I53" i="21"/>
  <c r="K53" i="21"/>
  <c r="O53" i="21"/>
  <c r="Q53" i="21"/>
  <c r="V53" i="21"/>
  <c r="G56" i="21"/>
  <c r="M56" i="21" s="1"/>
  <c r="I56" i="21"/>
  <c r="K56" i="21"/>
  <c r="O56" i="21"/>
  <c r="Q56" i="21"/>
  <c r="V56" i="21"/>
  <c r="G61" i="21"/>
  <c r="M61" i="21" s="1"/>
  <c r="I61" i="21"/>
  <c r="K61" i="21"/>
  <c r="O61" i="21"/>
  <c r="Q61" i="21"/>
  <c r="V61" i="21"/>
  <c r="G64" i="21"/>
  <c r="I64" i="21"/>
  <c r="K64" i="21"/>
  <c r="M64" i="21"/>
  <c r="O64" i="21"/>
  <c r="Q64" i="21"/>
  <c r="V64" i="21"/>
  <c r="G67" i="21"/>
  <c r="I67" i="21"/>
  <c r="K67" i="21"/>
  <c r="M67" i="21"/>
  <c r="O67" i="21"/>
  <c r="Q67" i="21"/>
  <c r="V67" i="21"/>
  <c r="G69" i="21"/>
  <c r="M69" i="21" s="1"/>
  <c r="I69" i="21"/>
  <c r="K69" i="21"/>
  <c r="O69" i="21"/>
  <c r="Q69" i="21"/>
  <c r="V69" i="21"/>
  <c r="G72" i="21"/>
  <c r="M72" i="21" s="1"/>
  <c r="I72" i="21"/>
  <c r="K72" i="21"/>
  <c r="O72" i="21"/>
  <c r="Q72" i="21"/>
  <c r="V72" i="21"/>
  <c r="G76" i="21"/>
  <c r="M76" i="21" s="1"/>
  <c r="I76" i="21"/>
  <c r="K76" i="21"/>
  <c r="O76" i="21"/>
  <c r="Q76" i="21"/>
  <c r="V76" i="21"/>
  <c r="G80" i="21"/>
  <c r="M80" i="21" s="1"/>
  <c r="I80" i="21"/>
  <c r="K80" i="21"/>
  <c r="O80" i="21"/>
  <c r="Q80" i="21"/>
  <c r="V80" i="21"/>
  <c r="G84" i="21"/>
  <c r="M84" i="21" s="1"/>
  <c r="I84" i="21"/>
  <c r="K84" i="21"/>
  <c r="O84" i="21"/>
  <c r="Q84" i="21"/>
  <c r="V84" i="21"/>
  <c r="G86" i="21"/>
  <c r="M86" i="21" s="1"/>
  <c r="I86" i="21"/>
  <c r="K86" i="21"/>
  <c r="O86" i="21"/>
  <c r="Q86" i="21"/>
  <c r="V86" i="21"/>
  <c r="G89" i="21"/>
  <c r="M89" i="21" s="1"/>
  <c r="I89" i="21"/>
  <c r="K89" i="21"/>
  <c r="O89" i="21"/>
  <c r="Q89" i="21"/>
  <c r="V89" i="21"/>
  <c r="V88" i="21" s="1"/>
  <c r="G91" i="21"/>
  <c r="M91" i="21" s="1"/>
  <c r="I91" i="21"/>
  <c r="K91" i="21"/>
  <c r="O91" i="21"/>
  <c r="Q91" i="21"/>
  <c r="V91" i="21"/>
  <c r="G98" i="21"/>
  <c r="M98" i="21" s="1"/>
  <c r="I98" i="21"/>
  <c r="K98" i="21"/>
  <c r="O98" i="21"/>
  <c r="Q98" i="21"/>
  <c r="V98" i="21"/>
  <c r="G100" i="21"/>
  <c r="M100" i="21" s="1"/>
  <c r="I100" i="21"/>
  <c r="K100" i="21"/>
  <c r="O100" i="21"/>
  <c r="Q100" i="21"/>
  <c r="V100" i="21"/>
  <c r="G102" i="21"/>
  <c r="M102" i="21" s="1"/>
  <c r="I102" i="21"/>
  <c r="K102" i="21"/>
  <c r="O102" i="21"/>
  <c r="Q102" i="21"/>
  <c r="V102" i="21"/>
  <c r="G104" i="21"/>
  <c r="M104" i="21" s="1"/>
  <c r="I104" i="21"/>
  <c r="K104" i="21"/>
  <c r="O104" i="21"/>
  <c r="Q104" i="21"/>
  <c r="V104" i="21"/>
  <c r="G107" i="21"/>
  <c r="I107" i="21"/>
  <c r="K107" i="21"/>
  <c r="M107" i="21"/>
  <c r="O107" i="21"/>
  <c r="Q107" i="21"/>
  <c r="V107" i="21"/>
  <c r="G111" i="21"/>
  <c r="M111" i="21" s="1"/>
  <c r="I111" i="21"/>
  <c r="K111" i="21"/>
  <c r="O111" i="21"/>
  <c r="Q111" i="21"/>
  <c r="V111" i="21"/>
  <c r="G114" i="21"/>
  <c r="M114" i="21" s="1"/>
  <c r="I114" i="21"/>
  <c r="K114" i="21"/>
  <c r="O114" i="21"/>
  <c r="Q114" i="21"/>
  <c r="V114" i="21"/>
  <c r="V116" i="21"/>
  <c r="G117" i="21"/>
  <c r="I117" i="21"/>
  <c r="I116" i="21" s="1"/>
  <c r="K117" i="21"/>
  <c r="M117" i="21"/>
  <c r="O117" i="21"/>
  <c r="Q117" i="21"/>
  <c r="V117" i="21"/>
  <c r="G121" i="21"/>
  <c r="I121" i="21"/>
  <c r="K121" i="21"/>
  <c r="O121" i="21"/>
  <c r="Q121" i="21"/>
  <c r="Q116" i="21" s="1"/>
  <c r="V121" i="21"/>
  <c r="G126" i="21"/>
  <c r="M126" i="21" s="1"/>
  <c r="I126" i="21"/>
  <c r="K126" i="21"/>
  <c r="O126" i="21"/>
  <c r="Q126" i="21"/>
  <c r="V126" i="21"/>
  <c r="G127" i="21"/>
  <c r="M127" i="21" s="1"/>
  <c r="I127" i="21"/>
  <c r="K127" i="21"/>
  <c r="O127" i="21"/>
  <c r="Q127" i="21"/>
  <c r="V127" i="21"/>
  <c r="K133" i="21"/>
  <c r="G134" i="21"/>
  <c r="G133" i="21" s="1"/>
  <c r="I92" i="1" s="1"/>
  <c r="I134" i="21"/>
  <c r="I133" i="21" s="1"/>
  <c r="K134" i="21"/>
  <c r="O134" i="21"/>
  <c r="O133" i="21" s="1"/>
  <c r="Q134" i="21"/>
  <c r="Q133" i="21" s="1"/>
  <c r="V134" i="21"/>
  <c r="V133" i="21" s="1"/>
  <c r="G139" i="21"/>
  <c r="I139" i="21"/>
  <c r="K139" i="21"/>
  <c r="M139" i="21"/>
  <c r="O139" i="21"/>
  <c r="Q139" i="21"/>
  <c r="V139" i="21"/>
  <c r="G145" i="21"/>
  <c r="I145" i="21"/>
  <c r="K145" i="21"/>
  <c r="M145" i="21"/>
  <c r="O145" i="21"/>
  <c r="Q145" i="21"/>
  <c r="V145" i="21"/>
  <c r="G147" i="21"/>
  <c r="I147" i="21"/>
  <c r="K147" i="21"/>
  <c r="O147" i="21"/>
  <c r="Q147" i="21"/>
  <c r="V147" i="21"/>
  <c r="G152" i="21"/>
  <c r="M152" i="21" s="1"/>
  <c r="I152" i="21"/>
  <c r="K152" i="21"/>
  <c r="O152" i="21"/>
  <c r="Q152" i="21"/>
  <c r="V152" i="21"/>
  <c r="G155" i="21"/>
  <c r="M155" i="21" s="1"/>
  <c r="I155" i="21"/>
  <c r="K155" i="21"/>
  <c r="O155" i="21"/>
  <c r="Q155" i="21"/>
  <c r="V155" i="21"/>
  <c r="G166" i="21"/>
  <c r="M166" i="21" s="1"/>
  <c r="I166" i="21"/>
  <c r="K166" i="21"/>
  <c r="O166" i="21"/>
  <c r="Q166" i="21"/>
  <c r="V166" i="21"/>
  <c r="G171" i="21"/>
  <c r="M171" i="21" s="1"/>
  <c r="I171" i="21"/>
  <c r="K171" i="21"/>
  <c r="O171" i="21"/>
  <c r="Q171" i="21"/>
  <c r="V171" i="21"/>
  <c r="G173" i="21"/>
  <c r="M173" i="21" s="1"/>
  <c r="I173" i="21"/>
  <c r="K173" i="21"/>
  <c r="O173" i="21"/>
  <c r="Q173" i="21"/>
  <c r="Q138" i="21" s="1"/>
  <c r="V173" i="21"/>
  <c r="G176" i="21"/>
  <c r="M176" i="21" s="1"/>
  <c r="I176" i="21"/>
  <c r="K176" i="21"/>
  <c r="O176" i="21"/>
  <c r="Q176" i="21"/>
  <c r="V176" i="21"/>
  <c r="G178" i="21"/>
  <c r="I178" i="21"/>
  <c r="K178" i="21"/>
  <c r="M178" i="21"/>
  <c r="O178" i="21"/>
  <c r="Q178" i="21"/>
  <c r="V178" i="21"/>
  <c r="G181" i="21"/>
  <c r="M181" i="21" s="1"/>
  <c r="I181" i="21"/>
  <c r="K181" i="21"/>
  <c r="O181" i="21"/>
  <c r="Q181" i="21"/>
  <c r="V181" i="21"/>
  <c r="G185" i="21"/>
  <c r="I185" i="21"/>
  <c r="K185" i="21"/>
  <c r="O185" i="21"/>
  <c r="Q185" i="21"/>
  <c r="V185" i="21"/>
  <c r="G187" i="21"/>
  <c r="M187" i="21" s="1"/>
  <c r="I187" i="21"/>
  <c r="K187" i="21"/>
  <c r="O187" i="21"/>
  <c r="Q187" i="21"/>
  <c r="V187" i="21"/>
  <c r="G190" i="21"/>
  <c r="M190" i="21" s="1"/>
  <c r="I190" i="21"/>
  <c r="K190" i="21"/>
  <c r="O190" i="21"/>
  <c r="Q190" i="21"/>
  <c r="V190" i="21"/>
  <c r="G195" i="21"/>
  <c r="M195" i="21" s="1"/>
  <c r="I195" i="21"/>
  <c r="K195" i="21"/>
  <c r="O195" i="21"/>
  <c r="Q195" i="21"/>
  <c r="Q180" i="21" s="1"/>
  <c r="V195" i="21"/>
  <c r="G205" i="21"/>
  <c r="M205" i="21" s="1"/>
  <c r="I205" i="21"/>
  <c r="K205" i="21"/>
  <c r="O205" i="21"/>
  <c r="Q205" i="21"/>
  <c r="V205" i="21"/>
  <c r="G211" i="21"/>
  <c r="I211" i="21"/>
  <c r="K211" i="21"/>
  <c r="M211" i="21"/>
  <c r="O211" i="21"/>
  <c r="Q211" i="21"/>
  <c r="V211" i="21"/>
  <c r="G213" i="21"/>
  <c r="M213" i="21" s="1"/>
  <c r="I213" i="21"/>
  <c r="K213" i="21"/>
  <c r="O213" i="21"/>
  <c r="Q213" i="21"/>
  <c r="V213" i="21"/>
  <c r="G215" i="21"/>
  <c r="M215" i="21" s="1"/>
  <c r="I215" i="21"/>
  <c r="K215" i="21"/>
  <c r="O215" i="21"/>
  <c r="Q215" i="21"/>
  <c r="V215" i="21"/>
  <c r="G219" i="21"/>
  <c r="M219" i="21" s="1"/>
  <c r="I219" i="21"/>
  <c r="K219" i="21"/>
  <c r="O219" i="21"/>
  <c r="Q219" i="21"/>
  <c r="V219" i="21"/>
  <c r="G222" i="21"/>
  <c r="M222" i="21" s="1"/>
  <c r="I222" i="21"/>
  <c r="K222" i="21"/>
  <c r="O222" i="21"/>
  <c r="Q222" i="21"/>
  <c r="V222" i="21"/>
  <c r="G225" i="21"/>
  <c r="I225" i="21"/>
  <c r="K225" i="21"/>
  <c r="K221" i="21" s="1"/>
  <c r="M225" i="21"/>
  <c r="O225" i="21"/>
  <c r="Q225" i="21"/>
  <c r="V225" i="21"/>
  <c r="G227" i="21"/>
  <c r="I227" i="21"/>
  <c r="K227" i="21"/>
  <c r="M227" i="21"/>
  <c r="O227" i="21"/>
  <c r="Q227" i="21"/>
  <c r="V227" i="21"/>
  <c r="G229" i="21"/>
  <c r="I229" i="21"/>
  <c r="K229" i="21"/>
  <c r="M229" i="21"/>
  <c r="O229" i="21"/>
  <c r="Q229" i="21"/>
  <c r="V229" i="21"/>
  <c r="G231" i="21"/>
  <c r="I231" i="21"/>
  <c r="K231" i="21"/>
  <c r="O231" i="21"/>
  <c r="Q231" i="21"/>
  <c r="V231" i="21"/>
  <c r="G232" i="21"/>
  <c r="M232" i="21" s="1"/>
  <c r="I232" i="21"/>
  <c r="K232" i="21"/>
  <c r="O232" i="21"/>
  <c r="Q232" i="21"/>
  <c r="V232" i="21"/>
  <c r="G236" i="21"/>
  <c r="I236" i="21"/>
  <c r="I235" i="21" s="1"/>
  <c r="K236" i="21"/>
  <c r="M236" i="21"/>
  <c r="O236" i="21"/>
  <c r="Q236" i="21"/>
  <c r="V236" i="21"/>
  <c r="V235" i="21" s="1"/>
  <c r="G239" i="21"/>
  <c r="I239" i="21"/>
  <c r="K239" i="21"/>
  <c r="M239" i="21"/>
  <c r="O239" i="21"/>
  <c r="Q239" i="21"/>
  <c r="V239" i="21"/>
  <c r="G243" i="21"/>
  <c r="I243" i="21"/>
  <c r="K243" i="21"/>
  <c r="M243" i="21"/>
  <c r="O243" i="21"/>
  <c r="Q243" i="21"/>
  <c r="V243" i="21"/>
  <c r="G247" i="21"/>
  <c r="G235" i="21" s="1"/>
  <c r="I247" i="21"/>
  <c r="K247" i="21"/>
  <c r="O247" i="21"/>
  <c r="Q247" i="21"/>
  <c r="V247" i="21"/>
  <c r="G251" i="21"/>
  <c r="M251" i="21" s="1"/>
  <c r="I251" i="21"/>
  <c r="K251" i="21"/>
  <c r="O251" i="21"/>
  <c r="Q251" i="21"/>
  <c r="V251" i="21"/>
  <c r="G254" i="21"/>
  <c r="V254" i="21"/>
  <c r="G255" i="21"/>
  <c r="M255" i="21" s="1"/>
  <c r="M254" i="21" s="1"/>
  <c r="I255" i="21"/>
  <c r="I254" i="21" s="1"/>
  <c r="K255" i="21"/>
  <c r="K254" i="21" s="1"/>
  <c r="O255" i="21"/>
  <c r="O254" i="21" s="1"/>
  <c r="Q255" i="21"/>
  <c r="Q254" i="21" s="1"/>
  <c r="V255" i="21"/>
  <c r="G257" i="21"/>
  <c r="I257" i="21"/>
  <c r="K257" i="21"/>
  <c r="G258" i="21"/>
  <c r="I258" i="21"/>
  <c r="K258" i="21"/>
  <c r="M258" i="21"/>
  <c r="M257" i="21" s="1"/>
  <c r="O258" i="21"/>
  <c r="O257" i="21" s="1"/>
  <c r="Q258" i="21"/>
  <c r="Q257" i="21" s="1"/>
  <c r="V258" i="21"/>
  <c r="V257" i="21" s="1"/>
  <c r="G261" i="21"/>
  <c r="M261" i="21" s="1"/>
  <c r="I261" i="21"/>
  <c r="I260" i="21" s="1"/>
  <c r="K261" i="21"/>
  <c r="K260" i="21" s="1"/>
  <c r="O261" i="21"/>
  <c r="O260" i="21" s="1"/>
  <c r="Q261" i="21"/>
  <c r="V261" i="21"/>
  <c r="V260" i="21" s="1"/>
  <c r="G263" i="21"/>
  <c r="M263" i="21" s="1"/>
  <c r="I263" i="21"/>
  <c r="K263" i="21"/>
  <c r="O263" i="21"/>
  <c r="Q263" i="21"/>
  <c r="V263" i="21"/>
  <c r="G266" i="21"/>
  <c r="I266" i="21"/>
  <c r="K266" i="21"/>
  <c r="O266" i="21"/>
  <c r="Q266" i="21"/>
  <c r="V266" i="21"/>
  <c r="G268" i="21"/>
  <c r="M268" i="21" s="1"/>
  <c r="I268" i="21"/>
  <c r="K268" i="21"/>
  <c r="O268" i="21"/>
  <c r="Q268" i="21"/>
  <c r="V268" i="21"/>
  <c r="V265" i="21" s="1"/>
  <c r="G269" i="21"/>
  <c r="M269" i="21" s="1"/>
  <c r="I269" i="21"/>
  <c r="K269" i="21"/>
  <c r="O269" i="21"/>
  <c r="Q269" i="21"/>
  <c r="V269" i="21"/>
  <c r="G270" i="21"/>
  <c r="M270" i="21" s="1"/>
  <c r="I270" i="21"/>
  <c r="K270" i="21"/>
  <c r="O270" i="21"/>
  <c r="Q270" i="21"/>
  <c r="V270" i="21"/>
  <c r="G271" i="21"/>
  <c r="I271" i="21"/>
  <c r="K271" i="21"/>
  <c r="M271" i="21"/>
  <c r="O271" i="21"/>
  <c r="Q271" i="21"/>
  <c r="V271" i="21"/>
  <c r="G272" i="21"/>
  <c r="I272" i="21"/>
  <c r="K272" i="21"/>
  <c r="M272" i="21"/>
  <c r="O272" i="21"/>
  <c r="Q272" i="21"/>
  <c r="V272" i="21"/>
  <c r="I273" i="21"/>
  <c r="O273" i="21"/>
  <c r="G274" i="21"/>
  <c r="G273" i="21" s="1"/>
  <c r="I274" i="21"/>
  <c r="K274" i="21"/>
  <c r="O274" i="21"/>
  <c r="Q274" i="21"/>
  <c r="Q273" i="21" s="1"/>
  <c r="V274" i="21"/>
  <c r="G276" i="21"/>
  <c r="M276" i="21" s="1"/>
  <c r="I276" i="21"/>
  <c r="K276" i="21"/>
  <c r="O276" i="21"/>
  <c r="Q276" i="21"/>
  <c r="V276" i="21"/>
  <c r="V273" i="21" s="1"/>
  <c r="G279" i="21"/>
  <c r="M279" i="21" s="1"/>
  <c r="I279" i="21"/>
  <c r="K279" i="21"/>
  <c r="O279" i="21"/>
  <c r="Q279" i="21"/>
  <c r="V279" i="21"/>
  <c r="G280" i="21"/>
  <c r="M280" i="21" s="1"/>
  <c r="I280" i="21"/>
  <c r="K280" i="21"/>
  <c r="O280" i="21"/>
  <c r="Q280" i="21"/>
  <c r="V280" i="21"/>
  <c r="G282" i="21"/>
  <c r="M282" i="21" s="1"/>
  <c r="I282" i="21"/>
  <c r="K282" i="21"/>
  <c r="O282" i="21"/>
  <c r="Q282" i="21"/>
  <c r="V282" i="21"/>
  <c r="G285" i="21"/>
  <c r="M285" i="21" s="1"/>
  <c r="I285" i="21"/>
  <c r="K285" i="21"/>
  <c r="O285" i="21"/>
  <c r="Q285" i="21"/>
  <c r="V285" i="21"/>
  <c r="G286" i="21"/>
  <c r="M286" i="21" s="1"/>
  <c r="I286" i="21"/>
  <c r="K286" i="21"/>
  <c r="O286" i="21"/>
  <c r="Q286" i="21"/>
  <c r="V286" i="21"/>
  <c r="G288" i="21"/>
  <c r="M288" i="21" s="1"/>
  <c r="I288" i="21"/>
  <c r="K288" i="21"/>
  <c r="O288" i="21"/>
  <c r="Q288" i="21"/>
  <c r="V288" i="21"/>
  <c r="G290" i="21"/>
  <c r="I290" i="21"/>
  <c r="K290" i="21"/>
  <c r="O290" i="21"/>
  <c r="Q290" i="21"/>
  <c r="V290" i="21"/>
  <c r="G292" i="21"/>
  <c r="M292" i="21" s="1"/>
  <c r="I292" i="21"/>
  <c r="K292" i="21"/>
  <c r="O292" i="21"/>
  <c r="Q292" i="21"/>
  <c r="V292" i="21"/>
  <c r="G294" i="21"/>
  <c r="M294" i="21" s="1"/>
  <c r="I294" i="21"/>
  <c r="K294" i="21"/>
  <c r="O294" i="21"/>
  <c r="Q294" i="21"/>
  <c r="V294" i="21"/>
  <c r="G296" i="21"/>
  <c r="M296" i="21" s="1"/>
  <c r="I296" i="21"/>
  <c r="K296" i="21"/>
  <c r="O296" i="21"/>
  <c r="Q296" i="21"/>
  <c r="V296" i="21"/>
  <c r="G299" i="21"/>
  <c r="M299" i="21" s="1"/>
  <c r="I299" i="21"/>
  <c r="K299" i="21"/>
  <c r="O299" i="21"/>
  <c r="Q299" i="21"/>
  <c r="V299" i="21"/>
  <c r="G302" i="21"/>
  <c r="M302" i="21" s="1"/>
  <c r="I302" i="21"/>
  <c r="K302" i="21"/>
  <c r="O302" i="21"/>
  <c r="Q302" i="21"/>
  <c r="V302" i="21"/>
  <c r="G305" i="21"/>
  <c r="M305" i="21" s="1"/>
  <c r="I305" i="21"/>
  <c r="K305" i="21"/>
  <c r="O305" i="21"/>
  <c r="Q305" i="21"/>
  <c r="V305" i="21"/>
  <c r="G308" i="21"/>
  <c r="M308" i="21" s="1"/>
  <c r="I308" i="21"/>
  <c r="K308" i="21"/>
  <c r="O308" i="21"/>
  <c r="Q308" i="21"/>
  <c r="V308" i="21"/>
  <c r="G311" i="21"/>
  <c r="M311" i="21" s="1"/>
  <c r="I311" i="21"/>
  <c r="K311" i="21"/>
  <c r="O311" i="21"/>
  <c r="Q311" i="21"/>
  <c r="V311" i="21"/>
  <c r="G314" i="21"/>
  <c r="M314" i="21" s="1"/>
  <c r="I314" i="21"/>
  <c r="K314" i="21"/>
  <c r="O314" i="21"/>
  <c r="Q314" i="21"/>
  <c r="V314" i="21"/>
  <c r="G316" i="21"/>
  <c r="I316" i="21"/>
  <c r="K316" i="21"/>
  <c r="M316" i="21"/>
  <c r="O316" i="21"/>
  <c r="Q316" i="21"/>
  <c r="V316" i="21"/>
  <c r="G319" i="21"/>
  <c r="I319" i="21"/>
  <c r="K319" i="21"/>
  <c r="M319" i="21"/>
  <c r="O319" i="21"/>
  <c r="Q319" i="21"/>
  <c r="V319" i="21"/>
  <c r="G322" i="21"/>
  <c r="M322" i="21" s="1"/>
  <c r="I322" i="21"/>
  <c r="K322" i="21"/>
  <c r="O322" i="21"/>
  <c r="Q322" i="21"/>
  <c r="V322" i="21"/>
  <c r="G325" i="21"/>
  <c r="M325" i="21" s="1"/>
  <c r="I325" i="21"/>
  <c r="K325" i="21"/>
  <c r="O325" i="21"/>
  <c r="Q325" i="21"/>
  <c r="V325" i="21"/>
  <c r="G327" i="21"/>
  <c r="I327" i="21"/>
  <c r="K327" i="21"/>
  <c r="O327" i="21"/>
  <c r="Q327" i="21"/>
  <c r="V327" i="21"/>
  <c r="G331" i="21"/>
  <c r="M331" i="21" s="1"/>
  <c r="I331" i="21"/>
  <c r="K331" i="21"/>
  <c r="O331" i="21"/>
  <c r="Q331" i="21"/>
  <c r="V331" i="21"/>
  <c r="G334" i="21"/>
  <c r="M334" i="21" s="1"/>
  <c r="I334" i="21"/>
  <c r="K334" i="21"/>
  <c r="O334" i="21"/>
  <c r="Q334" i="21"/>
  <c r="V334" i="21"/>
  <c r="G337" i="21"/>
  <c r="M337" i="21" s="1"/>
  <c r="I337" i="21"/>
  <c r="K337" i="21"/>
  <c r="O337" i="21"/>
  <c r="Q337" i="21"/>
  <c r="V337" i="21"/>
  <c r="G340" i="21"/>
  <c r="I340" i="21"/>
  <c r="K340" i="21"/>
  <c r="M340" i="21"/>
  <c r="O340" i="21"/>
  <c r="O324" i="21" s="1"/>
  <c r="Q340" i="21"/>
  <c r="V340" i="21"/>
  <c r="G342" i="21"/>
  <c r="I342" i="21"/>
  <c r="K342" i="21"/>
  <c r="M342" i="21"/>
  <c r="O342" i="21"/>
  <c r="Q342" i="21"/>
  <c r="V342" i="21"/>
  <c r="G345" i="21"/>
  <c r="I345" i="21"/>
  <c r="K345" i="21"/>
  <c r="M345" i="21"/>
  <c r="O345" i="21"/>
  <c r="Q345" i="21"/>
  <c r="V345" i="21"/>
  <c r="G348" i="21"/>
  <c r="M348" i="21" s="1"/>
  <c r="I348" i="21"/>
  <c r="K348" i="21"/>
  <c r="O348" i="21"/>
  <c r="Q348" i="21"/>
  <c r="V348" i="21"/>
  <c r="G350" i="21"/>
  <c r="G351" i="21"/>
  <c r="M351" i="21" s="1"/>
  <c r="I351" i="21"/>
  <c r="K351" i="21"/>
  <c r="O351" i="21"/>
  <c r="Q351" i="21"/>
  <c r="V351" i="21"/>
  <c r="G354" i="21"/>
  <c r="M354" i="21" s="1"/>
  <c r="I354" i="21"/>
  <c r="K354" i="21"/>
  <c r="O354" i="21"/>
  <c r="Q354" i="21"/>
  <c r="Q350" i="21" s="1"/>
  <c r="V354" i="21"/>
  <c r="V350" i="21" s="1"/>
  <c r="G356" i="21"/>
  <c r="I356" i="21"/>
  <c r="K356" i="21"/>
  <c r="M356" i="21"/>
  <c r="O356" i="21"/>
  <c r="Q356" i="21"/>
  <c r="V356" i="21"/>
  <c r="G359" i="21"/>
  <c r="I359" i="21"/>
  <c r="K359" i="21"/>
  <c r="M359" i="21"/>
  <c r="O359" i="21"/>
  <c r="Q359" i="21"/>
  <c r="V359" i="21"/>
  <c r="G361" i="21"/>
  <c r="M361" i="21" s="1"/>
  <c r="I361" i="21"/>
  <c r="K361" i="21"/>
  <c r="O361" i="21"/>
  <c r="Q361" i="21"/>
  <c r="V361" i="21"/>
  <c r="G364" i="21"/>
  <c r="M364" i="21" s="1"/>
  <c r="I364" i="21"/>
  <c r="K364" i="21"/>
  <c r="O364" i="21"/>
  <c r="Q364" i="21"/>
  <c r="V364" i="21"/>
  <c r="G367" i="21"/>
  <c r="M367" i="21" s="1"/>
  <c r="I367" i="21"/>
  <c r="K367" i="21"/>
  <c r="O367" i="21"/>
  <c r="Q367" i="21"/>
  <c r="V367" i="21"/>
  <c r="G370" i="21"/>
  <c r="M370" i="21" s="1"/>
  <c r="I370" i="21"/>
  <c r="K370" i="21"/>
  <c r="O370" i="21"/>
  <c r="Q370" i="21"/>
  <c r="V370" i="21"/>
  <c r="G373" i="21"/>
  <c r="M373" i="21" s="1"/>
  <c r="I373" i="21"/>
  <c r="K373" i="21"/>
  <c r="O373" i="21"/>
  <c r="Q373" i="21"/>
  <c r="V373" i="21"/>
  <c r="G376" i="21"/>
  <c r="M376" i="21" s="1"/>
  <c r="I376" i="21"/>
  <c r="K376" i="21"/>
  <c r="O376" i="21"/>
  <c r="Q376" i="21"/>
  <c r="V376" i="21"/>
  <c r="G379" i="21"/>
  <c r="I379" i="21"/>
  <c r="K379" i="21"/>
  <c r="M379" i="21"/>
  <c r="O379" i="21"/>
  <c r="O358" i="21" s="1"/>
  <c r="Q379" i="21"/>
  <c r="V379" i="21"/>
  <c r="M381" i="21"/>
  <c r="G382" i="21"/>
  <c r="G381" i="21" s="1"/>
  <c r="I382" i="21"/>
  <c r="I381" i="21" s="1"/>
  <c r="K382" i="21"/>
  <c r="M382" i="21"/>
  <c r="O382" i="21"/>
  <c r="O381" i="21" s="1"/>
  <c r="Q382" i="21"/>
  <c r="Q381" i="21" s="1"/>
  <c r="V382" i="21"/>
  <c r="V381" i="21" s="1"/>
  <c r="G384" i="21"/>
  <c r="I384" i="21"/>
  <c r="K384" i="21"/>
  <c r="K381" i="21" s="1"/>
  <c r="M384" i="21"/>
  <c r="O384" i="21"/>
  <c r="Q384" i="21"/>
  <c r="V384" i="21"/>
  <c r="G387" i="21"/>
  <c r="I387" i="21"/>
  <c r="K387" i="21"/>
  <c r="O387" i="21"/>
  <c r="Q387" i="21"/>
  <c r="Q386" i="21" s="1"/>
  <c r="V387" i="21"/>
  <c r="G388" i="21"/>
  <c r="M388" i="21" s="1"/>
  <c r="I388" i="21"/>
  <c r="K388" i="21"/>
  <c r="O388" i="21"/>
  <c r="Q388" i="21"/>
  <c r="V388" i="21"/>
  <c r="V386" i="21" s="1"/>
  <c r="G390" i="21"/>
  <c r="M390" i="21" s="1"/>
  <c r="I390" i="21"/>
  <c r="K390" i="21"/>
  <c r="O390" i="21"/>
  <c r="Q390" i="21"/>
  <c r="V390" i="21"/>
  <c r="G395" i="21"/>
  <c r="I395" i="21"/>
  <c r="I394" i="21" s="1"/>
  <c r="K395" i="21"/>
  <c r="K394" i="21" s="1"/>
  <c r="O395" i="21"/>
  <c r="O394" i="21" s="1"/>
  <c r="Q395" i="21"/>
  <c r="Q394" i="21" s="1"/>
  <c r="V395" i="21"/>
  <c r="V394" i="21" s="1"/>
  <c r="K404" i="21"/>
  <c r="Q404" i="21"/>
  <c r="V404" i="21"/>
  <c r="G405" i="21"/>
  <c r="I405" i="21"/>
  <c r="I404" i="21" s="1"/>
  <c r="K405" i="21"/>
  <c r="O405" i="21"/>
  <c r="O404" i="21" s="1"/>
  <c r="Q405" i="21"/>
  <c r="V405" i="21"/>
  <c r="G410" i="21"/>
  <c r="I410" i="21"/>
  <c r="I409" i="21" s="1"/>
  <c r="K410" i="21"/>
  <c r="K409" i="21" s="1"/>
  <c r="O410" i="21"/>
  <c r="O409" i="21" s="1"/>
  <c r="Q410" i="21"/>
  <c r="Q409" i="21" s="1"/>
  <c r="V410" i="21"/>
  <c r="V409" i="21" s="1"/>
  <c r="G413" i="21"/>
  <c r="I413" i="21"/>
  <c r="K413" i="21"/>
  <c r="M413" i="21"/>
  <c r="O413" i="21"/>
  <c r="Q413" i="21"/>
  <c r="V413" i="21"/>
  <c r="V412" i="21" s="1"/>
  <c r="G414" i="21"/>
  <c r="M414" i="21" s="1"/>
  <c r="I414" i="21"/>
  <c r="K414" i="21"/>
  <c r="O414" i="21"/>
  <c r="Q414" i="21"/>
  <c r="V414" i="21"/>
  <c r="G415" i="21"/>
  <c r="I415" i="21"/>
  <c r="K415" i="21"/>
  <c r="M415" i="21"/>
  <c r="O415" i="21"/>
  <c r="Q415" i="21"/>
  <c r="Q412" i="21" s="1"/>
  <c r="V415" i="21"/>
  <c r="G416" i="21"/>
  <c r="I416" i="21"/>
  <c r="K416" i="21"/>
  <c r="M416" i="21"/>
  <c r="O416" i="21"/>
  <c r="Q416" i="21"/>
  <c r="V416" i="21"/>
  <c r="G417" i="21"/>
  <c r="I417" i="21"/>
  <c r="K417" i="21"/>
  <c r="M417" i="21"/>
  <c r="O417" i="21"/>
  <c r="Q417" i="21"/>
  <c r="V417" i="21"/>
  <c r="G418" i="21"/>
  <c r="M418" i="21" s="1"/>
  <c r="I418" i="21"/>
  <c r="K418" i="21"/>
  <c r="O418" i="21"/>
  <c r="Q418" i="21"/>
  <c r="V418" i="21"/>
  <c r="G419" i="21"/>
  <c r="M419" i="21" s="1"/>
  <c r="I419" i="21"/>
  <c r="I412" i="21" s="1"/>
  <c r="K419" i="21"/>
  <c r="O419" i="21"/>
  <c r="Q419" i="21"/>
  <c r="V419" i="21"/>
  <c r="G420" i="21"/>
  <c r="M420" i="21" s="1"/>
  <c r="I420" i="21"/>
  <c r="K420" i="21"/>
  <c r="O420" i="21"/>
  <c r="Q420" i="21"/>
  <c r="V420" i="21"/>
  <c r="I421" i="21"/>
  <c r="G422" i="21"/>
  <c r="I422" i="21"/>
  <c r="K422" i="21"/>
  <c r="M422" i="21"/>
  <c r="O422" i="21"/>
  <c r="Q422" i="21"/>
  <c r="V422" i="21"/>
  <c r="G424" i="21"/>
  <c r="I424" i="21"/>
  <c r="K424" i="21"/>
  <c r="K421" i="21" s="1"/>
  <c r="M424" i="21"/>
  <c r="O424" i="21"/>
  <c r="Q424" i="21"/>
  <c r="V424" i="21"/>
  <c r="G426" i="21"/>
  <c r="I426" i="21"/>
  <c r="K426" i="21"/>
  <c r="O426" i="21"/>
  <c r="Q426" i="21"/>
  <c r="V426" i="21"/>
  <c r="G429" i="21"/>
  <c r="G428" i="21" s="1"/>
  <c r="I429" i="21"/>
  <c r="K429" i="21"/>
  <c r="O429" i="21"/>
  <c r="Q429" i="21"/>
  <c r="V429" i="21"/>
  <c r="G431" i="21"/>
  <c r="M431" i="21" s="1"/>
  <c r="I431" i="21"/>
  <c r="K431" i="21"/>
  <c r="O431" i="21"/>
  <c r="Q431" i="21"/>
  <c r="V431" i="21"/>
  <c r="V428" i="21" s="1"/>
  <c r="G433" i="21"/>
  <c r="M433" i="21" s="1"/>
  <c r="I433" i="21"/>
  <c r="K433" i="21"/>
  <c r="O433" i="21"/>
  <c r="Q433" i="21"/>
  <c r="V433" i="21"/>
  <c r="G435" i="21"/>
  <c r="M435" i="21" s="1"/>
  <c r="I435" i="21"/>
  <c r="K435" i="21"/>
  <c r="O435" i="21"/>
  <c r="Q435" i="21"/>
  <c r="V435" i="21"/>
  <c r="G437" i="21"/>
  <c r="M437" i="21" s="1"/>
  <c r="I437" i="21"/>
  <c r="K437" i="21"/>
  <c r="O437" i="21"/>
  <c r="Q437" i="21"/>
  <c r="V437" i="21"/>
  <c r="G439" i="21"/>
  <c r="I439" i="21"/>
  <c r="K439" i="21"/>
  <c r="M439" i="21"/>
  <c r="O439" i="21"/>
  <c r="Q439" i="21"/>
  <c r="Q428" i="21" s="1"/>
  <c r="V439" i="21"/>
  <c r="AE442" i="21"/>
  <c r="F57" i="1" s="1"/>
  <c r="BA48" i="20"/>
  <c r="BA46" i="20"/>
  <c r="BA44" i="20"/>
  <c r="BA41" i="20"/>
  <c r="BA39" i="20"/>
  <c r="BA37" i="20"/>
  <c r="BA33" i="20"/>
  <c r="BA30" i="20"/>
  <c r="BA27" i="20"/>
  <c r="BA24" i="20"/>
  <c r="BA18" i="20"/>
  <c r="G9" i="20"/>
  <c r="M9" i="20" s="1"/>
  <c r="I9" i="20"/>
  <c r="K9" i="20"/>
  <c r="O9" i="20"/>
  <c r="Q9" i="20"/>
  <c r="V9" i="20"/>
  <c r="G11" i="20"/>
  <c r="M11" i="20" s="1"/>
  <c r="I11" i="20"/>
  <c r="K11" i="20"/>
  <c r="O11" i="20"/>
  <c r="Q11" i="20"/>
  <c r="V11" i="20"/>
  <c r="G13" i="20"/>
  <c r="M13" i="20" s="1"/>
  <c r="I13" i="20"/>
  <c r="K13" i="20"/>
  <c r="O13" i="20"/>
  <c r="Q13" i="20"/>
  <c r="V13" i="20"/>
  <c r="G15" i="20"/>
  <c r="I15" i="20"/>
  <c r="K15" i="20"/>
  <c r="O15" i="20"/>
  <c r="Q15" i="20"/>
  <c r="V15" i="20"/>
  <c r="G17" i="20"/>
  <c r="M17" i="20" s="1"/>
  <c r="I17" i="20"/>
  <c r="K17" i="20"/>
  <c r="O17" i="20"/>
  <c r="Q17" i="20"/>
  <c r="V17" i="20"/>
  <c r="G19" i="20"/>
  <c r="M19" i="20" s="1"/>
  <c r="I19" i="20"/>
  <c r="K19" i="20"/>
  <c r="O19" i="20"/>
  <c r="Q19" i="20"/>
  <c r="V19" i="20"/>
  <c r="G21" i="20"/>
  <c r="I21" i="20"/>
  <c r="K21" i="20"/>
  <c r="M21" i="20"/>
  <c r="O21" i="20"/>
  <c r="Q21" i="20"/>
  <c r="V21" i="20"/>
  <c r="G23" i="20"/>
  <c r="I23" i="20"/>
  <c r="K23" i="20"/>
  <c r="M23" i="20"/>
  <c r="O23" i="20"/>
  <c r="Q23" i="20"/>
  <c r="V23" i="20"/>
  <c r="G26" i="20"/>
  <c r="I26" i="20"/>
  <c r="K26" i="20"/>
  <c r="M26" i="20"/>
  <c r="O26" i="20"/>
  <c r="Q26" i="20"/>
  <c r="V26" i="20"/>
  <c r="G29" i="20"/>
  <c r="M29" i="20" s="1"/>
  <c r="I29" i="20"/>
  <c r="K29" i="20"/>
  <c r="O29" i="20"/>
  <c r="Q29" i="20"/>
  <c r="V29" i="20"/>
  <c r="G32" i="20"/>
  <c r="M32" i="20" s="1"/>
  <c r="I32" i="20"/>
  <c r="K32" i="20"/>
  <c r="O32" i="20"/>
  <c r="Q32" i="20"/>
  <c r="V32" i="20"/>
  <c r="G36" i="20"/>
  <c r="M36" i="20" s="1"/>
  <c r="I36" i="20"/>
  <c r="K36" i="20"/>
  <c r="O36" i="20"/>
  <c r="O35" i="20" s="1"/>
  <c r="Q36" i="20"/>
  <c r="V36" i="20"/>
  <c r="G38" i="20"/>
  <c r="M38" i="20" s="1"/>
  <c r="I38" i="20"/>
  <c r="K38" i="20"/>
  <c r="O38" i="20"/>
  <c r="Q38" i="20"/>
  <c r="Q35" i="20" s="1"/>
  <c r="V38" i="20"/>
  <c r="G40" i="20"/>
  <c r="I40" i="20"/>
  <c r="K40" i="20"/>
  <c r="M40" i="20"/>
  <c r="O40" i="20"/>
  <c r="Q40" i="20"/>
  <c r="V40" i="20"/>
  <c r="G43" i="20"/>
  <c r="I43" i="20"/>
  <c r="I42" i="20" s="1"/>
  <c r="K43" i="20"/>
  <c r="K42" i="20" s="1"/>
  <c r="M43" i="20"/>
  <c r="M42" i="20" s="1"/>
  <c r="O43" i="20"/>
  <c r="Q43" i="20"/>
  <c r="Q42" i="20" s="1"/>
  <c r="V43" i="20"/>
  <c r="G45" i="20"/>
  <c r="I45" i="20"/>
  <c r="K45" i="20"/>
  <c r="M45" i="20"/>
  <c r="O45" i="20"/>
  <c r="Q45" i="20"/>
  <c r="V45" i="20"/>
  <c r="G47" i="20"/>
  <c r="M47" i="20" s="1"/>
  <c r="I47" i="20"/>
  <c r="K47" i="20"/>
  <c r="O47" i="20"/>
  <c r="Q47" i="20"/>
  <c r="V47" i="20"/>
  <c r="AE50" i="20"/>
  <c r="F55" i="1" s="1"/>
  <c r="BA321" i="19"/>
  <c r="BA319" i="19"/>
  <c r="BA317" i="19"/>
  <c r="BA315" i="19"/>
  <c r="BA313" i="19"/>
  <c r="BA311" i="19"/>
  <c r="BA308" i="19"/>
  <c r="BA306" i="19"/>
  <c r="BA304" i="19"/>
  <c r="BA180" i="19"/>
  <c r="BA178" i="19"/>
  <c r="BA115" i="19"/>
  <c r="BA112" i="19"/>
  <c r="BA109" i="19"/>
  <c r="BA99" i="19"/>
  <c r="BA95" i="19"/>
  <c r="BA90" i="19"/>
  <c r="BA72" i="19"/>
  <c r="BA66" i="19"/>
  <c r="BA62" i="19"/>
  <c r="BA57" i="19"/>
  <c r="BA47" i="19"/>
  <c r="BA41" i="19"/>
  <c r="BA24" i="19"/>
  <c r="BA20" i="19"/>
  <c r="BA18" i="19"/>
  <c r="BA14" i="19"/>
  <c r="BA12" i="19"/>
  <c r="BA10" i="19"/>
  <c r="G9" i="19"/>
  <c r="M9" i="19" s="1"/>
  <c r="I9" i="19"/>
  <c r="K9" i="19"/>
  <c r="K8" i="19" s="1"/>
  <c r="O9" i="19"/>
  <c r="Q9" i="19"/>
  <c r="V9" i="19"/>
  <c r="G11" i="19"/>
  <c r="I11" i="19"/>
  <c r="K11" i="19"/>
  <c r="M11" i="19"/>
  <c r="O11" i="19"/>
  <c r="Q11" i="19"/>
  <c r="V11" i="19"/>
  <c r="G13" i="19"/>
  <c r="M13" i="19" s="1"/>
  <c r="I13" i="19"/>
  <c r="K13" i="19"/>
  <c r="O13" i="19"/>
  <c r="Q13" i="19"/>
  <c r="V13" i="19"/>
  <c r="G17" i="19"/>
  <c r="M17" i="19" s="1"/>
  <c r="I17" i="19"/>
  <c r="K17" i="19"/>
  <c r="O17" i="19"/>
  <c r="Q17" i="19"/>
  <c r="V17" i="19"/>
  <c r="G19" i="19"/>
  <c r="M19" i="19" s="1"/>
  <c r="I19" i="19"/>
  <c r="K19" i="19"/>
  <c r="O19" i="19"/>
  <c r="Q19" i="19"/>
  <c r="V19" i="19"/>
  <c r="G23" i="19"/>
  <c r="I23" i="19"/>
  <c r="K23" i="19"/>
  <c r="O23" i="19"/>
  <c r="Q23" i="19"/>
  <c r="V23" i="19"/>
  <c r="G26" i="19"/>
  <c r="M26" i="19" s="1"/>
  <c r="I26" i="19"/>
  <c r="K26" i="19"/>
  <c r="O26" i="19"/>
  <c r="Q26" i="19"/>
  <c r="V26" i="19"/>
  <c r="G29" i="19"/>
  <c r="M29" i="19" s="1"/>
  <c r="I29" i="19"/>
  <c r="K29" i="19"/>
  <c r="O29" i="19"/>
  <c r="Q29" i="19"/>
  <c r="V29" i="19"/>
  <c r="G32" i="19"/>
  <c r="M32" i="19" s="1"/>
  <c r="I32" i="19"/>
  <c r="K32" i="19"/>
  <c r="O32" i="19"/>
  <c r="Q32" i="19"/>
  <c r="V32" i="19"/>
  <c r="G34" i="19"/>
  <c r="I34" i="19"/>
  <c r="K34" i="19"/>
  <c r="M34" i="19"/>
  <c r="O34" i="19"/>
  <c r="Q34" i="19"/>
  <c r="V34" i="19"/>
  <c r="G35" i="19"/>
  <c r="M35" i="19" s="1"/>
  <c r="I35" i="19"/>
  <c r="K35" i="19"/>
  <c r="O35" i="19"/>
  <c r="Q35" i="19"/>
  <c r="V35" i="19"/>
  <c r="G38" i="19"/>
  <c r="I38" i="19"/>
  <c r="K38" i="19"/>
  <c r="M38" i="19"/>
  <c r="O38" i="19"/>
  <c r="Q38" i="19"/>
  <c r="V38" i="19"/>
  <c r="G39" i="19"/>
  <c r="M39" i="19" s="1"/>
  <c r="I39" i="19"/>
  <c r="K39" i="19"/>
  <c r="O39" i="19"/>
  <c r="Q39" i="19"/>
  <c r="V39" i="19"/>
  <c r="G40" i="19"/>
  <c r="M40" i="19" s="1"/>
  <c r="I40" i="19"/>
  <c r="K40" i="19"/>
  <c r="O40" i="19"/>
  <c r="Q40" i="19"/>
  <c r="V40" i="19"/>
  <c r="G46" i="19"/>
  <c r="I46" i="19"/>
  <c r="I45" i="19" s="1"/>
  <c r="K46" i="19"/>
  <c r="K45" i="19" s="1"/>
  <c r="O46" i="19"/>
  <c r="Q46" i="19"/>
  <c r="Q45" i="19" s="1"/>
  <c r="V46" i="19"/>
  <c r="G49" i="19"/>
  <c r="I49" i="19"/>
  <c r="K49" i="19"/>
  <c r="M49" i="19"/>
  <c r="O49" i="19"/>
  <c r="Q49" i="19"/>
  <c r="V49" i="19"/>
  <c r="G53" i="19"/>
  <c r="M53" i="19" s="1"/>
  <c r="I53" i="19"/>
  <c r="K53" i="19"/>
  <c r="O53" i="19"/>
  <c r="O45" i="19" s="1"/>
  <c r="Q53" i="19"/>
  <c r="V53" i="19"/>
  <c r="G55" i="19"/>
  <c r="Q55" i="19"/>
  <c r="G56" i="19"/>
  <c r="M56" i="19" s="1"/>
  <c r="M55" i="19" s="1"/>
  <c r="I56" i="19"/>
  <c r="I55" i="19" s="1"/>
  <c r="K56" i="19"/>
  <c r="K55" i="19" s="1"/>
  <c r="O56" i="19"/>
  <c r="O55" i="19" s="1"/>
  <c r="Q56" i="19"/>
  <c r="V56" i="19"/>
  <c r="V55" i="19" s="1"/>
  <c r="G61" i="19"/>
  <c r="I61" i="19"/>
  <c r="K61" i="19"/>
  <c r="O61" i="19"/>
  <c r="Q61" i="19"/>
  <c r="V61" i="19"/>
  <c r="G65" i="19"/>
  <c r="M65" i="19" s="1"/>
  <c r="I65" i="19"/>
  <c r="K65" i="19"/>
  <c r="O65" i="19"/>
  <c r="Q65" i="19"/>
  <c r="V65" i="19"/>
  <c r="G71" i="19"/>
  <c r="M71" i="19" s="1"/>
  <c r="I71" i="19"/>
  <c r="K71" i="19"/>
  <c r="O71" i="19"/>
  <c r="Q71" i="19"/>
  <c r="V71" i="19"/>
  <c r="G77" i="19"/>
  <c r="I77" i="19"/>
  <c r="K77" i="19"/>
  <c r="M77" i="19"/>
  <c r="O77" i="19"/>
  <c r="Q77" i="19"/>
  <c r="V77" i="19"/>
  <c r="G87" i="19"/>
  <c r="I87" i="19"/>
  <c r="K87" i="19"/>
  <c r="M87" i="19"/>
  <c r="O87" i="19"/>
  <c r="Q87" i="19"/>
  <c r="V87" i="19"/>
  <c r="G89" i="19"/>
  <c r="M89" i="19" s="1"/>
  <c r="I89" i="19"/>
  <c r="K89" i="19"/>
  <c r="O89" i="19"/>
  <c r="Q89" i="19"/>
  <c r="V89" i="19"/>
  <c r="G94" i="19"/>
  <c r="I94" i="19"/>
  <c r="K94" i="19"/>
  <c r="M94" i="19"/>
  <c r="O94" i="19"/>
  <c r="Q94" i="19"/>
  <c r="V94" i="19"/>
  <c r="G98" i="19"/>
  <c r="M98" i="19" s="1"/>
  <c r="I98" i="19"/>
  <c r="K98" i="19"/>
  <c r="O98" i="19"/>
  <c r="Q98" i="19"/>
  <c r="V98" i="19"/>
  <c r="G100" i="19"/>
  <c r="M100" i="19" s="1"/>
  <c r="I100" i="19"/>
  <c r="K100" i="19"/>
  <c r="O100" i="19"/>
  <c r="Q100" i="19"/>
  <c r="V100" i="19"/>
  <c r="G107" i="19"/>
  <c r="G108" i="19"/>
  <c r="M108" i="19" s="1"/>
  <c r="I108" i="19"/>
  <c r="I107" i="19" s="1"/>
  <c r="K108" i="19"/>
  <c r="O108" i="19"/>
  <c r="Q108" i="19"/>
  <c r="Q107" i="19" s="1"/>
  <c r="V108" i="19"/>
  <c r="V107" i="19" s="1"/>
  <c r="G111" i="19"/>
  <c r="I111" i="19"/>
  <c r="K111" i="19"/>
  <c r="M111" i="19"/>
  <c r="O111" i="19"/>
  <c r="Q111" i="19"/>
  <c r="V111" i="19"/>
  <c r="G114" i="19"/>
  <c r="M114" i="19" s="1"/>
  <c r="I114" i="19"/>
  <c r="K114" i="19"/>
  <c r="O114" i="19"/>
  <c r="Q114" i="19"/>
  <c r="V114" i="19"/>
  <c r="G117" i="19"/>
  <c r="Q117" i="19"/>
  <c r="G118" i="19"/>
  <c r="M118" i="19" s="1"/>
  <c r="I118" i="19"/>
  <c r="I117" i="19" s="1"/>
  <c r="K118" i="19"/>
  <c r="K117" i="19" s="1"/>
  <c r="O118" i="19"/>
  <c r="Q118" i="19"/>
  <c r="V118" i="19"/>
  <c r="G121" i="19"/>
  <c r="M121" i="19" s="1"/>
  <c r="I121" i="19"/>
  <c r="K121" i="19"/>
  <c r="O121" i="19"/>
  <c r="O117" i="19" s="1"/>
  <c r="Q121" i="19"/>
  <c r="V121" i="19"/>
  <c r="G124" i="19"/>
  <c r="I124" i="19"/>
  <c r="K124" i="19"/>
  <c r="O124" i="19"/>
  <c r="Q124" i="19"/>
  <c r="Q123" i="19" s="1"/>
  <c r="V124" i="19"/>
  <c r="G128" i="19"/>
  <c r="M128" i="19" s="1"/>
  <c r="I128" i="19"/>
  <c r="K128" i="19"/>
  <c r="O128" i="19"/>
  <c r="Q128" i="19"/>
  <c r="V128" i="19"/>
  <c r="V123" i="19" s="1"/>
  <c r="I132" i="19"/>
  <c r="G133" i="19"/>
  <c r="M133" i="19" s="1"/>
  <c r="I133" i="19"/>
  <c r="K133" i="19"/>
  <c r="O133" i="19"/>
  <c r="O132" i="19" s="1"/>
  <c r="Q133" i="19"/>
  <c r="Q132" i="19" s="1"/>
  <c r="V133" i="19"/>
  <c r="V132" i="19" s="1"/>
  <c r="G134" i="19"/>
  <c r="I134" i="19"/>
  <c r="K134" i="19"/>
  <c r="O134" i="19"/>
  <c r="Q134" i="19"/>
  <c r="V134" i="19"/>
  <c r="V136" i="19"/>
  <c r="G137" i="19"/>
  <c r="G136" i="19" s="1"/>
  <c r="I137" i="19"/>
  <c r="I136" i="19" s="1"/>
  <c r="K137" i="19"/>
  <c r="K136" i="19" s="1"/>
  <c r="O137" i="19"/>
  <c r="O136" i="19" s="1"/>
  <c r="Q137" i="19"/>
  <c r="Q136" i="19" s="1"/>
  <c r="V137" i="19"/>
  <c r="G140" i="19"/>
  <c r="M140" i="19" s="1"/>
  <c r="I140" i="19"/>
  <c r="K140" i="19"/>
  <c r="O140" i="19"/>
  <c r="Q140" i="19"/>
  <c r="V140" i="19"/>
  <c r="G142" i="19"/>
  <c r="M142" i="19" s="1"/>
  <c r="I142" i="19"/>
  <c r="K142" i="19"/>
  <c r="O142" i="19"/>
  <c r="Q142" i="19"/>
  <c r="V142" i="19"/>
  <c r="G144" i="19"/>
  <c r="M144" i="19" s="1"/>
  <c r="I144" i="19"/>
  <c r="K144" i="19"/>
  <c r="O144" i="19"/>
  <c r="Q144" i="19"/>
  <c r="V144" i="19"/>
  <c r="V139" i="19" s="1"/>
  <c r="O147" i="19"/>
  <c r="G148" i="19"/>
  <c r="G147" i="19" s="1"/>
  <c r="I148" i="19"/>
  <c r="K148" i="19"/>
  <c r="O148" i="19"/>
  <c r="Q148" i="19"/>
  <c r="Q147" i="19" s="1"/>
  <c r="V148" i="19"/>
  <c r="G150" i="19"/>
  <c r="I150" i="19"/>
  <c r="I147" i="19" s="1"/>
  <c r="K150" i="19"/>
  <c r="M150" i="19"/>
  <c r="O150" i="19"/>
  <c r="Q150" i="19"/>
  <c r="V150" i="19"/>
  <c r="G153" i="19"/>
  <c r="I153" i="19"/>
  <c r="K153" i="19"/>
  <c r="O153" i="19"/>
  <c r="Q153" i="19"/>
  <c r="V153" i="19"/>
  <c r="G155" i="19"/>
  <c r="M155" i="19" s="1"/>
  <c r="I155" i="19"/>
  <c r="K155" i="19"/>
  <c r="O155" i="19"/>
  <c r="Q155" i="19"/>
  <c r="V155" i="19"/>
  <c r="G158" i="19"/>
  <c r="M158" i="19" s="1"/>
  <c r="I158" i="19"/>
  <c r="K158" i="19"/>
  <c r="O158" i="19"/>
  <c r="Q158" i="19"/>
  <c r="V158" i="19"/>
  <c r="G159" i="19"/>
  <c r="M159" i="19" s="1"/>
  <c r="I159" i="19"/>
  <c r="K159" i="19"/>
  <c r="O159" i="19"/>
  <c r="Q159" i="19"/>
  <c r="V159" i="19"/>
  <c r="G160" i="19"/>
  <c r="M160" i="19" s="1"/>
  <c r="I160" i="19"/>
  <c r="K160" i="19"/>
  <c r="O160" i="19"/>
  <c r="Q160" i="19"/>
  <c r="V160" i="19"/>
  <c r="G161" i="19"/>
  <c r="M161" i="19" s="1"/>
  <c r="I161" i="19"/>
  <c r="K161" i="19"/>
  <c r="O161" i="19"/>
  <c r="Q161" i="19"/>
  <c r="V161" i="19"/>
  <c r="G162" i="19"/>
  <c r="M162" i="19" s="1"/>
  <c r="I162" i="19"/>
  <c r="K162" i="19"/>
  <c r="O162" i="19"/>
  <c r="Q162" i="19"/>
  <c r="V162" i="19"/>
  <c r="V152" i="19" s="1"/>
  <c r="G163" i="19"/>
  <c r="M163" i="19" s="1"/>
  <c r="I163" i="19"/>
  <c r="K163" i="19"/>
  <c r="O163" i="19"/>
  <c r="Q163" i="19"/>
  <c r="V163" i="19"/>
  <c r="G166" i="19"/>
  <c r="M166" i="19" s="1"/>
  <c r="I166" i="19"/>
  <c r="K166" i="19"/>
  <c r="O166" i="19"/>
  <c r="O165" i="19" s="1"/>
  <c r="Q166" i="19"/>
  <c r="V166" i="19"/>
  <c r="G169" i="19"/>
  <c r="M169" i="19" s="1"/>
  <c r="I169" i="19"/>
  <c r="K169" i="19"/>
  <c r="O169" i="19"/>
  <c r="Q169" i="19"/>
  <c r="V169" i="19"/>
  <c r="G172" i="19"/>
  <c r="I172" i="19"/>
  <c r="K172" i="19"/>
  <c r="M172" i="19"/>
  <c r="O172" i="19"/>
  <c r="Q172" i="19"/>
  <c r="V172" i="19"/>
  <c r="G173" i="19"/>
  <c r="M173" i="19" s="1"/>
  <c r="I173" i="19"/>
  <c r="K173" i="19"/>
  <c r="O173" i="19"/>
  <c r="Q173" i="19"/>
  <c r="V173" i="19"/>
  <c r="G174" i="19"/>
  <c r="M174" i="19" s="1"/>
  <c r="I174" i="19"/>
  <c r="K174" i="19"/>
  <c r="O174" i="19"/>
  <c r="Q174" i="19"/>
  <c r="V174" i="19"/>
  <c r="G175" i="19"/>
  <c r="M175" i="19" s="1"/>
  <c r="I175" i="19"/>
  <c r="K175" i="19"/>
  <c r="O175" i="19"/>
  <c r="Q175" i="19"/>
  <c r="V175" i="19"/>
  <c r="G177" i="19"/>
  <c r="G176" i="19" s="1"/>
  <c r="I177" i="19"/>
  <c r="K177" i="19"/>
  <c r="K176" i="19" s="1"/>
  <c r="O177" i="19"/>
  <c r="O176" i="19" s="1"/>
  <c r="Q177" i="19"/>
  <c r="V177" i="19"/>
  <c r="G179" i="19"/>
  <c r="M179" i="19" s="1"/>
  <c r="I179" i="19"/>
  <c r="K179" i="19"/>
  <c r="O179" i="19"/>
  <c r="Q179" i="19"/>
  <c r="Q176" i="19" s="1"/>
  <c r="V179" i="19"/>
  <c r="V176" i="19" s="1"/>
  <c r="G182" i="19"/>
  <c r="M182" i="19" s="1"/>
  <c r="I182" i="19"/>
  <c r="K182" i="19"/>
  <c r="O182" i="19"/>
  <c r="Q182" i="19"/>
  <c r="V182" i="19"/>
  <c r="G184" i="19"/>
  <c r="I184" i="19"/>
  <c r="K184" i="19"/>
  <c r="M184" i="19"/>
  <c r="O184" i="19"/>
  <c r="Q184" i="19"/>
  <c r="V184" i="19"/>
  <c r="G186" i="19"/>
  <c r="I186" i="19"/>
  <c r="K186" i="19"/>
  <c r="O186" i="19"/>
  <c r="Q186" i="19"/>
  <c r="V186" i="19"/>
  <c r="G188" i="19"/>
  <c r="M188" i="19" s="1"/>
  <c r="I188" i="19"/>
  <c r="K188" i="19"/>
  <c r="O188" i="19"/>
  <c r="Q188" i="19"/>
  <c r="V188" i="19"/>
  <c r="G190" i="19"/>
  <c r="M190" i="19" s="1"/>
  <c r="I190" i="19"/>
  <c r="K190" i="19"/>
  <c r="O190" i="19"/>
  <c r="Q190" i="19"/>
  <c r="V190" i="19"/>
  <c r="G192" i="19"/>
  <c r="M192" i="19" s="1"/>
  <c r="I192" i="19"/>
  <c r="K192" i="19"/>
  <c r="O192" i="19"/>
  <c r="Q192" i="19"/>
  <c r="V192" i="19"/>
  <c r="G194" i="19"/>
  <c r="M194" i="19" s="1"/>
  <c r="I194" i="19"/>
  <c r="I181" i="19" s="1"/>
  <c r="K194" i="19"/>
  <c r="O194" i="19"/>
  <c r="Q194" i="19"/>
  <c r="V194" i="19"/>
  <c r="G196" i="19"/>
  <c r="M196" i="19" s="1"/>
  <c r="I196" i="19"/>
  <c r="K196" i="19"/>
  <c r="K181" i="19" s="1"/>
  <c r="O196" i="19"/>
  <c r="Q196" i="19"/>
  <c r="V196" i="19"/>
  <c r="G199" i="19"/>
  <c r="M199" i="19" s="1"/>
  <c r="I199" i="19"/>
  <c r="K199" i="19"/>
  <c r="O199" i="19"/>
  <c r="O198" i="19" s="1"/>
  <c r="Q199" i="19"/>
  <c r="V199" i="19"/>
  <c r="G202" i="19"/>
  <c r="I202" i="19"/>
  <c r="K202" i="19"/>
  <c r="K198" i="19" s="1"/>
  <c r="O202" i="19"/>
  <c r="Q202" i="19"/>
  <c r="V202" i="19"/>
  <c r="G205" i="19"/>
  <c r="I205" i="19"/>
  <c r="K205" i="19"/>
  <c r="M205" i="19"/>
  <c r="O205" i="19"/>
  <c r="Q205" i="19"/>
  <c r="V205" i="19"/>
  <c r="G207" i="19"/>
  <c r="M207" i="19" s="1"/>
  <c r="I207" i="19"/>
  <c r="K207" i="19"/>
  <c r="O207" i="19"/>
  <c r="Q207" i="19"/>
  <c r="V207" i="19"/>
  <c r="G210" i="19"/>
  <c r="M210" i="19" s="1"/>
  <c r="I210" i="19"/>
  <c r="K210" i="19"/>
  <c r="O210" i="19"/>
  <c r="Q210" i="19"/>
  <c r="V210" i="19"/>
  <c r="G213" i="19"/>
  <c r="M213" i="19" s="1"/>
  <c r="I213" i="19"/>
  <c r="K213" i="19"/>
  <c r="O213" i="19"/>
  <c r="Q213" i="19"/>
  <c r="V213" i="19"/>
  <c r="G216" i="19"/>
  <c r="I216" i="19"/>
  <c r="K216" i="19"/>
  <c r="M216" i="19"/>
  <c r="O216" i="19"/>
  <c r="Q216" i="19"/>
  <c r="V216" i="19"/>
  <c r="G219" i="19"/>
  <c r="M219" i="19" s="1"/>
  <c r="I219" i="19"/>
  <c r="K219" i="19"/>
  <c r="O219" i="19"/>
  <c r="Q219" i="19"/>
  <c r="V219" i="19"/>
  <c r="G222" i="19"/>
  <c r="I222" i="19"/>
  <c r="K222" i="19"/>
  <c r="K215" i="19" s="1"/>
  <c r="O222" i="19"/>
  <c r="Q222" i="19"/>
  <c r="V222" i="19"/>
  <c r="I224" i="19"/>
  <c r="G225" i="19"/>
  <c r="M225" i="19" s="1"/>
  <c r="I225" i="19"/>
  <c r="K225" i="19"/>
  <c r="O225" i="19"/>
  <c r="O224" i="19" s="1"/>
  <c r="Q225" i="19"/>
  <c r="Q224" i="19" s="1"/>
  <c r="V225" i="19"/>
  <c r="V224" i="19" s="1"/>
  <c r="G231" i="19"/>
  <c r="G224" i="19" s="1"/>
  <c r="I231" i="19"/>
  <c r="K231" i="19"/>
  <c r="O231" i="19"/>
  <c r="Q231" i="19"/>
  <c r="V231" i="19"/>
  <c r="G234" i="19"/>
  <c r="M234" i="19" s="1"/>
  <c r="I234" i="19"/>
  <c r="K234" i="19"/>
  <c r="O234" i="19"/>
  <c r="Q234" i="19"/>
  <c r="V234" i="19"/>
  <c r="G236" i="19"/>
  <c r="I236" i="19"/>
  <c r="K236" i="19"/>
  <c r="O236" i="19"/>
  <c r="Q236" i="19"/>
  <c r="V236" i="19"/>
  <c r="G237" i="19"/>
  <c r="M237" i="19" s="1"/>
  <c r="I237" i="19"/>
  <c r="K237" i="19"/>
  <c r="O237" i="19"/>
  <c r="Q237" i="19"/>
  <c r="V237" i="19"/>
  <c r="G238" i="19"/>
  <c r="M238" i="19" s="1"/>
  <c r="I238" i="19"/>
  <c r="K238" i="19"/>
  <c r="O238" i="19"/>
  <c r="Q238" i="19"/>
  <c r="V238" i="19"/>
  <c r="G239" i="19"/>
  <c r="M239" i="19" s="1"/>
  <c r="I239" i="19"/>
  <c r="K239" i="19"/>
  <c r="O239" i="19"/>
  <c r="Q239" i="19"/>
  <c r="V239" i="19"/>
  <c r="G241" i="19"/>
  <c r="M241" i="19" s="1"/>
  <c r="I241" i="19"/>
  <c r="K241" i="19"/>
  <c r="O241" i="19"/>
  <c r="Q241" i="19"/>
  <c r="V241" i="19"/>
  <c r="G244" i="19"/>
  <c r="M244" i="19" s="1"/>
  <c r="I244" i="19"/>
  <c r="K244" i="19"/>
  <c r="O244" i="19"/>
  <c r="Q244" i="19"/>
  <c r="V244" i="19"/>
  <c r="G246" i="19"/>
  <c r="M246" i="19" s="1"/>
  <c r="I246" i="19"/>
  <c r="K246" i="19"/>
  <c r="O246" i="19"/>
  <c r="Q246" i="19"/>
  <c r="V246" i="19"/>
  <c r="G249" i="19"/>
  <c r="M249" i="19" s="1"/>
  <c r="I249" i="19"/>
  <c r="K249" i="19"/>
  <c r="O249" i="19"/>
  <c r="Q249" i="19"/>
  <c r="V249" i="19"/>
  <c r="G252" i="19"/>
  <c r="I252" i="19"/>
  <c r="K252" i="19"/>
  <c r="M252" i="19"/>
  <c r="O252" i="19"/>
  <c r="Q252" i="19"/>
  <c r="V252" i="19"/>
  <c r="G255" i="19"/>
  <c r="M255" i="19" s="1"/>
  <c r="I255" i="19"/>
  <c r="K255" i="19"/>
  <c r="O255" i="19"/>
  <c r="Q255" i="19"/>
  <c r="V255" i="19"/>
  <c r="G258" i="19"/>
  <c r="M258" i="19" s="1"/>
  <c r="I258" i="19"/>
  <c r="K258" i="19"/>
  <c r="O258" i="19"/>
  <c r="Q258" i="19"/>
  <c r="V258" i="19"/>
  <c r="G261" i="19"/>
  <c r="I261" i="19"/>
  <c r="K261" i="19"/>
  <c r="O261" i="19"/>
  <c r="Q261" i="19"/>
  <c r="V261" i="19"/>
  <c r="G263" i="19"/>
  <c r="M263" i="19" s="1"/>
  <c r="I263" i="19"/>
  <c r="K263" i="19"/>
  <c r="O263" i="19"/>
  <c r="Q263" i="19"/>
  <c r="V263" i="19"/>
  <c r="G265" i="19"/>
  <c r="M265" i="19" s="1"/>
  <c r="I265" i="19"/>
  <c r="K265" i="19"/>
  <c r="O265" i="19"/>
  <c r="Q265" i="19"/>
  <c r="V265" i="19"/>
  <c r="G267" i="19"/>
  <c r="I267" i="19"/>
  <c r="K267" i="19"/>
  <c r="M267" i="19"/>
  <c r="O267" i="19"/>
  <c r="Q267" i="19"/>
  <c r="V267" i="19"/>
  <c r="G269" i="19"/>
  <c r="M269" i="19" s="1"/>
  <c r="I269" i="19"/>
  <c r="K269" i="19"/>
  <c r="O269" i="19"/>
  <c r="Q269" i="19"/>
  <c r="V269" i="19"/>
  <c r="G271" i="19"/>
  <c r="M271" i="19" s="1"/>
  <c r="I271" i="19"/>
  <c r="K271" i="19"/>
  <c r="O271" i="19"/>
  <c r="Q271" i="19"/>
  <c r="V271" i="19"/>
  <c r="G273" i="19"/>
  <c r="M273" i="19" s="1"/>
  <c r="I273" i="19"/>
  <c r="K273" i="19"/>
  <c r="O273" i="19"/>
  <c r="Q273" i="19"/>
  <c r="V273" i="19"/>
  <c r="G275" i="19"/>
  <c r="M275" i="19" s="1"/>
  <c r="I275" i="19"/>
  <c r="K275" i="19"/>
  <c r="O275" i="19"/>
  <c r="Q275" i="19"/>
  <c r="V275" i="19"/>
  <c r="G277" i="19"/>
  <c r="M277" i="19" s="1"/>
  <c r="I277" i="19"/>
  <c r="K277" i="19"/>
  <c r="O277" i="19"/>
  <c r="Q277" i="19"/>
  <c r="V277" i="19"/>
  <c r="G279" i="19"/>
  <c r="M279" i="19" s="1"/>
  <c r="I279" i="19"/>
  <c r="K279" i="19"/>
  <c r="O279" i="19"/>
  <c r="Q279" i="19"/>
  <c r="V279" i="19"/>
  <c r="G282" i="19"/>
  <c r="I282" i="19"/>
  <c r="K282" i="19"/>
  <c r="M282" i="19"/>
  <c r="O282" i="19"/>
  <c r="Q282" i="19"/>
  <c r="V282" i="19"/>
  <c r="G283" i="19"/>
  <c r="M283" i="19" s="1"/>
  <c r="I283" i="19"/>
  <c r="K283" i="19"/>
  <c r="O283" i="19"/>
  <c r="Q283" i="19"/>
  <c r="V283" i="19"/>
  <c r="G284" i="19"/>
  <c r="I284" i="19"/>
  <c r="K284" i="19"/>
  <c r="O284" i="19"/>
  <c r="Q284" i="19"/>
  <c r="V284" i="19"/>
  <c r="G285" i="19"/>
  <c r="M285" i="19" s="1"/>
  <c r="I285" i="19"/>
  <c r="K285" i="19"/>
  <c r="O285" i="19"/>
  <c r="Q285" i="19"/>
  <c r="V285" i="19"/>
  <c r="G286" i="19"/>
  <c r="I286" i="19"/>
  <c r="K286" i="19"/>
  <c r="M286" i="19"/>
  <c r="O286" i="19"/>
  <c r="Q286" i="19"/>
  <c r="V286" i="19"/>
  <c r="G287" i="19"/>
  <c r="M287" i="19" s="1"/>
  <c r="I287" i="19"/>
  <c r="K287" i="19"/>
  <c r="O287" i="19"/>
  <c r="Q287" i="19"/>
  <c r="V287" i="19"/>
  <c r="G288" i="19"/>
  <c r="M288" i="19" s="1"/>
  <c r="I288" i="19"/>
  <c r="K288" i="19"/>
  <c r="O288" i="19"/>
  <c r="Q288" i="19"/>
  <c r="V288" i="19"/>
  <c r="G289" i="19"/>
  <c r="M289" i="19" s="1"/>
  <c r="I289" i="19"/>
  <c r="K289" i="19"/>
  <c r="O289" i="19"/>
  <c r="Q289" i="19"/>
  <c r="V289" i="19"/>
  <c r="G290" i="19"/>
  <c r="I290" i="19"/>
  <c r="K290" i="19"/>
  <c r="M290" i="19"/>
  <c r="O290" i="19"/>
  <c r="Q290" i="19"/>
  <c r="V290" i="19"/>
  <c r="G291" i="19"/>
  <c r="M291" i="19" s="1"/>
  <c r="I291" i="19"/>
  <c r="K291" i="19"/>
  <c r="O291" i="19"/>
  <c r="Q291" i="19"/>
  <c r="V291" i="19"/>
  <c r="G292" i="19"/>
  <c r="M292" i="19" s="1"/>
  <c r="I292" i="19"/>
  <c r="K292" i="19"/>
  <c r="O292" i="19"/>
  <c r="Q292" i="19"/>
  <c r="V292" i="19"/>
  <c r="G293" i="19"/>
  <c r="I293" i="19"/>
  <c r="K293" i="19"/>
  <c r="M293" i="19"/>
  <c r="O293" i="19"/>
  <c r="Q293" i="19"/>
  <c r="V293" i="19"/>
  <c r="G294" i="19"/>
  <c r="M294" i="19" s="1"/>
  <c r="I294" i="19"/>
  <c r="K294" i="19"/>
  <c r="O294" i="19"/>
  <c r="Q294" i="19"/>
  <c r="V294" i="19"/>
  <c r="G295" i="19"/>
  <c r="M295" i="19" s="1"/>
  <c r="I295" i="19"/>
  <c r="K295" i="19"/>
  <c r="O295" i="19"/>
  <c r="Q295" i="19"/>
  <c r="V295" i="19"/>
  <c r="G296" i="19"/>
  <c r="M296" i="19" s="1"/>
  <c r="I296" i="19"/>
  <c r="K296" i="19"/>
  <c r="O296" i="19"/>
  <c r="Q296" i="19"/>
  <c r="V296" i="19"/>
  <c r="G297" i="19"/>
  <c r="M297" i="19" s="1"/>
  <c r="I297" i="19"/>
  <c r="K297" i="19"/>
  <c r="O297" i="19"/>
  <c r="Q297" i="19"/>
  <c r="V297" i="19"/>
  <c r="G298" i="19"/>
  <c r="M298" i="19" s="1"/>
  <c r="I298" i="19"/>
  <c r="K298" i="19"/>
  <c r="O298" i="19"/>
  <c r="Q298" i="19"/>
  <c r="V298" i="19"/>
  <c r="G299" i="19"/>
  <c r="I299" i="19"/>
  <c r="K299" i="19"/>
  <c r="M299" i="19"/>
  <c r="O299" i="19"/>
  <c r="Q299" i="19"/>
  <c r="V299" i="19"/>
  <c r="G300" i="19"/>
  <c r="M300" i="19" s="1"/>
  <c r="I300" i="19"/>
  <c r="K300" i="19"/>
  <c r="O300" i="19"/>
  <c r="Q300" i="19"/>
  <c r="V300" i="19"/>
  <c r="G301" i="19"/>
  <c r="I301" i="19"/>
  <c r="K301" i="19"/>
  <c r="M301" i="19"/>
  <c r="O301" i="19"/>
  <c r="Q301" i="19"/>
  <c r="V301" i="19"/>
  <c r="G303" i="19"/>
  <c r="I303" i="19"/>
  <c r="K303" i="19"/>
  <c r="O303" i="19"/>
  <c r="Q303" i="19"/>
  <c r="V303" i="19"/>
  <c r="G305" i="19"/>
  <c r="M305" i="19" s="1"/>
  <c r="I305" i="19"/>
  <c r="K305" i="19"/>
  <c r="O305" i="19"/>
  <c r="Q305" i="19"/>
  <c r="V305" i="19"/>
  <c r="V302" i="19" s="1"/>
  <c r="G307" i="19"/>
  <c r="M307" i="19" s="1"/>
  <c r="I307" i="19"/>
  <c r="K307" i="19"/>
  <c r="O307" i="19"/>
  <c r="Q307" i="19"/>
  <c r="V307" i="19"/>
  <c r="K309" i="19"/>
  <c r="G310" i="19"/>
  <c r="M310" i="19" s="1"/>
  <c r="I310" i="19"/>
  <c r="K310" i="19"/>
  <c r="O310" i="19"/>
  <c r="Q310" i="19"/>
  <c r="V310" i="19"/>
  <c r="G312" i="19"/>
  <c r="I312" i="19"/>
  <c r="K312" i="19"/>
  <c r="O312" i="19"/>
  <c r="Q312" i="19"/>
  <c r="V312" i="19"/>
  <c r="G314" i="19"/>
  <c r="M314" i="19" s="1"/>
  <c r="I314" i="19"/>
  <c r="K314" i="19"/>
  <c r="O314" i="19"/>
  <c r="Q314" i="19"/>
  <c r="V314" i="19"/>
  <c r="G316" i="19"/>
  <c r="I316" i="19"/>
  <c r="K316" i="19"/>
  <c r="M316" i="19"/>
  <c r="O316" i="19"/>
  <c r="Q316" i="19"/>
  <c r="V316" i="19"/>
  <c r="G318" i="19"/>
  <c r="M318" i="19" s="1"/>
  <c r="I318" i="19"/>
  <c r="K318" i="19"/>
  <c r="O318" i="19"/>
  <c r="Q318" i="19"/>
  <c r="V318" i="19"/>
  <c r="G320" i="19"/>
  <c r="M320" i="19" s="1"/>
  <c r="I320" i="19"/>
  <c r="K320" i="19"/>
  <c r="O320" i="19"/>
  <c r="Q320" i="19"/>
  <c r="V320" i="19"/>
  <c r="AE323" i="19"/>
  <c r="F54" i="1" s="1"/>
  <c r="BA142" i="18"/>
  <c r="BA140" i="18"/>
  <c r="BA138" i="18"/>
  <c r="BA136" i="18"/>
  <c r="BA134" i="18"/>
  <c r="BA132" i="18"/>
  <c r="BA129" i="18"/>
  <c r="BA127" i="18"/>
  <c r="BA125" i="18"/>
  <c r="BA89" i="18"/>
  <c r="BA83" i="18"/>
  <c r="BA80" i="18"/>
  <c r="BA74" i="18"/>
  <c r="BA17" i="18"/>
  <c r="BA10" i="18"/>
  <c r="G9" i="18"/>
  <c r="I9" i="18"/>
  <c r="K9" i="18"/>
  <c r="O9" i="18"/>
  <c r="Q9" i="18"/>
  <c r="Q8" i="18" s="1"/>
  <c r="V9" i="18"/>
  <c r="G12" i="18"/>
  <c r="M12" i="18" s="1"/>
  <c r="I12" i="18"/>
  <c r="K12" i="18"/>
  <c r="O12" i="18"/>
  <c r="Q12" i="18"/>
  <c r="V12" i="18"/>
  <c r="G14" i="18"/>
  <c r="I14" i="18"/>
  <c r="K14" i="18"/>
  <c r="M14" i="18"/>
  <c r="O14" i="18"/>
  <c r="Q14" i="18"/>
  <c r="V14" i="18"/>
  <c r="G16" i="18"/>
  <c r="I16" i="18"/>
  <c r="K16" i="18"/>
  <c r="O16" i="18"/>
  <c r="Q16" i="18"/>
  <c r="V16" i="18"/>
  <c r="G20" i="18"/>
  <c r="M20" i="18" s="1"/>
  <c r="I20" i="18"/>
  <c r="K20" i="18"/>
  <c r="O20" i="18"/>
  <c r="Q20" i="18"/>
  <c r="V20" i="18"/>
  <c r="G26" i="18"/>
  <c r="I26" i="18"/>
  <c r="K26" i="18"/>
  <c r="M26" i="18"/>
  <c r="O26" i="18"/>
  <c r="Q26" i="18"/>
  <c r="V26" i="18"/>
  <c r="G29" i="18"/>
  <c r="I29" i="18"/>
  <c r="K29" i="18"/>
  <c r="O29" i="18"/>
  <c r="Q29" i="18"/>
  <c r="V29" i="18"/>
  <c r="G31" i="18"/>
  <c r="M31" i="18" s="1"/>
  <c r="I31" i="18"/>
  <c r="K31" i="18"/>
  <c r="O31" i="18"/>
  <c r="Q31" i="18"/>
  <c r="V31" i="18"/>
  <c r="G34" i="18"/>
  <c r="M34" i="18" s="1"/>
  <c r="I34" i="18"/>
  <c r="K34" i="18"/>
  <c r="O34" i="18"/>
  <c r="Q34" i="18"/>
  <c r="V34" i="18"/>
  <c r="G37" i="18"/>
  <c r="M37" i="18" s="1"/>
  <c r="I37" i="18"/>
  <c r="K37" i="18"/>
  <c r="O37" i="18"/>
  <c r="Q37" i="18"/>
  <c r="V37" i="18"/>
  <c r="G41" i="18"/>
  <c r="M41" i="18" s="1"/>
  <c r="I41" i="18"/>
  <c r="K41" i="18"/>
  <c r="O41" i="18"/>
  <c r="Q41" i="18"/>
  <c r="V41" i="18"/>
  <c r="G45" i="18"/>
  <c r="I45" i="18"/>
  <c r="K45" i="18"/>
  <c r="M45" i="18"/>
  <c r="O45" i="18"/>
  <c r="Q45" i="18"/>
  <c r="V45" i="18"/>
  <c r="G49" i="18"/>
  <c r="M49" i="18" s="1"/>
  <c r="I49" i="18"/>
  <c r="K49" i="18"/>
  <c r="O49" i="18"/>
  <c r="Q49" i="18"/>
  <c r="V49" i="18"/>
  <c r="G53" i="18"/>
  <c r="M53" i="18" s="1"/>
  <c r="I53" i="18"/>
  <c r="K53" i="18"/>
  <c r="O53" i="18"/>
  <c r="Q53" i="18"/>
  <c r="V53" i="18"/>
  <c r="G58" i="18"/>
  <c r="M58" i="18" s="1"/>
  <c r="I58" i="18"/>
  <c r="K58" i="18"/>
  <c r="O58" i="18"/>
  <c r="Q58" i="18"/>
  <c r="V58" i="18"/>
  <c r="G65" i="18"/>
  <c r="M65" i="18" s="1"/>
  <c r="I65" i="18"/>
  <c r="K65" i="18"/>
  <c r="O65" i="18"/>
  <c r="Q65" i="18"/>
  <c r="V65" i="18"/>
  <c r="G70" i="18"/>
  <c r="M70" i="18" s="1"/>
  <c r="I70" i="18"/>
  <c r="K70" i="18"/>
  <c r="O70" i="18"/>
  <c r="Q70" i="18"/>
  <c r="V70" i="18"/>
  <c r="G73" i="18"/>
  <c r="M73" i="18" s="1"/>
  <c r="I73" i="18"/>
  <c r="K73" i="18"/>
  <c r="O73" i="18"/>
  <c r="Q73" i="18"/>
  <c r="V73" i="18"/>
  <c r="G76" i="18"/>
  <c r="M76" i="18" s="1"/>
  <c r="I76" i="18"/>
  <c r="K76" i="18"/>
  <c r="O76" i="18"/>
  <c r="Q76" i="18"/>
  <c r="V76" i="18"/>
  <c r="G77" i="18"/>
  <c r="M77" i="18" s="1"/>
  <c r="I77" i="18"/>
  <c r="K77" i="18"/>
  <c r="O77" i="18"/>
  <c r="Q77" i="18"/>
  <c r="V77" i="18"/>
  <c r="G79" i="18"/>
  <c r="I79" i="18"/>
  <c r="K79" i="18"/>
  <c r="M79" i="18"/>
  <c r="O79" i="18"/>
  <c r="Q79" i="18"/>
  <c r="V79" i="18"/>
  <c r="G82" i="18"/>
  <c r="M82" i="18" s="1"/>
  <c r="I82" i="18"/>
  <c r="K82" i="18"/>
  <c r="O82" i="18"/>
  <c r="Q82" i="18"/>
  <c r="V82" i="18"/>
  <c r="G85" i="18"/>
  <c r="M85" i="18" s="1"/>
  <c r="I85" i="18"/>
  <c r="K85" i="18"/>
  <c r="O85" i="18"/>
  <c r="Q85" i="18"/>
  <c r="V85" i="18"/>
  <c r="G87" i="18"/>
  <c r="G88" i="18"/>
  <c r="M88" i="18" s="1"/>
  <c r="M87" i="18" s="1"/>
  <c r="I88" i="18"/>
  <c r="I87" i="18" s="1"/>
  <c r="K88" i="18"/>
  <c r="K87" i="18" s="1"/>
  <c r="O88" i="18"/>
  <c r="O87" i="18" s="1"/>
  <c r="Q88" i="18"/>
  <c r="Q87" i="18" s="1"/>
  <c r="V88" i="18"/>
  <c r="V87" i="18" s="1"/>
  <c r="G92" i="18"/>
  <c r="M92" i="18" s="1"/>
  <c r="I92" i="18"/>
  <c r="K92" i="18"/>
  <c r="O92" i="18"/>
  <c r="Q92" i="18"/>
  <c r="V92" i="18"/>
  <c r="G93" i="18"/>
  <c r="I93" i="18"/>
  <c r="K93" i="18"/>
  <c r="O93" i="18"/>
  <c r="Q93" i="18"/>
  <c r="V93" i="18"/>
  <c r="G96" i="18"/>
  <c r="M96" i="18" s="1"/>
  <c r="I96" i="18"/>
  <c r="K96" i="18"/>
  <c r="O96" i="18"/>
  <c r="Q96" i="18"/>
  <c r="V96" i="18"/>
  <c r="G97" i="18"/>
  <c r="I97" i="18"/>
  <c r="K97" i="18"/>
  <c r="M97" i="18"/>
  <c r="O97" i="18"/>
  <c r="Q97" i="18"/>
  <c r="V97" i="18"/>
  <c r="G98" i="18"/>
  <c r="M98" i="18" s="1"/>
  <c r="I98" i="18"/>
  <c r="K98" i="18"/>
  <c r="O98" i="18"/>
  <c r="Q98" i="18"/>
  <c r="V98" i="18"/>
  <c r="G100" i="18"/>
  <c r="M100" i="18" s="1"/>
  <c r="I100" i="18"/>
  <c r="K100" i="18"/>
  <c r="O100" i="18"/>
  <c r="Q100" i="18"/>
  <c r="V100" i="18"/>
  <c r="G102" i="18"/>
  <c r="M102" i="18" s="1"/>
  <c r="I102" i="18"/>
  <c r="K102" i="18"/>
  <c r="O102" i="18"/>
  <c r="Q102" i="18"/>
  <c r="V102" i="18"/>
  <c r="G105" i="18"/>
  <c r="M105" i="18" s="1"/>
  <c r="I105" i="18"/>
  <c r="K105" i="18"/>
  <c r="K104" i="18" s="1"/>
  <c r="O105" i="18"/>
  <c r="Q105" i="18"/>
  <c r="Q104" i="18" s="1"/>
  <c r="V105" i="18"/>
  <c r="G108" i="18"/>
  <c r="I108" i="18"/>
  <c r="K108" i="18"/>
  <c r="O108" i="18"/>
  <c r="Q108" i="18"/>
  <c r="V108" i="18"/>
  <c r="G110" i="18"/>
  <c r="M110" i="18" s="1"/>
  <c r="I110" i="18"/>
  <c r="I104" i="18" s="1"/>
  <c r="K110" i="18"/>
  <c r="O110" i="18"/>
  <c r="Q110" i="18"/>
  <c r="V110" i="18"/>
  <c r="G112" i="18"/>
  <c r="M112" i="18" s="1"/>
  <c r="I112" i="18"/>
  <c r="K112" i="18"/>
  <c r="O112" i="18"/>
  <c r="Q112" i="18"/>
  <c r="V112" i="18"/>
  <c r="Q114" i="18"/>
  <c r="V114" i="18"/>
  <c r="G115" i="18"/>
  <c r="M115" i="18" s="1"/>
  <c r="M114" i="18" s="1"/>
  <c r="I115" i="18"/>
  <c r="I114" i="18" s="1"/>
  <c r="K115" i="18"/>
  <c r="K114" i="18" s="1"/>
  <c r="O115" i="18"/>
  <c r="O114" i="18" s="1"/>
  <c r="Q115" i="18"/>
  <c r="V115" i="18"/>
  <c r="I118" i="18"/>
  <c r="Q118" i="18"/>
  <c r="G119" i="18"/>
  <c r="G118" i="18" s="1"/>
  <c r="I119" i="18"/>
  <c r="K119" i="18"/>
  <c r="K118" i="18" s="1"/>
  <c r="O119" i="18"/>
  <c r="Q119" i="18"/>
  <c r="V119" i="18"/>
  <c r="V118" i="18" s="1"/>
  <c r="G121" i="18"/>
  <c r="I121" i="18"/>
  <c r="K121" i="18"/>
  <c r="M121" i="18"/>
  <c r="O121" i="18"/>
  <c r="Q121" i="18"/>
  <c r="V121" i="18"/>
  <c r="G124" i="18"/>
  <c r="M124" i="18" s="1"/>
  <c r="I124" i="18"/>
  <c r="K124" i="18"/>
  <c r="O124" i="18"/>
  <c r="Q124" i="18"/>
  <c r="V124" i="18"/>
  <c r="G126" i="18"/>
  <c r="M126" i="18" s="1"/>
  <c r="I126" i="18"/>
  <c r="K126" i="18"/>
  <c r="O126" i="18"/>
  <c r="O123" i="18" s="1"/>
  <c r="Q126" i="18"/>
  <c r="V126" i="18"/>
  <c r="G128" i="18"/>
  <c r="I128" i="18"/>
  <c r="K128" i="18"/>
  <c r="O128" i="18"/>
  <c r="Q128" i="18"/>
  <c r="V128" i="18"/>
  <c r="G130" i="18"/>
  <c r="G131" i="18"/>
  <c r="M131" i="18" s="1"/>
  <c r="I131" i="18"/>
  <c r="K131" i="18"/>
  <c r="O131" i="18"/>
  <c r="Q131" i="18"/>
  <c r="V131" i="18"/>
  <c r="G133" i="18"/>
  <c r="I133" i="18"/>
  <c r="K133" i="18"/>
  <c r="M133" i="18"/>
  <c r="O133" i="18"/>
  <c r="Q133" i="18"/>
  <c r="V133" i="18"/>
  <c r="G135" i="18"/>
  <c r="M135" i="18" s="1"/>
  <c r="I135" i="18"/>
  <c r="K135" i="18"/>
  <c r="O135" i="18"/>
  <c r="Q135" i="18"/>
  <c r="V135" i="18"/>
  <c r="G137" i="18"/>
  <c r="M137" i="18" s="1"/>
  <c r="I137" i="18"/>
  <c r="K137" i="18"/>
  <c r="O137" i="18"/>
  <c r="Q137" i="18"/>
  <c r="V137" i="18"/>
  <c r="G139" i="18"/>
  <c r="I139" i="18"/>
  <c r="K139" i="18"/>
  <c r="M139" i="18"/>
  <c r="O139" i="18"/>
  <c r="Q139" i="18"/>
  <c r="V139" i="18"/>
  <c r="G141" i="18"/>
  <c r="M141" i="18" s="1"/>
  <c r="I141" i="18"/>
  <c r="K141" i="18"/>
  <c r="O141" i="18"/>
  <c r="Q141" i="18"/>
  <c r="V141" i="18"/>
  <c r="AE144" i="18"/>
  <c r="F51" i="1" s="1"/>
  <c r="BA699" i="17"/>
  <c r="BA697" i="17"/>
  <c r="BA695" i="17"/>
  <c r="BA693" i="17"/>
  <c r="BA691" i="17"/>
  <c r="BA689" i="17"/>
  <c r="BA685" i="17"/>
  <c r="BA683" i="17"/>
  <c r="BA681" i="17"/>
  <c r="BA668" i="17"/>
  <c r="BA666" i="17"/>
  <c r="BA579" i="17"/>
  <c r="BA571" i="17"/>
  <c r="BA445" i="17"/>
  <c r="BA443" i="17"/>
  <c r="BA419" i="17"/>
  <c r="BA415" i="17"/>
  <c r="BA297" i="17"/>
  <c r="BA241" i="17"/>
  <c r="BA239" i="17"/>
  <c r="BA210" i="17"/>
  <c r="BA188" i="17"/>
  <c r="BA182" i="17"/>
  <c r="BA152" i="17"/>
  <c r="BA141" i="17"/>
  <c r="BA137" i="17"/>
  <c r="BA112" i="17"/>
  <c r="BA110" i="17"/>
  <c r="BA70" i="17"/>
  <c r="BA68" i="17"/>
  <c r="BA28" i="17"/>
  <c r="BA13" i="17"/>
  <c r="BA10" i="17"/>
  <c r="G9" i="17"/>
  <c r="I9" i="17"/>
  <c r="K9" i="17"/>
  <c r="M9" i="17"/>
  <c r="O9" i="17"/>
  <c r="Q9" i="17"/>
  <c r="V9" i="17"/>
  <c r="G12" i="17"/>
  <c r="I12" i="17"/>
  <c r="K12" i="17"/>
  <c r="O12" i="17"/>
  <c r="Q12" i="17"/>
  <c r="V12" i="17"/>
  <c r="G15" i="17"/>
  <c r="M15" i="17" s="1"/>
  <c r="I15" i="17"/>
  <c r="K15" i="17"/>
  <c r="O15" i="17"/>
  <c r="Q15" i="17"/>
  <c r="V15" i="17"/>
  <c r="G19" i="17"/>
  <c r="M19" i="17" s="1"/>
  <c r="I19" i="17"/>
  <c r="K19" i="17"/>
  <c r="O19" i="17"/>
  <c r="Q19" i="17"/>
  <c r="V19" i="17"/>
  <c r="G21" i="17"/>
  <c r="M21" i="17" s="1"/>
  <c r="I21" i="17"/>
  <c r="K21" i="17"/>
  <c r="O21" i="17"/>
  <c r="Q21" i="17"/>
  <c r="V21" i="17"/>
  <c r="G25" i="17"/>
  <c r="M25" i="17" s="1"/>
  <c r="I25" i="17"/>
  <c r="K25" i="17"/>
  <c r="O25" i="17"/>
  <c r="Q25" i="17"/>
  <c r="V25" i="17"/>
  <c r="G27" i="17"/>
  <c r="I27" i="17"/>
  <c r="K27" i="17"/>
  <c r="M27" i="17"/>
  <c r="O27" i="17"/>
  <c r="Q27" i="17"/>
  <c r="V27" i="17"/>
  <c r="G67" i="17"/>
  <c r="M67" i="17" s="1"/>
  <c r="I67" i="17"/>
  <c r="K67" i="17"/>
  <c r="O67" i="17"/>
  <c r="Q67" i="17"/>
  <c r="V67" i="17"/>
  <c r="G69" i="17"/>
  <c r="I69" i="17"/>
  <c r="K69" i="17"/>
  <c r="M69" i="17"/>
  <c r="O69" i="17"/>
  <c r="Q69" i="17"/>
  <c r="V69" i="17"/>
  <c r="G109" i="17"/>
  <c r="M109" i="17" s="1"/>
  <c r="I109" i="17"/>
  <c r="K109" i="17"/>
  <c r="O109" i="17"/>
  <c r="Q109" i="17"/>
  <c r="V109" i="17"/>
  <c r="G111" i="17"/>
  <c r="M111" i="17" s="1"/>
  <c r="I111" i="17"/>
  <c r="K111" i="17"/>
  <c r="O111" i="17"/>
  <c r="Q111" i="17"/>
  <c r="V111" i="17"/>
  <c r="G119" i="17"/>
  <c r="M119" i="17" s="1"/>
  <c r="I119" i="17"/>
  <c r="K119" i="17"/>
  <c r="O119" i="17"/>
  <c r="Q119" i="17"/>
  <c r="V119" i="17"/>
  <c r="G122" i="17"/>
  <c r="M122" i="17" s="1"/>
  <c r="I122" i="17"/>
  <c r="K122" i="17"/>
  <c r="O122" i="17"/>
  <c r="Q122" i="17"/>
  <c r="V122" i="17"/>
  <c r="G125" i="17"/>
  <c r="M125" i="17" s="1"/>
  <c r="I125" i="17"/>
  <c r="K125" i="17"/>
  <c r="O125" i="17"/>
  <c r="Q125" i="17"/>
  <c r="V125" i="17"/>
  <c r="G126" i="17"/>
  <c r="I126" i="17"/>
  <c r="K126" i="17"/>
  <c r="M126" i="17"/>
  <c r="O126" i="17"/>
  <c r="Q126" i="17"/>
  <c r="V126" i="17"/>
  <c r="G127" i="17"/>
  <c r="I127" i="17"/>
  <c r="K127" i="17"/>
  <c r="M127" i="17"/>
  <c r="O127" i="17"/>
  <c r="Q127" i="17"/>
  <c r="V127" i="17"/>
  <c r="G129" i="17"/>
  <c r="I129" i="17"/>
  <c r="K129" i="17"/>
  <c r="O129" i="17"/>
  <c r="Q129" i="17"/>
  <c r="V129" i="17"/>
  <c r="G133" i="17"/>
  <c r="M133" i="17" s="1"/>
  <c r="I133" i="17"/>
  <c r="K133" i="17"/>
  <c r="O133" i="17"/>
  <c r="Q133" i="17"/>
  <c r="V133" i="17"/>
  <c r="G136" i="17"/>
  <c r="M136" i="17" s="1"/>
  <c r="I136" i="17"/>
  <c r="K136" i="17"/>
  <c r="O136" i="17"/>
  <c r="Q136" i="17"/>
  <c r="V136" i="17"/>
  <c r="G140" i="17"/>
  <c r="I140" i="17"/>
  <c r="K140" i="17"/>
  <c r="M140" i="17"/>
  <c r="O140" i="17"/>
  <c r="Q140" i="17"/>
  <c r="V140" i="17"/>
  <c r="G143" i="17"/>
  <c r="M143" i="17" s="1"/>
  <c r="I143" i="17"/>
  <c r="K143" i="17"/>
  <c r="O143" i="17"/>
  <c r="Q143" i="17"/>
  <c r="V143" i="17"/>
  <c r="G146" i="17"/>
  <c r="I146" i="17"/>
  <c r="K146" i="17"/>
  <c r="M146" i="17"/>
  <c r="O146" i="17"/>
  <c r="Q146" i="17"/>
  <c r="V146" i="17"/>
  <c r="G148" i="17"/>
  <c r="M148" i="17" s="1"/>
  <c r="I148" i="17"/>
  <c r="K148" i="17"/>
  <c r="O148" i="17"/>
  <c r="Q148" i="17"/>
  <c r="V148" i="17"/>
  <c r="V128" i="17" s="1"/>
  <c r="G151" i="17"/>
  <c r="I151" i="17"/>
  <c r="K151" i="17"/>
  <c r="O151" i="17"/>
  <c r="Q151" i="17"/>
  <c r="V151" i="17"/>
  <c r="G159" i="17"/>
  <c r="M159" i="17" s="1"/>
  <c r="I159" i="17"/>
  <c r="K159" i="17"/>
  <c r="O159" i="17"/>
  <c r="Q159" i="17"/>
  <c r="V159" i="17"/>
  <c r="G168" i="17"/>
  <c r="M168" i="17" s="1"/>
  <c r="I168" i="17"/>
  <c r="K168" i="17"/>
  <c r="O168" i="17"/>
  <c r="Q168" i="17"/>
  <c r="V168" i="17"/>
  <c r="G174" i="17"/>
  <c r="M174" i="17" s="1"/>
  <c r="I174" i="17"/>
  <c r="K174" i="17"/>
  <c r="O174" i="17"/>
  <c r="Q174" i="17"/>
  <c r="V174" i="17"/>
  <c r="G181" i="17"/>
  <c r="M181" i="17" s="1"/>
  <c r="I181" i="17"/>
  <c r="K181" i="17"/>
  <c r="O181" i="17"/>
  <c r="Q181" i="17"/>
  <c r="V181" i="17"/>
  <c r="G187" i="17"/>
  <c r="I187" i="17"/>
  <c r="K187" i="17"/>
  <c r="M187" i="17"/>
  <c r="O187" i="17"/>
  <c r="Q187" i="17"/>
  <c r="V187" i="17"/>
  <c r="G189" i="17"/>
  <c r="M189" i="17" s="1"/>
  <c r="I189" i="17"/>
  <c r="K189" i="17"/>
  <c r="O189" i="17"/>
  <c r="Q189" i="17"/>
  <c r="V189" i="17"/>
  <c r="G193" i="17"/>
  <c r="M193" i="17" s="1"/>
  <c r="I193" i="17"/>
  <c r="K193" i="17"/>
  <c r="O193" i="17"/>
  <c r="Q193" i="17"/>
  <c r="V193" i="17"/>
  <c r="G202" i="17"/>
  <c r="M202" i="17" s="1"/>
  <c r="I202" i="17"/>
  <c r="K202" i="17"/>
  <c r="O202" i="17"/>
  <c r="Q202" i="17"/>
  <c r="V202" i="17"/>
  <c r="G209" i="17"/>
  <c r="M209" i="17" s="1"/>
  <c r="I209" i="17"/>
  <c r="K209" i="17"/>
  <c r="O209" i="17"/>
  <c r="Q209" i="17"/>
  <c r="V209" i="17"/>
  <c r="G238" i="17"/>
  <c r="I238" i="17"/>
  <c r="K238" i="17"/>
  <c r="M238" i="17"/>
  <c r="O238" i="17"/>
  <c r="Q238" i="17"/>
  <c r="V238" i="17"/>
  <c r="G267" i="17"/>
  <c r="M267" i="17" s="1"/>
  <c r="I267" i="17"/>
  <c r="K267" i="17"/>
  <c r="O267" i="17"/>
  <c r="Q267" i="17"/>
  <c r="V267" i="17"/>
  <c r="G294" i="17"/>
  <c r="M294" i="17" s="1"/>
  <c r="I294" i="17"/>
  <c r="K294" i="17"/>
  <c r="O294" i="17"/>
  <c r="Q294" i="17"/>
  <c r="V294" i="17"/>
  <c r="G296" i="17"/>
  <c r="M296" i="17" s="1"/>
  <c r="I296" i="17"/>
  <c r="K296" i="17"/>
  <c r="O296" i="17"/>
  <c r="Q296" i="17"/>
  <c r="V296" i="17"/>
  <c r="G301" i="17"/>
  <c r="M301" i="17" s="1"/>
  <c r="I301" i="17"/>
  <c r="K301" i="17"/>
  <c r="O301" i="17"/>
  <c r="Q301" i="17"/>
  <c r="V301" i="17"/>
  <c r="G308" i="17"/>
  <c r="I308" i="17"/>
  <c r="K308" i="17"/>
  <c r="O308" i="17"/>
  <c r="Q308" i="17"/>
  <c r="V308" i="17"/>
  <c r="G310" i="17"/>
  <c r="M310" i="17" s="1"/>
  <c r="I310" i="17"/>
  <c r="K310" i="17"/>
  <c r="O310" i="17"/>
  <c r="Q310" i="17"/>
  <c r="V310" i="17"/>
  <c r="G314" i="17"/>
  <c r="M314" i="17" s="1"/>
  <c r="I314" i="17"/>
  <c r="K314" i="17"/>
  <c r="O314" i="17"/>
  <c r="Q314" i="17"/>
  <c r="V314" i="17"/>
  <c r="G318" i="17"/>
  <c r="I318" i="17"/>
  <c r="K318" i="17"/>
  <c r="M318" i="17"/>
  <c r="O318" i="17"/>
  <c r="Q318" i="17"/>
  <c r="V318" i="17"/>
  <c r="G323" i="17"/>
  <c r="M323" i="17" s="1"/>
  <c r="I323" i="17"/>
  <c r="K323" i="17"/>
  <c r="O323" i="17"/>
  <c r="Q323" i="17"/>
  <c r="V323" i="17"/>
  <c r="G326" i="17"/>
  <c r="M326" i="17" s="1"/>
  <c r="I326" i="17"/>
  <c r="K326" i="17"/>
  <c r="O326" i="17"/>
  <c r="Q326" i="17"/>
  <c r="V326" i="17"/>
  <c r="G368" i="17"/>
  <c r="M368" i="17" s="1"/>
  <c r="I368" i="17"/>
  <c r="K368" i="17"/>
  <c r="O368" i="17"/>
  <c r="Q368" i="17"/>
  <c r="V368" i="17"/>
  <c r="G373" i="17"/>
  <c r="M373" i="17" s="1"/>
  <c r="I373" i="17"/>
  <c r="K373" i="17"/>
  <c r="O373" i="17"/>
  <c r="Q373" i="17"/>
  <c r="V373" i="17"/>
  <c r="G377" i="17"/>
  <c r="M377" i="17" s="1"/>
  <c r="I377" i="17"/>
  <c r="K377" i="17"/>
  <c r="O377" i="17"/>
  <c r="Q377" i="17"/>
  <c r="V377" i="17"/>
  <c r="G386" i="17"/>
  <c r="M386" i="17" s="1"/>
  <c r="I386" i="17"/>
  <c r="K386" i="17"/>
  <c r="O386" i="17"/>
  <c r="Q386" i="17"/>
  <c r="V386" i="17"/>
  <c r="G389" i="17"/>
  <c r="M389" i="17" s="1"/>
  <c r="I389" i="17"/>
  <c r="K389" i="17"/>
  <c r="O389" i="17"/>
  <c r="Q389" i="17"/>
  <c r="V389" i="17"/>
  <c r="G393" i="17"/>
  <c r="M393" i="17" s="1"/>
  <c r="I393" i="17"/>
  <c r="K393" i="17"/>
  <c r="O393" i="17"/>
  <c r="Q393" i="17"/>
  <c r="V393" i="17"/>
  <c r="K402" i="17"/>
  <c r="O402" i="17"/>
  <c r="Q402" i="17"/>
  <c r="G403" i="17"/>
  <c r="M403" i="17" s="1"/>
  <c r="M402" i="17" s="1"/>
  <c r="I403" i="17"/>
  <c r="I402" i="17" s="1"/>
  <c r="K403" i="17"/>
  <c r="O403" i="17"/>
  <c r="Q403" i="17"/>
  <c r="V403" i="17"/>
  <c r="V402" i="17" s="1"/>
  <c r="G406" i="17"/>
  <c r="I406" i="17"/>
  <c r="K406" i="17"/>
  <c r="O406" i="17"/>
  <c r="Q406" i="17"/>
  <c r="V406" i="17"/>
  <c r="G410" i="17"/>
  <c r="M410" i="17" s="1"/>
  <c r="I410" i="17"/>
  <c r="K410" i="17"/>
  <c r="O410" i="17"/>
  <c r="Q410" i="17"/>
  <c r="V410" i="17"/>
  <c r="G414" i="17"/>
  <c r="M414" i="17" s="1"/>
  <c r="I414" i="17"/>
  <c r="K414" i="17"/>
  <c r="O414" i="17"/>
  <c r="Q414" i="17"/>
  <c r="V414" i="17"/>
  <c r="G418" i="17"/>
  <c r="M418" i="17" s="1"/>
  <c r="I418" i="17"/>
  <c r="K418" i="17"/>
  <c r="O418" i="17"/>
  <c r="Q418" i="17"/>
  <c r="V418" i="17"/>
  <c r="G420" i="17"/>
  <c r="M420" i="17" s="1"/>
  <c r="I420" i="17"/>
  <c r="K420" i="17"/>
  <c r="O420" i="17"/>
  <c r="Q420" i="17"/>
  <c r="V420" i="17"/>
  <c r="G423" i="17"/>
  <c r="M423" i="17" s="1"/>
  <c r="I423" i="17"/>
  <c r="K423" i="17"/>
  <c r="O423" i="17"/>
  <c r="Q423" i="17"/>
  <c r="V423" i="17"/>
  <c r="G425" i="17"/>
  <c r="I425" i="17"/>
  <c r="K425" i="17"/>
  <c r="M425" i="17"/>
  <c r="O425" i="17"/>
  <c r="Q425" i="17"/>
  <c r="V425" i="17"/>
  <c r="G431" i="17"/>
  <c r="I431" i="17"/>
  <c r="K431" i="17"/>
  <c r="M431" i="17"/>
  <c r="O431" i="17"/>
  <c r="Q431" i="17"/>
  <c r="V431" i="17"/>
  <c r="G435" i="17"/>
  <c r="O435" i="17"/>
  <c r="G436" i="17"/>
  <c r="M436" i="17" s="1"/>
  <c r="M435" i="17" s="1"/>
  <c r="I436" i="17"/>
  <c r="I435" i="17" s="1"/>
  <c r="K436" i="17"/>
  <c r="K435" i="17" s="1"/>
  <c r="O436" i="17"/>
  <c r="Q436" i="17"/>
  <c r="Q435" i="17" s="1"/>
  <c r="V436" i="17"/>
  <c r="V435" i="17" s="1"/>
  <c r="G437" i="17"/>
  <c r="I437" i="17"/>
  <c r="Q437" i="17"/>
  <c r="G438" i="17"/>
  <c r="M438" i="17" s="1"/>
  <c r="M437" i="17" s="1"/>
  <c r="I438" i="17"/>
  <c r="K438" i="17"/>
  <c r="K437" i="17" s="1"/>
  <c r="O438" i="17"/>
  <c r="O437" i="17" s="1"/>
  <c r="Q438" i="17"/>
  <c r="V438" i="17"/>
  <c r="V437" i="17" s="1"/>
  <c r="G441" i="17"/>
  <c r="I441" i="17"/>
  <c r="G442" i="17"/>
  <c r="M442" i="17" s="1"/>
  <c r="I442" i="17"/>
  <c r="K442" i="17"/>
  <c r="K441" i="17" s="1"/>
  <c r="O442" i="17"/>
  <c r="O441" i="17" s="1"/>
  <c r="Q442" i="17"/>
  <c r="Q441" i="17" s="1"/>
  <c r="V442" i="17"/>
  <c r="V441" i="17" s="1"/>
  <c r="G444" i="17"/>
  <c r="I444" i="17"/>
  <c r="K444" i="17"/>
  <c r="M444" i="17"/>
  <c r="M441" i="17" s="1"/>
  <c r="O444" i="17"/>
  <c r="Q444" i="17"/>
  <c r="V444" i="17"/>
  <c r="G447" i="17"/>
  <c r="I447" i="17"/>
  <c r="K447" i="17"/>
  <c r="O447" i="17"/>
  <c r="Q447" i="17"/>
  <c r="V447" i="17"/>
  <c r="G448" i="17"/>
  <c r="M448" i="17" s="1"/>
  <c r="I448" i="17"/>
  <c r="K448" i="17"/>
  <c r="O448" i="17"/>
  <c r="Q448" i="17"/>
  <c r="V448" i="17"/>
  <c r="G449" i="17"/>
  <c r="M449" i="17" s="1"/>
  <c r="I449" i="17"/>
  <c r="K449" i="17"/>
  <c r="O449" i="17"/>
  <c r="Q449" i="17"/>
  <c r="V449" i="17"/>
  <c r="G488" i="17"/>
  <c r="M488" i="17" s="1"/>
  <c r="I488" i="17"/>
  <c r="K488" i="17"/>
  <c r="O488" i="17"/>
  <c r="Q488" i="17"/>
  <c r="V488" i="17"/>
  <c r="G519" i="17"/>
  <c r="I519" i="17"/>
  <c r="K519" i="17"/>
  <c r="M519" i="17"/>
  <c r="O519" i="17"/>
  <c r="O446" i="17" s="1"/>
  <c r="Q519" i="17"/>
  <c r="V519" i="17"/>
  <c r="G521" i="17"/>
  <c r="M521" i="17" s="1"/>
  <c r="I521" i="17"/>
  <c r="K521" i="17"/>
  <c r="O521" i="17"/>
  <c r="Q521" i="17"/>
  <c r="V521" i="17"/>
  <c r="G523" i="17"/>
  <c r="I523" i="17"/>
  <c r="K523" i="17"/>
  <c r="M523" i="17"/>
  <c r="O523" i="17"/>
  <c r="Q523" i="17"/>
  <c r="V523" i="17"/>
  <c r="G525" i="17"/>
  <c r="M525" i="17" s="1"/>
  <c r="I525" i="17"/>
  <c r="K525" i="17"/>
  <c r="O525" i="17"/>
  <c r="Q525" i="17"/>
  <c r="V525" i="17"/>
  <c r="G528" i="17"/>
  <c r="M528" i="17" s="1"/>
  <c r="I528" i="17"/>
  <c r="K528" i="17"/>
  <c r="O528" i="17"/>
  <c r="Q528" i="17"/>
  <c r="V528" i="17"/>
  <c r="G530" i="17"/>
  <c r="M530" i="17" s="1"/>
  <c r="I530" i="17"/>
  <c r="K530" i="17"/>
  <c r="O530" i="17"/>
  <c r="Q530" i="17"/>
  <c r="V530" i="17"/>
  <c r="G532" i="17"/>
  <c r="I111" i="1" s="1"/>
  <c r="I532" i="17"/>
  <c r="Q532" i="17"/>
  <c r="G533" i="17"/>
  <c r="M533" i="17" s="1"/>
  <c r="M532" i="17" s="1"/>
  <c r="I533" i="17"/>
  <c r="K533" i="17"/>
  <c r="K532" i="17" s="1"/>
  <c r="O533" i="17"/>
  <c r="O532" i="17" s="1"/>
  <c r="Q533" i="17"/>
  <c r="V533" i="17"/>
  <c r="V532" i="17" s="1"/>
  <c r="G538" i="17"/>
  <c r="I538" i="17"/>
  <c r="K538" i="17"/>
  <c r="M538" i="17"/>
  <c r="O538" i="17"/>
  <c r="Q538" i="17"/>
  <c r="V538" i="17"/>
  <c r="G539" i="17"/>
  <c r="I539" i="17"/>
  <c r="K539" i="17"/>
  <c r="M539" i="17"/>
  <c r="O539" i="17"/>
  <c r="Q539" i="17"/>
  <c r="V539" i="17"/>
  <c r="G540" i="17"/>
  <c r="M540" i="17" s="1"/>
  <c r="I540" i="17"/>
  <c r="K540" i="17"/>
  <c r="O540" i="17"/>
  <c r="Q540" i="17"/>
  <c r="V540" i="17"/>
  <c r="G543" i="17"/>
  <c r="M543" i="17" s="1"/>
  <c r="I543" i="17"/>
  <c r="K543" i="17"/>
  <c r="O543" i="17"/>
  <c r="Q543" i="17"/>
  <c r="V543" i="17"/>
  <c r="G557" i="17"/>
  <c r="M557" i="17" s="1"/>
  <c r="I557" i="17"/>
  <c r="K557" i="17"/>
  <c r="O557" i="17"/>
  <c r="Q557" i="17"/>
  <c r="V557" i="17"/>
  <c r="G561" i="17"/>
  <c r="M561" i="17" s="1"/>
  <c r="I561" i="17"/>
  <c r="K561" i="17"/>
  <c r="O561" i="17"/>
  <c r="Q561" i="17"/>
  <c r="V561" i="17"/>
  <c r="G567" i="17"/>
  <c r="M567" i="17" s="1"/>
  <c r="I567" i="17"/>
  <c r="K567" i="17"/>
  <c r="O567" i="17"/>
  <c r="Q567" i="17"/>
  <c r="V567" i="17"/>
  <c r="G570" i="17"/>
  <c r="M570" i="17" s="1"/>
  <c r="I570" i="17"/>
  <c r="K570" i="17"/>
  <c r="O570" i="17"/>
  <c r="Q570" i="17"/>
  <c r="V570" i="17"/>
  <c r="G578" i="17"/>
  <c r="M578" i="17" s="1"/>
  <c r="I578" i="17"/>
  <c r="K578" i="17"/>
  <c r="O578" i="17"/>
  <c r="Q578" i="17"/>
  <c r="V578" i="17"/>
  <c r="G583" i="17"/>
  <c r="M583" i="17" s="1"/>
  <c r="I583" i="17"/>
  <c r="K583" i="17"/>
  <c r="O583" i="17"/>
  <c r="Q583" i="17"/>
  <c r="V583" i="17"/>
  <c r="G585" i="17"/>
  <c r="I585" i="17"/>
  <c r="K585" i="17"/>
  <c r="M585" i="17"/>
  <c r="O585" i="17"/>
  <c r="Q585" i="17"/>
  <c r="V585" i="17"/>
  <c r="G588" i="17"/>
  <c r="M588" i="17" s="1"/>
  <c r="I588" i="17"/>
  <c r="K588" i="17"/>
  <c r="O588" i="17"/>
  <c r="Q588" i="17"/>
  <c r="V588" i="17"/>
  <c r="G613" i="17"/>
  <c r="M613" i="17" s="1"/>
  <c r="I613" i="17"/>
  <c r="K613" i="17"/>
  <c r="O613" i="17"/>
  <c r="Q613" i="17"/>
  <c r="V613" i="17"/>
  <c r="G624" i="17"/>
  <c r="M624" i="17" s="1"/>
  <c r="I624" i="17"/>
  <c r="K624" i="17"/>
  <c r="O624" i="17"/>
  <c r="Q624" i="17"/>
  <c r="V624" i="17"/>
  <c r="G628" i="17"/>
  <c r="I628" i="17"/>
  <c r="K628" i="17"/>
  <c r="M628" i="17"/>
  <c r="O628" i="17"/>
  <c r="Q628" i="17"/>
  <c r="V628" i="17"/>
  <c r="G636" i="17"/>
  <c r="M636" i="17" s="1"/>
  <c r="I636" i="17"/>
  <c r="K636" i="17"/>
  <c r="O636" i="17"/>
  <c r="Q636" i="17"/>
  <c r="V636" i="17"/>
  <c r="G640" i="17"/>
  <c r="I640" i="17"/>
  <c r="K640" i="17"/>
  <c r="M640" i="17"/>
  <c r="O640" i="17"/>
  <c r="Q640" i="17"/>
  <c r="V640" i="17"/>
  <c r="G644" i="17"/>
  <c r="I644" i="17"/>
  <c r="K644" i="17"/>
  <c r="M644" i="17"/>
  <c r="O644" i="17"/>
  <c r="Q644" i="17"/>
  <c r="V644" i="17"/>
  <c r="G649" i="17"/>
  <c r="M649" i="17" s="1"/>
  <c r="I649" i="17"/>
  <c r="K649" i="17"/>
  <c r="O649" i="17"/>
  <c r="Q649" i="17"/>
  <c r="V649" i="17"/>
  <c r="G652" i="17"/>
  <c r="M652" i="17" s="1"/>
  <c r="I652" i="17"/>
  <c r="K652" i="17"/>
  <c r="O652" i="17"/>
  <c r="Q652" i="17"/>
  <c r="V652" i="17"/>
  <c r="G653" i="17"/>
  <c r="M653" i="17" s="1"/>
  <c r="I653" i="17"/>
  <c r="K653" i="17"/>
  <c r="O653" i="17"/>
  <c r="Q653" i="17"/>
  <c r="V653" i="17"/>
  <c r="G654" i="17"/>
  <c r="I654" i="17"/>
  <c r="K654" i="17"/>
  <c r="M654" i="17"/>
  <c r="O654" i="17"/>
  <c r="Q654" i="17"/>
  <c r="V654" i="17"/>
  <c r="G655" i="17"/>
  <c r="I655" i="17"/>
  <c r="K655" i="17"/>
  <c r="M655" i="17"/>
  <c r="O655" i="17"/>
  <c r="Q655" i="17"/>
  <c r="V655" i="17"/>
  <c r="G656" i="17"/>
  <c r="I656" i="17"/>
  <c r="K656" i="17"/>
  <c r="M656" i="17"/>
  <c r="O656" i="17"/>
  <c r="Q656" i="17"/>
  <c r="V656" i="17"/>
  <c r="G657" i="17"/>
  <c r="M657" i="17" s="1"/>
  <c r="I657" i="17"/>
  <c r="K657" i="17"/>
  <c r="O657" i="17"/>
  <c r="Q657" i="17"/>
  <c r="V657" i="17"/>
  <c r="G658" i="17"/>
  <c r="I658" i="17"/>
  <c r="K658" i="17"/>
  <c r="O658" i="17"/>
  <c r="Q658" i="17"/>
  <c r="V658" i="17"/>
  <c r="G659" i="17"/>
  <c r="M659" i="17" s="1"/>
  <c r="I659" i="17"/>
  <c r="K659" i="17"/>
  <c r="O659" i="17"/>
  <c r="Q659" i="17"/>
  <c r="V659" i="17"/>
  <c r="G660" i="17"/>
  <c r="M660" i="17" s="1"/>
  <c r="I660" i="17"/>
  <c r="K660" i="17"/>
  <c r="O660" i="17"/>
  <c r="Q660" i="17"/>
  <c r="V660" i="17"/>
  <c r="G661" i="17"/>
  <c r="I661" i="17"/>
  <c r="K661" i="17"/>
  <c r="M661" i="17"/>
  <c r="O661" i="17"/>
  <c r="Q661" i="17"/>
  <c r="V661" i="17"/>
  <c r="G662" i="17"/>
  <c r="M662" i="17" s="1"/>
  <c r="I662" i="17"/>
  <c r="K662" i="17"/>
  <c r="O662" i="17"/>
  <c r="Q662" i="17"/>
  <c r="V662" i="17"/>
  <c r="G663" i="17"/>
  <c r="I663" i="17"/>
  <c r="K663" i="17"/>
  <c r="M663" i="17"/>
  <c r="O663" i="17"/>
  <c r="Q663" i="17"/>
  <c r="V663" i="17"/>
  <c r="G665" i="17"/>
  <c r="I665" i="17"/>
  <c r="K665" i="17"/>
  <c r="M665" i="17"/>
  <c r="O665" i="17"/>
  <c r="Q665" i="17"/>
  <c r="V665" i="17"/>
  <c r="G667" i="17"/>
  <c r="I667" i="17"/>
  <c r="K667" i="17"/>
  <c r="O667" i="17"/>
  <c r="Q667" i="17"/>
  <c r="V667" i="17"/>
  <c r="G669" i="17"/>
  <c r="M669" i="17" s="1"/>
  <c r="I669" i="17"/>
  <c r="K669" i="17"/>
  <c r="O669" i="17"/>
  <c r="Q669" i="17"/>
  <c r="V669" i="17"/>
  <c r="G671" i="17"/>
  <c r="M671" i="17" s="1"/>
  <c r="I671" i="17"/>
  <c r="K671" i="17"/>
  <c r="O671" i="17"/>
  <c r="Q671" i="17"/>
  <c r="V671" i="17"/>
  <c r="G672" i="17"/>
  <c r="M672" i="17" s="1"/>
  <c r="I672" i="17"/>
  <c r="K672" i="17"/>
  <c r="O672" i="17"/>
  <c r="Q672" i="17"/>
  <c r="V672" i="17"/>
  <c r="G674" i="17"/>
  <c r="M674" i="17" s="1"/>
  <c r="I674" i="17"/>
  <c r="K674" i="17"/>
  <c r="O674" i="17"/>
  <c r="Q674" i="17"/>
  <c r="V674" i="17"/>
  <c r="G675" i="17"/>
  <c r="M675" i="17" s="1"/>
  <c r="I675" i="17"/>
  <c r="K675" i="17"/>
  <c r="O675" i="17"/>
  <c r="Q675" i="17"/>
  <c r="V675" i="17"/>
  <c r="G676" i="17"/>
  <c r="M676" i="17" s="1"/>
  <c r="I676" i="17"/>
  <c r="K676" i="17"/>
  <c r="O676" i="17"/>
  <c r="Q676" i="17"/>
  <c r="V676" i="17"/>
  <c r="G677" i="17"/>
  <c r="I677" i="17"/>
  <c r="K677" i="17"/>
  <c r="M677" i="17"/>
  <c r="O677" i="17"/>
  <c r="Q677" i="17"/>
  <c r="V677" i="17"/>
  <c r="G680" i="17"/>
  <c r="M680" i="17" s="1"/>
  <c r="I680" i="17"/>
  <c r="K680" i="17"/>
  <c r="O680" i="17"/>
  <c r="Q680" i="17"/>
  <c r="Q679" i="17" s="1"/>
  <c r="V680" i="17"/>
  <c r="G682" i="17"/>
  <c r="I682" i="17"/>
  <c r="K682" i="17"/>
  <c r="O682" i="17"/>
  <c r="Q682" i="17"/>
  <c r="V682" i="17"/>
  <c r="V679" i="17" s="1"/>
  <c r="G684" i="17"/>
  <c r="I684" i="17"/>
  <c r="K684" i="17"/>
  <c r="M684" i="17"/>
  <c r="O684" i="17"/>
  <c r="Q684" i="17"/>
  <c r="V684" i="17"/>
  <c r="G688" i="17"/>
  <c r="I688" i="17"/>
  <c r="K688" i="17"/>
  <c r="M688" i="17"/>
  <c r="O688" i="17"/>
  <c r="Q688" i="17"/>
  <c r="V688" i="17"/>
  <c r="V687" i="17" s="1"/>
  <c r="G690" i="17"/>
  <c r="M690" i="17" s="1"/>
  <c r="I690" i="17"/>
  <c r="K690" i="17"/>
  <c r="O690" i="17"/>
  <c r="O687" i="17" s="1"/>
  <c r="Q690" i="17"/>
  <c r="V690" i="17"/>
  <c r="G692" i="17"/>
  <c r="M692" i="17" s="1"/>
  <c r="I692" i="17"/>
  <c r="K692" i="17"/>
  <c r="O692" i="17"/>
  <c r="Q692" i="17"/>
  <c r="V692" i="17"/>
  <c r="G694" i="17"/>
  <c r="M694" i="17" s="1"/>
  <c r="I694" i="17"/>
  <c r="K694" i="17"/>
  <c r="O694" i="17"/>
  <c r="Q694" i="17"/>
  <c r="V694" i="17"/>
  <c r="G696" i="17"/>
  <c r="M696" i="17" s="1"/>
  <c r="I696" i="17"/>
  <c r="K696" i="17"/>
  <c r="O696" i="17"/>
  <c r="Q696" i="17"/>
  <c r="V696" i="17"/>
  <c r="G698" i="17"/>
  <c r="M698" i="17" s="1"/>
  <c r="I698" i="17"/>
  <c r="K698" i="17"/>
  <c r="K687" i="17" s="1"/>
  <c r="O698" i="17"/>
  <c r="Q698" i="17"/>
  <c r="V698" i="17"/>
  <c r="AE701" i="17"/>
  <c r="BA34" i="16"/>
  <c r="BA32" i="16"/>
  <c r="BA10" i="16"/>
  <c r="I8" i="16"/>
  <c r="K8" i="16"/>
  <c r="O8" i="16"/>
  <c r="G9" i="16"/>
  <c r="G8" i="16" s="1"/>
  <c r="I9" i="16"/>
  <c r="K9" i="16"/>
  <c r="M9" i="16"/>
  <c r="M8" i="16" s="1"/>
  <c r="O9" i="16"/>
  <c r="Q9" i="16"/>
  <c r="Q8" i="16" s="1"/>
  <c r="V9" i="16"/>
  <c r="V8" i="16" s="1"/>
  <c r="G12" i="16"/>
  <c r="M12" i="16" s="1"/>
  <c r="I12" i="16"/>
  <c r="I11" i="16" s="1"/>
  <c r="K12" i="16"/>
  <c r="O12" i="16"/>
  <c r="Q12" i="16"/>
  <c r="V12" i="16"/>
  <c r="G14" i="16"/>
  <c r="I14" i="16"/>
  <c r="K14" i="16"/>
  <c r="O14" i="16"/>
  <c r="Q14" i="16"/>
  <c r="V14" i="16"/>
  <c r="G15" i="16"/>
  <c r="M15" i="16" s="1"/>
  <c r="I15" i="16"/>
  <c r="K15" i="16"/>
  <c r="O15" i="16"/>
  <c r="Q15" i="16"/>
  <c r="V15" i="16"/>
  <c r="G16" i="16"/>
  <c r="M16" i="16" s="1"/>
  <c r="I16" i="16"/>
  <c r="K16" i="16"/>
  <c r="O16" i="16"/>
  <c r="Q16" i="16"/>
  <c r="V16" i="16"/>
  <c r="G17" i="16"/>
  <c r="M17" i="16" s="1"/>
  <c r="I17" i="16"/>
  <c r="K17" i="16"/>
  <c r="O17" i="16"/>
  <c r="Q17" i="16"/>
  <c r="V17" i="16"/>
  <c r="G18" i="16"/>
  <c r="M18" i="16" s="1"/>
  <c r="I18" i="16"/>
  <c r="K18" i="16"/>
  <c r="O18" i="16"/>
  <c r="Q18" i="16"/>
  <c r="V18" i="16"/>
  <c r="G19" i="16"/>
  <c r="M19" i="16" s="1"/>
  <c r="I19" i="16"/>
  <c r="K19" i="16"/>
  <c r="O19" i="16"/>
  <c r="Q19" i="16"/>
  <c r="V19" i="16"/>
  <c r="G20" i="16"/>
  <c r="I20" i="16"/>
  <c r="K20" i="16"/>
  <c r="M20" i="16"/>
  <c r="O20" i="16"/>
  <c r="Q20" i="16"/>
  <c r="V20" i="16"/>
  <c r="G21" i="16"/>
  <c r="I21" i="16"/>
  <c r="K21" i="16"/>
  <c r="M21" i="16"/>
  <c r="O21" i="16"/>
  <c r="Q21" i="16"/>
  <c r="V21" i="16"/>
  <c r="G22" i="16"/>
  <c r="M22" i="16" s="1"/>
  <c r="I22" i="16"/>
  <c r="K22" i="16"/>
  <c r="O22" i="16"/>
  <c r="Q22" i="16"/>
  <c r="V22" i="16"/>
  <c r="G23" i="16"/>
  <c r="M23" i="16" s="1"/>
  <c r="I23" i="16"/>
  <c r="K23" i="16"/>
  <c r="O23" i="16"/>
  <c r="Q23" i="16"/>
  <c r="V23" i="16"/>
  <c r="G24" i="16"/>
  <c r="M24" i="16" s="1"/>
  <c r="I24" i="16"/>
  <c r="K24" i="16"/>
  <c r="O24" i="16"/>
  <c r="Q24" i="16"/>
  <c r="V24" i="16"/>
  <c r="G25" i="16"/>
  <c r="M25" i="16" s="1"/>
  <c r="I25" i="16"/>
  <c r="K25" i="16"/>
  <c r="O25" i="16"/>
  <c r="Q25" i="16"/>
  <c r="V25" i="16"/>
  <c r="G26" i="16"/>
  <c r="I26" i="16"/>
  <c r="K26" i="16"/>
  <c r="M26" i="16"/>
  <c r="O26" i="16"/>
  <c r="Q26" i="16"/>
  <c r="V26" i="16"/>
  <c r="G27" i="16"/>
  <c r="I27" i="16"/>
  <c r="K27" i="16"/>
  <c r="M27" i="16"/>
  <c r="O27" i="16"/>
  <c r="Q27" i="16"/>
  <c r="V27" i="16"/>
  <c r="G28" i="16"/>
  <c r="M28" i="16" s="1"/>
  <c r="I28" i="16"/>
  <c r="K28" i="16"/>
  <c r="O28" i="16"/>
  <c r="Q28" i="16"/>
  <c r="V28" i="16"/>
  <c r="G29" i="16"/>
  <c r="I29" i="16"/>
  <c r="K29" i="16"/>
  <c r="M29" i="16"/>
  <c r="O29" i="16"/>
  <c r="Q29" i="16"/>
  <c r="V29" i="16"/>
  <c r="G30" i="16"/>
  <c r="M30" i="16" s="1"/>
  <c r="I30" i="16"/>
  <c r="K30" i="16"/>
  <c r="O30" i="16"/>
  <c r="Q30" i="16"/>
  <c r="V30" i="16"/>
  <c r="G31" i="16"/>
  <c r="M31" i="16" s="1"/>
  <c r="I31" i="16"/>
  <c r="K31" i="16"/>
  <c r="O31" i="16"/>
  <c r="Q31" i="16"/>
  <c r="V31" i="16"/>
  <c r="G33" i="16"/>
  <c r="M33" i="16" s="1"/>
  <c r="I33" i="16"/>
  <c r="K33" i="16"/>
  <c r="O33" i="16"/>
  <c r="Q33" i="16"/>
  <c r="V33" i="16"/>
  <c r="G35" i="16"/>
  <c r="M35" i="16" s="1"/>
  <c r="I35" i="16"/>
  <c r="K35" i="16"/>
  <c r="O35" i="16"/>
  <c r="Q35" i="16"/>
  <c r="V35" i="16"/>
  <c r="G36" i="16"/>
  <c r="M36" i="16" s="1"/>
  <c r="I36" i="16"/>
  <c r="K36" i="16"/>
  <c r="O36" i="16"/>
  <c r="Q36" i="16"/>
  <c r="V36" i="16"/>
  <c r="G37" i="16"/>
  <c r="I37" i="16"/>
  <c r="K37" i="16"/>
  <c r="M37" i="16"/>
  <c r="O37" i="16"/>
  <c r="Q37" i="16"/>
  <c r="V37" i="16"/>
  <c r="G38" i="16"/>
  <c r="I38" i="16"/>
  <c r="K38" i="16"/>
  <c r="M38" i="16"/>
  <c r="O38" i="16"/>
  <c r="Q38" i="16"/>
  <c r="V38" i="16"/>
  <c r="G39" i="16"/>
  <c r="M39" i="16" s="1"/>
  <c r="I39" i="16"/>
  <c r="K39" i="16"/>
  <c r="O39" i="16"/>
  <c r="Q39" i="16"/>
  <c r="V39" i="16"/>
  <c r="G40" i="16"/>
  <c r="M40" i="16" s="1"/>
  <c r="I40" i="16"/>
  <c r="K40" i="16"/>
  <c r="O40" i="16"/>
  <c r="Q40" i="16"/>
  <c r="V40" i="16"/>
  <c r="G41" i="16"/>
  <c r="M41" i="16" s="1"/>
  <c r="I41" i="16"/>
  <c r="K41" i="16"/>
  <c r="O41" i="16"/>
  <c r="Q41" i="16"/>
  <c r="V41" i="16"/>
  <c r="G42" i="16"/>
  <c r="M42" i="16" s="1"/>
  <c r="I42" i="16"/>
  <c r="K42" i="16"/>
  <c r="O42" i="16"/>
  <c r="Q42" i="16"/>
  <c r="V42" i="16"/>
  <c r="G43" i="16"/>
  <c r="M43" i="16" s="1"/>
  <c r="I43" i="16"/>
  <c r="K43" i="16"/>
  <c r="O43" i="16"/>
  <c r="Q43" i="16"/>
  <c r="V43" i="16"/>
  <c r="K45" i="16"/>
  <c r="M45" i="16"/>
  <c r="G46" i="16"/>
  <c r="M46" i="16" s="1"/>
  <c r="I46" i="16"/>
  <c r="K46" i="16"/>
  <c r="O46" i="16"/>
  <c r="O45" i="16" s="1"/>
  <c r="Q46" i="16"/>
  <c r="V46" i="16"/>
  <c r="G47" i="16"/>
  <c r="I47" i="16"/>
  <c r="I45" i="16" s="1"/>
  <c r="K47" i="16"/>
  <c r="M47" i="16"/>
  <c r="O47" i="16"/>
  <c r="Q47" i="16"/>
  <c r="V47" i="16"/>
  <c r="V45" i="16" s="1"/>
  <c r="G49" i="16"/>
  <c r="I49" i="16"/>
  <c r="K49" i="16"/>
  <c r="O49" i="16"/>
  <c r="Q49" i="16"/>
  <c r="V49" i="16"/>
  <c r="G50" i="16"/>
  <c r="M50" i="16" s="1"/>
  <c r="I50" i="16"/>
  <c r="K50" i="16"/>
  <c r="O50" i="16"/>
  <c r="Q50" i="16"/>
  <c r="V50" i="16"/>
  <c r="G51" i="16"/>
  <c r="M51" i="16" s="1"/>
  <c r="I51" i="16"/>
  <c r="K51" i="16"/>
  <c r="O51" i="16"/>
  <c r="Q51" i="16"/>
  <c r="V51" i="16"/>
  <c r="G52" i="16"/>
  <c r="I52" i="16"/>
  <c r="K52" i="16"/>
  <c r="M52" i="16"/>
  <c r="O52" i="16"/>
  <c r="Q52" i="16"/>
  <c r="V52" i="16"/>
  <c r="G53" i="16"/>
  <c r="M53" i="16" s="1"/>
  <c r="I53" i="16"/>
  <c r="K53" i="16"/>
  <c r="O53" i="16"/>
  <c r="Q53" i="16"/>
  <c r="V53" i="16"/>
  <c r="G54" i="16"/>
  <c r="M54" i="16" s="1"/>
  <c r="I54" i="16"/>
  <c r="K54" i="16"/>
  <c r="O54" i="16"/>
  <c r="Q54" i="16"/>
  <c r="V54" i="16"/>
  <c r="G55" i="16"/>
  <c r="I55" i="16"/>
  <c r="K55" i="16"/>
  <c r="M55" i="16"/>
  <c r="O55" i="16"/>
  <c r="Q55" i="16"/>
  <c r="V55" i="16"/>
  <c r="G56" i="16"/>
  <c r="M56" i="16" s="1"/>
  <c r="I56" i="16"/>
  <c r="K56" i="16"/>
  <c r="O56" i="16"/>
  <c r="Q56" i="16"/>
  <c r="V56" i="16"/>
  <c r="G57" i="16"/>
  <c r="M57" i="16" s="1"/>
  <c r="I57" i="16"/>
  <c r="K57" i="16"/>
  <c r="O57" i="16"/>
  <c r="Q57" i="16"/>
  <c r="V57" i="16"/>
  <c r="G58" i="16"/>
  <c r="M58" i="16" s="1"/>
  <c r="I58" i="16"/>
  <c r="K58" i="16"/>
  <c r="O58" i="16"/>
  <c r="Q58" i="16"/>
  <c r="V58" i="16"/>
  <c r="G59" i="16"/>
  <c r="M59" i="16" s="1"/>
  <c r="I59" i="16"/>
  <c r="K59" i="16"/>
  <c r="O59" i="16"/>
  <c r="Q59" i="16"/>
  <c r="V59" i="16"/>
  <c r="G60" i="16"/>
  <c r="I60" i="16"/>
  <c r="K60" i="16"/>
  <c r="M60" i="16"/>
  <c r="O60" i="16"/>
  <c r="Q60" i="16"/>
  <c r="V60" i="16"/>
  <c r="G61" i="16"/>
  <c r="M61" i="16" s="1"/>
  <c r="I61" i="16"/>
  <c r="K61" i="16"/>
  <c r="O61" i="16"/>
  <c r="Q61" i="16"/>
  <c r="V61" i="16"/>
  <c r="G62" i="16"/>
  <c r="M62" i="16" s="1"/>
  <c r="I62" i="16"/>
  <c r="K62" i="16"/>
  <c r="O62" i="16"/>
  <c r="Q62" i="16"/>
  <c r="V62" i="16"/>
  <c r="G63" i="16"/>
  <c r="M63" i="16" s="1"/>
  <c r="I63" i="16"/>
  <c r="K63" i="16"/>
  <c r="O63" i="16"/>
  <c r="Q63" i="16"/>
  <c r="V63" i="16"/>
  <c r="G64" i="16"/>
  <c r="I64" i="16"/>
  <c r="K64" i="16"/>
  <c r="M64" i="16"/>
  <c r="O64" i="16"/>
  <c r="Q64" i="16"/>
  <c r="V64" i="16"/>
  <c r="G65" i="16"/>
  <c r="M65" i="16" s="1"/>
  <c r="I65" i="16"/>
  <c r="K65" i="16"/>
  <c r="O65" i="16"/>
  <c r="Q65" i="16"/>
  <c r="V65" i="16"/>
  <c r="G66" i="16"/>
  <c r="M66" i="16" s="1"/>
  <c r="I66" i="16"/>
  <c r="K66" i="16"/>
  <c r="O66" i="16"/>
  <c r="Q66" i="16"/>
  <c r="V66" i="16"/>
  <c r="G69" i="16"/>
  <c r="M69" i="16" s="1"/>
  <c r="I69" i="16"/>
  <c r="K69" i="16"/>
  <c r="O69" i="16"/>
  <c r="Q69" i="16"/>
  <c r="V69" i="16"/>
  <c r="G70" i="16"/>
  <c r="I70" i="16"/>
  <c r="K70" i="16"/>
  <c r="M70" i="16"/>
  <c r="O70" i="16"/>
  <c r="Q70" i="16"/>
  <c r="V70" i="16"/>
  <c r="G71" i="16"/>
  <c r="M71" i="16" s="1"/>
  <c r="I71" i="16"/>
  <c r="K71" i="16"/>
  <c r="O71" i="16"/>
  <c r="Q71" i="16"/>
  <c r="V71" i="16"/>
  <c r="G72" i="16"/>
  <c r="I72" i="16"/>
  <c r="K72" i="16"/>
  <c r="M72" i="16"/>
  <c r="O72" i="16"/>
  <c r="Q72" i="16"/>
  <c r="V72" i="16"/>
  <c r="G73" i="16"/>
  <c r="M73" i="16" s="1"/>
  <c r="I73" i="16"/>
  <c r="K73" i="16"/>
  <c r="O73" i="16"/>
  <c r="Q73" i="16"/>
  <c r="V73" i="16"/>
  <c r="G74" i="16"/>
  <c r="I74" i="16"/>
  <c r="K74" i="16"/>
  <c r="O74" i="16"/>
  <c r="Q74" i="16"/>
  <c r="V74" i="16"/>
  <c r="G75" i="16"/>
  <c r="M75" i="16" s="1"/>
  <c r="I75" i="16"/>
  <c r="K75" i="16"/>
  <c r="O75" i="16"/>
  <c r="Q75" i="16"/>
  <c r="V75" i="16"/>
  <c r="G76" i="16"/>
  <c r="M76" i="16" s="1"/>
  <c r="I76" i="16"/>
  <c r="K76" i="16"/>
  <c r="O76" i="16"/>
  <c r="Q76" i="16"/>
  <c r="V76" i="16"/>
  <c r="G77" i="16"/>
  <c r="I77" i="16"/>
  <c r="K77" i="16"/>
  <c r="M77" i="16"/>
  <c r="O77" i="16"/>
  <c r="Q77" i="16"/>
  <c r="V77" i="16"/>
  <c r="G78" i="16"/>
  <c r="M78" i="16" s="1"/>
  <c r="I78" i="16"/>
  <c r="K78" i="16"/>
  <c r="O78" i="16"/>
  <c r="Q78" i="16"/>
  <c r="V78" i="16"/>
  <c r="G79" i="16"/>
  <c r="I79" i="16"/>
  <c r="K79" i="16"/>
  <c r="M79" i="16"/>
  <c r="O79" i="16"/>
  <c r="Q79" i="16"/>
  <c r="V79" i="16"/>
  <c r="G80" i="16"/>
  <c r="I80" i="16"/>
  <c r="K80" i="16"/>
  <c r="M80" i="16"/>
  <c r="O80" i="16"/>
  <c r="Q80" i="16"/>
  <c r="V80" i="16"/>
  <c r="G81" i="16"/>
  <c r="M81" i="16" s="1"/>
  <c r="I81" i="16"/>
  <c r="K81" i="16"/>
  <c r="O81" i="16"/>
  <c r="Q81" i="16"/>
  <c r="V81" i="16"/>
  <c r="G82" i="16"/>
  <c r="M82" i="16" s="1"/>
  <c r="I82" i="16"/>
  <c r="K82" i="16"/>
  <c r="O82" i="16"/>
  <c r="Q82" i="16"/>
  <c r="V82" i="16"/>
  <c r="G83" i="16"/>
  <c r="M83" i="16" s="1"/>
  <c r="I83" i="16"/>
  <c r="K83" i="16"/>
  <c r="O83" i="16"/>
  <c r="Q83" i="16"/>
  <c r="V83" i="16"/>
  <c r="G84" i="16"/>
  <c r="M84" i="16" s="1"/>
  <c r="I84" i="16"/>
  <c r="K84" i="16"/>
  <c r="O84" i="16"/>
  <c r="Q84" i="16"/>
  <c r="V84" i="16"/>
  <c r="G85" i="16"/>
  <c r="I85" i="16"/>
  <c r="K85" i="16"/>
  <c r="M85" i="16"/>
  <c r="O85" i="16"/>
  <c r="Q85" i="16"/>
  <c r="V85" i="16"/>
  <c r="G86" i="16"/>
  <c r="M86" i="16" s="1"/>
  <c r="I86" i="16"/>
  <c r="K86" i="16"/>
  <c r="O86" i="16"/>
  <c r="Q86" i="16"/>
  <c r="V86" i="16"/>
  <c r="G87" i="16"/>
  <c r="M87" i="16" s="1"/>
  <c r="I87" i="16"/>
  <c r="K87" i="16"/>
  <c r="O87" i="16"/>
  <c r="Q87" i="16"/>
  <c r="V87" i="16"/>
  <c r="G88" i="16"/>
  <c r="I88" i="16"/>
  <c r="K88" i="16"/>
  <c r="M88" i="16"/>
  <c r="O88" i="16"/>
  <c r="Q88" i="16"/>
  <c r="V88" i="16"/>
  <c r="G89" i="16"/>
  <c r="M89" i="16" s="1"/>
  <c r="I89" i="16"/>
  <c r="K89" i="16"/>
  <c r="O89" i="16"/>
  <c r="Q89" i="16"/>
  <c r="V89" i="16"/>
  <c r="G90" i="16"/>
  <c r="M90" i="16" s="1"/>
  <c r="I90" i="16"/>
  <c r="K90" i="16"/>
  <c r="O90" i="16"/>
  <c r="Q90" i="16"/>
  <c r="V90" i="16"/>
  <c r="G91" i="16"/>
  <c r="M91" i="16" s="1"/>
  <c r="I91" i="16"/>
  <c r="K91" i="16"/>
  <c r="O91" i="16"/>
  <c r="Q91" i="16"/>
  <c r="V91" i="16"/>
  <c r="G92" i="16"/>
  <c r="M92" i="16" s="1"/>
  <c r="I92" i="16"/>
  <c r="K92" i="16"/>
  <c r="O92" i="16"/>
  <c r="Q92" i="16"/>
  <c r="V92" i="16"/>
  <c r="G93" i="16"/>
  <c r="I93" i="16"/>
  <c r="K93" i="16"/>
  <c r="M93" i="16"/>
  <c r="O93" i="16"/>
  <c r="Q93" i="16"/>
  <c r="V93" i="16"/>
  <c r="G94" i="16"/>
  <c r="I94" i="16"/>
  <c r="K94" i="16"/>
  <c r="M94" i="16"/>
  <c r="O94" i="16"/>
  <c r="Q94" i="16"/>
  <c r="V94" i="16"/>
  <c r="G95" i="16"/>
  <c r="M95" i="16" s="1"/>
  <c r="I95" i="16"/>
  <c r="K95" i="16"/>
  <c r="O95" i="16"/>
  <c r="Q95" i="16"/>
  <c r="V95" i="16"/>
  <c r="G96" i="16"/>
  <c r="M96" i="16" s="1"/>
  <c r="I96" i="16"/>
  <c r="K96" i="16"/>
  <c r="O96" i="16"/>
  <c r="Q96" i="16"/>
  <c r="V96" i="16"/>
  <c r="G97" i="16"/>
  <c r="I97" i="16"/>
  <c r="K97" i="16"/>
  <c r="M97" i="16"/>
  <c r="O97" i="16"/>
  <c r="Q97" i="16"/>
  <c r="V97" i="16"/>
  <c r="G98" i="16"/>
  <c r="M98" i="16" s="1"/>
  <c r="I98" i="16"/>
  <c r="K98" i="16"/>
  <c r="O98" i="16"/>
  <c r="Q98" i="16"/>
  <c r="V98" i="16"/>
  <c r="G99" i="16"/>
  <c r="M99" i="16" s="1"/>
  <c r="I99" i="16"/>
  <c r="K99" i="16"/>
  <c r="O99" i="16"/>
  <c r="Q99" i="16"/>
  <c r="V99" i="16"/>
  <c r="G100" i="16"/>
  <c r="M100" i="16" s="1"/>
  <c r="I100" i="16"/>
  <c r="K100" i="16"/>
  <c r="O100" i="16"/>
  <c r="Q100" i="16"/>
  <c r="V100" i="16"/>
  <c r="G101" i="16"/>
  <c r="I101" i="16"/>
  <c r="K101" i="16"/>
  <c r="M101" i="16"/>
  <c r="O101" i="16"/>
  <c r="Q101" i="16"/>
  <c r="V101" i="16"/>
  <c r="G102" i="16"/>
  <c r="I102" i="16"/>
  <c r="K102" i="16"/>
  <c r="M102" i="16"/>
  <c r="O102" i="16"/>
  <c r="Q102" i="16"/>
  <c r="V102" i="16"/>
  <c r="G103" i="16"/>
  <c r="I103" i="16"/>
  <c r="K103" i="16"/>
  <c r="M103" i="16"/>
  <c r="O103" i="16"/>
  <c r="Q103" i="16"/>
  <c r="V103" i="16"/>
  <c r="G104" i="16"/>
  <c r="M104" i="16" s="1"/>
  <c r="I104" i="16"/>
  <c r="K104" i="16"/>
  <c r="O104" i="16"/>
  <c r="Q104" i="16"/>
  <c r="V104" i="16"/>
  <c r="G105" i="16"/>
  <c r="M105" i="16" s="1"/>
  <c r="I105" i="16"/>
  <c r="K105" i="16"/>
  <c r="O105" i="16"/>
  <c r="Q105" i="16"/>
  <c r="V105" i="16"/>
  <c r="G106" i="16"/>
  <c r="M106" i="16" s="1"/>
  <c r="I106" i="16"/>
  <c r="K106" i="16"/>
  <c r="O106" i="16"/>
  <c r="Q106" i="16"/>
  <c r="V106" i="16"/>
  <c r="G107" i="16"/>
  <c r="M107" i="16" s="1"/>
  <c r="I107" i="16"/>
  <c r="K107" i="16"/>
  <c r="O107" i="16"/>
  <c r="Q107" i="16"/>
  <c r="V107" i="16"/>
  <c r="G108" i="16"/>
  <c r="M108" i="16" s="1"/>
  <c r="I108" i="16"/>
  <c r="K108" i="16"/>
  <c r="O108" i="16"/>
  <c r="Q108" i="16"/>
  <c r="V108" i="16"/>
  <c r="G109" i="16"/>
  <c r="M109" i="16" s="1"/>
  <c r="I109" i="16"/>
  <c r="K109" i="16"/>
  <c r="O109" i="16"/>
  <c r="Q109" i="16"/>
  <c r="V109" i="16"/>
  <c r="G110" i="16"/>
  <c r="I110" i="16"/>
  <c r="K110" i="16"/>
  <c r="M110" i="16"/>
  <c r="O110" i="16"/>
  <c r="Q110" i="16"/>
  <c r="V110" i="16"/>
  <c r="G111" i="16"/>
  <c r="I111" i="16"/>
  <c r="K111" i="16"/>
  <c r="M111" i="16"/>
  <c r="O111" i="16"/>
  <c r="Q111" i="16"/>
  <c r="V111" i="16"/>
  <c r="G112" i="16"/>
  <c r="M112" i="16" s="1"/>
  <c r="I112" i="16"/>
  <c r="K112" i="16"/>
  <c r="O112" i="16"/>
  <c r="Q112" i="16"/>
  <c r="V112" i="16"/>
  <c r="G113" i="16"/>
  <c r="M113" i="16" s="1"/>
  <c r="I113" i="16"/>
  <c r="K113" i="16"/>
  <c r="O113" i="16"/>
  <c r="Q113" i="16"/>
  <c r="V113" i="16"/>
  <c r="G114" i="16"/>
  <c r="M114" i="16" s="1"/>
  <c r="I114" i="16"/>
  <c r="K114" i="16"/>
  <c r="O114" i="16"/>
  <c r="Q114" i="16"/>
  <c r="V114" i="16"/>
  <c r="G115" i="16"/>
  <c r="M115" i="16" s="1"/>
  <c r="I115" i="16"/>
  <c r="K115" i="16"/>
  <c r="O115" i="16"/>
  <c r="Q115" i="16"/>
  <c r="V115" i="16"/>
  <c r="G116" i="16"/>
  <c r="M116" i="16" s="1"/>
  <c r="I116" i="16"/>
  <c r="K116" i="16"/>
  <c r="O116" i="16"/>
  <c r="Q116" i="16"/>
  <c r="V116" i="16"/>
  <c r="G117" i="16"/>
  <c r="M117" i="16" s="1"/>
  <c r="I117" i="16"/>
  <c r="K117" i="16"/>
  <c r="O117" i="16"/>
  <c r="Q117" i="16"/>
  <c r="V117" i="16"/>
  <c r="G118" i="16"/>
  <c r="M118" i="16" s="1"/>
  <c r="I118" i="16"/>
  <c r="K118" i="16"/>
  <c r="O118" i="16"/>
  <c r="Q118" i="16"/>
  <c r="V118" i="16"/>
  <c r="G119" i="16"/>
  <c r="I119" i="16"/>
  <c r="K119" i="16"/>
  <c r="M119" i="16"/>
  <c r="O119" i="16"/>
  <c r="Q119" i="16"/>
  <c r="V119" i="16"/>
  <c r="G120" i="16"/>
  <c r="M120" i="16" s="1"/>
  <c r="I120" i="16"/>
  <c r="K120" i="16"/>
  <c r="O120" i="16"/>
  <c r="Q120" i="16"/>
  <c r="V120" i="16"/>
  <c r="G121" i="16"/>
  <c r="M121" i="16" s="1"/>
  <c r="I121" i="16"/>
  <c r="K121" i="16"/>
  <c r="O121" i="16"/>
  <c r="Q121" i="16"/>
  <c r="V121" i="16"/>
  <c r="G122" i="16"/>
  <c r="M122" i="16" s="1"/>
  <c r="I122" i="16"/>
  <c r="K122" i="16"/>
  <c r="O122" i="16"/>
  <c r="Q122" i="16"/>
  <c r="V122" i="16"/>
  <c r="G123" i="16"/>
  <c r="M123" i="16" s="1"/>
  <c r="I123" i="16"/>
  <c r="K123" i="16"/>
  <c r="O123" i="16"/>
  <c r="Q123" i="16"/>
  <c r="V123" i="16"/>
  <c r="G124" i="16"/>
  <c r="M124" i="16" s="1"/>
  <c r="I124" i="16"/>
  <c r="K124" i="16"/>
  <c r="O124" i="16"/>
  <c r="Q124" i="16"/>
  <c r="V124" i="16"/>
  <c r="G127" i="16"/>
  <c r="I127" i="16"/>
  <c r="K127" i="16"/>
  <c r="M127" i="16"/>
  <c r="O127" i="16"/>
  <c r="Q127" i="16"/>
  <c r="V127" i="16"/>
  <c r="G128" i="16"/>
  <c r="M128" i="16" s="1"/>
  <c r="I128" i="16"/>
  <c r="K128" i="16"/>
  <c r="O128" i="16"/>
  <c r="Q128" i="16"/>
  <c r="V128" i="16"/>
  <c r="G129" i="16"/>
  <c r="I129" i="16"/>
  <c r="K129" i="16"/>
  <c r="M129" i="16"/>
  <c r="O129" i="16"/>
  <c r="Q129" i="16"/>
  <c r="V129" i="16"/>
  <c r="G130" i="16"/>
  <c r="I130" i="16"/>
  <c r="K130" i="16"/>
  <c r="M130" i="16"/>
  <c r="O130" i="16"/>
  <c r="Q130" i="16"/>
  <c r="V130" i="16"/>
  <c r="G131" i="16"/>
  <c r="I131" i="16"/>
  <c r="K131" i="16"/>
  <c r="O131" i="16"/>
  <c r="Q131" i="16"/>
  <c r="V131" i="16"/>
  <c r="G132" i="16"/>
  <c r="M132" i="16" s="1"/>
  <c r="I132" i="16"/>
  <c r="K132" i="16"/>
  <c r="O132" i="16"/>
  <c r="Q132" i="16"/>
  <c r="V132" i="16"/>
  <c r="G133" i="16"/>
  <c r="M133" i="16" s="1"/>
  <c r="I133" i="16"/>
  <c r="K133" i="16"/>
  <c r="O133" i="16"/>
  <c r="Q133" i="16"/>
  <c r="V133" i="16"/>
  <c r="G134" i="16"/>
  <c r="I134" i="16"/>
  <c r="K134" i="16"/>
  <c r="M134" i="16"/>
  <c r="O134" i="16"/>
  <c r="Q134" i="16"/>
  <c r="V134" i="16"/>
  <c r="G135" i="16"/>
  <c r="M135" i="16" s="1"/>
  <c r="I135" i="16"/>
  <c r="K135" i="16"/>
  <c r="O135" i="16"/>
  <c r="Q135" i="16"/>
  <c r="V135" i="16"/>
  <c r="G136" i="16"/>
  <c r="M136" i="16" s="1"/>
  <c r="I136" i="16"/>
  <c r="K136" i="16"/>
  <c r="O136" i="16"/>
  <c r="Q136" i="16"/>
  <c r="V136" i="16"/>
  <c r="G137" i="16"/>
  <c r="M137" i="16" s="1"/>
  <c r="I137" i="16"/>
  <c r="K137" i="16"/>
  <c r="O137" i="16"/>
  <c r="Q137" i="16"/>
  <c r="V137" i="16"/>
  <c r="G138" i="16"/>
  <c r="M138" i="16" s="1"/>
  <c r="I138" i="16"/>
  <c r="K138" i="16"/>
  <c r="O138" i="16"/>
  <c r="Q138" i="16"/>
  <c r="V138" i="16"/>
  <c r="G139" i="16"/>
  <c r="M139" i="16" s="1"/>
  <c r="I139" i="16"/>
  <c r="K139" i="16"/>
  <c r="O139" i="16"/>
  <c r="Q139" i="16"/>
  <c r="V139" i="16"/>
  <c r="G140" i="16"/>
  <c r="M140" i="16" s="1"/>
  <c r="I140" i="16"/>
  <c r="K140" i="16"/>
  <c r="O140" i="16"/>
  <c r="Q140" i="16"/>
  <c r="V140" i="16"/>
  <c r="G141" i="16"/>
  <c r="M141" i="16" s="1"/>
  <c r="I141" i="16"/>
  <c r="K141" i="16"/>
  <c r="O141" i="16"/>
  <c r="Q141" i="16"/>
  <c r="V141" i="16"/>
  <c r="G142" i="16"/>
  <c r="M142" i="16" s="1"/>
  <c r="I142" i="16"/>
  <c r="K142" i="16"/>
  <c r="O142" i="16"/>
  <c r="Q142" i="16"/>
  <c r="V142" i="16"/>
  <c r="G143" i="16"/>
  <c r="M143" i="16" s="1"/>
  <c r="I143" i="16"/>
  <c r="K143" i="16"/>
  <c r="O143" i="16"/>
  <c r="Q143" i="16"/>
  <c r="V143" i="16"/>
  <c r="G144" i="16"/>
  <c r="M144" i="16" s="1"/>
  <c r="I144" i="16"/>
  <c r="K144" i="16"/>
  <c r="O144" i="16"/>
  <c r="Q144" i="16"/>
  <c r="V144" i="16"/>
  <c r="G145" i="16"/>
  <c r="I145" i="16"/>
  <c r="K145" i="16"/>
  <c r="M145" i="16"/>
  <c r="O145" i="16"/>
  <c r="Q145" i="16"/>
  <c r="V145" i="16"/>
  <c r="G146" i="16"/>
  <c r="M146" i="16" s="1"/>
  <c r="I146" i="16"/>
  <c r="K146" i="16"/>
  <c r="O146" i="16"/>
  <c r="Q146" i="16"/>
  <c r="V146" i="16"/>
  <c r="G149" i="16"/>
  <c r="M149" i="16" s="1"/>
  <c r="I149" i="16"/>
  <c r="I148" i="16" s="1"/>
  <c r="K149" i="16"/>
  <c r="O149" i="16"/>
  <c r="Q149" i="16"/>
  <c r="V149" i="16"/>
  <c r="G150" i="16"/>
  <c r="M150" i="16" s="1"/>
  <c r="I150" i="16"/>
  <c r="K150" i="16"/>
  <c r="O150" i="16"/>
  <c r="Q150" i="16"/>
  <c r="V150" i="16"/>
  <c r="V148" i="16" s="1"/>
  <c r="G151" i="16"/>
  <c r="M151" i="16" s="1"/>
  <c r="I151" i="16"/>
  <c r="K151" i="16"/>
  <c r="O151" i="16"/>
  <c r="Q151" i="16"/>
  <c r="V151" i="16"/>
  <c r="G152" i="16"/>
  <c r="M152" i="16" s="1"/>
  <c r="I152" i="16"/>
  <c r="K152" i="16"/>
  <c r="O152" i="16"/>
  <c r="Q152" i="16"/>
  <c r="V152" i="16"/>
  <c r="G153" i="16"/>
  <c r="M153" i="16" s="1"/>
  <c r="I153" i="16"/>
  <c r="K153" i="16"/>
  <c r="O153" i="16"/>
  <c r="Q153" i="16"/>
  <c r="Q148" i="16" s="1"/>
  <c r="V153" i="16"/>
  <c r="V155" i="16"/>
  <c r="G156" i="16"/>
  <c r="I156" i="16"/>
  <c r="K156" i="16"/>
  <c r="M156" i="16"/>
  <c r="O156" i="16"/>
  <c r="Q156" i="16"/>
  <c r="Q155" i="16" s="1"/>
  <c r="V156" i="16"/>
  <c r="G157" i="16"/>
  <c r="I157" i="16"/>
  <c r="K157" i="16"/>
  <c r="O157" i="16"/>
  <c r="Q157" i="16"/>
  <c r="V157" i="16"/>
  <c r="G158" i="16"/>
  <c r="M158" i="16" s="1"/>
  <c r="I158" i="16"/>
  <c r="K158" i="16"/>
  <c r="O158" i="16"/>
  <c r="Q158" i="16"/>
  <c r="V158" i="16"/>
  <c r="G159" i="16"/>
  <c r="M159" i="16" s="1"/>
  <c r="I159" i="16"/>
  <c r="K159" i="16"/>
  <c r="O159" i="16"/>
  <c r="Q159" i="16"/>
  <c r="V159" i="16"/>
  <c r="G160" i="16"/>
  <c r="I160" i="16"/>
  <c r="K160" i="16"/>
  <c r="M160" i="16"/>
  <c r="O160" i="16"/>
  <c r="Q160" i="16"/>
  <c r="V160" i="16"/>
  <c r="G161" i="16"/>
  <c r="M161" i="16" s="1"/>
  <c r="I161" i="16"/>
  <c r="K161" i="16"/>
  <c r="O161" i="16"/>
  <c r="Q161" i="16"/>
  <c r="V161" i="16"/>
  <c r="AE163" i="16"/>
  <c r="F48" i="1" s="1"/>
  <c r="BA75" i="15"/>
  <c r="BA73" i="15"/>
  <c r="BA71" i="15"/>
  <c r="BA68" i="15"/>
  <c r="BA66" i="15"/>
  <c r="BA64" i="15"/>
  <c r="BA60" i="15"/>
  <c r="BA57" i="15"/>
  <c r="BA54" i="15"/>
  <c r="BA51" i="15"/>
  <c r="BA48" i="15"/>
  <c r="BA45" i="15"/>
  <c r="BA42" i="15"/>
  <c r="BA39" i="15"/>
  <c r="BA32" i="15"/>
  <c r="G9" i="15"/>
  <c r="M9" i="15" s="1"/>
  <c r="I9" i="15"/>
  <c r="K9" i="15"/>
  <c r="O9" i="15"/>
  <c r="Q9" i="15"/>
  <c r="V9" i="15"/>
  <c r="G11" i="15"/>
  <c r="M11" i="15" s="1"/>
  <c r="I11" i="15"/>
  <c r="K11" i="15"/>
  <c r="O11" i="15"/>
  <c r="Q11" i="15"/>
  <c r="V11" i="15"/>
  <c r="G13" i="15"/>
  <c r="M13" i="15" s="1"/>
  <c r="I13" i="15"/>
  <c r="K13" i="15"/>
  <c r="O13" i="15"/>
  <c r="Q13" i="15"/>
  <c r="V13" i="15"/>
  <c r="G15" i="15"/>
  <c r="M15" i="15" s="1"/>
  <c r="I15" i="15"/>
  <c r="K15" i="15"/>
  <c r="O15" i="15"/>
  <c r="Q15" i="15"/>
  <c r="V15" i="15"/>
  <c r="G17" i="15"/>
  <c r="M17" i="15" s="1"/>
  <c r="I17" i="15"/>
  <c r="K17" i="15"/>
  <c r="O17" i="15"/>
  <c r="Q17" i="15"/>
  <c r="V17" i="15"/>
  <c r="G19" i="15"/>
  <c r="I19" i="15"/>
  <c r="K19" i="15"/>
  <c r="M19" i="15"/>
  <c r="O19" i="15"/>
  <c r="Q19" i="15"/>
  <c r="V19" i="15"/>
  <c r="G23" i="15"/>
  <c r="M23" i="15" s="1"/>
  <c r="I23" i="15"/>
  <c r="K23" i="15"/>
  <c r="O23" i="15"/>
  <c r="Q23" i="15"/>
  <c r="V23" i="15"/>
  <c r="G25" i="15"/>
  <c r="M25" i="15" s="1"/>
  <c r="I25" i="15"/>
  <c r="K25" i="15"/>
  <c r="O25" i="15"/>
  <c r="Q25" i="15"/>
  <c r="V25" i="15"/>
  <c r="G29" i="15"/>
  <c r="M29" i="15" s="1"/>
  <c r="I29" i="15"/>
  <c r="K29" i="15"/>
  <c r="O29" i="15"/>
  <c r="Q29" i="15"/>
  <c r="V29" i="15"/>
  <c r="G31" i="15"/>
  <c r="M31" i="15" s="1"/>
  <c r="I31" i="15"/>
  <c r="K31" i="15"/>
  <c r="O31" i="15"/>
  <c r="Q31" i="15"/>
  <c r="V31" i="15"/>
  <c r="G34" i="15"/>
  <c r="I34" i="15"/>
  <c r="K34" i="15"/>
  <c r="M34" i="15"/>
  <c r="O34" i="15"/>
  <c r="Q34" i="15"/>
  <c r="V34" i="15"/>
  <c r="G36" i="15"/>
  <c r="M36" i="15" s="1"/>
  <c r="I36" i="15"/>
  <c r="K36" i="15"/>
  <c r="O36" i="15"/>
  <c r="Q36" i="15"/>
  <c r="V36" i="15"/>
  <c r="G38" i="15"/>
  <c r="M38" i="15" s="1"/>
  <c r="I38" i="15"/>
  <c r="K38" i="15"/>
  <c r="O38" i="15"/>
  <c r="Q38" i="15"/>
  <c r="V38" i="15"/>
  <c r="G41" i="15"/>
  <c r="I41" i="15"/>
  <c r="K41" i="15"/>
  <c r="M41" i="15"/>
  <c r="O41" i="15"/>
  <c r="Q41" i="15"/>
  <c r="V41" i="15"/>
  <c r="G44" i="15"/>
  <c r="M44" i="15" s="1"/>
  <c r="I44" i="15"/>
  <c r="K44" i="15"/>
  <c r="O44" i="15"/>
  <c r="Q44" i="15"/>
  <c r="V44" i="15"/>
  <c r="G47" i="15"/>
  <c r="M47" i="15" s="1"/>
  <c r="I47" i="15"/>
  <c r="K47" i="15"/>
  <c r="O47" i="15"/>
  <c r="Q47" i="15"/>
  <c r="V47" i="15"/>
  <c r="G50" i="15"/>
  <c r="M50" i="15" s="1"/>
  <c r="I50" i="15"/>
  <c r="K50" i="15"/>
  <c r="O50" i="15"/>
  <c r="Q50" i="15"/>
  <c r="V50" i="15"/>
  <c r="G53" i="15"/>
  <c r="M53" i="15" s="1"/>
  <c r="I53" i="15"/>
  <c r="K53" i="15"/>
  <c r="O53" i="15"/>
  <c r="Q53" i="15"/>
  <c r="V53" i="15"/>
  <c r="G56" i="15"/>
  <c r="I56" i="15"/>
  <c r="K56" i="15"/>
  <c r="M56" i="15"/>
  <c r="O56" i="15"/>
  <c r="Q56" i="15"/>
  <c r="V56" i="15"/>
  <c r="G59" i="15"/>
  <c r="I59" i="15"/>
  <c r="K59" i="15"/>
  <c r="M59" i="15"/>
  <c r="O59" i="15"/>
  <c r="Q59" i="15"/>
  <c r="V59" i="15"/>
  <c r="Q62" i="15"/>
  <c r="G63" i="15"/>
  <c r="I63" i="15"/>
  <c r="I62" i="15" s="1"/>
  <c r="K63" i="15"/>
  <c r="M63" i="15"/>
  <c r="O63" i="15"/>
  <c r="Q63" i="15"/>
  <c r="V63" i="15"/>
  <c r="V62" i="15" s="1"/>
  <c r="G65" i="15"/>
  <c r="I65" i="15"/>
  <c r="K65" i="15"/>
  <c r="K62" i="15" s="1"/>
  <c r="M65" i="15"/>
  <c r="O65" i="15"/>
  <c r="O62" i="15" s="1"/>
  <c r="Q65" i="15"/>
  <c r="V65" i="15"/>
  <c r="G67" i="15"/>
  <c r="I67" i="15"/>
  <c r="K67" i="15"/>
  <c r="O67" i="15"/>
  <c r="Q67" i="15"/>
  <c r="V67" i="15"/>
  <c r="G70" i="15"/>
  <c r="M70" i="15" s="1"/>
  <c r="I70" i="15"/>
  <c r="I69" i="15" s="1"/>
  <c r="K70" i="15"/>
  <c r="O70" i="15"/>
  <c r="Q70" i="15"/>
  <c r="V70" i="15"/>
  <c r="G72" i="15"/>
  <c r="M72" i="15" s="1"/>
  <c r="I72" i="15"/>
  <c r="K72" i="15"/>
  <c r="O72" i="15"/>
  <c r="Q72" i="15"/>
  <c r="V72" i="15"/>
  <c r="V69" i="15" s="1"/>
  <c r="G74" i="15"/>
  <c r="I74" i="15"/>
  <c r="K74" i="15"/>
  <c r="M74" i="15"/>
  <c r="O74" i="15"/>
  <c r="O69" i="15" s="1"/>
  <c r="Q74" i="15"/>
  <c r="V74" i="15"/>
  <c r="AE77" i="15"/>
  <c r="F47" i="1" s="1"/>
  <c r="BA412" i="14"/>
  <c r="BA410" i="14"/>
  <c r="BA408" i="14"/>
  <c r="BA406" i="14"/>
  <c r="BA404" i="14"/>
  <c r="BA402" i="14"/>
  <c r="BA399" i="14"/>
  <c r="BA397" i="14"/>
  <c r="BA395" i="14"/>
  <c r="BA383" i="14"/>
  <c r="BA362" i="14"/>
  <c r="BA270" i="14"/>
  <c r="BA263" i="14"/>
  <c r="BA258" i="14"/>
  <c r="BA113" i="14"/>
  <c r="BA97" i="14"/>
  <c r="BA44" i="14"/>
  <c r="BA37" i="14"/>
  <c r="BA30" i="14"/>
  <c r="BA23" i="14"/>
  <c r="BA10" i="14"/>
  <c r="G9" i="14"/>
  <c r="I9" i="14"/>
  <c r="I8" i="14" s="1"/>
  <c r="K9" i="14"/>
  <c r="K8" i="14" s="1"/>
  <c r="M9" i="14"/>
  <c r="O9" i="14"/>
  <c r="Q9" i="14"/>
  <c r="V9" i="14"/>
  <c r="G22" i="14"/>
  <c r="I22" i="14"/>
  <c r="K22" i="14"/>
  <c r="M22" i="14"/>
  <c r="O22" i="14"/>
  <c r="Q22" i="14"/>
  <c r="V22" i="14"/>
  <c r="G29" i="14"/>
  <c r="M29" i="14" s="1"/>
  <c r="I29" i="14"/>
  <c r="K29" i="14"/>
  <c r="O29" i="14"/>
  <c r="Q29" i="14"/>
  <c r="V29" i="14"/>
  <c r="G36" i="14"/>
  <c r="M36" i="14" s="1"/>
  <c r="I36" i="14"/>
  <c r="K36" i="14"/>
  <c r="O36" i="14"/>
  <c r="Q36" i="14"/>
  <c r="V36" i="14"/>
  <c r="G43" i="14"/>
  <c r="I43" i="14"/>
  <c r="K43" i="14"/>
  <c r="O43" i="14"/>
  <c r="O42" i="14" s="1"/>
  <c r="Q43" i="14"/>
  <c r="Q42" i="14" s="1"/>
  <c r="V43" i="14"/>
  <c r="G49" i="14"/>
  <c r="M49" i="14" s="1"/>
  <c r="I49" i="14"/>
  <c r="K49" i="14"/>
  <c r="O49" i="14"/>
  <c r="Q49" i="14"/>
  <c r="V49" i="14"/>
  <c r="V42" i="14" s="1"/>
  <c r="G50" i="14"/>
  <c r="M50" i="14" s="1"/>
  <c r="I50" i="14"/>
  <c r="K50" i="14"/>
  <c r="O50" i="14"/>
  <c r="Q50" i="14"/>
  <c r="V50" i="14"/>
  <c r="G58" i="14"/>
  <c r="M58" i="14" s="1"/>
  <c r="I58" i="14"/>
  <c r="K58" i="14"/>
  <c r="O58" i="14"/>
  <c r="Q58" i="14"/>
  <c r="V58" i="14"/>
  <c r="G68" i="14"/>
  <c r="I68" i="14"/>
  <c r="K68" i="14"/>
  <c r="M68" i="14"/>
  <c r="O68" i="14"/>
  <c r="O67" i="14" s="1"/>
  <c r="Q68" i="14"/>
  <c r="V68" i="14"/>
  <c r="V67" i="14" s="1"/>
  <c r="G80" i="14"/>
  <c r="I80" i="14"/>
  <c r="K80" i="14"/>
  <c r="M80" i="14"/>
  <c r="O80" i="14"/>
  <c r="Q80" i="14"/>
  <c r="V80" i="14"/>
  <c r="G81" i="14"/>
  <c r="I81" i="14"/>
  <c r="K81" i="14"/>
  <c r="K67" i="14" s="1"/>
  <c r="M81" i="14"/>
  <c r="O81" i="14"/>
  <c r="Q81" i="14"/>
  <c r="V81" i="14"/>
  <c r="G86" i="14"/>
  <c r="M86" i="14" s="1"/>
  <c r="I86" i="14"/>
  <c r="K86" i="14"/>
  <c r="O86" i="14"/>
  <c r="Q86" i="14"/>
  <c r="V86" i="14"/>
  <c r="G96" i="14"/>
  <c r="M96" i="14" s="1"/>
  <c r="I96" i="14"/>
  <c r="I67" i="14" s="1"/>
  <c r="K96" i="14"/>
  <c r="O96" i="14"/>
  <c r="Q96" i="14"/>
  <c r="V96" i="14"/>
  <c r="G108" i="14"/>
  <c r="G107" i="14" s="1"/>
  <c r="I108" i="14"/>
  <c r="K108" i="14"/>
  <c r="M108" i="14"/>
  <c r="O108" i="14"/>
  <c r="O107" i="14" s="1"/>
  <c r="Q108" i="14"/>
  <c r="V108" i="14"/>
  <c r="G110" i="14"/>
  <c r="I110" i="14"/>
  <c r="K110" i="14"/>
  <c r="M110" i="14"/>
  <c r="O110" i="14"/>
  <c r="Q110" i="14"/>
  <c r="V110" i="14"/>
  <c r="G112" i="14"/>
  <c r="I112" i="14"/>
  <c r="I107" i="14" s="1"/>
  <c r="K112" i="14"/>
  <c r="K107" i="14" s="1"/>
  <c r="M112" i="14"/>
  <c r="O112" i="14"/>
  <c r="Q112" i="14"/>
  <c r="V112" i="14"/>
  <c r="G130" i="14"/>
  <c r="I130" i="14"/>
  <c r="K130" i="14"/>
  <c r="M130" i="14"/>
  <c r="O130" i="14"/>
  <c r="Q130" i="14"/>
  <c r="V130" i="14"/>
  <c r="V107" i="14" s="1"/>
  <c r="G133" i="14"/>
  <c r="M133" i="14" s="1"/>
  <c r="I133" i="14"/>
  <c r="K133" i="14"/>
  <c r="O133" i="14"/>
  <c r="Q133" i="14"/>
  <c r="V133" i="14"/>
  <c r="G139" i="14"/>
  <c r="M139" i="14" s="1"/>
  <c r="I139" i="14"/>
  <c r="K139" i="14"/>
  <c r="O139" i="14"/>
  <c r="Q139" i="14"/>
  <c r="V139" i="14"/>
  <c r="G143" i="14"/>
  <c r="M143" i="14" s="1"/>
  <c r="I143" i="14"/>
  <c r="K143" i="14"/>
  <c r="O143" i="14"/>
  <c r="Q143" i="14"/>
  <c r="V143" i="14"/>
  <c r="G147" i="14"/>
  <c r="I147" i="14"/>
  <c r="K147" i="14"/>
  <c r="M147" i="14"/>
  <c r="O147" i="14"/>
  <c r="Q147" i="14"/>
  <c r="V147" i="14"/>
  <c r="G151" i="14"/>
  <c r="I151" i="14"/>
  <c r="K151" i="14"/>
  <c r="M151" i="14"/>
  <c r="O151" i="14"/>
  <c r="Q151" i="14"/>
  <c r="V151" i="14"/>
  <c r="G155" i="14"/>
  <c r="I155" i="14"/>
  <c r="K155" i="14"/>
  <c r="M155" i="14"/>
  <c r="O155" i="14"/>
  <c r="Q155" i="14"/>
  <c r="V155" i="14"/>
  <c r="G159" i="14"/>
  <c r="I159" i="14"/>
  <c r="K159" i="14"/>
  <c r="M159" i="14"/>
  <c r="O159" i="14"/>
  <c r="Q159" i="14"/>
  <c r="V159" i="14"/>
  <c r="G163" i="14"/>
  <c r="M163" i="14" s="1"/>
  <c r="I163" i="14"/>
  <c r="K163" i="14"/>
  <c r="O163" i="14"/>
  <c r="Q163" i="14"/>
  <c r="V163" i="14"/>
  <c r="G167" i="14"/>
  <c r="M167" i="14" s="1"/>
  <c r="I167" i="14"/>
  <c r="K167" i="14"/>
  <c r="O167" i="14"/>
  <c r="Q167" i="14"/>
  <c r="V167" i="14"/>
  <c r="G171" i="14"/>
  <c r="M171" i="14" s="1"/>
  <c r="I171" i="14"/>
  <c r="K171" i="14"/>
  <c r="O171" i="14"/>
  <c r="Q171" i="14"/>
  <c r="V171" i="14"/>
  <c r="G175" i="14"/>
  <c r="M175" i="14" s="1"/>
  <c r="I175" i="14"/>
  <c r="K175" i="14"/>
  <c r="O175" i="14"/>
  <c r="Q175" i="14"/>
  <c r="V175" i="14"/>
  <c r="G179" i="14"/>
  <c r="I179" i="14"/>
  <c r="K179" i="14"/>
  <c r="M179" i="14"/>
  <c r="O179" i="14"/>
  <c r="Q179" i="14"/>
  <c r="V179" i="14"/>
  <c r="G183" i="14"/>
  <c r="I183" i="14"/>
  <c r="K183" i="14"/>
  <c r="M183" i="14"/>
  <c r="O183" i="14"/>
  <c r="Q183" i="14"/>
  <c r="V183" i="14"/>
  <c r="G187" i="14"/>
  <c r="I187" i="14"/>
  <c r="K187" i="14"/>
  <c r="M187" i="14"/>
  <c r="O187" i="14"/>
  <c r="Q187" i="14"/>
  <c r="V187" i="14"/>
  <c r="G191" i="14"/>
  <c r="I191" i="14"/>
  <c r="K191" i="14"/>
  <c r="M191" i="14"/>
  <c r="O191" i="14"/>
  <c r="Q191" i="14"/>
  <c r="V191" i="14"/>
  <c r="G199" i="14"/>
  <c r="I199" i="14"/>
  <c r="K199" i="14"/>
  <c r="M199" i="14"/>
  <c r="O199" i="14"/>
  <c r="Q199" i="14"/>
  <c r="V199" i="14"/>
  <c r="G211" i="14"/>
  <c r="M211" i="14" s="1"/>
  <c r="I211" i="14"/>
  <c r="K211" i="14"/>
  <c r="O211" i="14"/>
  <c r="Q211" i="14"/>
  <c r="V211" i="14"/>
  <c r="G215" i="14"/>
  <c r="M215" i="14" s="1"/>
  <c r="I215" i="14"/>
  <c r="K215" i="14"/>
  <c r="O215" i="14"/>
  <c r="Q215" i="14"/>
  <c r="V215" i="14"/>
  <c r="G221" i="14"/>
  <c r="M221" i="14" s="1"/>
  <c r="I221" i="14"/>
  <c r="K221" i="14"/>
  <c r="O221" i="14"/>
  <c r="Q221" i="14"/>
  <c r="V221" i="14"/>
  <c r="G225" i="14"/>
  <c r="M225" i="14" s="1"/>
  <c r="I225" i="14"/>
  <c r="K225" i="14"/>
  <c r="O225" i="14"/>
  <c r="Q225" i="14"/>
  <c r="V225" i="14"/>
  <c r="G229" i="14"/>
  <c r="I229" i="14"/>
  <c r="K229" i="14"/>
  <c r="M229" i="14"/>
  <c r="O229" i="14"/>
  <c r="Q229" i="14"/>
  <c r="V229" i="14"/>
  <c r="G233" i="14"/>
  <c r="I233" i="14"/>
  <c r="K233" i="14"/>
  <c r="M233" i="14"/>
  <c r="O233" i="14"/>
  <c r="Q233" i="14"/>
  <c r="V233" i="14"/>
  <c r="G237" i="14"/>
  <c r="I237" i="14"/>
  <c r="K237" i="14"/>
  <c r="M237" i="14"/>
  <c r="O237" i="14"/>
  <c r="Q237" i="14"/>
  <c r="V237" i="14"/>
  <c r="G241" i="14"/>
  <c r="I241" i="14"/>
  <c r="K241" i="14"/>
  <c r="M241" i="14"/>
  <c r="O241" i="14"/>
  <c r="Q241" i="14"/>
  <c r="V241" i="14"/>
  <c r="G245" i="14"/>
  <c r="M245" i="14" s="1"/>
  <c r="I245" i="14"/>
  <c r="K245" i="14"/>
  <c r="O245" i="14"/>
  <c r="Q245" i="14"/>
  <c r="V245" i="14"/>
  <c r="G249" i="14"/>
  <c r="M249" i="14" s="1"/>
  <c r="I249" i="14"/>
  <c r="K249" i="14"/>
  <c r="O249" i="14"/>
  <c r="Q249" i="14"/>
  <c r="V249" i="14"/>
  <c r="G253" i="14"/>
  <c r="M253" i="14" s="1"/>
  <c r="I253" i="14"/>
  <c r="K253" i="14"/>
  <c r="O253" i="14"/>
  <c r="Q253" i="14"/>
  <c r="V253" i="14"/>
  <c r="G257" i="14"/>
  <c r="M257" i="14" s="1"/>
  <c r="I257" i="14"/>
  <c r="K257" i="14"/>
  <c r="O257" i="14"/>
  <c r="Q257" i="14"/>
  <c r="V257" i="14"/>
  <c r="G262" i="14"/>
  <c r="M262" i="14" s="1"/>
  <c r="I262" i="14"/>
  <c r="K262" i="14"/>
  <c r="O262" i="14"/>
  <c r="Q262" i="14"/>
  <c r="V262" i="14"/>
  <c r="G269" i="14"/>
  <c r="I269" i="14"/>
  <c r="K269" i="14"/>
  <c r="M269" i="14"/>
  <c r="O269" i="14"/>
  <c r="Q269" i="14"/>
  <c r="V269" i="14"/>
  <c r="G274" i="14"/>
  <c r="O274" i="14"/>
  <c r="Q274" i="14"/>
  <c r="G275" i="14"/>
  <c r="M275" i="14" s="1"/>
  <c r="M274" i="14" s="1"/>
  <c r="I275" i="14"/>
  <c r="I274" i="14" s="1"/>
  <c r="K275" i="14"/>
  <c r="K274" i="14" s="1"/>
  <c r="O275" i="14"/>
  <c r="Q275" i="14"/>
  <c r="V275" i="14"/>
  <c r="V274" i="14" s="1"/>
  <c r="G278" i="14"/>
  <c r="M278" i="14" s="1"/>
  <c r="I278" i="14"/>
  <c r="K278" i="14"/>
  <c r="O278" i="14"/>
  <c r="O277" i="14" s="1"/>
  <c r="Q278" i="14"/>
  <c r="V278" i="14"/>
  <c r="G288" i="14"/>
  <c r="M288" i="14" s="1"/>
  <c r="I288" i="14"/>
  <c r="K288" i="14"/>
  <c r="K277" i="14" s="1"/>
  <c r="O288" i="14"/>
  <c r="Q288" i="14"/>
  <c r="Q277" i="14" s="1"/>
  <c r="V288" i="14"/>
  <c r="V277" i="14" s="1"/>
  <c r="G294" i="14"/>
  <c r="I294" i="14"/>
  <c r="K294" i="14"/>
  <c r="M294" i="14"/>
  <c r="O294" i="14"/>
  <c r="Q294" i="14"/>
  <c r="V294" i="14"/>
  <c r="G297" i="14"/>
  <c r="I297" i="14"/>
  <c r="K297" i="14"/>
  <c r="K296" i="14" s="1"/>
  <c r="M297" i="14"/>
  <c r="O297" i="14"/>
  <c r="Q297" i="14"/>
  <c r="Q296" i="14" s="1"/>
  <c r="V297" i="14"/>
  <c r="G308" i="14"/>
  <c r="G296" i="14" s="1"/>
  <c r="I308" i="14"/>
  <c r="I296" i="14" s="1"/>
  <c r="K308" i="14"/>
  <c r="M308" i="14"/>
  <c r="M296" i="14" s="1"/>
  <c r="O308" i="14"/>
  <c r="O296" i="14" s="1"/>
  <c r="Q308" i="14"/>
  <c r="V308" i="14"/>
  <c r="G310" i="14"/>
  <c r="I310" i="14"/>
  <c r="K310" i="14"/>
  <c r="K309" i="14" s="1"/>
  <c r="O310" i="14"/>
  <c r="O309" i="14" s="1"/>
  <c r="Q310" i="14"/>
  <c r="V310" i="14"/>
  <c r="V309" i="14" s="1"/>
  <c r="G311" i="14"/>
  <c r="M311" i="14" s="1"/>
  <c r="I311" i="14"/>
  <c r="K311" i="14"/>
  <c r="O311" i="14"/>
  <c r="Q311" i="14"/>
  <c r="Q309" i="14" s="1"/>
  <c r="V311" i="14"/>
  <c r="G313" i="14"/>
  <c r="I313" i="14"/>
  <c r="I312" i="14" s="1"/>
  <c r="K313" i="14"/>
  <c r="K312" i="14" s="1"/>
  <c r="M313" i="14"/>
  <c r="O313" i="14"/>
  <c r="Q313" i="14"/>
  <c r="V313" i="14"/>
  <c r="G317" i="14"/>
  <c r="I317" i="14"/>
  <c r="K317" i="14"/>
  <c r="M317" i="14"/>
  <c r="O317" i="14"/>
  <c r="O312" i="14" s="1"/>
  <c r="Q317" i="14"/>
  <c r="V317" i="14"/>
  <c r="V312" i="14" s="1"/>
  <c r="G321" i="14"/>
  <c r="M321" i="14" s="1"/>
  <c r="I321" i="14"/>
  <c r="K321" i="14"/>
  <c r="O321" i="14"/>
  <c r="Q321" i="14"/>
  <c r="V321" i="14"/>
  <c r="K323" i="14"/>
  <c r="O323" i="14"/>
  <c r="Q323" i="14"/>
  <c r="G324" i="14"/>
  <c r="M324" i="14" s="1"/>
  <c r="I324" i="14"/>
  <c r="I323" i="14" s="1"/>
  <c r="K324" i="14"/>
  <c r="O324" i="14"/>
  <c r="Q324" i="14"/>
  <c r="V324" i="14"/>
  <c r="V323" i="14" s="1"/>
  <c r="G334" i="14"/>
  <c r="I334" i="14"/>
  <c r="K334" i="14"/>
  <c r="O334" i="14"/>
  <c r="Q334" i="14"/>
  <c r="V334" i="14"/>
  <c r="G336" i="14"/>
  <c r="G337" i="14"/>
  <c r="M337" i="14" s="1"/>
  <c r="I337" i="14"/>
  <c r="K337" i="14"/>
  <c r="O337" i="14"/>
  <c r="Q337" i="14"/>
  <c r="V337" i="14"/>
  <c r="G338" i="14"/>
  <c r="I338" i="14"/>
  <c r="I336" i="14" s="1"/>
  <c r="K338" i="14"/>
  <c r="M338" i="14"/>
  <c r="O338" i="14"/>
  <c r="Q338" i="14"/>
  <c r="V338" i="14"/>
  <c r="G339" i="14"/>
  <c r="I339" i="14"/>
  <c r="K339" i="14"/>
  <c r="M339" i="14"/>
  <c r="O339" i="14"/>
  <c r="Q339" i="14"/>
  <c r="V339" i="14"/>
  <c r="G349" i="14"/>
  <c r="I349" i="14"/>
  <c r="K349" i="14"/>
  <c r="M349" i="14"/>
  <c r="O349" i="14"/>
  <c r="Q349" i="14"/>
  <c r="V349" i="14"/>
  <c r="G355" i="14"/>
  <c r="I355" i="14"/>
  <c r="K355" i="14"/>
  <c r="M355" i="14"/>
  <c r="O355" i="14"/>
  <c r="Q355" i="14"/>
  <c r="V355" i="14"/>
  <c r="V336" i="14" s="1"/>
  <c r="G358" i="14"/>
  <c r="I358" i="14"/>
  <c r="K358" i="14"/>
  <c r="O358" i="14"/>
  <c r="Q358" i="14"/>
  <c r="Q357" i="14" s="1"/>
  <c r="V358" i="14"/>
  <c r="V357" i="14" s="1"/>
  <c r="G359" i="14"/>
  <c r="M359" i="14" s="1"/>
  <c r="I359" i="14"/>
  <c r="K359" i="14"/>
  <c r="O359" i="14"/>
  <c r="O357" i="14" s="1"/>
  <c r="Q359" i="14"/>
  <c r="V359" i="14"/>
  <c r="G361" i="14"/>
  <c r="M361" i="14" s="1"/>
  <c r="I361" i="14"/>
  <c r="K361" i="14"/>
  <c r="O361" i="14"/>
  <c r="Q361" i="14"/>
  <c r="V361" i="14"/>
  <c r="G368" i="14"/>
  <c r="I120" i="1" s="1"/>
  <c r="K368" i="14"/>
  <c r="G369" i="14"/>
  <c r="M369" i="14" s="1"/>
  <c r="M368" i="14" s="1"/>
  <c r="I369" i="14"/>
  <c r="I368" i="14" s="1"/>
  <c r="K369" i="14"/>
  <c r="O369" i="14"/>
  <c r="O368" i="14" s="1"/>
  <c r="Q369" i="14"/>
  <c r="Q368" i="14" s="1"/>
  <c r="V369" i="14"/>
  <c r="V368" i="14" s="1"/>
  <c r="I381" i="14"/>
  <c r="O381" i="14"/>
  <c r="G382" i="14"/>
  <c r="G381" i="14" s="1"/>
  <c r="I382" i="14"/>
  <c r="K382" i="14"/>
  <c r="K381" i="14" s="1"/>
  <c r="O382" i="14"/>
  <c r="Q382" i="14"/>
  <c r="Q381" i="14" s="1"/>
  <c r="V382" i="14"/>
  <c r="V381" i="14" s="1"/>
  <c r="I389" i="14"/>
  <c r="Q389" i="14"/>
  <c r="V389" i="14"/>
  <c r="G390" i="14"/>
  <c r="G389" i="14" s="1"/>
  <c r="I390" i="14"/>
  <c r="K390" i="14"/>
  <c r="K389" i="14" s="1"/>
  <c r="O390" i="14"/>
  <c r="O389" i="14" s="1"/>
  <c r="Q390" i="14"/>
  <c r="V390" i="14"/>
  <c r="Q393" i="14"/>
  <c r="G394" i="14"/>
  <c r="M394" i="14" s="1"/>
  <c r="I394" i="14"/>
  <c r="I393" i="14" s="1"/>
  <c r="K394" i="14"/>
  <c r="O394" i="14"/>
  <c r="Q394" i="14"/>
  <c r="V394" i="14"/>
  <c r="V393" i="14" s="1"/>
  <c r="G396" i="14"/>
  <c r="I396" i="14"/>
  <c r="K396" i="14"/>
  <c r="M396" i="14"/>
  <c r="O396" i="14"/>
  <c r="Q396" i="14"/>
  <c r="V396" i="14"/>
  <c r="G398" i="14"/>
  <c r="M398" i="14" s="1"/>
  <c r="I398" i="14"/>
  <c r="K398" i="14"/>
  <c r="O398" i="14"/>
  <c r="Q398" i="14"/>
  <c r="V398" i="14"/>
  <c r="O400" i="14"/>
  <c r="Q400" i="14"/>
  <c r="G401" i="14"/>
  <c r="I401" i="14"/>
  <c r="K401" i="14"/>
  <c r="M401" i="14"/>
  <c r="O401" i="14"/>
  <c r="Q401" i="14"/>
  <c r="V401" i="14"/>
  <c r="G403" i="14"/>
  <c r="I403" i="14"/>
  <c r="K403" i="14"/>
  <c r="M403" i="14"/>
  <c r="O403" i="14"/>
  <c r="Q403" i="14"/>
  <c r="V403" i="14"/>
  <c r="G405" i="14"/>
  <c r="M405" i="14" s="1"/>
  <c r="I405" i="14"/>
  <c r="K405" i="14"/>
  <c r="O405" i="14"/>
  <c r="Q405" i="14"/>
  <c r="V405" i="14"/>
  <c r="G407" i="14"/>
  <c r="M407" i="14" s="1"/>
  <c r="I407" i="14"/>
  <c r="K407" i="14"/>
  <c r="O407" i="14"/>
  <c r="Q407" i="14"/>
  <c r="V407" i="14"/>
  <c r="G409" i="14"/>
  <c r="M409" i="14" s="1"/>
  <c r="I409" i="14"/>
  <c r="K409" i="14"/>
  <c r="O409" i="14"/>
  <c r="Q409" i="14"/>
  <c r="V409" i="14"/>
  <c r="G411" i="14"/>
  <c r="I411" i="14"/>
  <c r="K411" i="14"/>
  <c r="M411" i="14"/>
  <c r="O411" i="14"/>
  <c r="Q411" i="14"/>
  <c r="V411" i="14"/>
  <c r="AE414" i="14"/>
  <c r="BA159" i="13"/>
  <c r="BA157" i="13"/>
  <c r="BA155" i="13"/>
  <c r="BA153" i="13"/>
  <c r="BA151" i="13"/>
  <c r="BA149" i="13"/>
  <c r="BA145" i="13"/>
  <c r="BA143" i="13"/>
  <c r="BA141" i="13"/>
  <c r="BA85" i="13"/>
  <c r="BA83" i="13"/>
  <c r="BA73" i="13"/>
  <c r="BA68" i="13"/>
  <c r="BA63" i="13"/>
  <c r="BA58" i="13"/>
  <c r="BA53" i="13"/>
  <c r="BA46" i="13"/>
  <c r="BA36" i="13"/>
  <c r="BA27" i="13"/>
  <c r="G9" i="13"/>
  <c r="I9" i="13"/>
  <c r="K9" i="13"/>
  <c r="M9" i="13"/>
  <c r="O9" i="13"/>
  <c r="Q9" i="13"/>
  <c r="V9" i="13"/>
  <c r="G12" i="13"/>
  <c r="I12" i="13"/>
  <c r="K12" i="13"/>
  <c r="M12" i="13"/>
  <c r="O12" i="13"/>
  <c r="O8" i="13" s="1"/>
  <c r="Q12" i="13"/>
  <c r="V12" i="13"/>
  <c r="G15" i="13"/>
  <c r="M15" i="13" s="1"/>
  <c r="I15" i="13"/>
  <c r="K15" i="13"/>
  <c r="O15" i="13"/>
  <c r="Q15" i="13"/>
  <c r="V15" i="13"/>
  <c r="G17" i="13"/>
  <c r="M17" i="13" s="1"/>
  <c r="I17" i="13"/>
  <c r="K17" i="13"/>
  <c r="O17" i="13"/>
  <c r="Q17" i="13"/>
  <c r="V17" i="13"/>
  <c r="G19" i="13"/>
  <c r="M19" i="13" s="1"/>
  <c r="I19" i="13"/>
  <c r="K19" i="13"/>
  <c r="O19" i="13"/>
  <c r="Q19" i="13"/>
  <c r="V19" i="13"/>
  <c r="G21" i="13"/>
  <c r="M21" i="13" s="1"/>
  <c r="I21" i="13"/>
  <c r="K21" i="13"/>
  <c r="O21" i="13"/>
  <c r="Q21" i="13"/>
  <c r="V21" i="13"/>
  <c r="G23" i="13"/>
  <c r="M23" i="13" s="1"/>
  <c r="I23" i="13"/>
  <c r="K23" i="13"/>
  <c r="O23" i="13"/>
  <c r="Q23" i="13"/>
  <c r="V23" i="13"/>
  <c r="G26" i="13"/>
  <c r="I26" i="13"/>
  <c r="K26" i="13"/>
  <c r="M26" i="13"/>
  <c r="O26" i="13"/>
  <c r="Q26" i="13"/>
  <c r="V26" i="13"/>
  <c r="G29" i="13"/>
  <c r="I29" i="13"/>
  <c r="K29" i="13"/>
  <c r="M29" i="13"/>
  <c r="O29" i="13"/>
  <c r="O25" i="13" s="1"/>
  <c r="Q29" i="13"/>
  <c r="V29" i="13"/>
  <c r="G32" i="13"/>
  <c r="M32" i="13" s="1"/>
  <c r="I32" i="13"/>
  <c r="K32" i="13"/>
  <c r="O32" i="13"/>
  <c r="Q32" i="13"/>
  <c r="V32" i="13"/>
  <c r="G35" i="13"/>
  <c r="M35" i="13" s="1"/>
  <c r="I35" i="13"/>
  <c r="K35" i="13"/>
  <c r="O35" i="13"/>
  <c r="Q35" i="13"/>
  <c r="V35" i="13"/>
  <c r="G38" i="13"/>
  <c r="M38" i="13" s="1"/>
  <c r="I38" i="13"/>
  <c r="K38" i="13"/>
  <c r="O38" i="13"/>
  <c r="Q38" i="13"/>
  <c r="V38" i="13"/>
  <c r="G41" i="13"/>
  <c r="M41" i="13" s="1"/>
  <c r="I41" i="13"/>
  <c r="K41" i="13"/>
  <c r="O41" i="13"/>
  <c r="Q41" i="13"/>
  <c r="V41" i="13"/>
  <c r="G45" i="13"/>
  <c r="M45" i="13" s="1"/>
  <c r="I45" i="13"/>
  <c r="K45" i="13"/>
  <c r="O45" i="13"/>
  <c r="Q45" i="13"/>
  <c r="V45" i="13"/>
  <c r="G49" i="13"/>
  <c r="M49" i="13" s="1"/>
  <c r="I49" i="13"/>
  <c r="K49" i="13"/>
  <c r="O49" i="13"/>
  <c r="Q49" i="13"/>
  <c r="Q44" i="13" s="1"/>
  <c r="V49" i="13"/>
  <c r="G51" i="13"/>
  <c r="M51" i="13" s="1"/>
  <c r="I51" i="13"/>
  <c r="K51" i="13"/>
  <c r="O51" i="13"/>
  <c r="Q51" i="13"/>
  <c r="V51" i="13"/>
  <c r="V44" i="13" s="1"/>
  <c r="G56" i="13"/>
  <c r="I56" i="13"/>
  <c r="K56" i="13"/>
  <c r="M56" i="13"/>
  <c r="O56" i="13"/>
  <c r="Q56" i="13"/>
  <c r="V56" i="13"/>
  <c r="G61" i="13"/>
  <c r="M61" i="13" s="1"/>
  <c r="I61" i="13"/>
  <c r="K61" i="13"/>
  <c r="O61" i="13"/>
  <c r="Q61" i="13"/>
  <c r="V61" i="13"/>
  <c r="G66" i="13"/>
  <c r="M66" i="13" s="1"/>
  <c r="I66" i="13"/>
  <c r="I44" i="13" s="1"/>
  <c r="K66" i="13"/>
  <c r="O66" i="13"/>
  <c r="Q66" i="13"/>
  <c r="V66" i="13"/>
  <c r="G71" i="13"/>
  <c r="M71" i="13" s="1"/>
  <c r="I71" i="13"/>
  <c r="K71" i="13"/>
  <c r="O71" i="13"/>
  <c r="Q71" i="13"/>
  <c r="V71" i="13"/>
  <c r="I76" i="13"/>
  <c r="K76" i="13"/>
  <c r="G77" i="13"/>
  <c r="G76" i="13" s="1"/>
  <c r="I77" i="13"/>
  <c r="K77" i="13"/>
  <c r="M77" i="13"/>
  <c r="M76" i="13" s="1"/>
  <c r="O77" i="13"/>
  <c r="O76" i="13" s="1"/>
  <c r="Q77" i="13"/>
  <c r="Q76" i="13" s="1"/>
  <c r="V77" i="13"/>
  <c r="V76" i="13" s="1"/>
  <c r="G79" i="13"/>
  <c r="K79" i="13"/>
  <c r="G80" i="13"/>
  <c r="I80" i="13"/>
  <c r="I79" i="13" s="1"/>
  <c r="K80" i="13"/>
  <c r="M80" i="13"/>
  <c r="M79" i="13" s="1"/>
  <c r="O80" i="13"/>
  <c r="O79" i="13" s="1"/>
  <c r="Q80" i="13"/>
  <c r="Q79" i="13" s="1"/>
  <c r="V80" i="13"/>
  <c r="V79" i="13" s="1"/>
  <c r="G82" i="13"/>
  <c r="I82" i="13"/>
  <c r="I81" i="13" s="1"/>
  <c r="K82" i="13"/>
  <c r="O82" i="13"/>
  <c r="Q82" i="13"/>
  <c r="Q81" i="13" s="1"/>
  <c r="V82" i="13"/>
  <c r="V81" i="13" s="1"/>
  <c r="G84" i="13"/>
  <c r="M84" i="13" s="1"/>
  <c r="I84" i="13"/>
  <c r="K84" i="13"/>
  <c r="K81" i="13" s="1"/>
  <c r="O84" i="13"/>
  <c r="O81" i="13" s="1"/>
  <c r="Q84" i="13"/>
  <c r="V84" i="13"/>
  <c r="G87" i="13"/>
  <c r="I87" i="13"/>
  <c r="K87" i="13"/>
  <c r="M87" i="13"/>
  <c r="O87" i="13"/>
  <c r="Q87" i="13"/>
  <c r="V87" i="13"/>
  <c r="G89" i="13"/>
  <c r="I89" i="13"/>
  <c r="K89" i="13"/>
  <c r="M89" i="13"/>
  <c r="O89" i="13"/>
  <c r="Q89" i="13"/>
  <c r="V89" i="13"/>
  <c r="G91" i="13"/>
  <c r="I91" i="13"/>
  <c r="K91" i="13"/>
  <c r="M91" i="13"/>
  <c r="O91" i="13"/>
  <c r="Q91" i="13"/>
  <c r="V91" i="13"/>
  <c r="G93" i="13"/>
  <c r="M93" i="13" s="1"/>
  <c r="I93" i="13"/>
  <c r="K93" i="13"/>
  <c r="O93" i="13"/>
  <c r="Q93" i="13"/>
  <c r="V93" i="13"/>
  <c r="G95" i="13"/>
  <c r="M95" i="13" s="1"/>
  <c r="I95" i="13"/>
  <c r="K95" i="13"/>
  <c r="O95" i="13"/>
  <c r="Q95" i="13"/>
  <c r="V95" i="13"/>
  <c r="G97" i="13"/>
  <c r="M97" i="13" s="1"/>
  <c r="I97" i="13"/>
  <c r="K97" i="13"/>
  <c r="O97" i="13"/>
  <c r="Q97" i="13"/>
  <c r="V97" i="13"/>
  <c r="G99" i="13"/>
  <c r="M99" i="13" s="1"/>
  <c r="I99" i="13"/>
  <c r="K99" i="13"/>
  <c r="O99" i="13"/>
  <c r="Q99" i="13"/>
  <c r="V99" i="13"/>
  <c r="G101" i="13"/>
  <c r="M101" i="13" s="1"/>
  <c r="I101" i="13"/>
  <c r="K101" i="13"/>
  <c r="O101" i="13"/>
  <c r="Q101" i="13"/>
  <c r="V101" i="13"/>
  <c r="M103" i="13"/>
  <c r="V103" i="13"/>
  <c r="G104" i="13"/>
  <c r="I104" i="13"/>
  <c r="K104" i="13"/>
  <c r="M104" i="13"/>
  <c r="O104" i="13"/>
  <c r="Q104" i="13"/>
  <c r="Q103" i="13" s="1"/>
  <c r="V104" i="13"/>
  <c r="G106" i="13"/>
  <c r="G103" i="13" s="1"/>
  <c r="I106" i="13"/>
  <c r="I103" i="13" s="1"/>
  <c r="K106" i="13"/>
  <c r="K103" i="13" s="1"/>
  <c r="M106" i="13"/>
  <c r="O106" i="13"/>
  <c r="Q106" i="13"/>
  <c r="V106" i="13"/>
  <c r="G109" i="13"/>
  <c r="I109" i="13"/>
  <c r="K109" i="13"/>
  <c r="M109" i="13"/>
  <c r="O109" i="13"/>
  <c r="Q109" i="13"/>
  <c r="Q108" i="13" s="1"/>
  <c r="V109" i="13"/>
  <c r="V108" i="13" s="1"/>
  <c r="G118" i="13"/>
  <c r="M118" i="13" s="1"/>
  <c r="I118" i="13"/>
  <c r="K118" i="13"/>
  <c r="O118" i="13"/>
  <c r="Q118" i="13"/>
  <c r="V118" i="13"/>
  <c r="G127" i="13"/>
  <c r="M127" i="13" s="1"/>
  <c r="I127" i="13"/>
  <c r="I108" i="13" s="1"/>
  <c r="K127" i="13"/>
  <c r="O127" i="13"/>
  <c r="Q127" i="13"/>
  <c r="V127" i="13"/>
  <c r="G131" i="13"/>
  <c r="M131" i="13" s="1"/>
  <c r="I131" i="13"/>
  <c r="K131" i="13"/>
  <c r="O131" i="13"/>
  <c r="Q131" i="13"/>
  <c r="V131" i="13"/>
  <c r="G134" i="13"/>
  <c r="I134" i="13"/>
  <c r="K134" i="13"/>
  <c r="M134" i="13"/>
  <c r="O134" i="13"/>
  <c r="Q134" i="13"/>
  <c r="V134" i="13"/>
  <c r="G137" i="13"/>
  <c r="I137" i="13"/>
  <c r="K137" i="13"/>
  <c r="M137" i="13"/>
  <c r="O137" i="13"/>
  <c r="Q137" i="13"/>
  <c r="V137" i="13"/>
  <c r="O139" i="13"/>
  <c r="G140" i="13"/>
  <c r="M140" i="13" s="1"/>
  <c r="I140" i="13"/>
  <c r="I139" i="13" s="1"/>
  <c r="K140" i="13"/>
  <c r="O140" i="13"/>
  <c r="Q140" i="13"/>
  <c r="Q139" i="13" s="1"/>
  <c r="V140" i="13"/>
  <c r="G142" i="13"/>
  <c r="I142" i="13"/>
  <c r="K142" i="13"/>
  <c r="K139" i="13" s="1"/>
  <c r="M142" i="13"/>
  <c r="O142" i="13"/>
  <c r="Q142" i="13"/>
  <c r="V142" i="13"/>
  <c r="G144" i="13"/>
  <c r="M144" i="13" s="1"/>
  <c r="I144" i="13"/>
  <c r="K144" i="13"/>
  <c r="O144" i="13"/>
  <c r="Q144" i="13"/>
  <c r="V144" i="13"/>
  <c r="G148" i="13"/>
  <c r="M148" i="13" s="1"/>
  <c r="I148" i="13"/>
  <c r="K148" i="13"/>
  <c r="O148" i="13"/>
  <c r="Q148" i="13"/>
  <c r="V148" i="13"/>
  <c r="G150" i="13"/>
  <c r="I150" i="13"/>
  <c r="K150" i="13"/>
  <c r="M150" i="13"/>
  <c r="O150" i="13"/>
  <c r="Q150" i="13"/>
  <c r="V150" i="13"/>
  <c r="G152" i="13"/>
  <c r="I152" i="13"/>
  <c r="I147" i="13" s="1"/>
  <c r="K152" i="13"/>
  <c r="M152" i="13"/>
  <c r="O152" i="13"/>
  <c r="Q152" i="13"/>
  <c r="V152" i="13"/>
  <c r="G154" i="13"/>
  <c r="I154" i="13"/>
  <c r="K154" i="13"/>
  <c r="M154" i="13"/>
  <c r="O154" i="13"/>
  <c r="Q154" i="13"/>
  <c r="V154" i="13"/>
  <c r="G156" i="13"/>
  <c r="M156" i="13" s="1"/>
  <c r="I156" i="13"/>
  <c r="K156" i="13"/>
  <c r="O156" i="13"/>
  <c r="Q156" i="13"/>
  <c r="V156" i="13"/>
  <c r="G158" i="13"/>
  <c r="M158" i="13" s="1"/>
  <c r="I158" i="13"/>
  <c r="K158" i="13"/>
  <c r="O158" i="13"/>
  <c r="Q158" i="13"/>
  <c r="V158" i="13"/>
  <c r="AE161" i="13"/>
  <c r="BA338" i="12"/>
  <c r="BA336" i="12"/>
  <c r="BA334" i="12"/>
  <c r="BA332" i="12"/>
  <c r="BA330" i="12"/>
  <c r="BA328" i="12"/>
  <c r="BA324" i="12"/>
  <c r="BA322" i="12"/>
  <c r="BA320" i="12"/>
  <c r="BA198" i="12"/>
  <c r="BA196" i="12"/>
  <c r="BA190" i="12"/>
  <c r="BA141" i="12"/>
  <c r="BA115" i="12"/>
  <c r="BA106" i="12"/>
  <c r="BA98" i="12"/>
  <c r="BA92" i="12"/>
  <c r="BA81" i="12"/>
  <c r="BA67" i="12"/>
  <c r="BA49" i="12"/>
  <c r="BA40" i="12"/>
  <c r="G9" i="12"/>
  <c r="I9" i="12"/>
  <c r="K9" i="12"/>
  <c r="K8" i="12" s="1"/>
  <c r="O9" i="12"/>
  <c r="Q9" i="12"/>
  <c r="Q8" i="12" s="1"/>
  <c r="V9" i="12"/>
  <c r="G12" i="12"/>
  <c r="I12" i="12"/>
  <c r="K12" i="12"/>
  <c r="M12" i="12"/>
  <c r="O12" i="12"/>
  <c r="Q12" i="12"/>
  <c r="V12" i="12"/>
  <c r="G19" i="12"/>
  <c r="I19" i="12"/>
  <c r="K19" i="12"/>
  <c r="M19" i="12"/>
  <c r="O19" i="12"/>
  <c r="Q19" i="12"/>
  <c r="V19" i="12"/>
  <c r="G25" i="12"/>
  <c r="M25" i="12" s="1"/>
  <c r="I25" i="12"/>
  <c r="K25" i="12"/>
  <c r="O25" i="12"/>
  <c r="Q25" i="12"/>
  <c r="V25" i="12"/>
  <c r="G30" i="12"/>
  <c r="M30" i="12" s="1"/>
  <c r="I30" i="12"/>
  <c r="K30" i="12"/>
  <c r="O30" i="12"/>
  <c r="Q30" i="12"/>
  <c r="V30" i="12"/>
  <c r="G32" i="12"/>
  <c r="G8" i="12" s="1"/>
  <c r="I32" i="12"/>
  <c r="K32" i="12"/>
  <c r="O32" i="12"/>
  <c r="Q32" i="12"/>
  <c r="V32" i="12"/>
  <c r="G34" i="12"/>
  <c r="M34" i="12" s="1"/>
  <c r="I34" i="12"/>
  <c r="K34" i="12"/>
  <c r="O34" i="12"/>
  <c r="Q34" i="12"/>
  <c r="V34" i="12"/>
  <c r="I38" i="12"/>
  <c r="G39" i="12"/>
  <c r="M39" i="12" s="1"/>
  <c r="I39" i="12"/>
  <c r="K39" i="12"/>
  <c r="K38" i="12" s="1"/>
  <c r="O39" i="12"/>
  <c r="Q39" i="12"/>
  <c r="Q38" i="12" s="1"/>
  <c r="V39" i="12"/>
  <c r="G41" i="12"/>
  <c r="I41" i="12"/>
  <c r="K41" i="12"/>
  <c r="M41" i="12"/>
  <c r="O41" i="12"/>
  <c r="Q41" i="12"/>
  <c r="V41" i="12"/>
  <c r="G48" i="12"/>
  <c r="I48" i="12"/>
  <c r="K48" i="12"/>
  <c r="M48" i="12"/>
  <c r="O48" i="12"/>
  <c r="Q48" i="12"/>
  <c r="V48" i="12"/>
  <c r="G51" i="12"/>
  <c r="M51" i="12" s="1"/>
  <c r="I51" i="12"/>
  <c r="K51" i="12"/>
  <c r="O51" i="12"/>
  <c r="Q51" i="12"/>
  <c r="V51" i="12"/>
  <c r="G59" i="12"/>
  <c r="M59" i="12" s="1"/>
  <c r="I59" i="12"/>
  <c r="K59" i="12"/>
  <c r="O59" i="12"/>
  <c r="Q59" i="12"/>
  <c r="V59" i="12"/>
  <c r="G62" i="12"/>
  <c r="G38" i="12" s="1"/>
  <c r="I62" i="12"/>
  <c r="K62" i="12"/>
  <c r="O62" i="12"/>
  <c r="Q62" i="12"/>
  <c r="V62" i="12"/>
  <c r="G66" i="12"/>
  <c r="M66" i="12" s="1"/>
  <c r="I66" i="12"/>
  <c r="K66" i="12"/>
  <c r="O66" i="12"/>
  <c r="Q66" i="12"/>
  <c r="V66" i="12"/>
  <c r="G75" i="12"/>
  <c r="M75" i="12" s="1"/>
  <c r="I75" i="12"/>
  <c r="K75" i="12"/>
  <c r="O75" i="12"/>
  <c r="Q75" i="12"/>
  <c r="V75" i="12"/>
  <c r="G79" i="12"/>
  <c r="M79" i="12" s="1"/>
  <c r="I79" i="12"/>
  <c r="K79" i="12"/>
  <c r="O79" i="12"/>
  <c r="Q79" i="12"/>
  <c r="Q65" i="12" s="1"/>
  <c r="V79" i="12"/>
  <c r="G90" i="12"/>
  <c r="M90" i="12" s="1"/>
  <c r="I90" i="12"/>
  <c r="K90" i="12"/>
  <c r="O90" i="12"/>
  <c r="Q90" i="12"/>
  <c r="V90" i="12"/>
  <c r="G96" i="12"/>
  <c r="I96" i="12"/>
  <c r="K96" i="12"/>
  <c r="M96" i="12"/>
  <c r="O96" i="12"/>
  <c r="Q96" i="12"/>
  <c r="V96" i="12"/>
  <c r="G104" i="12"/>
  <c r="M104" i="12" s="1"/>
  <c r="I104" i="12"/>
  <c r="K104" i="12"/>
  <c r="O104" i="12"/>
  <c r="Q104" i="12"/>
  <c r="V104" i="12"/>
  <c r="G113" i="12"/>
  <c r="M113" i="12" s="1"/>
  <c r="I113" i="12"/>
  <c r="K113" i="12"/>
  <c r="O113" i="12"/>
  <c r="Q113" i="12"/>
  <c r="V113" i="12"/>
  <c r="G122" i="12"/>
  <c r="M122" i="12" s="1"/>
  <c r="I122" i="12"/>
  <c r="K122" i="12"/>
  <c r="O122" i="12"/>
  <c r="Q122" i="12"/>
  <c r="V122" i="12"/>
  <c r="G131" i="12"/>
  <c r="I131" i="12"/>
  <c r="K131" i="12"/>
  <c r="M131" i="12"/>
  <c r="O131" i="12"/>
  <c r="Q131" i="12"/>
  <c r="V131" i="12"/>
  <c r="G135" i="12"/>
  <c r="I135" i="12"/>
  <c r="K135" i="12"/>
  <c r="M135" i="12"/>
  <c r="O135" i="12"/>
  <c r="Q135" i="12"/>
  <c r="V135" i="12"/>
  <c r="V130" i="12" s="1"/>
  <c r="G140" i="12"/>
  <c r="M140" i="12" s="1"/>
  <c r="I140" i="12"/>
  <c r="K140" i="12"/>
  <c r="O140" i="12"/>
  <c r="Q140" i="12"/>
  <c r="V140" i="12"/>
  <c r="G145" i="12"/>
  <c r="M145" i="12" s="1"/>
  <c r="I145" i="12"/>
  <c r="K145" i="12"/>
  <c r="O145" i="12"/>
  <c r="Q145" i="12"/>
  <c r="V145" i="12"/>
  <c r="G147" i="12"/>
  <c r="M147" i="12" s="1"/>
  <c r="I147" i="12"/>
  <c r="K147" i="12"/>
  <c r="O147" i="12"/>
  <c r="Q147" i="12"/>
  <c r="V147" i="12"/>
  <c r="G148" i="12"/>
  <c r="M148" i="12" s="1"/>
  <c r="I148" i="12"/>
  <c r="K148" i="12"/>
  <c r="O148" i="12"/>
  <c r="Q148" i="12"/>
  <c r="V148" i="12"/>
  <c r="G153" i="12"/>
  <c r="M153" i="12" s="1"/>
  <c r="I153" i="12"/>
  <c r="K153" i="12"/>
  <c r="O153" i="12"/>
  <c r="Q153" i="12"/>
  <c r="V153" i="12"/>
  <c r="G158" i="12"/>
  <c r="M158" i="12" s="1"/>
  <c r="I158" i="12"/>
  <c r="K158" i="12"/>
  <c r="O158" i="12"/>
  <c r="Q158" i="12"/>
  <c r="V158" i="12"/>
  <c r="G164" i="12"/>
  <c r="M164" i="12" s="1"/>
  <c r="I164" i="12"/>
  <c r="K164" i="12"/>
  <c r="O164" i="12"/>
  <c r="Q164" i="12"/>
  <c r="V164" i="12"/>
  <c r="G169" i="12"/>
  <c r="I169" i="12"/>
  <c r="K169" i="12"/>
  <c r="M169" i="12"/>
  <c r="O169" i="12"/>
  <c r="Q169" i="12"/>
  <c r="V169" i="12"/>
  <c r="G172" i="12"/>
  <c r="G171" i="12" s="1"/>
  <c r="I172" i="12"/>
  <c r="I171" i="12" s="1"/>
  <c r="K172" i="12"/>
  <c r="M172" i="12"/>
  <c r="O172" i="12"/>
  <c r="O171" i="12" s="1"/>
  <c r="Q172" i="12"/>
  <c r="V172" i="12"/>
  <c r="G176" i="12"/>
  <c r="M176" i="12" s="1"/>
  <c r="I176" i="12"/>
  <c r="K176" i="12"/>
  <c r="K171" i="12" s="1"/>
  <c r="O176" i="12"/>
  <c r="Q176" i="12"/>
  <c r="Q171" i="12" s="1"/>
  <c r="V176" i="12"/>
  <c r="V180" i="12"/>
  <c r="G181" i="12"/>
  <c r="M181" i="12" s="1"/>
  <c r="M180" i="12" s="1"/>
  <c r="I181" i="12"/>
  <c r="I180" i="12" s="1"/>
  <c r="K181" i="12"/>
  <c r="K180" i="12" s="1"/>
  <c r="O181" i="12"/>
  <c r="O180" i="12" s="1"/>
  <c r="Q181" i="12"/>
  <c r="Q180" i="12" s="1"/>
  <c r="V181" i="12"/>
  <c r="G183" i="12"/>
  <c r="Q183" i="12"/>
  <c r="G184" i="12"/>
  <c r="I184" i="12"/>
  <c r="I183" i="12" s="1"/>
  <c r="K184" i="12"/>
  <c r="K183" i="12" s="1"/>
  <c r="M184" i="12"/>
  <c r="M183" i="12" s="1"/>
  <c r="O184" i="12"/>
  <c r="O183" i="12" s="1"/>
  <c r="Q184" i="12"/>
  <c r="V184" i="12"/>
  <c r="V183" i="12" s="1"/>
  <c r="G187" i="12"/>
  <c r="G186" i="12" s="1"/>
  <c r="I187" i="12"/>
  <c r="K187" i="12"/>
  <c r="K186" i="12" s="1"/>
  <c r="M187" i="12"/>
  <c r="M186" i="12" s="1"/>
  <c r="O187" i="12"/>
  <c r="Q187" i="12"/>
  <c r="V187" i="12"/>
  <c r="V186" i="12" s="1"/>
  <c r="G189" i="12"/>
  <c r="I189" i="12"/>
  <c r="I186" i="12" s="1"/>
  <c r="K189" i="12"/>
  <c r="M189" i="12"/>
  <c r="O189" i="12"/>
  <c r="O186" i="12" s="1"/>
  <c r="Q189" i="12"/>
  <c r="V189" i="12"/>
  <c r="G195" i="12"/>
  <c r="I195" i="12"/>
  <c r="I194" i="12" s="1"/>
  <c r="K195" i="12"/>
  <c r="O195" i="12"/>
  <c r="Q195" i="12"/>
  <c r="Q194" i="12" s="1"/>
  <c r="V195" i="12"/>
  <c r="V194" i="12" s="1"/>
  <c r="G197" i="12"/>
  <c r="M197" i="12" s="1"/>
  <c r="I197" i="12"/>
  <c r="K197" i="12"/>
  <c r="K194" i="12" s="1"/>
  <c r="O197" i="12"/>
  <c r="O194" i="12" s="1"/>
  <c r="Q197" i="12"/>
  <c r="V197" i="12"/>
  <c r="G200" i="12"/>
  <c r="I200" i="12"/>
  <c r="K200" i="12"/>
  <c r="M200" i="12"/>
  <c r="O200" i="12"/>
  <c r="Q200" i="12"/>
  <c r="V200" i="12"/>
  <c r="G201" i="12"/>
  <c r="I201" i="12"/>
  <c r="K201" i="12"/>
  <c r="M201" i="12"/>
  <c r="O201" i="12"/>
  <c r="Q201" i="12"/>
  <c r="V201" i="12"/>
  <c r="G202" i="12"/>
  <c r="I202" i="12"/>
  <c r="K202" i="12"/>
  <c r="M202" i="12"/>
  <c r="O202" i="12"/>
  <c r="Q202" i="12"/>
  <c r="V202" i="12"/>
  <c r="G209" i="12"/>
  <c r="M209" i="12" s="1"/>
  <c r="I209" i="12"/>
  <c r="K209" i="12"/>
  <c r="O209" i="12"/>
  <c r="Q209" i="12"/>
  <c r="V209" i="12"/>
  <c r="G216" i="12"/>
  <c r="M216" i="12" s="1"/>
  <c r="I216" i="12"/>
  <c r="K216" i="12"/>
  <c r="O216" i="12"/>
  <c r="Q216" i="12"/>
  <c r="V216" i="12"/>
  <c r="G220" i="12"/>
  <c r="I220" i="12"/>
  <c r="K220" i="12"/>
  <c r="O220" i="12"/>
  <c r="Q220" i="12"/>
  <c r="V220" i="12"/>
  <c r="G222" i="12"/>
  <c r="M222" i="12" s="1"/>
  <c r="I222" i="12"/>
  <c r="K222" i="12"/>
  <c r="O222" i="12"/>
  <c r="Q222" i="12"/>
  <c r="V222" i="12"/>
  <c r="G224" i="12"/>
  <c r="M224" i="12" s="1"/>
  <c r="I224" i="12"/>
  <c r="K224" i="12"/>
  <c r="O224" i="12"/>
  <c r="Q224" i="12"/>
  <c r="V224" i="12"/>
  <c r="G228" i="12"/>
  <c r="M228" i="12" s="1"/>
  <c r="I228" i="12"/>
  <c r="K228" i="12"/>
  <c r="O228" i="12"/>
  <c r="Q228" i="12"/>
  <c r="V228" i="12"/>
  <c r="G230" i="12"/>
  <c r="M230" i="12" s="1"/>
  <c r="I230" i="12"/>
  <c r="K230" i="12"/>
  <c r="O230" i="12"/>
  <c r="Q230" i="12"/>
  <c r="V230" i="12"/>
  <c r="O232" i="12"/>
  <c r="G233" i="12"/>
  <c r="M233" i="12" s="1"/>
  <c r="M232" i="12" s="1"/>
  <c r="I233" i="12"/>
  <c r="I232" i="12" s="1"/>
  <c r="K233" i="12"/>
  <c r="K232" i="12" s="1"/>
  <c r="O233" i="12"/>
  <c r="Q233" i="12"/>
  <c r="Q232" i="12" s="1"/>
  <c r="V233" i="12"/>
  <c r="V232" i="12" s="1"/>
  <c r="G240" i="12"/>
  <c r="G232" i="12" s="1"/>
  <c r="I110" i="1" s="1"/>
  <c r="I240" i="12"/>
  <c r="K240" i="12"/>
  <c r="M240" i="12"/>
  <c r="O240" i="12"/>
  <c r="Q240" i="12"/>
  <c r="V240" i="12"/>
  <c r="G243" i="12"/>
  <c r="M243" i="12" s="1"/>
  <c r="M242" i="12" s="1"/>
  <c r="I243" i="12"/>
  <c r="I242" i="12" s="1"/>
  <c r="K243" i="12"/>
  <c r="K242" i="12" s="1"/>
  <c r="O243" i="12"/>
  <c r="Q243" i="12"/>
  <c r="Q242" i="12" s="1"/>
  <c r="V243" i="12"/>
  <c r="V242" i="12" s="1"/>
  <c r="G245" i="12"/>
  <c r="M245" i="12" s="1"/>
  <c r="I245" i="12"/>
  <c r="K245" i="12"/>
  <c r="O245" i="12"/>
  <c r="Q245" i="12"/>
  <c r="V245" i="12"/>
  <c r="G248" i="12"/>
  <c r="M248" i="12" s="1"/>
  <c r="I248" i="12"/>
  <c r="K248" i="12"/>
  <c r="O248" i="12"/>
  <c r="Q248" i="12"/>
  <c r="Q247" i="12" s="1"/>
  <c r="V248" i="12"/>
  <c r="G252" i="12"/>
  <c r="M252" i="12" s="1"/>
  <c r="I252" i="12"/>
  <c r="K252" i="12"/>
  <c r="O252" i="12"/>
  <c r="Q252" i="12"/>
  <c r="V252" i="12"/>
  <c r="G264" i="12"/>
  <c r="I264" i="12"/>
  <c r="K264" i="12"/>
  <c r="M264" i="12"/>
  <c r="O264" i="12"/>
  <c r="Q264" i="12"/>
  <c r="V264" i="12"/>
  <c r="G272" i="12"/>
  <c r="I272" i="12"/>
  <c r="K272" i="12"/>
  <c r="M272" i="12"/>
  <c r="O272" i="12"/>
  <c r="Q272" i="12"/>
  <c r="V272" i="12"/>
  <c r="G275" i="12"/>
  <c r="M275" i="12" s="1"/>
  <c r="I275" i="12"/>
  <c r="K275" i="12"/>
  <c r="O275" i="12"/>
  <c r="Q275" i="12"/>
  <c r="V275" i="12"/>
  <c r="G280" i="12"/>
  <c r="M280" i="12" s="1"/>
  <c r="I280" i="12"/>
  <c r="K280" i="12"/>
  <c r="O280" i="12"/>
  <c r="Q280" i="12"/>
  <c r="V280" i="12"/>
  <c r="G285" i="12"/>
  <c r="M285" i="12" s="1"/>
  <c r="I285" i="12"/>
  <c r="K285" i="12"/>
  <c r="O285" i="12"/>
  <c r="Q285" i="12"/>
  <c r="V285" i="12"/>
  <c r="G290" i="12"/>
  <c r="I290" i="12"/>
  <c r="K290" i="12"/>
  <c r="M290" i="12"/>
  <c r="O290" i="12"/>
  <c r="Q290" i="12"/>
  <c r="V290" i="12"/>
  <c r="G294" i="12"/>
  <c r="M294" i="12" s="1"/>
  <c r="I294" i="12"/>
  <c r="K294" i="12"/>
  <c r="O294" i="12"/>
  <c r="Q294" i="12"/>
  <c r="V294" i="12"/>
  <c r="G298" i="12"/>
  <c r="M298" i="12" s="1"/>
  <c r="I298" i="12"/>
  <c r="K298" i="12"/>
  <c r="O298" i="12"/>
  <c r="Q298" i="12"/>
  <c r="V298" i="12"/>
  <c r="G302" i="12"/>
  <c r="M302" i="12" s="1"/>
  <c r="I302" i="12"/>
  <c r="K302" i="12"/>
  <c r="O302" i="12"/>
  <c r="Q302" i="12"/>
  <c r="V302" i="12"/>
  <c r="G308" i="12"/>
  <c r="M308" i="12" s="1"/>
  <c r="I308" i="12"/>
  <c r="K308" i="12"/>
  <c r="O308" i="12"/>
  <c r="Q308" i="12"/>
  <c r="V308" i="12"/>
  <c r="G312" i="12"/>
  <c r="M312" i="12" s="1"/>
  <c r="I312" i="12"/>
  <c r="K312" i="12"/>
  <c r="O312" i="12"/>
  <c r="Q312" i="12"/>
  <c r="V312" i="12"/>
  <c r="G316" i="12"/>
  <c r="M316" i="12" s="1"/>
  <c r="I316" i="12"/>
  <c r="K316" i="12"/>
  <c r="O316" i="12"/>
  <c r="Q316" i="12"/>
  <c r="V316" i="12"/>
  <c r="G319" i="12"/>
  <c r="G318" i="12" s="1"/>
  <c r="I319" i="12"/>
  <c r="I318" i="12" s="1"/>
  <c r="K319" i="12"/>
  <c r="K318" i="12" s="1"/>
  <c r="M319" i="12"/>
  <c r="O319" i="12"/>
  <c r="Q319" i="12"/>
  <c r="V319" i="12"/>
  <c r="V318" i="12" s="1"/>
  <c r="G321" i="12"/>
  <c r="I321" i="12"/>
  <c r="K321" i="12"/>
  <c r="M321" i="12"/>
  <c r="O321" i="12"/>
  <c r="Q321" i="12"/>
  <c r="V321" i="12"/>
  <c r="G323" i="12"/>
  <c r="I323" i="12"/>
  <c r="K323" i="12"/>
  <c r="M323" i="12"/>
  <c r="O323" i="12"/>
  <c r="Q323" i="12"/>
  <c r="V323" i="12"/>
  <c r="G327" i="12"/>
  <c r="M327" i="12" s="1"/>
  <c r="I327" i="12"/>
  <c r="K327" i="12"/>
  <c r="K326" i="12" s="1"/>
  <c r="O327" i="12"/>
  <c r="Q327" i="12"/>
  <c r="Q326" i="12" s="1"/>
  <c r="V327" i="12"/>
  <c r="G329" i="12"/>
  <c r="I329" i="12"/>
  <c r="K329" i="12"/>
  <c r="O329" i="12"/>
  <c r="Q329" i="12"/>
  <c r="V329" i="12"/>
  <c r="V326" i="12" s="1"/>
  <c r="G331" i="12"/>
  <c r="M331" i="12" s="1"/>
  <c r="I331" i="12"/>
  <c r="K331" i="12"/>
  <c r="O331" i="12"/>
  <c r="Q331" i="12"/>
  <c r="V331" i="12"/>
  <c r="G333" i="12"/>
  <c r="M333" i="12" s="1"/>
  <c r="I333" i="12"/>
  <c r="K333" i="12"/>
  <c r="O333" i="12"/>
  <c r="Q333" i="12"/>
  <c r="V333" i="12"/>
  <c r="G335" i="12"/>
  <c r="I335" i="12"/>
  <c r="K335" i="12"/>
  <c r="M335" i="12"/>
  <c r="O335" i="12"/>
  <c r="Q335" i="12"/>
  <c r="V335" i="12"/>
  <c r="G337" i="12"/>
  <c r="M337" i="12" s="1"/>
  <c r="I337" i="12"/>
  <c r="K337" i="12"/>
  <c r="O337" i="12"/>
  <c r="Q337" i="12"/>
  <c r="V337" i="12"/>
  <c r="AE340" i="12"/>
  <c r="H40" i="1"/>
  <c r="Q128" i="17" l="1"/>
  <c r="M393" i="14"/>
  <c r="M107" i="14"/>
  <c r="O86" i="13"/>
  <c r="Q186" i="12"/>
  <c r="V171" i="12"/>
  <c r="O130" i="12"/>
  <c r="AF340" i="12"/>
  <c r="F44" i="1"/>
  <c r="F43" i="1"/>
  <c r="O147" i="13"/>
  <c r="Q25" i="13"/>
  <c r="I8" i="13"/>
  <c r="O393" i="14"/>
  <c r="M336" i="14"/>
  <c r="V296" i="14"/>
  <c r="I277" i="14"/>
  <c r="O8" i="14"/>
  <c r="K69" i="15"/>
  <c r="K8" i="15"/>
  <c r="Q68" i="16"/>
  <c r="O48" i="16"/>
  <c r="V11" i="16"/>
  <c r="G587" i="17"/>
  <c r="Q281" i="19"/>
  <c r="V198" i="19"/>
  <c r="G198" i="19"/>
  <c r="K132" i="19"/>
  <c r="K35" i="20"/>
  <c r="M410" i="21"/>
  <c r="M409" i="21" s="1"/>
  <c r="G409" i="21"/>
  <c r="I123" i="1" s="1"/>
  <c r="V8" i="13"/>
  <c r="K65" i="12"/>
  <c r="O199" i="12"/>
  <c r="G138" i="14"/>
  <c r="I98" i="1" s="1"/>
  <c r="Q318" i="12"/>
  <c r="K247" i="12"/>
  <c r="G199" i="12"/>
  <c r="Q147" i="13"/>
  <c r="M139" i="13"/>
  <c r="I25" i="13"/>
  <c r="K400" i="14"/>
  <c r="K393" i="14"/>
  <c r="M312" i="14"/>
  <c r="I309" i="14"/>
  <c r="Q107" i="14"/>
  <c r="Q67" i="14"/>
  <c r="M8" i="14"/>
  <c r="I8" i="15"/>
  <c r="Q126" i="16"/>
  <c r="O679" i="17"/>
  <c r="O587" i="17"/>
  <c r="K537" i="17"/>
  <c r="I128" i="17"/>
  <c r="Q8" i="17"/>
  <c r="G8" i="17"/>
  <c r="O215" i="19"/>
  <c r="V42" i="20"/>
  <c r="I35" i="20"/>
  <c r="I358" i="21"/>
  <c r="O116" i="21"/>
  <c r="O126" i="16"/>
  <c r="O247" i="12"/>
  <c r="G126" i="16"/>
  <c r="O11" i="16"/>
  <c r="K19" i="18"/>
  <c r="O8" i="18"/>
  <c r="M236" i="19"/>
  <c r="G233" i="19"/>
  <c r="M124" i="19"/>
  <c r="M123" i="19" s="1"/>
  <c r="G123" i="19"/>
  <c r="V60" i="19"/>
  <c r="G394" i="21"/>
  <c r="I121" i="1" s="1"/>
  <c r="M395" i="21"/>
  <c r="M394" i="21" s="1"/>
  <c r="O318" i="12"/>
  <c r="O242" i="12"/>
  <c r="Q199" i="12"/>
  <c r="K130" i="12"/>
  <c r="Q86" i="13"/>
  <c r="V25" i="13"/>
  <c r="AF161" i="13"/>
  <c r="I357" i="14"/>
  <c r="K138" i="14"/>
  <c r="G155" i="16"/>
  <c r="O651" i="17"/>
  <c r="G19" i="18"/>
  <c r="I94" i="1" s="1"/>
  <c r="I19" i="18"/>
  <c r="K8" i="18"/>
  <c r="I215" i="19"/>
  <c r="K235" i="21"/>
  <c r="M66" i="22"/>
  <c r="M65" i="22" s="1"/>
  <c r="G65" i="22"/>
  <c r="F45" i="1"/>
  <c r="F46" i="1"/>
  <c r="G8" i="15"/>
  <c r="G68" i="16"/>
  <c r="M318" i="12"/>
  <c r="V199" i="12"/>
  <c r="G180" i="12"/>
  <c r="O65" i="12"/>
  <c r="M147" i="13"/>
  <c r="I86" i="13"/>
  <c r="V86" i="13"/>
  <c r="G25" i="13"/>
  <c r="K8" i="13"/>
  <c r="G400" i="14"/>
  <c r="G277" i="14"/>
  <c r="I138" i="14"/>
  <c r="G69" i="15"/>
  <c r="O148" i="16"/>
  <c r="G651" i="17"/>
  <c r="I150" i="17"/>
  <c r="G114" i="18"/>
  <c r="I260" i="19"/>
  <c r="O243" i="19"/>
  <c r="AF50" i="20"/>
  <c r="G55" i="1" s="1"/>
  <c r="H55" i="1" s="1"/>
  <c r="I55" i="1" s="1"/>
  <c r="V138" i="14"/>
  <c r="V38" i="12"/>
  <c r="K25" i="13"/>
  <c r="K148" i="16"/>
  <c r="F50" i="1"/>
  <c r="F49" i="1"/>
  <c r="K664" i="17"/>
  <c r="K651" i="17"/>
  <c r="Q587" i="17"/>
  <c r="G150" i="17"/>
  <c r="M405" i="21"/>
  <c r="M404" i="21" s="1"/>
  <c r="G404" i="21"/>
  <c r="I122" i="1" s="1"/>
  <c r="G138" i="21"/>
  <c r="I95" i="1" s="1"/>
  <c r="M46" i="19"/>
  <c r="M45" i="19" s="1"/>
  <c r="G45" i="19"/>
  <c r="I87" i="1" s="1"/>
  <c r="Q150" i="17"/>
  <c r="I130" i="18"/>
  <c r="K233" i="19"/>
  <c r="Q165" i="19"/>
  <c r="G42" i="20"/>
  <c r="O298" i="21"/>
  <c r="G326" i="12"/>
  <c r="I199" i="12"/>
  <c r="V8" i="12"/>
  <c r="G147" i="13"/>
  <c r="O38" i="12"/>
  <c r="O8" i="12"/>
  <c r="V147" i="13"/>
  <c r="K44" i="13"/>
  <c r="I400" i="14"/>
  <c r="G323" i="14"/>
  <c r="I117" i="1" s="1"/>
  <c r="G312" i="14"/>
  <c r="G309" i="14"/>
  <c r="I42" i="14"/>
  <c r="V8" i="14"/>
  <c r="O68" i="16"/>
  <c r="Q11" i="16"/>
  <c r="Q664" i="17"/>
  <c r="G664" i="17"/>
  <c r="I127" i="1" s="1"/>
  <c r="K405" i="17"/>
  <c r="O208" i="17"/>
  <c r="I233" i="19"/>
  <c r="O42" i="20"/>
  <c r="O412" i="21"/>
  <c r="I386" i="21"/>
  <c r="K350" i="21"/>
  <c r="K147" i="13"/>
  <c r="K42" i="14"/>
  <c r="I247" i="12"/>
  <c r="I65" i="12"/>
  <c r="M9" i="12"/>
  <c r="V139" i="13"/>
  <c r="O108" i="13"/>
  <c r="O103" i="13"/>
  <c r="M382" i="14"/>
  <c r="M381" i="14" s="1"/>
  <c r="K357" i="14"/>
  <c r="O336" i="14"/>
  <c r="M67" i="14"/>
  <c r="G42" i="14"/>
  <c r="I89" i="1" s="1"/>
  <c r="K155" i="16"/>
  <c r="V48" i="16"/>
  <c r="I405" i="17"/>
  <c r="K208" i="17"/>
  <c r="G243" i="19"/>
  <c r="V45" i="19"/>
  <c r="V35" i="20"/>
  <c r="G421" i="21"/>
  <c r="M426" i="21"/>
  <c r="M421" i="21" s="1"/>
  <c r="M387" i="21"/>
  <c r="G386" i="21"/>
  <c r="I324" i="21"/>
  <c r="F42" i="1"/>
  <c r="F41" i="1"/>
  <c r="F39" i="1"/>
  <c r="G393" i="14"/>
  <c r="O138" i="14"/>
  <c r="O326" i="12"/>
  <c r="G242" i="12"/>
  <c r="I115" i="1" s="1"/>
  <c r="K86" i="13"/>
  <c r="M44" i="13"/>
  <c r="O44" i="13"/>
  <c r="K336" i="14"/>
  <c r="Q69" i="15"/>
  <c r="I155" i="16"/>
  <c r="G148" i="16"/>
  <c r="I126" i="1" s="1"/>
  <c r="K68" i="16"/>
  <c r="G45" i="16"/>
  <c r="I105" i="1" s="1"/>
  <c r="M682" i="17"/>
  <c r="G679" i="17"/>
  <c r="G446" i="17"/>
  <c r="V123" i="18"/>
  <c r="O309" i="19"/>
  <c r="K147" i="19"/>
  <c r="AF323" i="19"/>
  <c r="M260" i="21"/>
  <c r="M69" i="15"/>
  <c r="K48" i="16"/>
  <c r="I96" i="1"/>
  <c r="I8" i="12"/>
  <c r="K108" i="13"/>
  <c r="G8" i="14"/>
  <c r="Q8" i="15"/>
  <c r="I326" i="12"/>
  <c r="V247" i="12"/>
  <c r="K199" i="12"/>
  <c r="G194" i="12"/>
  <c r="M171" i="12"/>
  <c r="I130" i="12"/>
  <c r="Q130" i="12"/>
  <c r="V65" i="12"/>
  <c r="G81" i="13"/>
  <c r="Q8" i="13"/>
  <c r="V400" i="14"/>
  <c r="G357" i="14"/>
  <c r="I119" i="1" s="1"/>
  <c r="Q336" i="14"/>
  <c r="Q312" i="14"/>
  <c r="Q138" i="14"/>
  <c r="Q8" i="14"/>
  <c r="G62" i="15"/>
  <c r="V8" i="15"/>
  <c r="O8" i="15"/>
  <c r="O155" i="16"/>
  <c r="M587" i="17"/>
  <c r="Q405" i="17"/>
  <c r="Q123" i="18"/>
  <c r="M16" i="18"/>
  <c r="G8" i="18"/>
  <c r="V281" i="19"/>
  <c r="G60" i="19"/>
  <c r="M185" i="21"/>
  <c r="M180" i="21" s="1"/>
  <c r="G180" i="21"/>
  <c r="I68" i="16"/>
  <c r="Q45" i="16"/>
  <c r="K11" i="16"/>
  <c r="I687" i="17"/>
  <c r="V664" i="17"/>
  <c r="I651" i="17"/>
  <c r="Q446" i="17"/>
  <c r="I446" i="17"/>
  <c r="G402" i="17"/>
  <c r="Q322" i="17"/>
  <c r="V8" i="17"/>
  <c r="AF144" i="18"/>
  <c r="Q302" i="19"/>
  <c r="O281" i="19"/>
  <c r="K243" i="19"/>
  <c r="Q198" i="19"/>
  <c r="I165" i="19"/>
  <c r="Q152" i="19"/>
  <c r="V147" i="19"/>
  <c r="K139" i="19"/>
  <c r="Q8" i="19"/>
  <c r="V8" i="19"/>
  <c r="Q8" i="20"/>
  <c r="Q278" i="21"/>
  <c r="G265" i="21"/>
  <c r="V180" i="21"/>
  <c r="O180" i="21"/>
  <c r="K49" i="21"/>
  <c r="V65" i="22"/>
  <c r="I13" i="22"/>
  <c r="I322" i="17"/>
  <c r="V208" i="17"/>
  <c r="O128" i="17"/>
  <c r="O130" i="18"/>
  <c r="V91" i="18"/>
  <c r="G91" i="18"/>
  <c r="I101" i="1" s="1"/>
  <c r="O302" i="19"/>
  <c r="O152" i="19"/>
  <c r="I139" i="19"/>
  <c r="O107" i="19"/>
  <c r="Q60" i="19"/>
  <c r="I8" i="20"/>
  <c r="K358" i="21"/>
  <c r="K324" i="21"/>
  <c r="M298" i="21"/>
  <c r="V221" i="21"/>
  <c r="O88" i="21"/>
  <c r="V39" i="22"/>
  <c r="AF73" i="22"/>
  <c r="G58" i="1" s="1"/>
  <c r="H58" i="1" s="1"/>
  <c r="I58" i="1" s="1"/>
  <c r="F52" i="1"/>
  <c r="Q48" i="16"/>
  <c r="I48" i="16"/>
  <c r="G11" i="16"/>
  <c r="G163" i="16" s="1"/>
  <c r="V587" i="17"/>
  <c r="V537" i="17"/>
  <c r="V405" i="17"/>
  <c r="K8" i="17"/>
  <c r="Q130" i="18"/>
  <c r="G123" i="18"/>
  <c r="I123" i="18"/>
  <c r="V309" i="19"/>
  <c r="G309" i="19"/>
  <c r="K302" i="19"/>
  <c r="G281" i="19"/>
  <c r="Q260" i="19"/>
  <c r="V243" i="19"/>
  <c r="Q181" i="19"/>
  <c r="V181" i="19"/>
  <c r="G165" i="19"/>
  <c r="K152" i="19"/>
  <c r="M139" i="19"/>
  <c r="O123" i="19"/>
  <c r="V117" i="19"/>
  <c r="O60" i="19"/>
  <c r="I8" i="19"/>
  <c r="O8" i="19"/>
  <c r="I428" i="21"/>
  <c r="Q324" i="21"/>
  <c r="K278" i="21"/>
  <c r="M274" i="21"/>
  <c r="M247" i="21"/>
  <c r="I180" i="21"/>
  <c r="V8" i="21"/>
  <c r="G13" i="22"/>
  <c r="G73" i="22" s="1"/>
  <c r="G48" i="16"/>
  <c r="I664" i="17"/>
  <c r="V651" i="17"/>
  <c r="K587" i="17"/>
  <c r="Q537" i="17"/>
  <c r="O322" i="17"/>
  <c r="O150" i="17"/>
  <c r="I8" i="17"/>
  <c r="O118" i="18"/>
  <c r="V104" i="18"/>
  <c r="G104" i="18"/>
  <c r="K91" i="18"/>
  <c r="Q91" i="18"/>
  <c r="O19" i="18"/>
  <c r="I302" i="19"/>
  <c r="O260" i="19"/>
  <c r="I198" i="19"/>
  <c r="I152" i="19"/>
  <c r="G139" i="19"/>
  <c r="K123" i="19"/>
  <c r="K60" i="19"/>
  <c r="G35" i="20"/>
  <c r="O8" i="20"/>
  <c r="O421" i="21"/>
  <c r="K412" i="21"/>
  <c r="M358" i="21"/>
  <c r="G324" i="21"/>
  <c r="K273" i="21"/>
  <c r="G260" i="21"/>
  <c r="M134" i="21"/>
  <c r="M133" i="21" s="1"/>
  <c r="K116" i="21"/>
  <c r="O49" i="21"/>
  <c r="V59" i="22"/>
  <c r="F53" i="1"/>
  <c r="K126" i="16"/>
  <c r="V126" i="16"/>
  <c r="K679" i="17"/>
  <c r="O664" i="17"/>
  <c r="I587" i="17"/>
  <c r="I537" i="17"/>
  <c r="V446" i="17"/>
  <c r="K128" i="17"/>
  <c r="O8" i="17"/>
  <c r="K130" i="18"/>
  <c r="M119" i="18"/>
  <c r="M118" i="18" s="1"/>
  <c r="O91" i="18"/>
  <c r="V19" i="18"/>
  <c r="Q309" i="19"/>
  <c r="G302" i="19"/>
  <c r="K281" i="19"/>
  <c r="K260" i="19"/>
  <c r="Q243" i="19"/>
  <c r="O181" i="19"/>
  <c r="G152" i="19"/>
  <c r="I104" i="1" s="1"/>
  <c r="Q139" i="19"/>
  <c r="I123" i="19"/>
  <c r="K107" i="19"/>
  <c r="I60" i="19"/>
  <c r="O428" i="21"/>
  <c r="O350" i="21"/>
  <c r="V298" i="21"/>
  <c r="I278" i="21"/>
  <c r="Q221" i="21"/>
  <c r="O138" i="21"/>
  <c r="K88" i="21"/>
  <c r="K8" i="21"/>
  <c r="Q298" i="21"/>
  <c r="G221" i="21"/>
  <c r="O221" i="21"/>
  <c r="V138" i="21"/>
  <c r="G116" i="21"/>
  <c r="I91" i="1" s="1"/>
  <c r="I8" i="21"/>
  <c r="M59" i="22"/>
  <c r="G53" i="22"/>
  <c r="O39" i="22"/>
  <c r="O537" i="17"/>
  <c r="O405" i="17"/>
  <c r="K322" i="17"/>
  <c r="G208" i="17"/>
  <c r="Q208" i="17"/>
  <c r="K150" i="17"/>
  <c r="G128" i="17"/>
  <c r="I86" i="1" s="1"/>
  <c r="V130" i="18"/>
  <c r="K123" i="18"/>
  <c r="O104" i="18"/>
  <c r="I91" i="18"/>
  <c r="V8" i="18"/>
  <c r="G260" i="19"/>
  <c r="O233" i="19"/>
  <c r="V233" i="19"/>
  <c r="G181" i="19"/>
  <c r="M107" i="19"/>
  <c r="K8" i="20"/>
  <c r="O386" i="21"/>
  <c r="V358" i="21"/>
  <c r="I350" i="21"/>
  <c r="V324" i="21"/>
  <c r="I298" i="21"/>
  <c r="O8" i="21"/>
  <c r="O65" i="22"/>
  <c r="G39" i="22"/>
  <c r="Q39" i="22"/>
  <c r="Q13" i="22"/>
  <c r="M11" i="22"/>
  <c r="M8" i="22" s="1"/>
  <c r="Q19" i="18"/>
  <c r="I309" i="19"/>
  <c r="I243" i="19"/>
  <c r="Q233" i="19"/>
  <c r="Q215" i="19"/>
  <c r="V215" i="19"/>
  <c r="I176" i="19"/>
  <c r="V165" i="19"/>
  <c r="G132" i="19"/>
  <c r="K428" i="21"/>
  <c r="Q421" i="21"/>
  <c r="K386" i="21"/>
  <c r="Q358" i="21"/>
  <c r="M350" i="21"/>
  <c r="V278" i="21"/>
  <c r="O265" i="21"/>
  <c r="Q235" i="21"/>
  <c r="K180" i="21"/>
  <c r="K138" i="21"/>
  <c r="Q49" i="21"/>
  <c r="I49" i="21"/>
  <c r="K65" i="22"/>
  <c r="G49" i="21"/>
  <c r="K39" i="22"/>
  <c r="F56" i="1"/>
  <c r="G298" i="21"/>
  <c r="M273" i="21"/>
  <c r="K265" i="21"/>
  <c r="Q260" i="21"/>
  <c r="O235" i="21"/>
  <c r="I221" i="21"/>
  <c r="I138" i="21"/>
  <c r="Q88" i="21"/>
  <c r="Q8" i="21"/>
  <c r="K53" i="22"/>
  <c r="V13" i="22"/>
  <c r="O13" i="22"/>
  <c r="V8" i="22"/>
  <c r="I126" i="16"/>
  <c r="V68" i="16"/>
  <c r="Q687" i="17"/>
  <c r="I679" i="17"/>
  <c r="Q651" i="17"/>
  <c r="M537" i="17"/>
  <c r="K446" i="17"/>
  <c r="G405" i="17"/>
  <c r="I102" i="1" s="1"/>
  <c r="V322" i="17"/>
  <c r="I208" i="17"/>
  <c r="V150" i="17"/>
  <c r="I8" i="18"/>
  <c r="I281" i="19"/>
  <c r="V260" i="19"/>
  <c r="K224" i="19"/>
  <c r="G215" i="19"/>
  <c r="K165" i="19"/>
  <c r="O139" i="19"/>
  <c r="V8" i="20"/>
  <c r="V421" i="21"/>
  <c r="K298" i="21"/>
  <c r="G278" i="21"/>
  <c r="O278" i="21"/>
  <c r="Q265" i="21"/>
  <c r="I265" i="21"/>
  <c r="M235" i="21"/>
  <c r="I88" i="21"/>
  <c r="V49" i="21"/>
  <c r="G8" i="21"/>
  <c r="I53" i="22"/>
  <c r="I39" i="22"/>
  <c r="K13" i="22"/>
  <c r="G59" i="22"/>
  <c r="M55" i="22"/>
  <c r="M53" i="22" s="1"/>
  <c r="M46" i="22"/>
  <c r="M39" i="22" s="1"/>
  <c r="M14" i="22"/>
  <c r="M13" i="22" s="1"/>
  <c r="M88" i="21"/>
  <c r="M412" i="21"/>
  <c r="M386" i="21"/>
  <c r="G412" i="21"/>
  <c r="G358" i="21"/>
  <c r="G88" i="21"/>
  <c r="AF442" i="21"/>
  <c r="M429" i="21"/>
  <c r="M428" i="21" s="1"/>
  <c r="M327" i="21"/>
  <c r="M324" i="21" s="1"/>
  <c r="M290" i="21"/>
  <c r="M278" i="21" s="1"/>
  <c r="M266" i="21"/>
  <c r="M265" i="21" s="1"/>
  <c r="M231" i="21"/>
  <c r="M221" i="21" s="1"/>
  <c r="M147" i="21"/>
  <c r="M138" i="21" s="1"/>
  <c r="M121" i="21"/>
  <c r="M116" i="21" s="1"/>
  <c r="M50" i="21"/>
  <c r="M49" i="21" s="1"/>
  <c r="M11" i="21"/>
  <c r="M8" i="21" s="1"/>
  <c r="M35" i="20"/>
  <c r="G8" i="20"/>
  <c r="G50" i="20" s="1"/>
  <c r="M15" i="20"/>
  <c r="M8" i="20" s="1"/>
  <c r="M165" i="19"/>
  <c r="M233" i="19"/>
  <c r="M117" i="19"/>
  <c r="M243" i="19"/>
  <c r="M312" i="19"/>
  <c r="M309" i="19" s="1"/>
  <c r="M284" i="19"/>
  <c r="M281" i="19" s="1"/>
  <c r="M222" i="19"/>
  <c r="M215" i="19" s="1"/>
  <c r="M202" i="19"/>
  <c r="M198" i="19" s="1"/>
  <c r="M186" i="19"/>
  <c r="M181" i="19" s="1"/>
  <c r="M134" i="19"/>
  <c r="M132" i="19" s="1"/>
  <c r="M148" i="19"/>
  <c r="M147" i="19" s="1"/>
  <c r="G8" i="19"/>
  <c r="M137" i="19"/>
  <c r="M136" i="19" s="1"/>
  <c r="M231" i="19"/>
  <c r="M224" i="19" s="1"/>
  <c r="M153" i="19"/>
  <c r="M152" i="19" s="1"/>
  <c r="M23" i="19"/>
  <c r="M8" i="19" s="1"/>
  <c r="M303" i="19"/>
  <c r="M302" i="19" s="1"/>
  <c r="M261" i="19"/>
  <c r="M260" i="19" s="1"/>
  <c r="M177" i="19"/>
  <c r="M176" i="19" s="1"/>
  <c r="M61" i="19"/>
  <c r="M60" i="19" s="1"/>
  <c r="M130" i="18"/>
  <c r="M108" i="18"/>
  <c r="M104" i="18" s="1"/>
  <c r="M93" i="18"/>
  <c r="M91" i="18" s="1"/>
  <c r="M128" i="18"/>
  <c r="M123" i="18" s="1"/>
  <c r="M29" i="18"/>
  <c r="M19" i="18" s="1"/>
  <c r="M9" i="18"/>
  <c r="M8" i="18" s="1"/>
  <c r="M687" i="17"/>
  <c r="M679" i="17"/>
  <c r="M651" i="17"/>
  <c r="M322" i="17"/>
  <c r="AF701" i="17"/>
  <c r="G687" i="17"/>
  <c r="G537" i="17"/>
  <c r="G322" i="17"/>
  <c r="M667" i="17"/>
  <c r="M664" i="17" s="1"/>
  <c r="M658" i="17"/>
  <c r="M447" i="17"/>
  <c r="M446" i="17" s="1"/>
  <c r="M406" i="17"/>
  <c r="M405" i="17" s="1"/>
  <c r="M308" i="17"/>
  <c r="M208" i="17" s="1"/>
  <c r="M151" i="17"/>
  <c r="M150" i="17" s="1"/>
  <c r="M129" i="17"/>
  <c r="M128" i="17" s="1"/>
  <c r="M12" i="17"/>
  <c r="M8" i="17" s="1"/>
  <c r="M148" i="16"/>
  <c r="AF163" i="16"/>
  <c r="G48" i="1" s="1"/>
  <c r="H48" i="1" s="1"/>
  <c r="I48" i="1" s="1"/>
  <c r="M157" i="16"/>
  <c r="M155" i="16" s="1"/>
  <c r="M131" i="16"/>
  <c r="M126" i="16" s="1"/>
  <c r="M74" i="16"/>
  <c r="M68" i="16" s="1"/>
  <c r="M49" i="16"/>
  <c r="M48" i="16" s="1"/>
  <c r="M14" i="16"/>
  <c r="M11" i="16" s="1"/>
  <c r="M8" i="15"/>
  <c r="AF77" i="15"/>
  <c r="G47" i="1" s="1"/>
  <c r="H47" i="1" s="1"/>
  <c r="I47" i="1" s="1"/>
  <c r="M67" i="15"/>
  <c r="M62" i="15" s="1"/>
  <c r="M400" i="14"/>
  <c r="M277" i="14"/>
  <c r="M138" i="14"/>
  <c r="G67" i="14"/>
  <c r="I93" i="1" s="1"/>
  <c r="M390" i="14"/>
  <c r="M389" i="14" s="1"/>
  <c r="M358" i="14"/>
  <c r="M357" i="14" s="1"/>
  <c r="M334" i="14"/>
  <c r="M323" i="14" s="1"/>
  <c r="M310" i="14"/>
  <c r="M309" i="14" s="1"/>
  <c r="M43" i="14"/>
  <c r="M42" i="14" s="1"/>
  <c r="AF414" i="14"/>
  <c r="M86" i="13"/>
  <c r="M108" i="13"/>
  <c r="M8" i="13"/>
  <c r="M25" i="13"/>
  <c r="G86" i="13"/>
  <c r="G44" i="13"/>
  <c r="G8" i="13"/>
  <c r="I85" i="1" s="1"/>
  <c r="G139" i="13"/>
  <c r="I128" i="1" s="1"/>
  <c r="I19" i="1" s="1"/>
  <c r="G108" i="13"/>
  <c r="M82" i="13"/>
  <c r="M81" i="13" s="1"/>
  <c r="M65" i="12"/>
  <c r="M130" i="12"/>
  <c r="M247" i="12"/>
  <c r="G65" i="12"/>
  <c r="I90" i="1" s="1"/>
  <c r="G130" i="12"/>
  <c r="I97" i="1" s="1"/>
  <c r="G247" i="12"/>
  <c r="I118" i="1" s="1"/>
  <c r="M329" i="12"/>
  <c r="M326" i="12" s="1"/>
  <c r="M220" i="12"/>
  <c r="M199" i="12" s="1"/>
  <c r="M195" i="12"/>
  <c r="M194" i="12" s="1"/>
  <c r="M62" i="12"/>
  <c r="M38" i="12" s="1"/>
  <c r="M32" i="12"/>
  <c r="M8" i="12" s="1"/>
  <c r="J28" i="1"/>
  <c r="J26" i="1"/>
  <c r="G38" i="1"/>
  <c r="F38" i="1"/>
  <c r="J23" i="1"/>
  <c r="J24" i="1"/>
  <c r="J25" i="1"/>
  <c r="J27" i="1"/>
  <c r="E24" i="1"/>
  <c r="E26" i="1"/>
  <c r="H52" i="1" l="1"/>
  <c r="I52" i="1" s="1"/>
  <c r="G46" i="1"/>
  <c r="G45" i="1"/>
  <c r="H45" i="1" s="1"/>
  <c r="I45" i="1" s="1"/>
  <c r="G442" i="21"/>
  <c r="G340" i="12"/>
  <c r="G42" i="1"/>
  <c r="G41" i="1"/>
  <c r="H41" i="1" s="1"/>
  <c r="I41" i="1" s="1"/>
  <c r="G39" i="1"/>
  <c r="I116" i="1"/>
  <c r="I112" i="1"/>
  <c r="F59" i="1"/>
  <c r="I124" i="1"/>
  <c r="I18" i="1" s="1"/>
  <c r="I100" i="1"/>
  <c r="I114" i="1"/>
  <c r="G52" i="1"/>
  <c r="G51" i="1"/>
  <c r="H51" i="1" s="1"/>
  <c r="I51" i="1" s="1"/>
  <c r="H42" i="1"/>
  <c r="I42" i="1" s="1"/>
  <c r="I108" i="1"/>
  <c r="H53" i="1"/>
  <c r="I53" i="1" s="1"/>
  <c r="I106" i="1"/>
  <c r="G54" i="1"/>
  <c r="H54" i="1" s="1"/>
  <c r="I54" i="1" s="1"/>
  <c r="G53" i="1"/>
  <c r="I107" i="1"/>
  <c r="I17" i="1" s="1"/>
  <c r="I103" i="1"/>
  <c r="I113" i="1"/>
  <c r="G323" i="19"/>
  <c r="G144" i="18"/>
  <c r="I125" i="1"/>
  <c r="G77" i="15"/>
  <c r="H46" i="1"/>
  <c r="I46" i="1" s="1"/>
  <c r="G161" i="13"/>
  <c r="G44" i="1"/>
  <c r="G43" i="1"/>
  <c r="G56" i="1"/>
  <c r="H56" i="1" s="1"/>
  <c r="I56" i="1" s="1"/>
  <c r="G57" i="1"/>
  <c r="H57" i="1" s="1"/>
  <c r="I57" i="1" s="1"/>
  <c r="I99" i="1"/>
  <c r="I88" i="1"/>
  <c r="I16" i="1" s="1"/>
  <c r="G414" i="14"/>
  <c r="I129" i="1"/>
  <c r="I20" i="1" s="1"/>
  <c r="G701" i="17"/>
  <c r="H43" i="1"/>
  <c r="I43" i="1" s="1"/>
  <c r="G50" i="1"/>
  <c r="H50" i="1" s="1"/>
  <c r="I50" i="1" s="1"/>
  <c r="G49" i="1"/>
  <c r="H49" i="1" s="1"/>
  <c r="I49" i="1" s="1"/>
  <c r="I109" i="1"/>
  <c r="H44" i="1"/>
  <c r="I44" i="1" s="1"/>
  <c r="I21" i="1" l="1"/>
  <c r="G59" i="1"/>
  <c r="G25" i="1" s="1"/>
  <c r="A25" i="1" s="1"/>
  <c r="G23" i="1"/>
  <c r="A23" i="1" s="1"/>
  <c r="G24" i="1" s="1"/>
  <c r="I130" i="1"/>
  <c r="H39" i="1"/>
  <c r="H59" i="1" s="1"/>
  <c r="A24" i="1" l="1"/>
  <c r="J129" i="1"/>
  <c r="J91" i="1"/>
  <c r="J120" i="1"/>
  <c r="J90" i="1"/>
  <c r="J126" i="1"/>
  <c r="J95" i="1"/>
  <c r="J85" i="1"/>
  <c r="J94" i="1"/>
  <c r="J121" i="1"/>
  <c r="J99" i="1"/>
  <c r="J89" i="1"/>
  <c r="J98" i="1"/>
  <c r="J111" i="1"/>
  <c r="J101" i="1"/>
  <c r="J110" i="1"/>
  <c r="J123" i="1"/>
  <c r="J109" i="1"/>
  <c r="J122" i="1"/>
  <c r="J103" i="1"/>
  <c r="J93" i="1"/>
  <c r="J102" i="1"/>
  <c r="J100" i="1"/>
  <c r="J107" i="1"/>
  <c r="J97" i="1"/>
  <c r="J106" i="1"/>
  <c r="J128" i="1"/>
  <c r="J113" i="1"/>
  <c r="J127" i="1"/>
  <c r="J104" i="1"/>
  <c r="J108" i="1"/>
  <c r="J112" i="1"/>
  <c r="J88" i="1"/>
  <c r="J115" i="1"/>
  <c r="J105" i="1"/>
  <c r="J114" i="1"/>
  <c r="J125" i="1"/>
  <c r="J119" i="1"/>
  <c r="J96" i="1"/>
  <c r="J92" i="1"/>
  <c r="J124" i="1"/>
  <c r="J117" i="1"/>
  <c r="J87" i="1"/>
  <c r="J116" i="1"/>
  <c r="J86" i="1"/>
  <c r="J118" i="1"/>
  <c r="G28" i="1"/>
  <c r="I39" i="1"/>
  <c r="I59" i="1" s="1"/>
  <c r="A26" i="1"/>
  <c r="G26" i="1"/>
  <c r="A27" i="1" s="1"/>
  <c r="A29" i="1" l="1"/>
  <c r="G29" i="1"/>
  <c r="G27" i="1" s="1"/>
  <c r="J130" i="1"/>
  <c r="J52" i="1"/>
  <c r="J54" i="1"/>
  <c r="J46" i="1"/>
  <c r="J58" i="1"/>
  <c r="J56" i="1"/>
  <c r="J41" i="1"/>
  <c r="J48" i="1"/>
  <c r="J57" i="1"/>
  <c r="J44" i="1"/>
  <c r="J49" i="1"/>
  <c r="J50" i="1"/>
  <c r="J47" i="1"/>
  <c r="J51" i="1"/>
  <c r="J53" i="1"/>
  <c r="J43" i="1"/>
  <c r="J45" i="1"/>
  <c r="J39" i="1"/>
  <c r="J59" i="1" s="1"/>
  <c r="J42" i="1"/>
  <c r="J5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Igor Maléř</author>
  </authors>
  <commentList>
    <comment ref="S6" authorId="0" shapeId="0" xr:uid="{00000000-0006-0000-0B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B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Igor Maléř</author>
  </authors>
  <commentList>
    <comment ref="S6" authorId="0" shapeId="0" xr:uid="{00000000-0006-0000-0C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C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Igor Maléř</author>
  </authors>
  <commentList>
    <comment ref="S6" authorId="0" shapeId="0" xr:uid="{00000000-0006-0000-0D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D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Igor Maléř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Igor Maléř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Igor Maléř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Igor Maléř</author>
  </authors>
  <commentList>
    <comment ref="S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Igor Maléř</author>
  </authors>
  <commentList>
    <comment ref="S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Igor Maléř</author>
  </authors>
  <commentList>
    <comment ref="S6" authorId="0" shapeId="0" xr:uid="{00000000-0006-0000-08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8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Igor Maléř</author>
  </authors>
  <commentList>
    <comment ref="S6" authorId="0" shapeId="0" xr:uid="{00000000-0006-0000-09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9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Igor Maléř</author>
  </authors>
  <commentList>
    <comment ref="S6" authorId="0" shapeId="0" xr:uid="{00000000-0006-0000-0A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A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<sst xmlns="http://schemas.openxmlformats.org/spreadsheetml/2006/main" count="12350" uniqueCount="2535">
  <si>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</si>
  <si>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</si>
  <si>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</si>
  <si>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</si>
  <si>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</si>
  <si>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</si>
  <si>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</si>
  <si>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</si>
  <si>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</si>
  <si>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</si>
  <si>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</si>
  <si>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</si>
  <si>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</si>
  <si>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</si>
  <si>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</si>
  <si>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</si>
  <si>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</si>
  <si>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</si>
  <si>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</si>
  <si>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</si>
  <si>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</si>
  <si>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</si>
  <si>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</si>
  <si>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</si>
  <si>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</si>
  <si>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</si>
  <si>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</si>
  <si>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</si>
  <si>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</si>
  <si>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</si>
  <si>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</si>
  <si>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</si>
  <si>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</si>
  <si>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</si>
  <si>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</si>
  <si>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</si>
  <si>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</si>
  <si>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</si>
  <si>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</si>
  <si>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</si>
  <si>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</si>
  <si>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</si>
  <si>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11542-003-003_</t>
  </si>
  <si>
    <t>ALFAGEN ETAPA 2.</t>
  </si>
  <si>
    <t>HUTNÍ PROJEKT Frýdek-Místek a.s.</t>
  </si>
  <si>
    <t>28. října 1495</t>
  </si>
  <si>
    <t>Frýdek-Místek-Místek</t>
  </si>
  <si>
    <t>73801</t>
  </si>
  <si>
    <t>45193584</t>
  </si>
  <si>
    <t>CZ45193584</t>
  </si>
  <si>
    <t>4.7.2025</t>
  </si>
  <si>
    <t>Stavba</t>
  </si>
  <si>
    <t>Stavební objekt</t>
  </si>
  <si>
    <t>SO 02.01</t>
  </si>
  <si>
    <t>SO 02.01 ALUM - Tyče</t>
  </si>
  <si>
    <t>_Stavební řešení</t>
  </si>
  <si>
    <t>SO 02.01 Stavební řešení</t>
  </si>
  <si>
    <t>SO 02.02</t>
  </si>
  <si>
    <t>SO 02.02 ALUF - Svitky</t>
  </si>
  <si>
    <t>SO 02.02 Stavební řešení</t>
  </si>
  <si>
    <t>SO 02.03</t>
  </si>
  <si>
    <t>SO 02.03 Vestavky</t>
  </si>
  <si>
    <t>_1_SO02.3_Stav.řeš.</t>
  </si>
  <si>
    <t>SO 02.3 Vestavky - Stavební řešení</t>
  </si>
  <si>
    <t>_2_SO02.3_Ocel.kce</t>
  </si>
  <si>
    <t>SO 02.3 Vestavky - Ocelové konstrukce</t>
  </si>
  <si>
    <t>_3_SO02.3_ZTI</t>
  </si>
  <si>
    <t>SO 02.3 Vestavky - ZTI</t>
  </si>
  <si>
    <t>SO 02.04</t>
  </si>
  <si>
    <t>SO 02.04 Podlaha haly TaO</t>
  </si>
  <si>
    <t>SO 02.04 Stavební řešení</t>
  </si>
  <si>
    <t>SO 04</t>
  </si>
  <si>
    <t>SO 04 Úprava komunikací</t>
  </si>
  <si>
    <t>SO04_Komunikace</t>
  </si>
  <si>
    <t>SO 09</t>
  </si>
  <si>
    <t>SO 09 Odolejování</t>
  </si>
  <si>
    <t>_1_SO09_Stav.řeš.</t>
  </si>
  <si>
    <t>SO 09 Stavební řešení</t>
  </si>
  <si>
    <t>_2_SO09_Ocel.kce</t>
  </si>
  <si>
    <t>SO 09 Ocelové konstrukce</t>
  </si>
  <si>
    <t>SO 10</t>
  </si>
  <si>
    <t>SO 10 Chlorová stanice</t>
  </si>
  <si>
    <t>_1_SO10_Stav.řeš.</t>
  </si>
  <si>
    <t>SO 10 Stavební řešení</t>
  </si>
  <si>
    <t>_2_SO10_ZTI</t>
  </si>
  <si>
    <t>SO 10 Zdravotně technické instalace</t>
  </si>
  <si>
    <t>Celkem za stavbu</t>
  </si>
  <si>
    <t>CZK</t>
  </si>
  <si>
    <t>#POPS</t>
  </si>
  <si>
    <t>Popis stavby: 11542-003-003_ - ALFAGEN ETAPA 2.</t>
  </si>
  <si>
    <t>#POPO</t>
  </si>
  <si>
    <t>Popis objektu: SO 02.01 - SO 02.01 ALUM - Tyče</t>
  </si>
  <si>
    <t>#POPR</t>
  </si>
  <si>
    <t>Popis rozpočtu: _Stavební řešení - SO 02.01 Stavební řešení</t>
  </si>
  <si>
    <t>Popis objektu: SO 02.02 - SO 02.02 ALUF - Svitky</t>
  </si>
  <si>
    <t>Popis rozpočtu: _Stavební řešení - SO 02.02 Stavební řešení</t>
  </si>
  <si>
    <t>Popis objektu: SO 02.03 - SO 02.03 Vestavky</t>
  </si>
  <si>
    <t>Popis rozpočtu: _1_SO02.3_Stav.řeš. - SO 02.3 Vestavky - Stavební řešení</t>
  </si>
  <si>
    <t>Popis rozpočtu: _2_SO02.3_Ocel.kce - SO 02.3 Vestavky - Ocelové konstrukce</t>
  </si>
  <si>
    <t>Popis rozpočtu: _3_SO02.3_ZTI - SO 02.3 Vestavky - ZTI</t>
  </si>
  <si>
    <t>Popis objektu: SO 02.04 - SO 02.04 Podlaha haly TaO</t>
  </si>
  <si>
    <t>Popis rozpočtu: _Stavební řešení - SO 02.04 Stavební řešení</t>
  </si>
  <si>
    <t>Popis objektu: SO 04 - SO 04 Úprava komunikací</t>
  </si>
  <si>
    <t>Popis rozpočtu: SO04_Komunikace - SO 04 Úprava komunikací</t>
  </si>
  <si>
    <t>Popis objektu: SO 09 - SO 09 Odolejování</t>
  </si>
  <si>
    <t>Popis rozpočtu: _1_SO09_Stav.řeš. - SO 09 Stavební řešení</t>
  </si>
  <si>
    <t>Popis rozpočtu: _2_SO09_Ocel.kce - SO 09 Ocelové konstrukce</t>
  </si>
  <si>
    <t>Popis objektu: SO 10 - SO 10 Chlorová stanice</t>
  </si>
  <si>
    <t>Popis rozpočtu: _1_SO10_Stav.řeš. - SO 10 Stavební řešení</t>
  </si>
  <si>
    <t>Popis rozpočtu: _2_SO10_ZTI - SO 10 Zdravotně technické instalace</t>
  </si>
  <si>
    <t>Rekapitulace dílů</t>
  </si>
  <si>
    <t>Typ dílu</t>
  </si>
  <si>
    <t>1</t>
  </si>
  <si>
    <t>Zemní práce</t>
  </si>
  <si>
    <t>11</t>
  </si>
  <si>
    <t>Přípravné a přidružené práce</t>
  </si>
  <si>
    <t>2</t>
  </si>
  <si>
    <t>Základy a zvláštní zakládání</t>
  </si>
  <si>
    <t>3</t>
  </si>
  <si>
    <t>Svislé a kompletní konstrukce</t>
  </si>
  <si>
    <t>342</t>
  </si>
  <si>
    <t>Stěny a příčky montované lehké</t>
  </si>
  <si>
    <t>38</t>
  </si>
  <si>
    <t>Kompletní konstrukce</t>
  </si>
  <si>
    <t>4</t>
  </si>
  <si>
    <t>Vodorovné konstrukce</t>
  </si>
  <si>
    <t>41</t>
  </si>
  <si>
    <t>Stropy a stropní konstrukce</t>
  </si>
  <si>
    <t>416</t>
  </si>
  <si>
    <t>Podhledy a mezistropy montované lehké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</si>
  <si>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</si>
  <si>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</si>
  <si>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</si>
  <si>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</si>
  <si>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</si>
  <si>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</si>
  <si>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</si>
  <si>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</si>
  <si>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</si>
  <si>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</si>
  <si>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8</t>
  </si>
  <si>
    <t>Trubní vedení</t>
  </si>
  <si>
    <t>900</t>
  </si>
  <si>
    <t>HZS</t>
  </si>
  <si>
    <t>91</t>
  </si>
  <si>
    <t>Doplňující práce na komunikaci</t>
  </si>
  <si>
    <t>93</t>
  </si>
  <si>
    <t>Dokončovací práce inženýrských staveb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</si>
  <si>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</si>
  <si>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</si>
  <si>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</si>
  <si>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</si>
  <si>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</si>
  <si>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</si>
  <si>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</si>
  <si>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</si>
  <si>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</si>
  <si>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</si>
  <si>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712</t>
  </si>
  <si>
    <t>Povlakové krytiny</t>
  </si>
  <si>
    <t>713</t>
  </si>
  <si>
    <t>Izolace tepelné</t>
  </si>
  <si>
    <t>715</t>
  </si>
  <si>
    <t>Izolace chemické</t>
  </si>
  <si>
    <t>720</t>
  </si>
  <si>
    <t>Zdravotechnická instalace</t>
  </si>
  <si>
    <t>721</t>
  </si>
  <si>
    <t>Vnitřní kanalizace</t>
  </si>
  <si>
    <t>722</t>
  </si>
  <si>
    <t>Vnitřní vodovod</t>
  </si>
  <si>
    <t>725</t>
  </si>
  <si>
    <t>Zařizovací předměty</t>
  </si>
  <si>
    <t>762</t>
  </si>
  <si>
    <t>Konstrukce tesařské</t>
  </si>
  <si>
    <t>764</t>
  </si>
  <si>
    <t>Konstrukce klempířské</t>
  </si>
  <si>
    <t>766</t>
  </si>
  <si>
    <t>Konstrukce truhlářské, okna a dveře</t>
  </si>
  <si>
    <t>767</t>
  </si>
  <si>
    <t>Konstrukce zámečnické</t>
  </si>
  <si>
    <t>771</t>
  </si>
  <si>
    <t>Podlahy z dlaždic a obklady</t>
  </si>
  <si>
    <t>776</t>
  </si>
  <si>
    <t>Podlahy a stěny povlakové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</si>
  <si>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</si>
  <si>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</si>
  <si>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</si>
  <si>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</si>
  <si>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</si>
  <si>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</si>
  <si>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</si>
  <si>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</si>
  <si>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M43</t>
  </si>
  <si>
    <t>Montáže ocelových konstrukcí</t>
  </si>
  <si>
    <t>Z</t>
  </si>
  <si>
    <t xml:space="preserve">Jiné 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</si>
  <si>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</si>
  <si>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</si>
  <si>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</si>
  <si>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</si>
  <si>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</si>
  <si>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</si>
  <si>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</si>
  <si>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</si>
  <si>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</si>
  <si>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</si>
  <si>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</si>
  <si>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</si>
  <si>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</si>
  <si>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</si>
  <si>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</si>
  <si>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</si>
  <si>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</si>
  <si>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</si>
  <si>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</si>
  <si>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</si>
  <si>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</si>
  <si>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</si>
  <si>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</si>
  <si>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</si>
  <si>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</si>
  <si>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</si>
  <si>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</si>
  <si>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</si>
  <si>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</si>
  <si>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</si>
  <si>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</si>
  <si>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</si>
  <si>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</si>
  <si>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</si>
  <si>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115100001RAA</t>
  </si>
  <si>
    <t>Čerpání vody na dopravní výšku do 10 m a pohotovost záložní čerpací soupravy, přítok do 500 l</t>
  </si>
  <si>
    <t>h</t>
  </si>
  <si>
    <t>AP-HSV</t>
  </si>
  <si>
    <t>RTS 25/ I</t>
  </si>
  <si>
    <t>Agregovaná položka</t>
  </si>
  <si>
    <t>Běžná</t>
  </si>
  <si>
    <t>POL2_</t>
  </si>
  <si>
    <t>na dopravní výšku do 10 m, vč. pohotovosti záložní čerpací soupravy.</t>
  </si>
  <si>
    <t>SPI</t>
  </si>
  <si>
    <t>předpoklad : 1 200,00</t>
  </si>
  <si>
    <t>VV</t>
  </si>
  <si>
    <t>131100010RAC</t>
  </si>
  <si>
    <t>Hloubení jam nezapažených v hornině 1 ÷ 4, odvoz do 10 000 m, uložení na skládku</t>
  </si>
  <si>
    <t>m3</t>
  </si>
  <si>
    <t>s odvozem na deponii (zajistí si zhotovitel)</t>
  </si>
  <si>
    <t>POP</t>
  </si>
  <si>
    <t xml:space="preserve">"Třída horniny 4" : </t>
  </si>
  <si>
    <t>"Základ pece tyče" od úrovně -1,000 do -5,200 : 2 550,00*0,25</t>
  </si>
  <si>
    <t>"Základ-jímka zaolejovaná voda/jímka licího stroje" od úrovně -1,000 do -6,800/-3,950 : 580,00*0,25</t>
  </si>
  <si>
    <t>"Základ-jímka loupačky" od úrovně -1,000 do -4,400 : 350,00*0,25</t>
  </si>
  <si>
    <t>"Základ pro vozík vsázky" od úrovně -1,000 do -1,850 : 1 160,00*0,25</t>
  </si>
  <si>
    <t>131100020RAC</t>
  </si>
  <si>
    <t>Hloubení jam nezapažených v hornině 5 ÷ 7, odvoz do 10 000 m, uložení na skládku</t>
  </si>
  <si>
    <t xml:space="preserve">"Třída horniny 5" : </t>
  </si>
  <si>
    <t>"Základ pece tyče" od úrovně -1,000 do -5,200 : 2 550,00*0,75</t>
  </si>
  <si>
    <t>"Základ-jímka zaolejovaná voda/jímka licího stroje" od úrovně -1,000 do -6,800/-3,950 : 580,00*0,75</t>
  </si>
  <si>
    <t>"Základ-jímka loupačky" od úrovně -1,000 do -4,400 : 350,00*0,75</t>
  </si>
  <si>
    <t>"Základ pro vozík vsázky" od úrovně -1,000 do -1,850 : 1 160,00*0,75</t>
  </si>
  <si>
    <t>174100010RAE</t>
  </si>
  <si>
    <t>Zásyp jam, rýh a šachet sypaninou, dovoz ze vzdálenosti 10 000 m</t>
  </si>
  <si>
    <t>sypaninou s vodorovnou přepravou k místu zásypu, uložením ve vrstvách a zhutněním.</t>
  </si>
  <si>
    <t>"Základ pece tyče" : 680,00</t>
  </si>
  <si>
    <t>"Základ-jímka zaolejovaná voda/jímka lití" : 378,00</t>
  </si>
  <si>
    <t>"Základ-jímka loupačky" : 165,00</t>
  </si>
  <si>
    <t>199000002R00</t>
  </si>
  <si>
    <t>Poplatek za skládku horniny 1- 4, č. dle katal. odpadů 17 05 04</t>
  </si>
  <si>
    <t>Vlastní</t>
  </si>
  <si>
    <t>"Třída horniny 4" : 1 160,00</t>
  </si>
  <si>
    <t>199000003R00</t>
  </si>
  <si>
    <t>Poplatek za skládku horniny 5 - 7, č. dle katal. odpadů 17 05 04</t>
  </si>
  <si>
    <t>"Třída horniny 5" : 3 480,00</t>
  </si>
  <si>
    <t>583427602RM</t>
  </si>
  <si>
    <t>Kamenivo drcené 32/63</t>
  </si>
  <si>
    <t>t</t>
  </si>
  <si>
    <t>Indiv</t>
  </si>
  <si>
    <t>Specifikace</t>
  </si>
  <si>
    <t>POL3_</t>
  </si>
  <si>
    <t>"Základ pece tyče" : 680,00*1,95</t>
  </si>
  <si>
    <t>"Základ-jímka zaolejovaná voda/jímka licího stroje" : 378,00*1,95</t>
  </si>
  <si>
    <t>"Základ-jímka loupačky" : 165,00*1,95</t>
  </si>
  <si>
    <t>215901101RT5</t>
  </si>
  <si>
    <t>Zhutnění podloží z rostlé horniny 1 až 4 pod násypy z hornin soudržných do 92% PS a nesoudržných  sypkých relativní ulehlosti l(d) do 0,8 vibrační deskou</t>
  </si>
  <si>
    <t>m2</t>
  </si>
  <si>
    <t>800-1</t>
  </si>
  <si>
    <t>Práce</t>
  </si>
  <si>
    <t>POL1_</t>
  </si>
  <si>
    <t>z rostlé horniny tř.1 - 4 pod násypy z hornin soudržných do 92% PS a hornin nesoudržných sypkých relativní ulehlosti I(d) do 0,8</t>
  </si>
  <si>
    <t>271531113R00</t>
  </si>
  <si>
    <t>Polštáře zhutněné pod základy kamenivo hrubé, drcené, frakce 16 - 32 mm</t>
  </si>
  <si>
    <t>800-2</t>
  </si>
  <si>
    <t xml:space="preserve">"Základ pece tyče" : </t>
  </si>
  <si>
    <t>podsyp tl.1200 mm : 500,00</t>
  </si>
  <si>
    <t xml:space="preserve">"Základ-jímka zaolejovaná voda/jímka licího stroje" : </t>
  </si>
  <si>
    <t>podsyp tl.1200 mm : 92,00</t>
  </si>
  <si>
    <t xml:space="preserve">"Základ-jímka loupačky" : </t>
  </si>
  <si>
    <t>podsyp tl.1200 mm : 75,00</t>
  </si>
  <si>
    <t>212810010RAD</t>
  </si>
  <si>
    <t>Trativody z flexibilních trubek lože ze štěrkopísku a obsyp z drceného kameniva, d 160 mm, Kamenivo stanovené přírodní; drcené; 16/32; OH = 3,04 Mg/m3; amfibolit</t>
  </si>
  <si>
    <t>m</t>
  </si>
  <si>
    <t>Lože pro trativody, položení trubek, obsyp potrubí sypaninou z vhodných hornin, nebo materiálem připraveným podél výkopu ve vzdálenosti do 3 m od jeho kraje.  Bez výkopu rýhy.</t>
  </si>
  <si>
    <t>drenážní rýha, po obvodu a v ploše stavební jámy : 150,00</t>
  </si>
  <si>
    <t>229940000RTT</t>
  </si>
  <si>
    <t>Trubkové mikropiloty do D 105 mm, včetně injektáže a dodávky hmot, materálů, atd.</t>
  </si>
  <si>
    <t>- průměr kořene 300mm, délka kořene=6,0m z betonu C 25/30 XC2, XA1</t>
  </si>
  <si>
    <t>- výztuha trubka D102x16mm, délka 7,0m</t>
  </si>
  <si>
    <t>- patní desky hlavy výztuhy P15x200-200mm</t>
  </si>
  <si>
    <t>- materiál ocel S235, povrchová úprava pozink</t>
  </si>
  <si>
    <t>Montáž+dodávka - kompletní provedení mikropilot</t>
  </si>
  <si>
    <t xml:space="preserve">'"Rezerva pro SO02.1 a SO02.2 TG blok pro pece" : </t>
  </si>
  <si>
    <t>mikropiloty=112ks, viz podklad pro VV : 112*7,00</t>
  </si>
  <si>
    <t>289972000RTT</t>
  </si>
  <si>
    <t>Zpevnění podloží z Geomřížovin</t>
  </si>
  <si>
    <t>Montáž+dodávka - kompletní provedení</t>
  </si>
  <si>
    <t>ztratné 15% : 1 800,00*1,15</t>
  </si>
  <si>
    <t>895123000RTT</t>
  </si>
  <si>
    <t>Drenážní sběrné studny z betonových skruží, včetně dodávky beton.skruží</t>
  </si>
  <si>
    <t>kus</t>
  </si>
  <si>
    <t>Montáž+dodávka - kompletní provedení.</t>
  </si>
  <si>
    <t>dle popisu v TZ : 4,00</t>
  </si>
  <si>
    <t>380311531R00</t>
  </si>
  <si>
    <t>Kompletní konstrukce z betonu prostého třídy C 12/15, tloušťky konstrukce přes 80 do 150 mm</t>
  </si>
  <si>
    <t>801-5</t>
  </si>
  <si>
    <t>čistíren odpadních vod (mimo budovy), nádrží, vodojemů, žlabů nebo kanálů, včetně pomocného pracovního lešení o výšce podlahy do 1900 mm a pro zatížení do 1,5 kPa,</t>
  </si>
  <si>
    <t xml:space="preserve">"ŽB konstrukce, viz podklad pro VV" : </t>
  </si>
  <si>
    <t xml:space="preserve">"Podkladní beton tl.100 mm" : </t>
  </si>
  <si>
    <t>"Základy pece tyčí" : 40,54</t>
  </si>
  <si>
    <t>"Základ pro vozík vsázky" : 127,70</t>
  </si>
  <si>
    <t>"Základ-Jímka licího stroje" : 2,32</t>
  </si>
  <si>
    <t>"Základ-Jímka odolejované vody" : 1,37</t>
  </si>
  <si>
    <t>"Základ-Jímka loupačky" : 3,81</t>
  </si>
  <si>
    <t>931991113R00</t>
  </si>
  <si>
    <t>Dilatační trn smykový zdvojený pro podélné pohyby</t>
  </si>
  <si>
    <t>"Základy pece tyčí" : 100,00</t>
  </si>
  <si>
    <t>"Základ pro vozík vsázky" : 42,00</t>
  </si>
  <si>
    <t>380320070RTT</t>
  </si>
  <si>
    <t>Kompletní konstrukce ŽB z betonu C 25/30 XC2, XA1, bednění a odbednění, výztuž 50 kg/m3</t>
  </si>
  <si>
    <t>Viditelné hrany, kde nebude OK lemování budou sraženy trojhranou lištou.</t>
  </si>
  <si>
    <t>Montáž+dodávka, příslušenství, pomocné lešení, podpěrné kce, dilatační, smršťovací a těsnící profily, apod. - kompletní provedení.</t>
  </si>
  <si>
    <t xml:space="preserve">"Základy pece tyčí" : </t>
  </si>
  <si>
    <t>ŽB deska tl.500mm : 85,66</t>
  </si>
  <si>
    <t>ŽB schody : 1,08</t>
  </si>
  <si>
    <t>ŽB sloupy : 1,62</t>
  </si>
  <si>
    <t>ŽB stěny tl.300mm : 4,66</t>
  </si>
  <si>
    <t>ŽB stěny tl.500mm : 49,54</t>
  </si>
  <si>
    <t>ŽB základy-bloky : 568,94</t>
  </si>
  <si>
    <t>380320070RTY</t>
  </si>
  <si>
    <t>Kompletní konstrukce ŽB z betonu C 25/30 XC2, XA1, bednění a odbednění, výztuž 120 kg/m3</t>
  </si>
  <si>
    <t xml:space="preserve">"Základ pro vozík vsázky" : </t>
  </si>
  <si>
    <t>ŽB deska tl.400mm : 510,00</t>
  </si>
  <si>
    <t>380320070RTZ</t>
  </si>
  <si>
    <t>Kompletní konstrukce ŽB z betonu C 25/30 XC2, XA1, bednění a odbednění, výztuž 160 kg/m3</t>
  </si>
  <si>
    <t xml:space="preserve">"Základ-Jímka loupačky" : </t>
  </si>
  <si>
    <t>ŽB deska tl.400mm : 14,05</t>
  </si>
  <si>
    <t>ŽB deska tl.600mm : 14,07</t>
  </si>
  <si>
    <t>ŽB stěny tl.400mm : 25,85</t>
  </si>
  <si>
    <t>380320094RTT</t>
  </si>
  <si>
    <t>Kompletní konstrukce ŽB z betonu vodostavebního C 30/37 XC2, XA1, bednění a odbednění, výztuž 140 kg/m3</t>
  </si>
  <si>
    <t xml:space="preserve">"Základ-Jímka odolejované vody" : </t>
  </si>
  <si>
    <t>ŽB deska tl.400mm : 4,27</t>
  </si>
  <si>
    <t>ŽB deska tl.500mm : 6,13</t>
  </si>
  <si>
    <t>ŽB stěny tl.200mm : 2,30</t>
  </si>
  <si>
    <t>ŽB stěny tl.500mm : 27,60</t>
  </si>
  <si>
    <t>380320095RTT</t>
  </si>
  <si>
    <t>Kompletní konstrukce ŽB z betonu vodostavebního C 30/37 XC2, XA1, bednění a odbednění, výztuž 160 kg/m3</t>
  </si>
  <si>
    <t xml:space="preserve">"Základ-Jímka licího stroje" : </t>
  </si>
  <si>
    <t>ŽB deska tl.200mm : 0,25</t>
  </si>
  <si>
    <t>ŽB deska tl.400mm : 8,40</t>
  </si>
  <si>
    <t>ŽB stěny tl.200mm : 0,89</t>
  </si>
  <si>
    <t>ŽB stěny tl.300mm : 13,56</t>
  </si>
  <si>
    <t>626620000RTT</t>
  </si>
  <si>
    <t>Injektáž trhlin těsnící ve vodostavebním betonu - kompletní řešení</t>
  </si>
  <si>
    <t>Dodatečné dotěsnění po dotvarování konstrukce pomocí pakru s injektáží.</t>
  </si>
  <si>
    <t>Položka zahrnuje:</t>
  </si>
  <si>
    <t>- dodávku veškerého materiálu potřebného pro předepsanou úpravu v předepsané kvalitě</t>
  </si>
  <si>
    <t>- vyčištění, provedení vlastní injektáže</t>
  </si>
  <si>
    <t>- potřebná lešení a podpěrné konstrukce</t>
  </si>
  <si>
    <t>"Základ-Jímka licího stroje"+"Základ-Jímka odolejované vody" : 20,00</t>
  </si>
  <si>
    <t>289970111R00</t>
  </si>
  <si>
    <t>Geotextílie separační, filtrační, zpevňující polypropylén, 300 g/m2</t>
  </si>
  <si>
    <t>ochrana HI folie pod deskou, přesah+ztratné 15% : 2*(1 277,00)*1,15</t>
  </si>
  <si>
    <t>631319161R00</t>
  </si>
  <si>
    <t xml:space="preserve">Příplatek za přehlazení povrchu tloušťka mazaniny do 80 mm </t>
  </si>
  <si>
    <t>801-1</t>
  </si>
  <si>
    <t>betonové mazaniny min. B 10 ocelovým hladítkem s poprášením cementem pro konečnou úpravu mazaniny</t>
  </si>
  <si>
    <t>spádová vrstva tl.50-150mm : (14,92)*0,08</t>
  </si>
  <si>
    <t>631312711RT4</t>
  </si>
  <si>
    <t>Mazanina z betonu vyztuženého tl. přes 50 do 80 mm třídy C 25/30, s rozptýlenou výztuží z ocelových vláken, v množství 30 kg / m3</t>
  </si>
  <si>
    <t>hlazená dřevěným hladítkem, s vytvořením dilatačních spár v mazanině uložením dočasného dilatačního profilu, s odstraněním dočasného profilu. Bez zaplnění spáry trvalým materiálem (634 60).</t>
  </si>
  <si>
    <t>631351101R00</t>
  </si>
  <si>
    <t>Bednění stěn, rýh a otvorů v podlahách zřízení</t>
  </si>
  <si>
    <t>pro kolejnice v drátkobeton.desce/základu/podlaze, viz detail : 2*181,40*0,04+2*33,40*0,04</t>
  </si>
  <si>
    <t>631351102R00</t>
  </si>
  <si>
    <t>Bednění stěn, rýh a otvorů v podlahách odstranění</t>
  </si>
  <si>
    <t>564231111R01</t>
  </si>
  <si>
    <t>Podklad ze štěrkopísku po zhutnění tloušťky 10 cm, štěrkopísek frakce 0-4 mm</t>
  </si>
  <si>
    <t>Montáž+dodávka, hutnění - kompletní provedení.</t>
  </si>
  <si>
    <t>hutněný podsyp tl.100 mm, Edef dle PD, jedna vrstva s přesahem : (1 277,00)*1,25</t>
  </si>
  <si>
    <t>564831111RTT</t>
  </si>
  <si>
    <t>Podklad ze štěrkodrti po zhutnění tloušťky 10 cm, štěrkodrť frakce 16-32 mm</t>
  </si>
  <si>
    <t>564871111RTT</t>
  </si>
  <si>
    <t>Podklad ze štěrkodrti po zhutnění tloušťky 25 cm, štěrkodrť frakce 16-32 mm</t>
  </si>
  <si>
    <t xml:space="preserve">"hutněný podsyp celk.tl.1000mm, Edef dle PD" : </t>
  </si>
  <si>
    <t>viz podklad pro VV, čtyři vrstvy s přesahem : (1 277,00)*4*1,25</t>
  </si>
  <si>
    <t>631330015RTT</t>
  </si>
  <si>
    <t>Drátkobetonová deska z betonu C 25/30 XC2, XA1, tl. 150 mm, s cementovým vsypem, rozptýlená výztuž 16kg/m3, včetně dilatací, řezaných smršťovacích spár, včetně těsnění PUR TPT</t>
  </si>
  <si>
    <t>Montáž+dodávka, příslušenství - kompletní provedení</t>
  </si>
  <si>
    <t>Drátkobetonová deska tl.150 mm, podlaha : (1 274,50)</t>
  </si>
  <si>
    <t>632482120RTT</t>
  </si>
  <si>
    <t>Dilatační PVC pás, příslušenství, včetně dodávka materiálu</t>
  </si>
  <si>
    <t>642940007RTT</t>
  </si>
  <si>
    <t>Dveře hliníkové 1xkřídl 700x1970 mm, otočné, bloková zárubeň, slepá rozeta bez cylindrické vložky, kování klika/klika, samozavírač s ramínkem, příslušenství</t>
  </si>
  <si>
    <t>Montáž+dodávka+doprava, včetně příslušenství - kompletní provedení</t>
  </si>
  <si>
    <t>dveře, úroveň -3,400 : 1,00+1,00</t>
  </si>
  <si>
    <t>642940077RTT</t>
  </si>
  <si>
    <t>Vrata hliníkové 2xkřídl 2500x2900 mm, otočné, bloková zárubeň, slepá rozeta bez cylindrické vložky, kování klika/klika, samozavírač s ramínkem, příslušenství</t>
  </si>
  <si>
    <t>vrata, úroveň -3,400 : 1,00</t>
  </si>
  <si>
    <t>913      R00</t>
  </si>
  <si>
    <t>Hzs - Stavební dělník</t>
  </si>
  <si>
    <t>Prav.M</t>
  </si>
  <si>
    <t>POL10_</t>
  </si>
  <si>
    <t>nespecifikované práce v rámci zpracované PD=DZS, předpoklad : 1 000,00</t>
  </si>
  <si>
    <t>931961117R00</t>
  </si>
  <si>
    <t>Vložky do dilatačních spár, polystyren EPS 150, tl. 40 mm</t>
  </si>
  <si>
    <t>viz řez A10+ostatní : 30,00</t>
  </si>
  <si>
    <t>952901411R00</t>
  </si>
  <si>
    <t>Vyčištění budov a ostatních objektů ostatních objektů (např. kanálů, zásobníků, kůlen apod.) - vynesení zbytků stavebního rumu, kropení a 2 x zametení podlah, oprášení stěn a výplní otvorů jakékoliv výšky podlaží</t>
  </si>
  <si>
    <t>1 770,00</t>
  </si>
  <si>
    <t>953981109R00</t>
  </si>
  <si>
    <t>Chemické kotvy do betonu, hl. 200 mm, M 12, ampule</t>
  </si>
  <si>
    <t>V položce je zakalkulováno vyvrtání a vyčištění otvoru požadovaného průměru a hloubky, zasunutí ampule s chemickou kotvou do otvoru a zavrtání svorníku s hrotem, maticí a podložkou pozink. včetně veškerého materiálu.</t>
  </si>
  <si>
    <t xml:space="preserve">"Ocelové konstrukce, viz podklad pro VV" : </t>
  </si>
  <si>
    <t>pro kotvení kolejnic : 1 452,00</t>
  </si>
  <si>
    <t>998152122R00</t>
  </si>
  <si>
    <t>Přesun hmot pro oplocení a objekty zvláštní,monol. vodorovně do 50 m výšky přes 3 do 10 m</t>
  </si>
  <si>
    <t>Přesun hmot</t>
  </si>
  <si>
    <t>POL7_</t>
  </si>
  <si>
    <t>na novostavbách a změnách objektů pro oplocení (815 2 JKSo), objekty zvláštní pro chov živočichů (815 3 JKSO), objekty pozemní různé (815 9 JKSO) se svislou nosnou konstrukcí monolitickou betonovou tyčovou nebo plošnou ( KMCH 2 a 3 - JKSO šesté místo)</t>
  </si>
  <si>
    <t>998152132R00</t>
  </si>
  <si>
    <t>Přesun hmot pro oplocení a objekty zvláštní,monol. příplatek za zvětšený přesun přes vymezenou největší dopravní vzdálenost   do 1000 m</t>
  </si>
  <si>
    <t>711111001RZ1</t>
  </si>
  <si>
    <t>Provedení izolace proti zemní vlhkosti natěradly za studena na ploše vodorovné nátěrem penetračním, 1 x nátěr, včetně dodávky penetračního laku ALP</t>
  </si>
  <si>
    <t>800-711</t>
  </si>
  <si>
    <t>711112001RZ1</t>
  </si>
  <si>
    <t>Provedení izolace proti zemní vlhkosti natěradly za studena na ploše svislé, včetně pomocného lešení o výšce podlahy do 1900 mm a pro zatížení do 1,5 kPa. nátěrem penetračním, 1x nátěr, včetně dodávky penetračního laku ALP</t>
  </si>
  <si>
    <t>711141559R00</t>
  </si>
  <si>
    <t xml:space="preserve">Provedení izolace proti zemní vlhkosti pásy přitavením vodorovná, 1 vrstva, bez dodávky izolačních pásů,  </t>
  </si>
  <si>
    <t>"Základy pece tyčí" : 405,36</t>
  </si>
  <si>
    <t>"Základ pro vozík vsázky" : 0</t>
  </si>
  <si>
    <t>"Základ-Jímka licího stroje" : 23,17</t>
  </si>
  <si>
    <t>"Základ-Jímka odolejované vody" : 13,69</t>
  </si>
  <si>
    <t>"Základ-Jímka loupačky" : 38,06</t>
  </si>
  <si>
    <t>711142559R00</t>
  </si>
  <si>
    <t xml:space="preserve">Provedení izolace proti zemní vlhkosti pásy přitavením svislá, 1 vrstva, bez dodávky izolačních pásů,  </t>
  </si>
  <si>
    <t>"Základy pece tyčí" : 480,26</t>
  </si>
  <si>
    <t>"Základ-Jímka licího stroje" : 57,09</t>
  </si>
  <si>
    <t>"Základ-Jímka odolejované vody" : 77,00</t>
  </si>
  <si>
    <t>"Základ-Jímka loupačky" : 87,76</t>
  </si>
  <si>
    <t>711171559RT1</t>
  </si>
  <si>
    <t xml:space="preserve">Provedení izolace proti zemní vlhkosti termoplasty vodorovné, volně položené, bez dodávky fólie,  </t>
  </si>
  <si>
    <t>HI folie pod deskou/podlahou : (1 277,00)</t>
  </si>
  <si>
    <t>711491272RZ2</t>
  </si>
  <si>
    <t>Provedení izolace proti tlakové vodě ostatní práce svislá, ochranná textílie, včetně dodávky materiálu</t>
  </si>
  <si>
    <t>ochrana svislé HI, s přesahy a vytažením na kci, ztratné +15% : (702,11)*1,15</t>
  </si>
  <si>
    <t>711823121RT7</t>
  </si>
  <si>
    <t>Ochrana konstrukcí nopovou fólií svisle, výška nopu 8 mm, včetně dodávky fólie</t>
  </si>
  <si>
    <t>viz svislá HI, s přesahy a vytažením na kci, ztratné +15% : (702,11)*1,15</t>
  </si>
  <si>
    <t>283250275R</t>
  </si>
  <si>
    <t>Fólie hladká hydroizolační tl = 1,00 mm; funkce: protiradonová, proti prorůstání; materiál: PE-HD</t>
  </si>
  <si>
    <t>SPCM</t>
  </si>
  <si>
    <t>HI folie pod deskou/podlahou, přesah+ztratné 15% : (1 277,00)*1,15</t>
  </si>
  <si>
    <t>62852265R</t>
  </si>
  <si>
    <t>Pás hydroizolační asfaltový tl = 4,0 mm; funkce: protiradonová, parobrzdná; nosná vložka: skelná tkanina; asfalt: modifikovaný; horní strana: minerální posyp; spodní strana: spalitelná fólie</t>
  </si>
  <si>
    <t>ztratné 15% : (480,28+702,11)*1,15</t>
  </si>
  <si>
    <t>998711201R00</t>
  </si>
  <si>
    <t>Přesun hmot pro izolace proti vodě svisle do 6 m</t>
  </si>
  <si>
    <t>50 m vodorovně měřeno od těžiště půdorysné plochy skládky do těžiště půdorysné plochy objektu</t>
  </si>
  <si>
    <t>715241000RTT</t>
  </si>
  <si>
    <t>Provedení chemické izolace nátěrem, včetně dodávky materiálu</t>
  </si>
  <si>
    <t>ŽB deska tl.200mm, vodorovná část : 1,26</t>
  </si>
  <si>
    <t>ŽB deska tl.400mm, vodorovná část : 21,03</t>
  </si>
  <si>
    <t>ŽB stěny, svislá část : 48,09</t>
  </si>
  <si>
    <t>998715201R00</t>
  </si>
  <si>
    <t>Přesun hmot pro izolace proti chemickým vlivům v objektech výšky do 6 m</t>
  </si>
  <si>
    <t>800-715</t>
  </si>
  <si>
    <t>50 m vodorovně, měřeno od těžiště půdorysné plochy skládky do těžiště půdorysné plochy objektu</t>
  </si>
  <si>
    <t>762431225RTT</t>
  </si>
  <si>
    <t>Montáž ochrany HI stěn OSB deskami, včetně dodávky OSB desky</t>
  </si>
  <si>
    <t>998762202R00</t>
  </si>
  <si>
    <t>Přesun hmot pro konstrukce tesařské v objektech výšky do 12 m</t>
  </si>
  <si>
    <t>800-762</t>
  </si>
  <si>
    <t>50 m vodorovně</t>
  </si>
  <si>
    <t>767995102R00</t>
  </si>
  <si>
    <t>Výroba a montáž atypických kovovových doplňků staveb hmotnosti přes 5 do 10 kg</t>
  </si>
  <si>
    <t>kg</t>
  </si>
  <si>
    <t>800-767</t>
  </si>
  <si>
    <t>pro kotevní desky tl.20mm+kotevní trny d16 mm : 120,00+20,00</t>
  </si>
  <si>
    <t>767995103R00</t>
  </si>
  <si>
    <t>Výroba a montáž atypických kovovových doplňků staveb hmotnosti přes 10 do 20 kg</t>
  </si>
  <si>
    <t>pro kotevní desky+kotevní trny d20mm B505B dl.400mm : 15 000,00+1 000,00</t>
  </si>
  <si>
    <t>pro lemování hran základů : 700,00</t>
  </si>
  <si>
    <t>pro výztužné tyče d10mm B505B : 30,00</t>
  </si>
  <si>
    <t>pro žebřík : 120,00</t>
  </si>
  <si>
    <t>pro ocel.zábradlí : 200,00</t>
  </si>
  <si>
    <t>pro ocel.zábradlí : 170,00</t>
  </si>
  <si>
    <t>schody : 423,00</t>
  </si>
  <si>
    <t>767995104R00</t>
  </si>
  <si>
    <t>Výroba a montáž atypických kovovových doplňků staveb hmotnosti přes 20 do 50 kg</t>
  </si>
  <si>
    <t>pro kolejnice-vozík vsázky (A100-DIN 536)+ kotvení kolejnic (plechy P10x80x400mm+plechy P4x120mm) : 28 000,00+1 840,00+1 370,00</t>
  </si>
  <si>
    <t>pro kolejnice-vozík kanálu (A65-DIN 536)+ kotvení kolejnic (plechy P10x60x250mm+plechy P4x100mm+výztužné tyče d10mm+dilatační trny) : 2 880,00+160,00+420,00+50,00+630,00</t>
  </si>
  <si>
    <t>ocelový rám : 2 710,00</t>
  </si>
  <si>
    <t>767990010RTT</t>
  </si>
  <si>
    <t>Ocelová podkonstrukce včetně zakrytí plechem</t>
  </si>
  <si>
    <t>kpl</t>
  </si>
  <si>
    <t>Montáž+dodávka - kompletní provedení včetně kotevních prvků, případné povrchové úpravy.</t>
  </si>
  <si>
    <t>předpoklad hmotnosti do 300 kg (u dveří a vrat, úroveň -3,400) : 1,00</t>
  </si>
  <si>
    <t>13331839R</t>
  </si>
  <si>
    <t>Dodávka - Lemování hran základů - Tyč ocelová L rovnoramenná S235, rozměr 100 x 100 x 10 mm, výztužné tyče d 10 mm B505B, povrchová úprava nátěrem pro prostředí C5 - kompletní dodávka</t>
  </si>
  <si>
    <t>lemování hran základů, prořez+ztratné 10% : 700,00/1000*1,1</t>
  </si>
  <si>
    <t>výztužné tyče d10mm B505B, prořez+ztratné 10% : 30,00/1000*1,1</t>
  </si>
  <si>
    <t>13615025R</t>
  </si>
  <si>
    <t>Dodávka - Kotevní desky tl.50 mm+kotevní trny d 20mm, materiál S235, povrchová úprava nátěrem pro prostředí C5 - kompletní dodávka</t>
  </si>
  <si>
    <t>kotevní desky, prořez+ztratné 10% : 15 000,00/1000*1,1</t>
  </si>
  <si>
    <t>kotevní trny d20mm B505B dl.400mm, prořez+ztratné 10% : 1 000,00/1000*1,1</t>
  </si>
  <si>
    <t>13615026R</t>
  </si>
  <si>
    <t>Dodávka - Kotevní desky tl.20 mm+kotevní trny d 16mm, materiál S235, povrchová úprava nátěrem pro prostředí C5 - kompletní dodávka</t>
  </si>
  <si>
    <t>kotevní desky, prořez+ztratné 10% : 120,00/1000*1,1</t>
  </si>
  <si>
    <t>kotevní trny d16mm B505B dl.400mm, prořez+ztratné 10% : 20,00/1000*1,1</t>
  </si>
  <si>
    <t>13615049R</t>
  </si>
  <si>
    <t>Dodávka - Kolejnice (A100-DIN 536)+ kotvení kolejnic (plechy P10x80x400mm+plechy P4x120mm), materiál S235 + dilatační trny=42ks, povrchová úprava nátěrem pro prostředí C5 - kompletní dodávka</t>
  </si>
  <si>
    <t>kolejnice-vozík vsázky dl.=2x 181,4m, prořez+ztratné 10% : (28 000,00+1 840,00+1 370,00+630,00)/1000*1,1</t>
  </si>
  <si>
    <t>13615059R</t>
  </si>
  <si>
    <t>Dodávka - Kolejnice (A65-DIN 536)+ kotvení kolejnic (plechy P10x60x250mm+plechy P4x100mm, +výztužné tyče d10 mm B505B), materiál S235, povrchová úprava nátěrem C5 - kompletní dodávka</t>
  </si>
  <si>
    <t>kolejnice-vozík kanálu dl.=2x 33,4m, prořez+ztratné 10% : (2 880,00+160,00+420,00+50,00)/1000*1,1</t>
  </si>
  <si>
    <t>55343820R</t>
  </si>
  <si>
    <t>Dodávka - Žebřík s ochrannou klecí=1ks, povrchová úprava nátěrem pro prostředí C5, kompletní dodávka</t>
  </si>
  <si>
    <t>žebřík, prořez+ztratné 10% : 120,00/1000*1,1</t>
  </si>
  <si>
    <t>55347099R</t>
  </si>
  <si>
    <t>Dodávka - Zábradlí ocelové trubkové, povrchová úprava nátěrem pro prostředí C5, kompletní dodávka</t>
  </si>
  <si>
    <t>ocel.zábradlí dl.13,0m, prořez+ztratné 10% : 200,00/1000*1,1</t>
  </si>
  <si>
    <t>ocel.zábradlí dl.11,0m, prořez+ztratné 10% : 170,00/1000*1,1</t>
  </si>
  <si>
    <t>55347198R</t>
  </si>
  <si>
    <t>Dodávka - Schody, materiál S235,S355 povrchová úprava nátěrem pro prostředí C5, kompletní dodávka</t>
  </si>
  <si>
    <t>schody, prořez+ztratné 10% : 423,00/1000*1,1</t>
  </si>
  <si>
    <t>55347199R</t>
  </si>
  <si>
    <t>Dodávka - Ocelový rám, materiál S235 povrchová úprava nátěrem pro prostředí C5, kompletní dodávka</t>
  </si>
  <si>
    <t>ocelový rám, prořez+ztratné 10% : 2 710,00/1000*1,1</t>
  </si>
  <si>
    <t>998767201R00</t>
  </si>
  <si>
    <t>Přesun hmot pro kovové stavební doplňk. konstrukce v objektech výšky do 6 m</t>
  </si>
  <si>
    <t>005121 R</t>
  </si>
  <si>
    <t>Zařízení staveniště</t>
  </si>
  <si>
    <t>Soubor</t>
  </si>
  <si>
    <t>VRN</t>
  </si>
  <si>
    <t>POL99_2</t>
  </si>
  <si>
    <t>Veškeré náklady spojené s vybudováním, provozem a odstraněním zařízení staveniště včetně bezpečnostních a hygienických opatření na staveništi.</t>
  </si>
  <si>
    <t>005122 R</t>
  </si>
  <si>
    <t>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</si>
  <si>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</si>
  <si>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>005123 R</t>
  </si>
  <si>
    <t>Územní vlivy</t>
  </si>
  <si>
    <t>Náklady na ztížené podmínky provádění tam, kde se vyskytují omezující vlivy konkrétního prostředí, které mají prokazatelný vliv na provádění stavebních prací.</t>
  </si>
  <si>
    <t>Včetně nákladů na Geotechnika, apod.</t>
  </si>
  <si>
    <t>00411 R</t>
  </si>
  <si>
    <t>Přípravné a průzkumné služby či práce</t>
  </si>
  <si>
    <t>Náklady dodavatele vyplývající z povinností dodavatele stanovených obchodními podmínkami před zahájením stavebních prací. Tato skupina zahrnuje zejména náklady na přípravné činnosti.</t>
  </si>
  <si>
    <t>004111020R</t>
  </si>
  <si>
    <t xml:space="preserve">Vypracování projektové dokumentace </t>
  </si>
  <si>
    <t>Náklady na vypracování Dílenských (Výrobních) dokumentacích.....viz další požadavky na výkrese a popis v TZ.</t>
  </si>
  <si>
    <t>00511 R</t>
  </si>
  <si>
    <t xml:space="preserve">Geodetické práce </t>
  </si>
  <si>
    <t>Náklady na veškeré geodetické práce (vytýčení stáv.sítí a rozvodů, vytýčení a rozměření nového stavu, geodetické práce v průběhu výstavby, apod.)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</si>
  <si>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</si>
  <si>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</si>
  <si>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</si>
  <si>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</si>
  <si>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</si>
  <si>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 (Vyznačení změn do DPS).</t>
  </si>
  <si>
    <t>005241020R</t>
  </si>
  <si>
    <t xml:space="preserve">Geodetické zaměření skutečného provedení  </t>
  </si>
  <si>
    <t>Náklady na provedení skutečného zaměření stavby+geometrický plán s ověřením v rozsahu nezbytném pro zápis změny do katastru nemovitostí.</t>
  </si>
  <si>
    <t>SUM</t>
  </si>
  <si>
    <t>END</t>
  </si>
  <si>
    <t>předpoklad : 3 000,00</t>
  </si>
  <si>
    <t>"Třída horniny 4" : 32 650,00*0,25</t>
  </si>
  <si>
    <t>"Třída horniny 5" : 32 650,00*0,75</t>
  </si>
  <si>
    <t>18 795,00*1,95</t>
  </si>
  <si>
    <t>Skladba Z2 : 2 700,00</t>
  </si>
  <si>
    <t>271531112R00</t>
  </si>
  <si>
    <t>Polštáře zhutněné pod základy kamenivo hrubé, drcené, frakce 32 - 63 mm</t>
  </si>
  <si>
    <t xml:space="preserve">Skladba Z2 : </t>
  </si>
  <si>
    <t>podsyp tl.min.1000 mm : 2 700,00*1,00*1,25</t>
  </si>
  <si>
    <t>podsyp tl.min.200 mm : 2 700,00*0,20*1,25</t>
  </si>
  <si>
    <t>drenážní rýha : 400,00</t>
  </si>
  <si>
    <t>Skladba Z2, ztratné 15% : 2 700,00*1,15</t>
  </si>
  <si>
    <t>dle popisu v TZ : 8,00</t>
  </si>
  <si>
    <t>Skladba Z2 : 2 700,00*0,10</t>
  </si>
  <si>
    <t>380320090RAU</t>
  </si>
  <si>
    <t>Kompletní konstrukce ŽB z betonu C 30/37 XC4, XA1, XM1, bednění a odbednění, výztuž 90 kg/m3</t>
  </si>
  <si>
    <t xml:space="preserve">"ŽB pece" : </t>
  </si>
  <si>
    <t>stěny : 1 290,00</t>
  </si>
  <si>
    <t>380320090RAV</t>
  </si>
  <si>
    <t>Kompletní konstrukce ŽB z betonu C 30/37 XC4, XA1, XM1, bednění a odbednění, výztuž 130 kg/m3</t>
  </si>
  <si>
    <t xml:space="preserve">"ŽB svitky" : </t>
  </si>
  <si>
    <t>základy : 1 640,00</t>
  </si>
  <si>
    <t>380320090RAX</t>
  </si>
  <si>
    <t>Kompletní konstrukce ŽB z betonu C 30/37 XC4, XA1, XM1, bednění a odbednění, výztuž 120 kg/m3</t>
  </si>
  <si>
    <t>základová deska : 420,00</t>
  </si>
  <si>
    <t>380320090RAY</t>
  </si>
  <si>
    <t>Kompletní konstrukce ŽB z betonu C 30/37 XC4, XA1, XM1, bednění a odbednění, výztuž 140 kg/m3</t>
  </si>
  <si>
    <t>kanálky : 435,00</t>
  </si>
  <si>
    <t>380320090RAZ</t>
  </si>
  <si>
    <t>Kompletní konstrukce ŽB z betonu C 30/37 XC4, XA1, XM1, bednění a odbednění, výztuž 170 kg/m3</t>
  </si>
  <si>
    <t>stropní desky, šachta a schodiště : 245,00</t>
  </si>
  <si>
    <t>nespecifikované práce v rámci zpracované PD=DZS, předpoklad : 2 000,00</t>
  </si>
  <si>
    <t>Skladba Z2 s přesahy a vytažením na kci +10% : 2 700,00*1,1</t>
  </si>
  <si>
    <t>Skladba Z1 s přesahy a vytažením na kci +10% : 3 100,00*1,1</t>
  </si>
  <si>
    <t>ochrana svislé HI, s přesahy a vytažením na kci, ztratné +15% : (3 100,00)*1,15</t>
  </si>
  <si>
    <t>Skladba Z1 s přesahy a vytažením na kci, ztratné +15% : 3 100,00*1,15</t>
  </si>
  <si>
    <t>ztratné 15% : (779,35+742,7739)*1,15</t>
  </si>
  <si>
    <t>včetně osazení výrobků do bednění před betonáží.</t>
  </si>
  <si>
    <t xml:space="preserve">prvky a profily pro osazení technologie : </t>
  </si>
  <si>
    <t xml:space="preserve">viz "Total Bill of Materials" : </t>
  </si>
  <si>
    <t>Foundation Frame-Stand : 8*1 603,10</t>
  </si>
  <si>
    <t>Foundation Frame-Main drive : 4*725,00</t>
  </si>
  <si>
    <t>Foundation Frame-Winder : 4*1 283,20</t>
  </si>
  <si>
    <t>Support beams of the Coil : 64*128,10</t>
  </si>
  <si>
    <t>Beam HEB 300 : 4*210,60</t>
  </si>
  <si>
    <t xml:space="preserve">"Viz výkaz ocelových prvků" : </t>
  </si>
  <si>
    <t>lemování hran betonu : 3 200,00</t>
  </si>
  <si>
    <t>P1 uložení pecí P50 -1100x1500 : 2 700,00</t>
  </si>
  <si>
    <t>P2 uložení pecí P50 -1200x650 : 1 300,00</t>
  </si>
  <si>
    <t>P3 uložení pecí P50 -1200x1100 : 2 200,00</t>
  </si>
  <si>
    <t>P4 uložení pecí P50 -1200x2000 : 3 900,00</t>
  </si>
  <si>
    <t>P5 uložení komína P50 -2750x2200 : 9 600,00</t>
  </si>
  <si>
    <t>767995109R00</t>
  </si>
  <si>
    <t>Montáž+dodávka ocelové trubky D200 L=600, povrch.úprava nátěrem tř.C5, kompletní provedení</t>
  </si>
  <si>
    <t>Corrugated Tube d.200 L=600 : 168,00</t>
  </si>
  <si>
    <t>13611221R</t>
  </si>
  <si>
    <t>Dodávka materiálu pro lemování hran betonu+uložení pecí a komína P50 a povrch.úpravy nátěrem tř.C5, kompletní dodávka</t>
  </si>
  <si>
    <t>prořez+ztratné 10% : 22 900,00*1,10/1000</t>
  </si>
  <si>
    <t>13611231R</t>
  </si>
  <si>
    <t>Dodávka materiálu pro osazení technologie, materiál S275JR EN 10025, povrch.úprava nátěrem tř.C5, kompletní dodávka</t>
  </si>
  <si>
    <t>prořez+ztratné 10% : 29 898,40*1,10/1000</t>
  </si>
  <si>
    <t>342172120RTT</t>
  </si>
  <si>
    <t>Vnitřní příčka - systémové sendvičové panely, tl.80 mm, RAL dle PD</t>
  </si>
  <si>
    <t>Stěna bude dodána včetně potřebných kotevních prvků, těsnících pásků, ztužujících prvků, lemování, prostupů, oplechování, apod.</t>
  </si>
  <si>
    <t>Komplet řešení dodávky stavby, požární odolnost dle PD. Ztratné materiálu připočíst do ceny.</t>
  </si>
  <si>
    <t>(Montáž+dodávka včetně nákladů na zdvihací mechanismy) - Kompletní provedení.</t>
  </si>
  <si>
    <t xml:space="preserve">"viz výkaz stěn DZS" (skladba S.4) : </t>
  </si>
  <si>
    <t>"Vestavek V1" : (10,147+18,981+141,029+188,161)</t>
  </si>
  <si>
    <t>"Vestavek V2" : (141,450+259,929)</t>
  </si>
  <si>
    <t>"Vestavek V3" : (44,04)</t>
  </si>
  <si>
    <t>"Vestavek V6" : (71,056)</t>
  </si>
  <si>
    <t>"Vestavek V7" : (77,348)</t>
  </si>
  <si>
    <t>"Vestavek V8 A+V8 B" : (85,965)</t>
  </si>
  <si>
    <t>"Vestavek V9" : (97,357)</t>
  </si>
  <si>
    <t>"Vestavek V10" : (120,623)</t>
  </si>
  <si>
    <t>342172130RTT</t>
  </si>
  <si>
    <t>Vnitřní příčka - systémové sendvičové panely, tl.150 mm, RAL dle PD</t>
  </si>
  <si>
    <t xml:space="preserve">"viz výkaz stěn DZS" : </t>
  </si>
  <si>
    <t>"Vestavek V7" (skladba S.5) : (5,733+18,57)</t>
  </si>
  <si>
    <t>"Vestavek V9" (skladba S.5) : (305,228+631,772+31,606+33,008+40,015+223,298+35,134+112,028)</t>
  </si>
  <si>
    <t>342172140RTT</t>
  </si>
  <si>
    <t>Vnitřní příčka - systémové sendvičové panely, tl.175 mm, RAL dle PD</t>
  </si>
  <si>
    <t>"Vestavek V7" (skladba S.11) : (0,811+0,110+3,835+16,259+3,839+69,918+35,199)</t>
  </si>
  <si>
    <t>"Vestavek V9" (skladba S.11) : (777,011)</t>
  </si>
  <si>
    <t>342172145RTT</t>
  </si>
  <si>
    <t>Vnitřní příčka - prosvětlovací pás v příčce ze sendvičových panelů tl.175 mm, RAL dle PD</t>
  </si>
  <si>
    <t>včetně potřebných kotevních prvků, těsnících pásků, ztužujících prvků, lemování, prostupů, oplechování, apod.</t>
  </si>
  <si>
    <t>Komplet řešení dodávky stavby. Ztratné materiálu připočíst do ceny.</t>
  </si>
  <si>
    <t>"Vestavek V7" (skladba V.2) : (30,228)</t>
  </si>
  <si>
    <t>342261211RS4</t>
  </si>
  <si>
    <t>Příčky z desek sádrokartonových dvojité opláštění, jednoduchá konstrukce CW 50  tloušťka příčky 100 mm, desky protipožární impregnované, tloušťky 12,5 mm, tloušťka izolace 40 mm, požární odolnost EI 90</t>
  </si>
  <si>
    <t>zřízení nosné konstrukce příčky, vložení tepelné izolace tl. do 5 cm, montáž desek, tmelení spár Q2 a úprava rohů. Včetně dodávek materiálu.</t>
  </si>
  <si>
    <t>"Vestavek V1" (skladba S.10) : (12,941)</t>
  </si>
  <si>
    <t>"Vestavek V7" (skladba S.10) : (51,04)</t>
  </si>
  <si>
    <t>"Vestavek V9" (skladba S.10) : (8,419)</t>
  </si>
  <si>
    <t>342263998R00</t>
  </si>
  <si>
    <t>Úpravy, doplňkové práce a příplatky pro sádrokartonové a sádrovláknité příčky příplatky za plochy do 2 m2</t>
  </si>
  <si>
    <t>342017120RTT</t>
  </si>
  <si>
    <t>Příčka sádrokartonová instalační (předstěna) tl. 170 mm, 2x ocelová konstr.CW, izolace, 2x opláštěná, RBI tl.12,5mm</t>
  </si>
  <si>
    <t>včetně úpravy spár a rohů, tmelení, utěsňování, spojovacích prostředků, přebroušení, apod.</t>
  </si>
  <si>
    <t>"Vestavek V1" (skladba S.8) : (1,50)</t>
  </si>
  <si>
    <t>"Vestavek V7" (skladba S.8) : (1,305)</t>
  </si>
  <si>
    <t>"Vestavek V9" (skladba S.8) : (4,856)</t>
  </si>
  <si>
    <t>"Vestavek V11" (skladba S.8) : (1,50)</t>
  </si>
  <si>
    <t>342262112RTT</t>
  </si>
  <si>
    <t>Příčka sádrokartonová tl. 175 mm, 2x ocel.konstrukce CW, izolace, 2x opláštěná, desky tl. 12,5 mm, včetně dodávky desky GKFI tl. 12,5 mm, akustická izolace tl. 100 mm</t>
  </si>
  <si>
    <t>SDK příčka - akustická izolace 100mm + instalační (zdvojený rastr) 175 mm</t>
  </si>
  <si>
    <t>"Vestavek V1" (skladba S.7) : (36,864)</t>
  </si>
  <si>
    <t>"Vestavek V7" (skladba S.7) : (96,544)</t>
  </si>
  <si>
    <t>"Vestavek V9" (skladba S.7) : (20,988+56,874)</t>
  </si>
  <si>
    <t>"Vestavek V11" (skladba S.7) : (13,862)</t>
  </si>
  <si>
    <t>342264051RT2</t>
  </si>
  <si>
    <t>Podhledy na kovové konstrukci opláštěné deskami sádrokartonovými nosná konstrukce z profilů CD s přímým uchycením 1x deska, tloušťky 12,5 mm, protipožární, bez izolace</t>
  </si>
  <si>
    <t xml:space="preserve">Skladba P.2 podlaha vestavku : </t>
  </si>
  <si>
    <t>"Vestavek V1" viz výkaz vodorovných kcí : (110,80)</t>
  </si>
  <si>
    <t xml:space="preserve">Skladba P.3 podlaha vestavku : </t>
  </si>
  <si>
    <t>"Vestavek V1" viz výkaz vodorovných kcí : (115,62)</t>
  </si>
  <si>
    <t>"Vestavek V7" viz výkaz vodorovných kcí : (196,35)</t>
  </si>
  <si>
    <t xml:space="preserve">Skladba P.3a podlaha vestavku : </t>
  </si>
  <si>
    <t>"Vestavek V9" viz výkaz vodorovných kcí : (135,41)</t>
  </si>
  <si>
    <t xml:space="preserve">Skladba P.4a podlaha vestavku : </t>
  </si>
  <si>
    <t>"Vestavek V9" viz výkaz vodorovných kcí : (488,08)</t>
  </si>
  <si>
    <t xml:space="preserve">Skladba P.5 podlaha vestavku : </t>
  </si>
  <si>
    <t>"Vestavek V7" viz výkaz vodorovných kcí : (39,41)</t>
  </si>
  <si>
    <t>342264091R00</t>
  </si>
  <si>
    <t>Příplatky k podhledům sádrokartonovým příplatek k podhledu sádrokartonovému za tloušťku desek 15 mm</t>
  </si>
  <si>
    <t>342266210RTT</t>
  </si>
  <si>
    <t>Sádrokartonový (obklad), lepený, bez izolace, 2x opláštěný, SDK desky 2x tl. 12,5 mm, včetně dodávky desky tl. 12,5 mm, bez izolace</t>
  </si>
  <si>
    <t>"Vestavek V7" (skladba S.11) : (0,811+0,110+3,835+16,259+3,839+73,668+35,199)</t>
  </si>
  <si>
    <t>342266220RTT</t>
  </si>
  <si>
    <t>Střecha vestavku (2x SDK desky tl. 15 mm, tep.izolace z MW tl. 60 mm, vzduchová mezera tl. 140 mm), včetně dodávky SDK desek, izolace z minerální vlny 50kg/m3 tl.60 mm, příslušenství</t>
  </si>
  <si>
    <t xml:space="preserve">Skladba St.2 Střecha vestavku : </t>
  </si>
  <si>
    <t>"Vestavek V1" viz výkaz vodorovných kcí : (171,80+7,21)</t>
  </si>
  <si>
    <t>"Vestavek V2" viz výkaz vodorovných kcí : (99,59)</t>
  </si>
  <si>
    <t>"Vestavek V7" viz výkaz vodorovných kcí : (5,86)</t>
  </si>
  <si>
    <t>"Vestavek V9" viz výkaz vodorovných kcí : (138,56)</t>
  </si>
  <si>
    <t xml:space="preserve">Skladba St.11 Střecha vestavku : </t>
  </si>
  <si>
    <t>"Vestavek V11" viz výkaz vodorovných kcí : (4,16)</t>
  </si>
  <si>
    <t>444172119RTT</t>
  </si>
  <si>
    <t>Střecha vestavku - systémové sendvičové panely, tl.80 mm, tep.izolace mineral.vlna, RAL dle PD</t>
  </si>
  <si>
    <t>Střecha bude dodána včetně potřebných kotevních prvků, těsnících pásků, ztužujících prvků, lemování, prostupů, oplechování, apod.</t>
  </si>
  <si>
    <t xml:space="preserve">Skladba St.3 Střecha vestavku : </t>
  </si>
  <si>
    <t>"Vestavek V3" : (29,42)</t>
  </si>
  <si>
    <t>"Vestavek V6" : (32,78)</t>
  </si>
  <si>
    <t>"Vestavek V7" : (232,74)</t>
  </si>
  <si>
    <t>"Vestavek V8 A+V8 B" : (22,40+22,40)</t>
  </si>
  <si>
    <t>"Vestavek V9" : (77,97)</t>
  </si>
  <si>
    <t>"Vestavek V10" : (71,00)</t>
  </si>
  <si>
    <t>631319163R00</t>
  </si>
  <si>
    <t>Příplatek za přehlazení povrchu tloušťka mazaniny od 80 mm do 120 mm</t>
  </si>
  <si>
    <t>631319173R00</t>
  </si>
  <si>
    <t>Příplatek za stržení povrchu tloušťka mazaniny od 80 mm do 120 mm</t>
  </si>
  <si>
    <t>spodní vrstvy mazaniny latí před vložením výztuže nebo pletiva pro tloušťku obou vrstev mazaniny</t>
  </si>
  <si>
    <t>631313711RT4</t>
  </si>
  <si>
    <t>Mazanina z betonu vyztuženého tl. přes 80 do 120 mm třídy C 25/30, s rozptýlenou výztuží z ocelových vláken, v množství 30 kg / m3</t>
  </si>
  <si>
    <t xml:space="preserve">"Mazanina tl.120 mm včetně zalití vln v Trapez.plechu" : </t>
  </si>
  <si>
    <t>"Vestavek V1" viz výkaz vodorovných kcí : (110,80)*0,12</t>
  </si>
  <si>
    <t>"Vestavek V1" viz výkaz vodorovných kcí : (115,62)*0,12</t>
  </si>
  <si>
    <t>"Vestavek V7" viz výkaz vodorovných kcí : (196,35)*0,12</t>
  </si>
  <si>
    <t>"Vestavek V9" viz výkaz vodorovných kcí : (135,41)*0,12</t>
  </si>
  <si>
    <t>"Vestavek V9" viz výkaz vodorovných kcí : (488,08)*0,12</t>
  </si>
  <si>
    <t xml:space="preserve">Skladba P.4 podlaha vestavku : </t>
  </si>
  <si>
    <t>"Vestavek V2" viz výkaz vodorovných kcí : (154,13)*0,12</t>
  </si>
  <si>
    <t>"Vestavek V7" viz výkaz vodorovných kcí : (39,41)*0,12*2</t>
  </si>
  <si>
    <t xml:space="preserve">Skladba ŽT1 : </t>
  </si>
  <si>
    <t>"Vestavek V10" : (68,25)*0,12</t>
  </si>
  <si>
    <t>631361921RT4</t>
  </si>
  <si>
    <t>Výztuž mazanin z betonů a z lehkých betonů ze svařovaných sítí průměr drátu 6 mm, velikost oka 100/100 mm</t>
  </si>
  <si>
    <t>včetně distančních prvků</t>
  </si>
  <si>
    <t>(161,6952/0,12)*4,4/1000*1,2</t>
  </si>
  <si>
    <t>631316211RT5</t>
  </si>
  <si>
    <t>Povrchový vsyp na betonové podlahy strojně hlazený, pancéřový vsyp</t>
  </si>
  <si>
    <t>"Vestavek V2" viz výkaz vodorovných kcí : (154,13)</t>
  </si>
  <si>
    <t>641941103RTT</t>
  </si>
  <si>
    <t>Okno hliníkové 1400 x 1400 mm, jednodílné, pevné, příslušenství, RAL dle PD</t>
  </si>
  <si>
    <t xml:space="preserve">"Vestavek V9" : </t>
  </si>
  <si>
    <t>okna O/3 viz výkaz oken : 11,00</t>
  </si>
  <si>
    <t>641941106RTT</t>
  </si>
  <si>
    <t>Okno hliníkové 1200 x 1500 mm, jednodílné, pevné, příslušenství, RAL dle PD</t>
  </si>
  <si>
    <t xml:space="preserve">"Vestavek V2" : </t>
  </si>
  <si>
    <t>okna O/6 viz výkaz oken : 4,00</t>
  </si>
  <si>
    <t>641941114RTT</t>
  </si>
  <si>
    <t>Okno hliníkové 600 x 1130 mm, jednodílné, příslušenství, RAL dle PD</t>
  </si>
  <si>
    <t xml:space="preserve">"Vestavek V3" : </t>
  </si>
  <si>
    <t>okna O/14 viz výkaz oken : 1,00</t>
  </si>
  <si>
    <t>641941115RTT</t>
  </si>
  <si>
    <t>Okno hliníkové 1800 x 1130 mm, dvoudílné, příslušenství, RAL dle PD</t>
  </si>
  <si>
    <t>okna O/15 viz výkaz oken : 3,00</t>
  </si>
  <si>
    <t>641941116RTT</t>
  </si>
  <si>
    <t>Okno hliníkové 1000 x 1130 mm, jednodílné, příslušenství, RAL dle PD</t>
  </si>
  <si>
    <t>okna O/16 viz výkaz oken : 1,00</t>
  </si>
  <si>
    <t>641941117RTT</t>
  </si>
  <si>
    <t>Okno hliníkové 1400 x 1130 mm, dvoudílné, příslušenství, RAL dle PD</t>
  </si>
  <si>
    <t>okna O/17 viz výkaz oken : 1,00</t>
  </si>
  <si>
    <t>641941119RTT</t>
  </si>
  <si>
    <t>Okno hliníkové 1320 x 1880 mm, jednodílné, příslušenství, RAL dle PD</t>
  </si>
  <si>
    <t xml:space="preserve">"Vestavek V8 A+V8 B" : </t>
  </si>
  <si>
    <t>okna O/19 viz výkaz oken : 4,00</t>
  </si>
  <si>
    <t>641941120RTT</t>
  </si>
  <si>
    <t>Okno hliníkové 1510 x 1880 mm, jednodílné, příslušenství, RAL dle PD</t>
  </si>
  <si>
    <t>okna O/20 viz výkaz oken : 4,00</t>
  </si>
  <si>
    <t>641941121RTT</t>
  </si>
  <si>
    <t>Okno hliníkové 940 x 1880 mm, jednodílné, příslušenství, RAL dle PD</t>
  </si>
  <si>
    <t>okna O/21 viz výkaz oken : 4,00</t>
  </si>
  <si>
    <t>641941122RTT</t>
  </si>
  <si>
    <t>Okno hliníkové 1735 x 1880 mm, jednodílné, příslušenství, RAL dle PD</t>
  </si>
  <si>
    <t>okna O/22 viz výkaz oken : 8,00</t>
  </si>
  <si>
    <t>641941123RTT</t>
  </si>
  <si>
    <t>Okno hliníkové 1000 x 950 mm, jednodílné, příslušenství, RAL dle PD</t>
  </si>
  <si>
    <t xml:space="preserve">"Vestavek V6" : </t>
  </si>
  <si>
    <t>okna O/23 viz výkaz oken : 4,00</t>
  </si>
  <si>
    <t>641941124RTT</t>
  </si>
  <si>
    <t>Okno hliníkové 3090 x 950 mm, jednodílné, příslušenství, RAL dle PD</t>
  </si>
  <si>
    <t>okna O/24 viz výkaz oken : 4,00</t>
  </si>
  <si>
    <t>Dveře hliníkové 1xkřídl 700x1970 mm P,otočné, bloková zárubeň, slepá rozeta bez cylindrické vložky, kování klika/klika, samozavírač s ramínkem, příslušenství</t>
  </si>
  <si>
    <t xml:space="preserve">"Vestavek V11" : </t>
  </si>
  <si>
    <t>dveře D/51 "viz výpis dveří a vrat DZS" : 1,00</t>
  </si>
  <si>
    <t>642940008RTT</t>
  </si>
  <si>
    <t>Dveře hliníkové 1xkřídl 800x1970 mm L,P,otočné, bloková zárubeň, slepá rozeta bez cylindrické vložky, kování klika/klika, samozavírač s ramínkem, příslušenství</t>
  </si>
  <si>
    <t xml:space="preserve">"Vestavek V1" : </t>
  </si>
  <si>
    <t>dveře D/8 "viz výpis dveří a vrat DZS" : 1,00+1,00+4,00</t>
  </si>
  <si>
    <t xml:space="preserve">"Vestavek V7" : </t>
  </si>
  <si>
    <t>dveře D/8 "viz výpis dveří a vrat DZS" : 1,00+1,00</t>
  </si>
  <si>
    <t>dveře D/8 "viz výpis dveří a vrat DZS" : 2,00+3,00</t>
  </si>
  <si>
    <t>642940009RTT</t>
  </si>
  <si>
    <t>Dveře hliníkové 1xkřídl 900x1970 mm L,P,otočné, bloková zárubeň, slepá rozeta bez cylindrické vložky, kování klika/klika, samozavírač s ramínkem, příslušenství</t>
  </si>
  <si>
    <t>dveře D/6 "viz výpis dveří a vrat DZS" : 1,00+6,00</t>
  </si>
  <si>
    <t>dveře D/41 "viz výpis dveří a vrat DZS" : 1,00</t>
  </si>
  <si>
    <t>dveře D/55,D/57,D/58,D/59 "viz výpis dveří a vrat DZS" : 1,00+1,00+1,00+1,00</t>
  </si>
  <si>
    <t>dveře D/37 "viz výpis dveří a vrat DZS" : 1,00</t>
  </si>
  <si>
    <t>dveře D/39 "viz výpis dveří a vrat DZS" : 1,00</t>
  </si>
  <si>
    <t>dveře D/40 "viz výpis dveří a vrat DZS" : 1,00</t>
  </si>
  <si>
    <t>dveře D/50 "viz výpis dveří a vrat DZS" : 4,00</t>
  </si>
  <si>
    <t>642940010RTT</t>
  </si>
  <si>
    <t>Dveře hliníkové 1xkřídl 1000x1970 mm L,P,otočné,bloková zárubeň, slepá rozeta bez cylindrické vložky, kování klika/klika, samozavírač s ramínkem, příslušenství</t>
  </si>
  <si>
    <t>dveře D/4 "viz výpis dveří a vrat DZS" : 1,00+1,00</t>
  </si>
  <si>
    <t>642940011RTT</t>
  </si>
  <si>
    <t>Dveře hliníkové 1xkřídl 1000x2100 mm L,P,otočné,oboustr.zárubeň,slepá rozeta bez cylindrické vložky, kování klika/klika, samozavírač s ramínkem, příslušenství</t>
  </si>
  <si>
    <t>dveře D/60 "viz výpis dveří a vrat DZS" : 2,00</t>
  </si>
  <si>
    <t xml:space="preserve">"Vestavek V10" : </t>
  </si>
  <si>
    <t>dveře D/62 "viz výpis dveří a vrat DZS" : 1,00</t>
  </si>
  <si>
    <t>642940012RTT</t>
  </si>
  <si>
    <t>Dveře hliníkové 1xkřídl 1100x2150 mm L,P,otočné,oboustr.zárubeň,slepá rozeta bez cylindrické vložky, kování klika/klika, samozavírač s ramínkem, příslušenství</t>
  </si>
  <si>
    <t>dveře D/35 "viz výpis dveří a vrat DZS" : 2,00</t>
  </si>
  <si>
    <t>642940021RTT</t>
  </si>
  <si>
    <t>Dveře hliníkové 2xkřídl 1800x1970 mm, otočné, bloková zárubeň, slepá rozeta bez cylindrické vložky, kování klika/klika, samozavírač s ramínkem-koordinátor, příslušenství</t>
  </si>
  <si>
    <t>dveře D/9 "viz výpis dveří a vrat DZS" : 1,00</t>
  </si>
  <si>
    <t>642940022RTT</t>
  </si>
  <si>
    <t>Dveře hliníkové 2xkřídl 1860x2100 mm, otočné, bloková zárubeň, slepá rozeta bez cylindrické vložky, kování klika/klika, samozavírač s ramínkem-koordinátor, příslušenství</t>
  </si>
  <si>
    <t>dveře D/22 "viz výpis dveří a vrat DZS" : 1,00</t>
  </si>
  <si>
    <t>642940023RTT</t>
  </si>
  <si>
    <t>Dveře hliníkové 2xkřídl 1250x2500 mm, otočné, bloková zárubeň, slepá rozeta bez cylindrické vložky, kování klika/klika, samozavírač s ramínkem-koordinátor, příslušenství</t>
  </si>
  <si>
    <t>dveře D/12 "viz výpis dveří a vrat DZS" : 5,00</t>
  </si>
  <si>
    <t>642940024RTT</t>
  </si>
  <si>
    <t>Dveře hliníkové 2xkřídl 1750x2700 mm, otočné, bloková zárubeň, slepá rozeta bez cylindrické vložky, kování klika/klika, samozavírač s ramínkem-koordinátor, příslušenství</t>
  </si>
  <si>
    <t>dveře D/10 "viz výpis dveří a vrat DZS" : 4,00+2,00</t>
  </si>
  <si>
    <t>642940027RTT</t>
  </si>
  <si>
    <t>Dveře hliníkové 2xkřídl 2000x2000 mm, otočné, bloková zárubeň, slepá rozeta bez cylindrické vložky, kování klika/klika, samozavírač s ramínkem-koordinátor, příslušenství</t>
  </si>
  <si>
    <t>dveře D/5 "viz výpis dveří a vrat DZS" : 2,00</t>
  </si>
  <si>
    <t>642940029RTT</t>
  </si>
  <si>
    <t>Dveře hliníkové 2xkřídl 2190x2700 mm, otočné, bloková zárubeň, slepá rozeta bez cylindrické vložky, kování klika/klika, samozavírač s ramínkem-koordinátor, příslušenství</t>
  </si>
  <si>
    <t>dveře D/3 "viz výpis dveří a vrat DZS" : 1,00</t>
  </si>
  <si>
    <t>642940030RTT</t>
  </si>
  <si>
    <t>Dveře hliníkové 2xkřídl 2000x3500 mm, otočné, bloková zárubeň, slepá rozeta bez cylindrické vložky, kování klika/klika, samozavírač s ramínkem-koordinátor, příslušenství</t>
  </si>
  <si>
    <t>dveře D/13 "viz výpis dveří a vrat DZS" : 4,00</t>
  </si>
  <si>
    <t>642940031RTT</t>
  </si>
  <si>
    <t>Dveře hliníkové 2xkřídl 3000x3000 mm, otočné, bloková zárubeň, slepá rozeta bez cylindrické vložky, kování klika/klika, samozavírač s ramínkem-koordinátor, příslušenství</t>
  </si>
  <si>
    <t>dveře D/11 "viz výpis dveří a vrat DZS" : 7,00</t>
  </si>
  <si>
    <t>643231109RTT</t>
  </si>
  <si>
    <t>Vrata 2000x2500 mm rolovací vrata s průzorem, ovládání tlačítky, RAL dle PD</t>
  </si>
  <si>
    <t>Rolovací vrata se světelnou a zvukovou signalizací a dálkovým ovládáním, tlačítka z obou stran šrafování nátěrem po bocích na horní liště a z obou dvou stran.</t>
  </si>
  <si>
    <t>Montáž+dodávka+doprava, včetně příslušenství - kompletní provedení.</t>
  </si>
  <si>
    <t>vrata RV/01 viz výpis dveří a vrat DZS : 3,00</t>
  </si>
  <si>
    <t>643231110RTT</t>
  </si>
  <si>
    <t>Vrata 3000x4000 mm rolovací vrata s průzorem, ovládání tlačítky, RAL dle PD</t>
  </si>
  <si>
    <t>vrata V/10 viz výpis dveří a vrat DZS : 1,00</t>
  </si>
  <si>
    <t xml:space="preserve">"Vestavek V9 : </t>
  </si>
  <si>
    <t>vrata RV/02 viz výpis dveří a vrat DZS : 4,00</t>
  </si>
  <si>
    <t>643231111RTT</t>
  </si>
  <si>
    <t>Vrata 4000x4000 mm rolovací vrata s průzorem, ovládání tlačítky, RAL dle PD</t>
  </si>
  <si>
    <t>vrata V/11 viz výpis dveří a vrat DZS : 2,00</t>
  </si>
  <si>
    <t>nespecifikované práce v rámci zpracované PD=DZS, předpoklad : 250,00</t>
  </si>
  <si>
    <t>941955002R00</t>
  </si>
  <si>
    <t>Lešení lehké pracovní pomocné pomocné, o výšce lešeňové podlahy přes 1,2 do 1,9 m</t>
  </si>
  <si>
    <t>800-3</t>
  </si>
  <si>
    <t>"Vestavek V1" : (117,27+21,47+9,52+2,95+4,91+2,27)</t>
  </si>
  <si>
    <t>"Vestavek V2" : (99,59)</t>
  </si>
  <si>
    <t>"Vestavek V3" : (27,70)</t>
  </si>
  <si>
    <t>"Vestavek V6" : (30,95)</t>
  </si>
  <si>
    <t>"Vestavek V7" : (72,89+17,56+29,28+8,03+4,75+5,61+7,48+5,99+7,14+12,29+45,19)</t>
  </si>
  <si>
    <t>"Vestavek V8A + V8B" : (20,94)*2</t>
  </si>
  <si>
    <t>"Vestavek V9" : (138,56)</t>
  </si>
  <si>
    <t>"Vestavek V10" : (68,45)</t>
  </si>
  <si>
    <t>"Vestavek V11" : (3,74)</t>
  </si>
  <si>
    <t>941955004R00</t>
  </si>
  <si>
    <t>Lešení lehké pracovní pomocné pomocné, o výšce lešeňové podlahy přes 2,5 do 3,5 m</t>
  </si>
  <si>
    <t>"Vestavek V1" : (231,86)</t>
  </si>
  <si>
    <t>"Vestavek V2" : (87,51)</t>
  </si>
  <si>
    <t>"Vestavek V7" : (12,35*18,20)</t>
  </si>
  <si>
    <t>"Vestavek V9" : (1 279,20)</t>
  </si>
  <si>
    <t>949941101R00</t>
  </si>
  <si>
    <t>Výsuvná šplhací plošina se zdvihem motorickým a s veškerým příslušenstvím, s jedním podvozkem a s jedním stožárem, výšky do 80 m</t>
  </si>
  <si>
    <t>den</t>
  </si>
  <si>
    <t>se zdvihem motorickým a s veškerým příslušenstvím, s jedním podvozkem a s jedním stožárem,</t>
  </si>
  <si>
    <t>952901221R00</t>
  </si>
  <si>
    <t>Vyčištění budov a ostatních objektů průmyslových budov a objektů výrobních, skladovacích, garáží, dílen nebo hal apod. s nespalnou podlahou - zametení podlahy, umytí dlažeb nebo keramických podlah v přilehlých místnostech, chodbách a schodištích, umytí obkladů, schodů,vyčištění a umytí oken a dveří s rámy a zárubněmi, umytí a vyčištění jiných zasklených a natíraných ploch a zařizovacích předmětů před předáním do užívání jakékoliv výšky podlaží</t>
  </si>
  <si>
    <t>"Vestavek V1" : (231,86+117,27+21,47+9,52+2,95+4,91+2,27)</t>
  </si>
  <si>
    <t>"Vestavek V2" : (15,76*10,04)+(10,28*10,04)</t>
  </si>
  <si>
    <t>"Vestavek V3" : (5,116*5,75)</t>
  </si>
  <si>
    <t>"Vestavek V6" : (6,64*4,935)</t>
  </si>
  <si>
    <t>"Vestavek V7" : (72,89+17,56+29,28+14,33+4,75+5,61+4,49+2,76+7,14+12,29+45,19)</t>
  </si>
  <si>
    <t>"Vestavek V9 : (209,37+52,70+133,35+7,15+96,80+54,41+126,52)</t>
  </si>
  <si>
    <t>(131,93+52,70+24,91+33,06+2,12+2,15+2,00+36,38+134,00+54,41+126,52)</t>
  </si>
  <si>
    <t>"Vestavek V10" : (10,42*6,80)</t>
  </si>
  <si>
    <t>"Vestavek V11" : (2,68*2,00)</t>
  </si>
  <si>
    <t>971081420R00</t>
  </si>
  <si>
    <t>Provedení prostupů pro kabeláž ve stěnách vestavků a případně fasády haly včetně utěsnění, zapravení stěn (dle materiáu stěn) včetně odvozu a likvidace vyb.materiálu - kompletní provedení</t>
  </si>
  <si>
    <t>998014021R00</t>
  </si>
  <si>
    <t>Přesun hmot, budovy mont. vícepodl. s pláštěm, 18m</t>
  </si>
  <si>
    <t>998014091R00</t>
  </si>
  <si>
    <t>Přesun hmot, budovy mont, plášť, příplatek do 1 km</t>
  </si>
  <si>
    <t>713131131R00</t>
  </si>
  <si>
    <t>Montáž tepelné izolace stěn lepením</t>
  </si>
  <si>
    <t>800-713</t>
  </si>
  <si>
    <t>"Vestavek V9" (skladba S.12) : (777,011)</t>
  </si>
  <si>
    <t>631509210R</t>
  </si>
  <si>
    <t>Deska izolační akustická tl. 60 mm</t>
  </si>
  <si>
    <t>"Vestavek V7" (skladba S.11) prořez+ztratné 10% : (0,811+0,110+3,835+16,259+3,839+73,668+35,199)*1,1</t>
  </si>
  <si>
    <t>"Vestavek V9" (skladba S.11) prořez+ztratné 10% : (777,011)*1,1</t>
  </si>
  <si>
    <t>998713202R00</t>
  </si>
  <si>
    <t>Přesun hmot pro izolace tepelné v objektech výšky do 12 m</t>
  </si>
  <si>
    <t>766121219R00</t>
  </si>
  <si>
    <t>Stěny - sanitární příčky výšky 1,9m + nožičky výšky cca +0,25m, příčka s dveřmi 700x1970 mm, + příčka bez dveří, příslušenství (Montáž+dodávka - kompletní provedení)</t>
  </si>
  <si>
    <t xml:space="preserve">"viz výkaz stěn DZS" (skladba S.6) : </t>
  </si>
  <si>
    <t>plocha + 4xdveře D/1 : (7,158)+4*(0,70*1,97)</t>
  </si>
  <si>
    <t>plocha + 3xdveře D/1 : (4,785)+3*(0,70*1,97)</t>
  </si>
  <si>
    <t>plocha + 3xdveře D/1 : (6,597)+3*(0,70*1,97)</t>
  </si>
  <si>
    <t>plocha + 1xdveře D/1 : (1,936)+1*(0,70*1,97)</t>
  </si>
  <si>
    <t>998766202R00</t>
  </si>
  <si>
    <t>Přesun hmot pro konstrukce truhlářské v objektech výšky do 12 m</t>
  </si>
  <si>
    <t>800-766</t>
  </si>
  <si>
    <t>767587111R00</t>
  </si>
  <si>
    <t xml:space="preserve">Montáž podhledů lamelových a kazetových Podhledy nosný rošt pro podhledy  hrana kazety v úrovni roštu, v modulu 600 x 600 mm,  </t>
  </si>
  <si>
    <t>767587211RT1</t>
  </si>
  <si>
    <t>Montáž podhledů lamelových a kazetových Podhledy podhled minerální,  , 600x600 mm, včetně dodávky kazet</t>
  </si>
  <si>
    <t>767592126R00</t>
  </si>
  <si>
    <t>Zdvojená podlaha  , z kalcium sulfátových panelů o rozměru 600x600 mm a, kovového rámu s nastavitelnou výškou nad 500 mm</t>
  </si>
  <si>
    <t xml:space="preserve">Skladba ZP1 podlaha vestavku : </t>
  </si>
  <si>
    <t>"Vestavek V8 A+V8 B" : (20,94+20,94)</t>
  </si>
  <si>
    <t>"Vestavek V10" : (68,25)</t>
  </si>
  <si>
    <t>767422100R00</t>
  </si>
  <si>
    <t>Zaplechování ocelové konstrukce stěny tl.10 mm, pozinkovaný plech s povrchovou úpravou, provedení do úrovně parapetu, spojovací prostředky, příslušenství, atd.</t>
  </si>
  <si>
    <t>Montáž+dodávka+doprava, příslušenství - kompletní provedení</t>
  </si>
  <si>
    <t>Ztratné materiálu připočíst do ceny.</t>
  </si>
  <si>
    <t xml:space="preserve">Skladba ZS1 "viz výkaz stěn - DZS" : </t>
  </si>
  <si>
    <t>"Vestavek V6" : (23,366)</t>
  </si>
  <si>
    <t>"Vestavek V8 A+V8 B" : (30,418)</t>
  </si>
  <si>
    <t>998767202R00</t>
  </si>
  <si>
    <t>Přesun hmot pro kovové stavební doplňk. konstrukce v objektech výšky do 12 m</t>
  </si>
  <si>
    <t>771101101R00</t>
  </si>
  <si>
    <t xml:space="preserve">Příprava podkladu pod dlažby vysávání podkladů pod keramickou dlažbu průmyslovým vysavačem </t>
  </si>
  <si>
    <t>800-771</t>
  </si>
  <si>
    <t>771100020RAB</t>
  </si>
  <si>
    <t>Vyrovnání podkladů pod dlažby stěrkovými hmotami tl. 20 mm, použití v interiéru, s penetrací</t>
  </si>
  <si>
    <t>AP-PSV</t>
  </si>
  <si>
    <t>Montáž+dodávka+doprava, přesun hmot - kompletní provedení</t>
  </si>
  <si>
    <t>771575014RTT</t>
  </si>
  <si>
    <t>Dlažba keramická do tmele+soklík, spárovací hmota, příslušenství (rozměr a typ dlažby určí investor), včetně dodávky keram.dlažby, keram.soklíku, tmele/lepidla, spár.hmoty, ostatního příslušenství</t>
  </si>
  <si>
    <t>Montáž+dodávka+doprava, přesun hmot, řezání, penetrace podkladu, včetně příslušenství - kompletní provedení</t>
  </si>
  <si>
    <t>776521230RTT</t>
  </si>
  <si>
    <t>Povlakové podlahy PVC antistatické, včetně dodávky podlahoviny, příslušenství, atd. kompletní provedení</t>
  </si>
  <si>
    <t>Montáž+dodávka+doprava, přesun hmot, včetně příslušenství - kompletní provedení</t>
  </si>
  <si>
    <t>781475114RTT</t>
  </si>
  <si>
    <t>Obklad vnitřní keramický, tmel, spárovací hmota, příslušenství (rozměr a typ obkladu určí investor), včetně dodávky obkladu, tmele/lepidla, spár.hmoty, ostatního příslušenství</t>
  </si>
  <si>
    <t>"Vestavek V1" (skladba S.9) : (0,102+1,470+49,203)</t>
  </si>
  <si>
    <t>"Vestavek V9" (skladba S.9) : (28,682)</t>
  </si>
  <si>
    <t>"Vestavek V11" (skladba S.9) : 1,50*(2,60+1,80)*2-0,70*1,50</t>
  </si>
  <si>
    <t>784450025RA0</t>
  </si>
  <si>
    <t>Malby z malířských směsí disperzní na SDK, penetrace jednonásobná, malba dvojnásobná, bílá</t>
  </si>
  <si>
    <t>SDK kce : 2 608,264</t>
  </si>
  <si>
    <t>-keram.obklady : -91,607</t>
  </si>
  <si>
    <t>430472001RTT</t>
  </si>
  <si>
    <t>Demontáže stávající "OK" včetně nákladů na zdvihací mechanismy/lešení, (s vybouraným materiálem bude naloženo dle pokynu investora)</t>
  </si>
  <si>
    <t>množství viz výkaz materiálu OK : 4 850,00</t>
  </si>
  <si>
    <t>430510121R00</t>
  </si>
  <si>
    <t>Montáž průmyslové "OK" -  Vestavek V1 - TR 8.1</t>
  </si>
  <si>
    <t>hmotnost bez přídavku viz výkaz materiálu OK : 44 164,50</t>
  </si>
  <si>
    <t>430510122R00</t>
  </si>
  <si>
    <t>Montáž průmyslové "OK" -  Vestavek V2 - Mould shop</t>
  </si>
  <si>
    <t>hmotnost bez přídavku viz výkaz materiálu OK : 33 754,10</t>
  </si>
  <si>
    <t>430510123R00</t>
  </si>
  <si>
    <t>Montáž průmyslové "OK" -  Vestavek V3 - Ultrazvuk</t>
  </si>
  <si>
    <t>hmotnost bez přídavku viz výkaz materiálu OK : 1 224,80</t>
  </si>
  <si>
    <t>430510126R00</t>
  </si>
  <si>
    <t>Montáž průmyslové "OK" -  Vestavek V6 - Velín tyčí</t>
  </si>
  <si>
    <t>hmotnost bez přídavku viz výkaz materiálu OK : 3 823,10</t>
  </si>
  <si>
    <t>430510127R00</t>
  </si>
  <si>
    <t>Montáž průmyslové "OK" -  Vestavek V7 - Velký velín</t>
  </si>
  <si>
    <t>Poznámka:</t>
  </si>
  <si>
    <t>v ceně je zohledněna větší náročnost montáže</t>
  </si>
  <si>
    <t>hmotnost bez přídavku viz výkaz materiálu OK : 48 212,80</t>
  </si>
  <si>
    <t>430510128R00</t>
  </si>
  <si>
    <t>Montáž průmyslové "OK" -  Vestavek V8 - Velíny svitků</t>
  </si>
  <si>
    <t>hmotnost bez přídavku viz výkaz materiálu OK : 6 497,60</t>
  </si>
  <si>
    <t>430510129R00</t>
  </si>
  <si>
    <t>Montáž průmyslové "OK" -  Vestavek V9 - Severní přístavek</t>
  </si>
  <si>
    <t>hmotnost bez přídavku viz výkaz materiálu OK : 86 304,00</t>
  </si>
  <si>
    <t>430510130R00</t>
  </si>
  <si>
    <t>Montáž průmyslové "OK" -  Vestavek V10 - Rozvodna TR 8.2.1</t>
  </si>
  <si>
    <t>hmotnost bez přídavku viz výkaz materiálu OK : 23 117,40</t>
  </si>
  <si>
    <t>430992000R00</t>
  </si>
  <si>
    <t>Montáž+Dodávka+Doprava+Nátěr "OK" - (Přídavek ocelových konstrukcí), kompletní provedení</t>
  </si>
  <si>
    <t>Stupeň korozní agresivity prostředí je C3M dle ČSN ISO 9223, ČSN ISO 9224, ČSN EN ISO 12944-2, životnost OK se předpokládá 15 let. Je navržena protikorozní ochrana nátěrovým systémem o celkové nominální tloušťce 160 µm dle ČSN EN ISO 12944 na povrch Sa2 1/2 připravený otryskáním dle ČSN EN ISO 8504-2. Kompletní nátěrový systém bude proveden v dílně v barevném odstínu dle investora. Na stavbě se provede očištění poškozených ploch a tyto plochy se opatří kompletním nátěrem. Styčné plochy před provedením přípojů musí být očištěny a odmaštěny.</t>
  </si>
  <si>
    <t>hmotnost přídavku viz výkaz materiálu OK : 72 901,70</t>
  </si>
  <si>
    <t>430995000R00</t>
  </si>
  <si>
    <t>Náklady na lešení a zdvihací mechanismy</t>
  </si>
  <si>
    <t>cellková hmotnost OK včetně přídavku : 320 000,00</t>
  </si>
  <si>
    <t>430997000R00</t>
  </si>
  <si>
    <t>Náklady na "Dílenskou dokumentaci"</t>
  </si>
  <si>
    <t>55399871R</t>
  </si>
  <si>
    <t>Dodávka ocelové konstrukce, včetně nátěru a dopravy - VESTAVEK V1 - TR 8.1, materiál S235JR</t>
  </si>
  <si>
    <t>55399872R</t>
  </si>
  <si>
    <t>Dodávka ocelové konstrukce, včetně nátěru a dopravy - VESTAVEK V2 - MOULD SHOP, materiál S235JR a S355J2</t>
  </si>
  <si>
    <t>55399873R</t>
  </si>
  <si>
    <t>Dodávka ocelové konstrukce, včetně nátěru a dopravy - VESTAVEK V3 - ULTRAZVUK, materiál S235JR</t>
  </si>
  <si>
    <t>55399876R</t>
  </si>
  <si>
    <t>Dodávka ocelové konstrukce, včetně nátěru a dopravy - VESTAVEK V6 - VELÍN TYČÍ, materiál S235JR</t>
  </si>
  <si>
    <t>55399877R</t>
  </si>
  <si>
    <t>Dodávka ocelové konstrukce, včetně nátěru a dopravy - VESTAVEK V7 - VELKÝ VELÍN, materiál S235JR a S355J2</t>
  </si>
  <si>
    <t>55399878R</t>
  </si>
  <si>
    <t>Dodávka ocelové konstrukce, včetně nátěru a dopravy - VESTAVEK V8 - VELÍNY SVITKŮ, materiál S235JR</t>
  </si>
  <si>
    <t>55399879R</t>
  </si>
  <si>
    <t>Dodávka ocelové konstrukce, včetně nátěru a dopravy - VESTAVEK V9 - SEVERNÍ PŘÍSTAVEK, materiál S235JR a S355J2</t>
  </si>
  <si>
    <t>55399880R</t>
  </si>
  <si>
    <t>Dodávka ocelové konstrukce, včetně nátěru a dopravy - VESTAVEK V10 - ROZVODNA TR 8.2.1, materiál S235JR a S355J2</t>
  </si>
  <si>
    <t>132201211R00T2</t>
  </si>
  <si>
    <t>Zemní  práce pro kanalizaci uvnitř objektu  š = 0,8 m, průměrná hl =1,3 m vč  pískového lože 10 cm</t>
  </si>
  <si>
    <t>Nedokončená</t>
  </si>
  <si>
    <t>obsypu potrubí pískem min. 30 cm nad potrubí, zhutněného  zásypu rýhy vhodným výkopovým materiálem a odvozu přebytečné  zeminy na skládku do 100 m s uložením</t>
  </si>
  <si>
    <t>871251111R00</t>
  </si>
  <si>
    <t>Montáž potrubí z plastických hmot z tlakových trubek z tvrdého PVC těsněných gumovým kroužkem, vnějšího průměru 110 mm</t>
  </si>
  <si>
    <t>827-1</t>
  </si>
  <si>
    <t>v otevřeném výkopu,</t>
  </si>
  <si>
    <t>28611141.AR</t>
  </si>
  <si>
    <t>Trubka plastová pro venkovní kanalizaci spoj: hrdlový; potrubí: vícevrstvé; skladba: PVC-U - pěna - PVC-U; povrch: hladký; DN = 100; de = 110,0 mm; tl. stěny = 3,2 mm; l = 1 000 mm; SDR 41,0; SN 4</t>
  </si>
  <si>
    <t>871311111R00T3</t>
  </si>
  <si>
    <t>Montáž trubek z tvrdého PVC ve výkopu do d 160 mm</t>
  </si>
  <si>
    <t>28611146.ART2</t>
  </si>
  <si>
    <t>Trubka kanalizační KGEM SN 4 PVC 125 x 3,2 x 1000 mm, vč. tvarovek, kolen, oblouků, odboček, redukce, pro uložení v zemi do pískového lože</t>
  </si>
  <si>
    <t>28611151.ART3</t>
  </si>
  <si>
    <t>Trubka kanalizační KGEM SN 4 PVC 160 x 4,0 x 1000 mm, vč. tvarovek, kolen, oblouků, odboček, redukce, pro uložení v zemi do pískového lože</t>
  </si>
  <si>
    <t>28651840.ART1M</t>
  </si>
  <si>
    <t>Montáž kusu čisticího kanalizačního DN 100 PVC</t>
  </si>
  <si>
    <t>28651840.ART1</t>
  </si>
  <si>
    <t>Kus čisticí kanalizační DN 100 PVC</t>
  </si>
  <si>
    <t>28651841.ART2M</t>
  </si>
  <si>
    <t>Montáž kusu čisticího kanalizačního DN 125 PVC</t>
  </si>
  <si>
    <t>28651841.ART2</t>
  </si>
  <si>
    <t>Kus čisticí kanalizační DN 125 PVC</t>
  </si>
  <si>
    <t>28651842.ART3M</t>
  </si>
  <si>
    <t>Montáž kusu čisticího kanalizačního DN 150 PVC</t>
  </si>
  <si>
    <t>28651842.ART3</t>
  </si>
  <si>
    <t>Kus čisticí kanalizační DN 150 PVC</t>
  </si>
  <si>
    <t>28615443.ART2M</t>
  </si>
  <si>
    <t>Montáž kusu čisticího HTRE D 110 mm PP, včetně instalačních dvířek</t>
  </si>
  <si>
    <t>28615443.ART2</t>
  </si>
  <si>
    <t>Kus čisticí HTRE D 110 mm PP, včetně instalačních dvířek</t>
  </si>
  <si>
    <t>28615444.ARM</t>
  </si>
  <si>
    <t>Montáž kusu čisticího HTRE D 125 mm PP</t>
  </si>
  <si>
    <t>28615444.AR</t>
  </si>
  <si>
    <t>Kus čisticí plastový pro vnitřní kanalizaci typ: přímý; spoj: hrdlový; potrubí: jednovrstvé; materiál: PP; povrch: hladký; DN/OD = 125</t>
  </si>
  <si>
    <t>55162545.ART2M</t>
  </si>
  <si>
    <t>Montáž přivzdušňovacího ventilu DN110, včetně instalačních dvířek</t>
  </si>
  <si>
    <t>55162545.ART2</t>
  </si>
  <si>
    <t>Přivzdušňovací ventil DN110, včetně instalačních dvířek</t>
  </si>
  <si>
    <t>55162400RT1M</t>
  </si>
  <si>
    <t>Montáž podlahové vpusti DN110 - svislý odtok - velkokapacitní vtok s asfaltovou izolační manžetou</t>
  </si>
  <si>
    <t>litinovým rámem a litinovou mříží, dvoudílný, vč. prodlužovacího nástavce DN110, odkalovacím košem, mechanickou zápachovou uzávěrkou</t>
  </si>
  <si>
    <t>55162400RT1</t>
  </si>
  <si>
    <t>Podlahová vpust DN110 - svislý odtok - velkokapacitní vtok s asfaltovou izolační manžetou</t>
  </si>
  <si>
    <t>542351258T2M</t>
  </si>
  <si>
    <t>Montáž těsnící manžety pro prostup potrubí DN125 s asfaltovou manžetou, (vodotěsná/plynotěsná/radon; svislé prostupy základovou deskou)</t>
  </si>
  <si>
    <t>542351258T2</t>
  </si>
  <si>
    <t>Těsnící manžeta pro prostup potrubí DN125 s asfaltovou manžetou, (vodotěsná/plynotěsná/radon; svislé prostupy základovou deskou)</t>
  </si>
  <si>
    <t>542351258T3M</t>
  </si>
  <si>
    <t>Montáž těsnící manžety pro prostup potrubí DN110 s asfaltovou manžetou, (vodotěsná/plynotěsná/radon; svislé prostupy základovou deskou)</t>
  </si>
  <si>
    <t>542351258T3</t>
  </si>
  <si>
    <t>Těsnící manžeta pro prostup potrubí DN110 s asfaltovou manžetou, (vodotěsná/plynotěsná/radon; svislé prostupy základovou deskou)</t>
  </si>
  <si>
    <t>27322210RT2M</t>
  </si>
  <si>
    <t>Montáž pryžového těsnícího kroužku pro potrubí DN160</t>
  </si>
  <si>
    <t>27322210RT2</t>
  </si>
  <si>
    <t>Pryžový těsnící kroužek pro potrubí DN160</t>
  </si>
  <si>
    <t>27322210RT3M</t>
  </si>
  <si>
    <t>Montáž pryžového těsnícího kroužku pro potrubí DN125</t>
  </si>
  <si>
    <t>27322210RT3</t>
  </si>
  <si>
    <t>Pryžový těsnící kroužek pro potrubí DN125</t>
  </si>
  <si>
    <t>892571111R00</t>
  </si>
  <si>
    <t>Zkoušky těsnosti kanalizačního potrubí zkouška těsnosti kanalizačního potrubí vodou  do DN 200 mm</t>
  </si>
  <si>
    <t>vodou nebo vzduchem,</t>
  </si>
  <si>
    <t>970051160R00</t>
  </si>
  <si>
    <t>Jádrové vrtání, kruhové prostupy v železobetonu jádrové vrtání , do D 160 mm</t>
  </si>
  <si>
    <t>801-3</t>
  </si>
  <si>
    <t>970051130R00</t>
  </si>
  <si>
    <t>Jádrové vrtání, kruhové prostupy v železobetonu jádrové vrtání , do D 130 mm</t>
  </si>
  <si>
    <t>230180011R00T1</t>
  </si>
  <si>
    <t>Montáž trub z plastických hmot PE, PP, DN32</t>
  </si>
  <si>
    <t>28615194.ART6</t>
  </si>
  <si>
    <t>Trubka HT s hrdlem D 32 mm délka 1000 mm PP, - odpadní a připojovací vč. tvarovek, čistících kusů, kotevních prvků, vyvedení výustek, apod.</t>
  </si>
  <si>
    <t>230180014R00T2</t>
  </si>
  <si>
    <t>Montáž trub z plastických hmot PE, PP, D40</t>
  </si>
  <si>
    <t>28615204.ART2</t>
  </si>
  <si>
    <t>Trubka HT s hrdlem D 40 mm délka 1000 mm PP, - odpadní a připojovací vč. tvarovek, čistících kusů, kotevních prvků, vyvedení výustek, apod.</t>
  </si>
  <si>
    <t>230180018R00T1</t>
  </si>
  <si>
    <t>Montáž trub z plastických hmot PE, PP, D50</t>
  </si>
  <si>
    <t>28615214.ART1</t>
  </si>
  <si>
    <t>Trubka HT s hrdlem D 50 mm délka 1000 mm PP, - odpadní a připojovací vč. tvarovek, čistících kusů, kotevních prvků, vyvedení výustek, apod.</t>
  </si>
  <si>
    <t>230180024R00T2</t>
  </si>
  <si>
    <t>Montáž trub z plastických hmot PE, PP, DN75</t>
  </si>
  <si>
    <t>28615224.ART3</t>
  </si>
  <si>
    <t>Trubka HT s hrdlem D 75 mm délka 1000 mm PP, - odpadní a připojovací vč. tvarovek, čistících kusů, kotevních prvků, vyvedení výustek, apod.</t>
  </si>
  <si>
    <t>230180028R00T1</t>
  </si>
  <si>
    <t>Montáž trub z plastických hmot PE, PP, D110</t>
  </si>
  <si>
    <t>28615234.ART1</t>
  </si>
  <si>
    <t>Trubka HT s hrdlem D 110 mm délka 1000 mm PP, - odpadní a připojovací vč. tvarovek, čistících kusů, kotevních prvků, vyvedení výustek, apod.</t>
  </si>
  <si>
    <t>230180032R00T3</t>
  </si>
  <si>
    <t>Montáž trub z plastických hmot PE, PP, DN125</t>
  </si>
  <si>
    <t>28615244.ART3</t>
  </si>
  <si>
    <t>Trubka HT s hrdlem D 125 mm délka 1000 mm PP, - odpadní a připojovací vč. tvarovek, čistících kusů, kotevních prvků, vyvedení výustek, apod.</t>
  </si>
  <si>
    <t>28654741RT2M</t>
  </si>
  <si>
    <t>Montáž kondenzačního sifonu s kuličkou</t>
  </si>
  <si>
    <t>28654741RT2</t>
  </si>
  <si>
    <t>Kondenzační sifon s kuličkou</t>
  </si>
  <si>
    <t>230170011R00</t>
  </si>
  <si>
    <t>Zkouška těsnosti potrubí, DN do 40</t>
  </si>
  <si>
    <t>Důležitá</t>
  </si>
  <si>
    <t>230170012R00</t>
  </si>
  <si>
    <t>Zkouška těsnosti potrubí, DN 50 - 80</t>
  </si>
  <si>
    <t>230170013R00</t>
  </si>
  <si>
    <t>Zkouška těsnosti potrubí, DN 100 - 125</t>
  </si>
  <si>
    <t>998721201R00</t>
  </si>
  <si>
    <t>Přesun hmot pro vnitřní kanalizaci v objektech výšky do 6 m</t>
  </si>
  <si>
    <t>800-721</t>
  </si>
  <si>
    <t>722172611R00T1</t>
  </si>
  <si>
    <t>D+M Potrubí plastového PP-R, D 20 x 2,8 mm, PN 16, vč. tvarovek, přechodů, prořezu, spojovacího a těsnícího materiálu, podpůrných korýtek, uchycení</t>
  </si>
  <si>
    <t>722181212RZ6T1T</t>
  </si>
  <si>
    <t>D+M Izolace návlekové tl. stěny 9 mm, vnitřní průměr 20 mm</t>
  </si>
  <si>
    <t>722172612R00T2</t>
  </si>
  <si>
    <t>D+M Potrubí plastového PP-R, D 25 x 3,5 mm, PN 16, vč. tvarovek, přechodů, prořezu, spojovacího a těsnícího materiálu, podpůrných korýtek, uchycení</t>
  </si>
  <si>
    <t>722181212RT8</t>
  </si>
  <si>
    <t>Izolace vodovodního potrubí návleková z trubic z pěnového polyetylenu, tloušťka stěny 9 mm, d 25 mm</t>
  </si>
  <si>
    <t>722172613R00T1</t>
  </si>
  <si>
    <t>D+M Potrubí plastového PP-R, D 32 x 4,4 mm, PN 16, vč. tvarovek, přechodů, prořezu, spojovacího a těsnícího materiálu, podpůrných korýtek, uchycení</t>
  </si>
  <si>
    <t>722181212RU1T3</t>
  </si>
  <si>
    <t>D+M Izolace návlekové tl. stěny 9 mm, vnitřní průměr 32 mm</t>
  </si>
  <si>
    <t>722172311R00T1</t>
  </si>
  <si>
    <t>D+M Potrubí plastového PP-R, včetně zednických výpomocí, D 20 x 2,8 mm, PN 16, vč. tvarovek, přechodů, spojovacího a těsnícího materiálu, vyvedení vyústek</t>
  </si>
  <si>
    <t>72218121RZ6T1</t>
  </si>
  <si>
    <t>D+M Izolace návlekové tl. stěny 13 mm, vnitřní průměr 20 mm</t>
  </si>
  <si>
    <t>722172312R00T2</t>
  </si>
  <si>
    <t>D+M Potrubí plastového PP-R, včetně zednických výpomocí, D 25 x 3,5 mm, PN 16, vč. tvarovek, přechodů, spojovacího a těsnícího materiálu, vyvedení vyústek</t>
  </si>
  <si>
    <t>722181213RT8T</t>
  </si>
  <si>
    <t>D+M Izolace návlekové tl. stěny 13 mm, vnitřní průměr 25 mm</t>
  </si>
  <si>
    <t>722172333R00T1</t>
  </si>
  <si>
    <t>D+M Potrubí plastového PP-R, včetně zednických výpomocí, D 32 x 5,4 mm, PN 20, vč. tvarovek, přechodů, spojovacího a těsnícího materiálu, vyvedení vyústek</t>
  </si>
  <si>
    <t>722181213RU1T2</t>
  </si>
  <si>
    <t>D+M Izolace návlekové tl. stěny 13 mm, vnitřní průměr 32 mm</t>
  </si>
  <si>
    <t>722172331R00T1</t>
  </si>
  <si>
    <t>D+M Potrubí plastového PP-R, včetně zednických výpomocí, D 20 x 3,4 mm, PN 20, vč. tvarovek, přechodů, spojovacího a těsnícího materiálu, vyvedení vyústek</t>
  </si>
  <si>
    <t>722181214RZ6T2</t>
  </si>
  <si>
    <t>D+M Izolace návlekové tl. stěny 20 mm, vnitřní průměr 20 mm</t>
  </si>
  <si>
    <t>722172332R00T1</t>
  </si>
  <si>
    <t>D+M Potrubí plastového PP-R, včetně zednických výpomocí, D 25 x 4,2 mm, PN 20, vč. tvarovek, přechodů, spojovacího a těsnícího materiálu, vyvedení vyústek</t>
  </si>
  <si>
    <t>722181214RT8T1</t>
  </si>
  <si>
    <t>D+M Izolace návlekové tl. stěny 20 mm, vnitřní průměr 25 mm</t>
  </si>
  <si>
    <t>541322421RT2M</t>
  </si>
  <si>
    <t>Montáž elektrického ohřívače TV s keramickým topným tělesem 2,2 kW o objemu 50 litrů, pro zavěšení na stěnu s elektronickým termostatem, včetně kotevních prvků, vč. pojistného ventilu</t>
  </si>
  <si>
    <t>541322421RT2</t>
  </si>
  <si>
    <t>Elektrický ohřívač TV s keramickým topným tělesem 2,2 kW o objemu 50 litrů, pro zavěšení na stěnu s elektronickým termostatem, včetně kotevních prvků, vč. pojistného ventilu</t>
  </si>
  <si>
    <t>722546956T3M</t>
  </si>
  <si>
    <t>Montáž podpůrné konzoly pro zavěšení bojleru</t>
  </si>
  <si>
    <t>722546956T3</t>
  </si>
  <si>
    <t>Podpůrná konzola pro zavěšení bojleru</t>
  </si>
  <si>
    <t>48466191RT1M</t>
  </si>
  <si>
    <t>Montáž expanzní nádoby 8 litrů, vč. konzoly a průtočné armatury Flowjet G 3/4, (v závislosti na velikosti zásobníku teplé vody)</t>
  </si>
  <si>
    <t>48466191RT1</t>
  </si>
  <si>
    <t>Expanzní nádoba 8 litrů, vč. konzoly a průtočné armatury Flowjet G 3/4, (v závislosti na velikosti zásobníku teplé vody)</t>
  </si>
  <si>
    <t>734209113R00</t>
  </si>
  <si>
    <t>Montáž závitové armatury se dvěma závity, G 1/2", bez dodávky materiálu</t>
  </si>
  <si>
    <t>800-731</t>
  </si>
  <si>
    <t>42256510RT2</t>
  </si>
  <si>
    <t>Pojistný ventil DUCO DN15 otevírací přetlak 600kPa</t>
  </si>
  <si>
    <t>5511001840RT2</t>
  </si>
  <si>
    <t>Redukční ventil 4,5bar, vč. fitinků</t>
  </si>
  <si>
    <t>38832110RT2M</t>
  </si>
  <si>
    <t>Montáž teploměru 0-100 stC</t>
  </si>
  <si>
    <t>38832110RT2</t>
  </si>
  <si>
    <t>Teploměr 0-100 stC</t>
  </si>
  <si>
    <t>38832110RT3M</t>
  </si>
  <si>
    <t>Montáž manometru 0-10 bar</t>
  </si>
  <si>
    <t>38832110RT3</t>
  </si>
  <si>
    <t>Manometr 0-10 bar</t>
  </si>
  <si>
    <t>42260624RT3</t>
  </si>
  <si>
    <t>Ventil odvzdušňovací automatický R99 1/2"</t>
  </si>
  <si>
    <t>42234500RT2</t>
  </si>
  <si>
    <t>Kohout zkušební DN15</t>
  </si>
  <si>
    <t>55121771RT2</t>
  </si>
  <si>
    <t>Vypouštěcí ventil DN15</t>
  </si>
  <si>
    <t>54132281RT2M</t>
  </si>
  <si>
    <t>Montáž elektrického ohřívače vody pod umyvadlo o objemu 5 litrů, vč. pojistného ventilu, vč. příslušenství pro zavěšní na zeď</t>
  </si>
  <si>
    <t>54132281RT2</t>
  </si>
  <si>
    <t>Elektrický ohřívač vody pod umyvadlo o objemu 5 litrů, vč. pojistného ventilu, vč. příslušenství pro zavěšní na zeď</t>
  </si>
  <si>
    <t>34571106RT2TM</t>
  </si>
  <si>
    <t>Montáž připojovací pancéřové hadičky nerezové (nerezová opletená hadička) 1/2'' x 1/2'', dl. 100cm, na obou koncích převlečná matka</t>
  </si>
  <si>
    <t>34571106RT2T</t>
  </si>
  <si>
    <t>Připojovací pancéřová hadička nerezová (nerezová opletená hadička) 1/2'' x 1/2'', dl. 100cm, na obou koncích převlečná matka</t>
  </si>
  <si>
    <t>42260624RT2M</t>
  </si>
  <si>
    <t>Montáž automatického odvzdušňovače potrubí vč zpětné klapky, závit</t>
  </si>
  <si>
    <t>42260624RT2</t>
  </si>
  <si>
    <t>Automatický odvzdušňovač potrubí vč zpětné klapky, závit</t>
  </si>
  <si>
    <t>722239103R00</t>
  </si>
  <si>
    <t>Montáž armatury závitové se dvěma závity G 1"</t>
  </si>
  <si>
    <t>73432025T2</t>
  </si>
  <si>
    <t>Zpětná klapka DN25, závit, vč. fitinků</t>
  </si>
  <si>
    <t xml:space="preserve">kus   </t>
  </si>
  <si>
    <t>VL2011</t>
  </si>
  <si>
    <t>722239102R00</t>
  </si>
  <si>
    <t>Montáž armatury závitové se dvěma závity G 3/4"</t>
  </si>
  <si>
    <t>73432020T5</t>
  </si>
  <si>
    <t>Zpětná klapka DN20, závit, vč. fitinků</t>
  </si>
  <si>
    <t>73421025T2</t>
  </si>
  <si>
    <t>Kulový kohout DN25 s odvodněním, včetně fitinků</t>
  </si>
  <si>
    <t>73421020T1</t>
  </si>
  <si>
    <t>Kulový kohout DN20 s odvodněním, včetně fitinků</t>
  </si>
  <si>
    <t>722239101R00</t>
  </si>
  <si>
    <t>Montáž armatury závitové se dvěma závity G 1/2"</t>
  </si>
  <si>
    <t>73421020T0</t>
  </si>
  <si>
    <t>Kulový kohout DN15 s odvodněním, včetně fitinků</t>
  </si>
  <si>
    <t>722229102R00</t>
  </si>
  <si>
    <t>Montáž armatury závitové s jedním závitem G 3/4"</t>
  </si>
  <si>
    <t>73421020T4</t>
  </si>
  <si>
    <t>Kohout s nástavcem na hadici DN20, včetně fitinků</t>
  </si>
  <si>
    <t>722280106R00T1</t>
  </si>
  <si>
    <t>Tlaková zkouška vodovodního potrubí do DN 32 mm</t>
  </si>
  <si>
    <t>998722201R00</t>
  </si>
  <si>
    <t>Přesun hmot pro vnitřní vodovod v objektech výšky do 6 m</t>
  </si>
  <si>
    <t>vodorovně do 50 m</t>
  </si>
  <si>
    <t>725100006RA0T1</t>
  </si>
  <si>
    <t>D+M Keramického závěsného WC kompletní, vč. sedátka, tlačítka, apod.</t>
  </si>
  <si>
    <t>286967561RT2</t>
  </si>
  <si>
    <t>D+M Předstěnového instalačního systému pro závěsné WC, vč. uchycovacího materiálu, rohového ventilu, apod.</t>
  </si>
  <si>
    <t>D+M Keramického umyvadla dl. 580mm, vč. montáže, příslušenství, apod.</t>
  </si>
  <si>
    <t>286967561RT2T</t>
  </si>
  <si>
    <t>D+M Baterie umyvadlové stojánkové, vč. výpusti umyvadlové Klik-klak a nerezového sifonu</t>
  </si>
  <si>
    <t>725823111R00T1</t>
  </si>
  <si>
    <t>D+M Baterie umyvadlové stojánkové (pro použití s elektrickým ohřívačem), vč. výpusti umyvadlové Klik-klak a nerezového sifonu</t>
  </si>
  <si>
    <t>286967594RT2</t>
  </si>
  <si>
    <t>D+M Předstěnového instal. systému pro umyvadlo, vč. uchycovacího materiálu, rohového ventilu, apod.</t>
  </si>
  <si>
    <t>725017352R00T2</t>
  </si>
  <si>
    <t>D+M Keramického umývátka dl. 400mm, vč. montáže, příslušenství, apod.</t>
  </si>
  <si>
    <t>28696751RT2T</t>
  </si>
  <si>
    <t>D+M Baterie umyvadlové stojánkové pro umývátko, vč. výpusti umyvadlové Klik-klak a nerezového sifonu</t>
  </si>
  <si>
    <t>55231346RT1</t>
  </si>
  <si>
    <t>D+M Nerezového dřezu s odkapávačem, včetně sifonu+kryt na sifon, včetně příslušenství</t>
  </si>
  <si>
    <t>725823114R00T1</t>
  </si>
  <si>
    <t>D+M Dřezové baterie stojánkové, otočné s ramínkem délky 300mm, včetně příslušenství, napojovací hadice, montážní materiál, apod.</t>
  </si>
  <si>
    <t>725860202R00T3</t>
  </si>
  <si>
    <t>D+M Dřezového sifonu s odpadním ventilem s volným výtokem (nerez), vč. sítka a těsnění</t>
  </si>
  <si>
    <t>286967566RT2M</t>
  </si>
  <si>
    <t>D+M Prvku pisoárového předstěnového univerzálního</t>
  </si>
  <si>
    <t>725122231R00</t>
  </si>
  <si>
    <t>Pisoár diturvit, bílý, s radarovým splachovačem</t>
  </si>
  <si>
    <t>725146001RT1</t>
  </si>
  <si>
    <t>D+M Napájecího zdroje pisoárů (společný pro 2 pisoáry)</t>
  </si>
  <si>
    <t>73421015T2</t>
  </si>
  <si>
    <t>D+M Příslušenství pisoáru (KKV1/2“+ZK1/2“+filtr+instal dvířka 300/300)</t>
  </si>
  <si>
    <t>64271102RM</t>
  </si>
  <si>
    <t>D+M Výlevky závěsné + nádržka, sklopná plastová mřížka, vč. příslušenství</t>
  </si>
  <si>
    <t>551450380RT2T</t>
  </si>
  <si>
    <t>D+M Baterie nástěnné pro výlevku, ramínko 300mm, vč. příslušenství</t>
  </si>
  <si>
    <t>55281808RT2</t>
  </si>
  <si>
    <t>D+M Předstěnového instalačního systému pro závěsnou výlevku, vč. uchycovacího materiálu, rohového ventilu, apod.</t>
  </si>
  <si>
    <t>725810402R00T2</t>
  </si>
  <si>
    <t>D+M Rohového ventilu 1/2''-3/4'' se zpětnou klapkou</t>
  </si>
  <si>
    <t>soubor</t>
  </si>
  <si>
    <t>998725201R00</t>
  </si>
  <si>
    <t>Přesun hmot pro zařizovací předměty v objektech výšky do 6 m</t>
  </si>
  <si>
    <t>5.4TTT</t>
  </si>
  <si>
    <t>D+M Doplňkového montážního a uchycovacího materiálu, pomocné konstrukce pro uložení potrubí</t>
  </si>
  <si>
    <t>5.3</t>
  </si>
  <si>
    <t>Doprava materiálu</t>
  </si>
  <si>
    <t>5.3Z</t>
  </si>
  <si>
    <t>Zednické výpomoci (sekání, drážky, zapravení, apod.)</t>
  </si>
  <si>
    <t>5.4</t>
  </si>
  <si>
    <t>Jiné materiály, montáž, atd., neuvedené výše, ale které je nutné zahrnout do celkového rozsahu prací, podle výkresů a praxe dodavatele. Prosím, uveďte podrobný technický popis a cenovou kalkulaci.</t>
  </si>
  <si>
    <t>566845748T1</t>
  </si>
  <si>
    <t>Napojení, uvedení do provozu</t>
  </si>
  <si>
    <t>Propojení s již připravenou kanalizační přípojkou</t>
  </si>
  <si>
    <t>005124010R</t>
  </si>
  <si>
    <t>Koordinační činnost</t>
  </si>
  <si>
    <t>005121020R</t>
  </si>
  <si>
    <t xml:space="preserve">Provoz zařízení staveniště </t>
  </si>
  <si>
    <t>005121030R</t>
  </si>
  <si>
    <t>Odstranění zařízení staveniště</t>
  </si>
  <si>
    <t>005121010R</t>
  </si>
  <si>
    <t>Vybudování zařízení staveniště</t>
  </si>
  <si>
    <t>005111020R</t>
  </si>
  <si>
    <t>Vytyčení stavby</t>
  </si>
  <si>
    <t>115101201R00</t>
  </si>
  <si>
    <t>Čerpání vody na dopravní výšku do 10 m  s uvažovaným průměrným přítokem do 500 l/min</t>
  </si>
  <si>
    <t>na vzdálenost od hladiny vody v jímce po výšku roviny proložené osou nejvyššího bodu výtlačného potrubí. Včetně odpadní potrubí v délce do 20 m.</t>
  </si>
  <si>
    <t>předpoklad : 300,00</t>
  </si>
  <si>
    <t>115101301R00</t>
  </si>
  <si>
    <t>Pohotovost záložní čerpací soupravy na dopravní výšku do 10 m  s uvažovaným průměrným přítokem do 500 l/min</t>
  </si>
  <si>
    <t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t>
  </si>
  <si>
    <t>předpoklad : 150,00</t>
  </si>
  <si>
    <t>122201102R00</t>
  </si>
  <si>
    <t>Odkopávky a  prokopávky nezapažené v hornině 3  přes 100 do 1 000 m3</t>
  </si>
  <si>
    <t>s přehozením výkopku na vzdálenost do 3 m nebo s naložením na dopravní prostředek,</t>
  </si>
  <si>
    <t xml:space="preserve">"Betonové prvky" : </t>
  </si>
  <si>
    <t>-11-Průmyslová podlaha, odkop pro podlahu tl.300 mm, viz podklad pro VV : (9 590,00)*0,30/2</t>
  </si>
  <si>
    <t>122201109R00</t>
  </si>
  <si>
    <t>Odkopávky a  prokopávky nezapažené v hornině 3  příplatek k cenám za lepivost horniny</t>
  </si>
  <si>
    <t>122301102R00</t>
  </si>
  <si>
    <t>Odkopávky a  prokopávky nezapažené v hornině 4 přes 100 do 1 000 m3</t>
  </si>
  <si>
    <t>122301109R00</t>
  </si>
  <si>
    <t>Odkopávky a  prokopávky nezapažené v hornině 4 příplatek k cenám za lepivost horniny</t>
  </si>
  <si>
    <t>131201111R00</t>
  </si>
  <si>
    <t>Hloubení nezapažených jam a zářezů do 100 m3, v hornině 3, hloubení strojně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</si>
  <si>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</si>
  <si>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 xml:space="preserve">"Pilotovací úroveň -1,000" : </t>
  </si>
  <si>
    <t xml:space="preserve">-1- Kanály-část u TG pece tyčí : </t>
  </si>
  <si>
    <t>-1.1-dno tl.200mm,plocha dna=144,0m2, čistá hl.výkopu=1,2m s přídavkem+25% svahování : (144,00)*1,20*1,25/2</t>
  </si>
  <si>
    <t>stěny tl.200mm,dl.188,0m,v.625mm : 0</t>
  </si>
  <si>
    <t>-1.2-dno tl.200mm,plocha dna=10,0m2, čistá hl.výkopu=0,9m s přídavkem+25% svahování : (10,00)*0,90*1,25/2</t>
  </si>
  <si>
    <t>stěny tl.200mm,dl.29,0m,v.325mm : 0</t>
  </si>
  <si>
    <t>-1.3-dno tl.200mm,plocha dna=15,5m2, čistá hl.výkopu=0,9m s přídavkem+25% svahování : (15,50)*0,90*1,25/2</t>
  </si>
  <si>
    <t>stěny tl.200mm,dl.36,0m,v.325mm : 0</t>
  </si>
  <si>
    <t>-1.4-dno tl.200mm,plocha dna=21,5m2, čistá hl.výkopu=0,9m s přídavkem+25% svahování : (21,50)*0,90*1,25/2</t>
  </si>
  <si>
    <t>stěny tl.200mm,dl.38,0m,v.325mm : 0</t>
  </si>
  <si>
    <t>-1.5-dno tl.200mm,plocha dna=22,2m2, čistá hl.výkopu=1,2m s přídavkem+25% svahování : (22,50)*1,20*1,25/2</t>
  </si>
  <si>
    <t>stěny tl.200mm,dl.34,5m,v.625mm : 0</t>
  </si>
  <si>
    <t>-1.6-dno tl.200mm,plocha dna=35,1m2, čistá hl.výkopu=0,9m s přídavkem+25% svahování : (35,10)*0,90*1,25/2</t>
  </si>
  <si>
    <t>stěny tl.200mm,dl.61,0m,v.325mm : 0</t>
  </si>
  <si>
    <t>Mezisoučet</t>
  </si>
  <si>
    <t xml:space="preserve">-2- Jímky-část u TG pece tyčí : </t>
  </si>
  <si>
    <t>-2.1-jímka u lití tyčí, dno tl.250mm,plocha dna=47,0m2, čistá hl.výkopu=1,1m s přídavkem+25% svahování : (47,00)*1,10*1,25/2</t>
  </si>
  <si>
    <t>stěny tl.250mm,dl.28,4m,v.455mm : 0</t>
  </si>
  <si>
    <t>-2.2-jímka u mouldshopu, dno tl.200mm,plocha dna=31,1m2, čistá hl.výkopu=0,9m s přídavkem+25% svahování : (31,10)*0,90*1,25/2</t>
  </si>
  <si>
    <t>stěny tl.200mm,dl.23,2m,v.325mm : 0</t>
  </si>
  <si>
    <t>-2.3-jímka na pánev, dno tl.200mm,plocha dna=5,6m2, čistá hl.výkopu=0,7m s přídavkem+25% svahování : (5,60)*0,70*1,25/2</t>
  </si>
  <si>
    <t>stěny tl.200mm,dl.9,6m,v.150mm : 0</t>
  </si>
  <si>
    <t>-2.4-jímka na váhu, dno tl.250mm,plocha dna=6,3m2, čistá hl.výkopu=0,9m s přídavkem+25% svahování : (6,30)*0,90*1,25/2</t>
  </si>
  <si>
    <t>stěny tl.250mm,dl.10,0m,v.350mm : 0</t>
  </si>
  <si>
    <t xml:space="preserve">-3-základ.desky-část u TG pece tyčí : </t>
  </si>
  <si>
    <t>-3.1-zákl.deska dráhy tyčí tl.250mm, viz podklad pro VV, čistá hl.výkopu=0,45m s přídavkem+25% svahování : (45,20)*0,45*1,25/2</t>
  </si>
  <si>
    <t>-3.2-zákl.deska dráhy opravy vozíku vsázky tl.250mm, viz podklad pro VV, čistá hl.výkopu=0,5m s přídavkem+25% svahování : (33,00)*0,50*1,25/2</t>
  </si>
  <si>
    <t>-4-zákl.deska tl.250mm, tepelně izolační obklad, viz podklad pro VV, čistá hl.výkopu=0,5m s přídavkem+25% svahování : (137,70)*0,50*1,25/2</t>
  </si>
  <si>
    <t xml:space="preserve">-7-Odvodňovací žlab spádový : </t>
  </si>
  <si>
    <t>plocha žlabů, viz podklad pro VV, čistá hl.výkopu=0,35m s přídavkem+25% svahování : (15,20+11,20+6,20+5,20)*0,35*1,25</t>
  </si>
  <si>
    <t xml:space="preserve">"Základy pro ocel.kce vestavků" : </t>
  </si>
  <si>
    <t>"Jednostupňové patky 600x600x1000mm=12ks", čistá hl.výkopu=0,45m s přídavkem+25% svahování : 12*(0,80*0,80)*0,10*1,25/2</t>
  </si>
  <si>
    <t>"Dvoustupňové patky=8ks", čistá hl.výkopu=0,45m s přídavkem+25% svahování : 8*(0,80*0,80)*0,10*1,25/2</t>
  </si>
  <si>
    <t>131201119R00</t>
  </si>
  <si>
    <t xml:space="preserve">Hloubení nezapažených jam a zářezů příplatek za lepivost, v hornině 3,  </t>
  </si>
  <si>
    <t>131301111R00</t>
  </si>
  <si>
    <t>Hloubení nezapažených jam a zářezů do 100 m3, v hornině 4, hloubení strojně</t>
  </si>
  <si>
    <t>-4-zákl.deska tl.250mm, tepelně izolační obklad, viz podklad pro VV, čistá hl.výkopu=0,45m s přídavkem+25% svahování : (137,70)*0,50*1,25/2</t>
  </si>
  <si>
    <t>131301119R00</t>
  </si>
  <si>
    <t xml:space="preserve">Hloubení nezapažených jam a zářezů příplatek za lepivost, v hornině 4,  </t>
  </si>
  <si>
    <t>161101101R00</t>
  </si>
  <si>
    <t>Svislé přemístění výkopku z horniny 1 až 4, při hloubce výkopu přes 1 do 2,5 m</t>
  </si>
  <si>
    <t>bez naložení do dopravní nádoby, ale s vyprázdněním dopravní nádoby na hromadu nebo na dopravní prostředek,</t>
  </si>
  <si>
    <t>-1.1-dno tl.200mm,plocha dna=144,0m2, čistá hl.výkopu=1,2m s přídavkem+25% svahování : (144,00)*1,20*1,25</t>
  </si>
  <si>
    <t>-2.1-jímka u lití tyčí, dno tl.250mm,plocha dna=47,0m2, čistá hl.výkopu=1,1m s přídavkem+25% svahování : (47,00)*1,10*1,25</t>
  </si>
  <si>
    <t>162301101R00</t>
  </si>
  <si>
    <t>Vodorovné přemístění výkopku z horniny 1 až 4, na vzdálenost přes 50  do 500 m</t>
  </si>
  <si>
    <t>po suchu, bez naložení výkopku, avšak se složením bez rozhrnutí, zpáteční cesta vozidla.</t>
  </si>
  <si>
    <t>z haly ven : 1 438,50*2+310,25*2</t>
  </si>
  <si>
    <t>162701105R00</t>
  </si>
  <si>
    <t>Vodorovné přemístění výkopku z horniny 1 až 4, na vzdálenost přes 9 000  do 10 000 m</t>
  </si>
  <si>
    <t>odvoz na deponii (zajistí si zhotovitel) : 1 438,50*2+310,25*2</t>
  </si>
  <si>
    <t>167101102R00</t>
  </si>
  <si>
    <t>Nakládání, skládání, překládání neulehlého výkopku nakládání výkopku  přes 100 m3, z horniny 1 až 4</t>
  </si>
  <si>
    <t>171201201R00</t>
  </si>
  <si>
    <t>Uložení sypaniny na dočasnou skládku tak, že na 1 m2 plochy připadá přes 2 m3 výkopku nebo ornice</t>
  </si>
  <si>
    <t>Poplatky za skládku horniny 1- 4, skupina 17 05 04 z Katalogu odpadů</t>
  </si>
  <si>
    <t>130901123RT1</t>
  </si>
  <si>
    <t>Bourání konstrukcí v hloubených vykopávkách z betonu, železového nebo z předpjatého, pneumatickým kladivem</t>
  </si>
  <si>
    <t>s přemístěním suti na hromady na vzdálenost do 20 m nebo s uložením na dopravní prostředek,</t>
  </si>
  <si>
    <t>podzemních kanálů, apod. : 110,00</t>
  </si>
  <si>
    <t>130901124RTT</t>
  </si>
  <si>
    <t>Bourání konstrukcí ze železobetonu ve vykopávkách, pneumatickým kladivem, včetně odvozu na skládku, poplatku za skládku,nákladů na dekontaminaci,veškerých bezpečnostních opatření,atd.-kompletní řešení</t>
  </si>
  <si>
    <t>včetně veškeré manipulace s kontaminovaným materiálem, případného meziskládkování, bezpečnostních opatření dle platné legislativy, apod..</t>
  </si>
  <si>
    <t>odvoz na skládku do 30km.</t>
  </si>
  <si>
    <t>"kontaminovaný železobeton (objekt mazutu)" : 230,00</t>
  </si>
  <si>
    <t>131100010RTT</t>
  </si>
  <si>
    <t>Hloubení nezapažených jam v hornině1-4, odvoz do 10 km, uložení na skládku</t>
  </si>
  <si>
    <t>"kontaminovaná zemina" : 2 100,00</t>
  </si>
  <si>
    <t>162701109RTT</t>
  </si>
  <si>
    <t>Příplatek k vod. přemístění hor.1-4 za další 1 km</t>
  </si>
  <si>
    <t>celkem odvoz do 30 km.</t>
  </si>
  <si>
    <t>"kontaminovaná zemina" : 2 100,00*20</t>
  </si>
  <si>
    <t>199000009R00</t>
  </si>
  <si>
    <t>Náklady na dekontaminaci horniny 1- 4 včetně veškerých bezpečnostních opatření, atd., včetně poplatku za skládku, kompletní řešení</t>
  </si>
  <si>
    <t>110,00*1,95</t>
  </si>
  <si>
    <t>-11-Průmyslová podlaha, pod průmyslovou podlahou, viz podklad pro VV : (9 590,00)</t>
  </si>
  <si>
    <t>(555,00)</t>
  </si>
  <si>
    <t>273313511R00</t>
  </si>
  <si>
    <t>Beton základových desek prostý třídy C 12/15</t>
  </si>
  <si>
    <t>dodávka a uložení betonu do připravené konstrukce,</t>
  </si>
  <si>
    <t>-3.1-zákl.deska dráhy tyčí tl.250mm, viz podklad pro VV : (45,20)*0,10</t>
  </si>
  <si>
    <t>-3.2-zákl.deska dráhy opravy vozíku vsázky tl.250mm, viz podklad pro VV : (33,00)*0,10</t>
  </si>
  <si>
    <t>-4-zákl.deska tl.250mm, tepelně izolační obklad, viz podklad pro VV : (137,70)*0,10</t>
  </si>
  <si>
    <t>přídavek na přesah+20% : (21,59)*0,2</t>
  </si>
  <si>
    <t>275313511R00</t>
  </si>
  <si>
    <t>Beton základových patek prostý třídy C 12/15</t>
  </si>
  <si>
    <t xml:space="preserve">"Podladní beton tl.100 mm" , viz podklad pro VV : </t>
  </si>
  <si>
    <t>"Jednostupňové patky 600x600x1000mm=12ks" : 12*(0,80*0,80)*0,10</t>
  </si>
  <si>
    <t>"Dvoustupňové patky=8ks" : 8*(0,80*0,80)*0,10</t>
  </si>
  <si>
    <t>275321411R00</t>
  </si>
  <si>
    <t>Beton základových patek železový třídy C 25/30</t>
  </si>
  <si>
    <t>bez dodávky a uložení výztuže</t>
  </si>
  <si>
    <t>Beton C 25/30 XC2, XA1</t>
  </si>
  <si>
    <t>"Jednostupňové patky 600x600x1000mm=12ks" : 12*(0,60*0,60)*1,00</t>
  </si>
  <si>
    <t>"Dvoustupňové patky=8ks" : 8*(0,60*0,60)*0,50+8*(0,60*1,20)*0,50</t>
  </si>
  <si>
    <t>275351215R00</t>
  </si>
  <si>
    <t>Bednění stěn základových patek zřízení</t>
  </si>
  <si>
    <t>bednění svislé nebo šikmé (odkloněné), půdorysně přímé nebo zalomené, stěn základových patek ve volných nebo zapažených jámách, rýhách, šachtách, včetně případných vzpěr,</t>
  </si>
  <si>
    <t>"Jednostupňové patky 600x600x1000mm=12ks" : 12*(0,60+0,60)*2*1,00</t>
  </si>
  <si>
    <t>"Dvoustupňové patky=8ks" : 8*(0,60+0,60)*2*0,50+8*(0,60+1,20)*2*0,50</t>
  </si>
  <si>
    <t>275351216R00</t>
  </si>
  <si>
    <t>Bednění stěn základových patek odstranění</t>
  </si>
  <si>
    <t>275361821R00</t>
  </si>
  <si>
    <t xml:space="preserve">Výztuž a svařované sítě základových patek z prutové oceli, B500B,  ,  ,  </t>
  </si>
  <si>
    <t>821-1</t>
  </si>
  <si>
    <t>vyztuženost 190kg/m3 betonu : 8,64*190,00/1000</t>
  </si>
  <si>
    <t>- průměr kořene 300mm, délka kořene=8,0m z betonu C 25/30 XC2, XA1</t>
  </si>
  <si>
    <t>- výztuha trubka D102x16mm, délka 9,3m</t>
  </si>
  <si>
    <t>mikropiloty=28ks, viz podklad pro VV : 28*9,30</t>
  </si>
  <si>
    <t>273320150RTT</t>
  </si>
  <si>
    <t>Základová deska ŽB z betonu C 25/30 XC2, XA1, včetně bednění, odbednění, výztuž 170 kg/m3</t>
  </si>
  <si>
    <t>-3.1-zákl.deska dráhy tyčí tl.250mm, viz podklad pro VV : (45,20)*0,25</t>
  </si>
  <si>
    <t>-3.2-zákl.deska dráhy opravy vozíku vsázky tl.250mm, viz podklad pro VV : (33,00)*0,25</t>
  </si>
  <si>
    <t>-4-zákl.deska tl.250mm, tepelně izolační obklad, viz podklad pro VV : (137,70)*0,25</t>
  </si>
  <si>
    <t>-1.1-dno tl.200mm,plocha dna=144,0m2 : (144,00)*0,10</t>
  </si>
  <si>
    <t>-1.2-dno tl.200mm,plocha dna=10,0m2 : (10,00)*0,10</t>
  </si>
  <si>
    <t>-1.3-dno tl.200mm,plocha dna=15,5m2 : (15,50)*0,10</t>
  </si>
  <si>
    <t>-1.4-dno tl.200mm,plocha dna=21,5m2 : (21,50)*0,10</t>
  </si>
  <si>
    <t>-1.5-dno tl.200mm,plocha dna=22,2m2 : (22,50)*0,10</t>
  </si>
  <si>
    <t>-1.6-dno tl.200mm,plocha dna=35,1m2 : (35,10)*0,10</t>
  </si>
  <si>
    <t>-2.1-jímka u lití tyčí, dno tl.250mm,plocha dna=47,0m2 : (47,00)*0,10</t>
  </si>
  <si>
    <t>-2.2-jímka u mouldshopu, dno tl.200mm,plocha dna=31,1m2 : (31,10)*0,10</t>
  </si>
  <si>
    <t>-2.3-jímka na pánev, dno tl.200mm,plocha dna=5,6m2 : (5,60)*0,10</t>
  </si>
  <si>
    <t>-2.4-jímka na váhu, dno tl.250mm,plocha dna=6,3m2 : (6,30)*0,10</t>
  </si>
  <si>
    <t>přídavek na přesah+20% : (24,86+9,00)*0,2</t>
  </si>
  <si>
    <t>380326132RT5</t>
  </si>
  <si>
    <t>Kompletní konstrukce z betonu železového vodostavebního třídy C 25/30, vliv prostředí XA1, tloušťky konstrukce přes 150 do 300 mm</t>
  </si>
  <si>
    <t>součástí stěn budou kotvící "C" lišty v opakování po 1,0m. (Lišty jsou vykázány samostatně včetně konzol)</t>
  </si>
  <si>
    <t>-1.1-dno tl.200mm,plocha dna=144,0m2 : (144,00)*0,20</t>
  </si>
  <si>
    <t>stěny tl.200mm,dl.188,0m,v.625mm : 0,20*188,00*0,625</t>
  </si>
  <si>
    <t>-1.2-dno tl.200mm,plocha dna=10,0m2 : (10,00)*0,20</t>
  </si>
  <si>
    <t>stěny tl.200mm,dl.29,0m,v.325mm : 0,20*29,00*0,325</t>
  </si>
  <si>
    <t>-1.3-dno tl.200mm,plocha dna=15,5m2 : (15,50)*0,20</t>
  </si>
  <si>
    <t>stěny tl.200mm,dl.36,0m,v.325mm : 0,20*36,00*0,325</t>
  </si>
  <si>
    <t>-1.4-dno tl.200mm,plocha dna=21,5m2 : (21,50)*0,20</t>
  </si>
  <si>
    <t>stěny tl.200mm,dl.38,0m,v.325mm : 0,20*38,00*0,325</t>
  </si>
  <si>
    <t>-1.5-dno tl.200mm,plocha dna=22,2m2 : (22,50)*0,20</t>
  </si>
  <si>
    <t>stěny tl.200mm,dl.34,5m,v.625mm : 0,20*34,50*0,625</t>
  </si>
  <si>
    <t>-1.6-dno tl.200mm,plocha dna=35,1m2 : (35,10)*0,20</t>
  </si>
  <si>
    <t>stěny tl.200mm,dl.61,0m,v.325mm : 0,20*61,00*0,325</t>
  </si>
  <si>
    <t>-2.1-jímka u lití tyčí, dno tl.250mm,plocha dna=47,0m2 : (47,00)*0,25</t>
  </si>
  <si>
    <t>stěny tl.250mm,dl.28,4m,v.705mm : 0,25*28,40*0,705</t>
  </si>
  <si>
    <t>-2.2-jímka u mouldshopu, dno tl.200mm,plocha dna=31,1m2 : (31,10)*0,20</t>
  </si>
  <si>
    <t>stěny tl.200mm,dl.23,2m,v.575mm : 0,20*23,20*0,575</t>
  </si>
  <si>
    <t>-2.3-jímka na pánev, dno tl.200mm,plocha dna=5,6m2 : (5,60)*0,20</t>
  </si>
  <si>
    <t>stěny tl.200mm,dl.9,6m,v.150mm : 0,20*9,60*0,15</t>
  </si>
  <si>
    <t>-2.4-jímka na váhu, dno tl.250mm,plocha dna=6,3m2 : (6,30)*0,25</t>
  </si>
  <si>
    <t>stěny tl.250mm,dl.10,0m,v.350mm : 0,25*10,00*0,35</t>
  </si>
  <si>
    <t>380356241R00</t>
  </si>
  <si>
    <t>Bednění kompletních konstrukcí neomítaných z betonu prostého nebo železového obyčejného vodostavebního, ploch rovinných, zřízení</t>
  </si>
  <si>
    <t>čistíren odpadních vod (mimo budovy), nádrží, vodojemů, žlabů nebo kanálů</t>
  </si>
  <si>
    <t>-1.1-dno tl.200mm,plocha dna=144,0m2 : 0</t>
  </si>
  <si>
    <t>stěny tl.200mm,dl.188,0m,v.625mm vč.dna 200mm : 2*188,00*(0,625+0,20)*2</t>
  </si>
  <si>
    <t>-1.2-dno tl.200mm,plocha dna=10,0m2 : 0</t>
  </si>
  <si>
    <t>stěny tl.200mm,dl.29,0m,v.325mm vč.dna 200mm : 2*29,00*(0,325+0,20)*2</t>
  </si>
  <si>
    <t>-1.3-dno tl.200mm,plocha dna=15,5m2 : 0</t>
  </si>
  <si>
    <t>stěny tl.200mm,dl.36,0m,v.325mm vč.dna 200mm : 2*36,00*(0,325+0,20)*2</t>
  </si>
  <si>
    <t>-1.4-dno tl.200mm,plocha dna=21,5m2 : 0</t>
  </si>
  <si>
    <t>stěny tl.200mm,dl.38,0m,v.325mm vč.dna 200mm : 2*38,00*(0,325+0,20)*2</t>
  </si>
  <si>
    <t>-1.5-dno tl.200mm,plocha dna=22,2m2 : 0</t>
  </si>
  <si>
    <t>stěny tl.200mm,dl.34,5m,v.625mm vč.dna 200mm : 2*34,50*(0,625+0,20)*2</t>
  </si>
  <si>
    <t>-1.6-dno tl.200mm,plocha dna=35,1m2 : 0</t>
  </si>
  <si>
    <t>stěny tl.200mm,dl.61,0m,v.325mm vč.dna 200mm : 2*61,00*(0,325+0,20)*2</t>
  </si>
  <si>
    <t>-2.1-jímka u lití tyčí, dno tl.250mm,plocha dna=47,0m2 : 0</t>
  </si>
  <si>
    <t>stěny tl.250mm,dl.28,4m,v.705mm vč.dna 250mm : 2*28,40*(0,705+0,25)*2</t>
  </si>
  <si>
    <t>-2.2-jímka u mouldshopu, dno tl.200mm,plocha dna=31,1m2 : 0</t>
  </si>
  <si>
    <t>stěny tl.200mm,dl.23,2m,v.575mm vč.dna 200mm : 2*23,20*(0,575+0,20)*2</t>
  </si>
  <si>
    <t>-2.3-jímka na pánev, dno tl.200mm,plocha dna=5,6m2 : 0</t>
  </si>
  <si>
    <t>stěny tl.200mm,dl.9,6m,v.150mm vč.dna 200mm : 2*9,60*(0,15+0,20)*2</t>
  </si>
  <si>
    <t>-2.4-jímka na váhu, dno tl.250mm,plocha dna=6,3m2 : 0</t>
  </si>
  <si>
    <t>stěny tl.250mm,dl.10,0m,v.350mm vč.dna 250mm : 2*10,00*(0,35+0,25)*2</t>
  </si>
  <si>
    <t>380356242R00</t>
  </si>
  <si>
    <t>Bednění kompletních konstrukcí neomítaných z betonu prostého nebo železového obyčejného vodostavebního, ploch rovinných, odbednění</t>
  </si>
  <si>
    <t>380361007R00</t>
  </si>
  <si>
    <t>Výztuž kompletních konstrukcí z oceli z oceli B500B</t>
  </si>
  <si>
    <t>čistíren odpadních vod (mimo budovy), nádrží, vodojemů, žlabů nebo kanálů, včetně pomocného pracovního lešení o výšce podlahy do 1900 mm a pro zatížení do 1,5 kPa</t>
  </si>
  <si>
    <t>-1- Kanály-část TG u pece, vyztuženost 190kg/m3 betonu : 88,1925*190,00/1000</t>
  </si>
  <si>
    <t>-2- Jímky-část TG u pece, vyztuženost 170kg/m3 betonu : 29,5015*170,00/1000</t>
  </si>
  <si>
    <t>388996200RTT</t>
  </si>
  <si>
    <t>Chráničky ocelové pro TG DN 150 mm, včetně tvarovek, příslušenství, povrchové úpravy nátěrem pro prostředí C5</t>
  </si>
  <si>
    <t>Montáž+dodávka-kompletní provedení.</t>
  </si>
  <si>
    <t xml:space="preserve">-8-Chráničky pro TG : </t>
  </si>
  <si>
    <t>-8- chráničky-část u TG tyče-uložení do podsypu pod podlahou haly, viz podklad pro VV : 566,00</t>
  </si>
  <si>
    <t>-8- chráničky-část u TG svitky-uložení do podsypu pod podlahou haly, viz podklad pro VV : 800,00</t>
  </si>
  <si>
    <t>rezerva+ztratné cca 10% : 134,00</t>
  </si>
  <si>
    <t>389381001RTT</t>
  </si>
  <si>
    <t>Dobetonování konstrukcí, betonem třídy C 16/20 včetně bednění</t>
  </si>
  <si>
    <t>obetonávka sloupů z úrovně -0,500 do +0,000 pro ukončení HI podlahy : 5,00</t>
  </si>
  <si>
    <t>389941010RTT</t>
  </si>
  <si>
    <t>Systémové kotvící C-lišty 28/15 včetně příslušenství, materiál pozink, (Montáž+dodávka)</t>
  </si>
  <si>
    <t>včetně osazení výrobků do bednění před betonáží cca po 1m.</t>
  </si>
  <si>
    <t>v kanálech pro kabelové žlaby, předpoklad : 200,00</t>
  </si>
  <si>
    <t>+rezerva 20% : 200,00*0,2</t>
  </si>
  <si>
    <t>389941015RTT</t>
  </si>
  <si>
    <t>Konzoly šířky do 300 mm pro kabelové žlaby v kanálech, včetně příslušenství, materiál pozink, (Montáž+dodávka)</t>
  </si>
  <si>
    <t>389941016RTT</t>
  </si>
  <si>
    <t>Konzoly šířky do 400 mm pro kabelové žlaby v kanálech, včetně příslušenství, materiál pozink, (Montáž+dodávka)</t>
  </si>
  <si>
    <t>-11-Průmyslová podlaha, viz podklad pro VV, přesah+ztratné 15% : 2*(9 590,00)*1,15</t>
  </si>
  <si>
    <t>564871111RT4</t>
  </si>
  <si>
    <t>Podklad ze štěrkodrti s rozprostřením a zhutněním frakce 0-63 mm, tloušťka po zhutnění 250 mm</t>
  </si>
  <si>
    <t>822-1</t>
  </si>
  <si>
    <t>-1.1-dno tl.200mm,plocha dna=144,0m2, viz podklad pro VV, čtyři vrstvy s přesahem : (144,00)*4*1,25</t>
  </si>
  <si>
    <t>-1.2-dno tl.200mm,plocha dna=10,0m2, viz podklad pro VV, čtyři vrstvy s přesahem : (10,00)*4*1,25</t>
  </si>
  <si>
    <t>-1.3-dno tl.200mm,plocha dna=15,5m2, viz podklad pro VV, čtyři vrstvy s přesahem : (15,50)*4*1,25</t>
  </si>
  <si>
    <t>-1.4-dno tl.200mm,plocha dna=21,5m2, viz podklad pro VV, čtyři vrstvy s přesahem : (21,50)*4*1,25</t>
  </si>
  <si>
    <t>-1.5-dno tl.200mm,plocha dna=22,2m2, viz podklad pro VV, čtyři vrstvy s přesahem : (22,50)*4*1,25</t>
  </si>
  <si>
    <t>-1.6-dno tl.200mm,plocha dna=35,1m2, viz podklad pro VV, čtyři vrstvy s přesahem : (35,10)*4*1,25</t>
  </si>
  <si>
    <t>-2.1-jímka u lití tyčí, dno tl.250mm,plocha dna=47,0m2, viz podklad pro VV, čtyři vrstvy s přesahem : (47,00)*4*1,25</t>
  </si>
  <si>
    <t>-2.2-jímka u mouldshopu, dno tl.200mm,plocha dna=31,1m2, viz podklad pro VV, čtyři vrstvy s přesahem : (31,10)*4*1,25</t>
  </si>
  <si>
    <t>-2.3-jímka na pánev, dno tl.200mm,plocha dna=5,6m2, viz podklad pro VV, čtyři vrstvy s přesahem : (5,60)*4*1,25</t>
  </si>
  <si>
    <t>-2.4-jímka na váhu, dno tl.250mm,plocha dna=6,3m2, viz podklad pro VV, čtyři vrstvy s přesahem : (6,30)*4*1,25</t>
  </si>
  <si>
    <t>-3.1-zákl.deska dráhy tyčí tl.250mm, viz podklad pro VV, čtyři vrstvy s přesahem : (45,20)*4*1,25</t>
  </si>
  <si>
    <t>-3.2-zákl.deska dráhy opravy vozíku vsázky tl.250mm, viz podklad pro VV, čtyři vrstvy s přesahem : (33,00)*4*1,25</t>
  </si>
  <si>
    <t>-4-zákl.deska tl.250mm, tepelně izolační obklad, viz podklad pro VV, čtyři vrstvy s přesahem : (137,70)*4*1,25</t>
  </si>
  <si>
    <t>hutněný podsyp celk.tl.1000 mm, viz podklad pro VV, čtyři vrstvy s přesahem : (15,20+11,20+6,20+5,20)*4*1,25</t>
  </si>
  <si>
    <t xml:space="preserve">-11-Průmyslová podlaha, pod prům.podlahou : </t>
  </si>
  <si>
    <t>hutněný podsyp tl.1000 mm, viz podklad pro VV, čtyři vrstvy s přesahem : (9 590,00)*4</t>
  </si>
  <si>
    <t>631361921RT8</t>
  </si>
  <si>
    <t>Výztuž mazanin z betonů a z lehkých betonů ze svařovaných sítí průměr drátu 8 mm, velikost oka 100/100 mm</t>
  </si>
  <si>
    <t xml:space="preserve">-11-Průmyslová podlaha, viz podklad pro VV celková plocha podlahy : </t>
  </si>
  <si>
    <t>doplňková výztuž v podlaze pro otvory vrat a dveří : 49*3,00*2,00*7,99/1000*1,5</t>
  </si>
  <si>
    <t>564211111R01</t>
  </si>
  <si>
    <t>Podklad ze štěrkopísku po zhutnění tloušťky 5 cm, štěrkopísek frakce 0-4 mm</t>
  </si>
  <si>
    <t xml:space="preserve">-11-Průmyslová podlaha, pod prům.podlahou, viz podklad pro VV : </t>
  </si>
  <si>
    <t>hutněný podsyp tl.50 mm, jedna vrstva : (9 590,00)</t>
  </si>
  <si>
    <t>631330020RTT</t>
  </si>
  <si>
    <t>Průmyslová podlaha bezespará z betonu C 25/30 XC2, XA1, tl. 250 mm, s cementovým vsypem, rozptýlená výztuž 16kg/m3, včetně dilatací, řezaných smršťovacích spár včetně těsnění PUR TPT</t>
  </si>
  <si>
    <t>velikost dilatačního dílu podlahy 20x20m-řezané a těsněné smršťovací spáry</t>
  </si>
  <si>
    <t>hloubka řezu 80 mm, těsněno trvale pružným tmelem</t>
  </si>
  <si>
    <t>velikost dilatačního dílu podlahy 20x60m-dilatační lišta se smykovými trny</t>
  </si>
  <si>
    <t>včetně dilatační pružné vložky tl. 10 mm po obvodu navazujících konstrukcí</t>
  </si>
  <si>
    <t>včetně těsnění dilatací u horního povrchu PUR TP tmelem</t>
  </si>
  <si>
    <t>-11-Průmyslová podlaha, viz podklad pro VV, celková plocha podlahy : (9 590,00)</t>
  </si>
  <si>
    <t>632291139R00</t>
  </si>
  <si>
    <t>Šamotový obklad tl. 65+20 mm základové desky do lepícího tmele, včetně dodávky šamotového obkladu, lepícího tmele, příslušenství</t>
  </si>
  <si>
    <t>-4- viz podklad pro VV, tepelně izolační obklad : 137,70</t>
  </si>
  <si>
    <t>632482110RTT</t>
  </si>
  <si>
    <t>Profil dilatační podlahový - systémová kovová lišta s trny, (zajištění vodorovné dilatace podlahy a omezení svislého pohybu jednotlivých dilatací)</t>
  </si>
  <si>
    <t xml:space="preserve">"Ocelové prvky" : </t>
  </si>
  <si>
    <t>-11-dilatační profil podlahy, viz podklad pro výkaz výměr : 108,00</t>
  </si>
  <si>
    <t>597101039RTT</t>
  </si>
  <si>
    <t>Žlab odvodňovací spádový, zatížení D 400 kN, včetně dodávky žlabu a roštu, obetonování</t>
  </si>
  <si>
    <t>Žlab bude složen z typových dílců L=1000 mm + Revizní kus L=660 mm</t>
  </si>
  <si>
    <t>Včetně základové desky tl.250 mm o plochách=15,2m2+11,2m2+6,2m2+5,2m2</t>
  </si>
  <si>
    <t>Včetně podlití žlabu nesmrštivou cement.zálivkou tl.20 mm</t>
  </si>
  <si>
    <t>Včetně podkladní vrstvy z betonu C 12/15 tl.100 mm</t>
  </si>
  <si>
    <t>délky žlabů viz podklad pro VV : 14,66+10,66+4,66+5,66</t>
  </si>
  <si>
    <t>nespecifikované práce v rámci zpracované PD=DZS, předpoklad : 1 250,00</t>
  </si>
  <si>
    <t xml:space="preserve">"Hlavice pilot mezi sloupů haly" : </t>
  </si>
  <si>
    <t>ZPM, pro část D.02 Základové kce haly : 20*(1,00*1,00)*0,10</t>
  </si>
  <si>
    <t>ZPM, pro část D.02 Základové kce haly : 20*(0,80*0,80)*1,00</t>
  </si>
  <si>
    <t>ZPM, pro část D.02 Základové kce haly : 20*(0,80+0,80)*2*1,00</t>
  </si>
  <si>
    <t>pro ZPM (vyztuženost 150kg/m3 betonu), pro část D.02 Základové kce haly : (12,80)*150,00/1000</t>
  </si>
  <si>
    <t>389381005RTT</t>
  </si>
  <si>
    <t>Dobetonování konstrukcí, betonem třídy C 20/25 včetně bednění</t>
  </si>
  <si>
    <t>obetonování OK sloupů, množství viz výkaz obetonování, pro část D.02, SO02 základové kce haly : 91,32</t>
  </si>
  <si>
    <t>935212</t>
  </si>
  <si>
    <t>PŘÍKOPOVÉ ŽLABY Z BETON TVÁRNIC ŠÍŘ DO 600MM DO BETONU TL 100MM, Žlab odvodňovací betonový příkopový; l = 330 mm; b = 630 mm; h = 150 mm</t>
  </si>
  <si>
    <t>M</t>
  </si>
  <si>
    <t>OTSKP 24</t>
  </si>
  <si>
    <t>- dodávku a uložení příkopových tvárnic předepsaného rozměru a kvality</t>
  </si>
  <si>
    <t>- dodání a rozprostření lože z předepsaného materiálu v předepsané kvalitěa v předepsané tloušťce</t>
  </si>
  <si>
    <t>- veškerou manipulaci s materiálem, vnitrostaveništní i mimostaveništní dopravu</t>
  </si>
  <si>
    <t>pro část D.01 příprava území, zajištění stavební jámy č.2 : 100,00</t>
  </si>
  <si>
    <t>631310002RTT</t>
  </si>
  <si>
    <t>Mazanina podkladní z betonu C 12/15, tl. 100 mm</t>
  </si>
  <si>
    <t xml:space="preserve">"podkladní beton" : </t>
  </si>
  <si>
    <t>pro část D.01 příprava území, zajištění stavební jámy č.1 : 216,00+20,00</t>
  </si>
  <si>
    <t>pro část D.01 příprava území, zajištění stavební jámy č.2 : 114,00+20,00</t>
  </si>
  <si>
    <t>965048541R00</t>
  </si>
  <si>
    <t>Frézování betonového povrchu tloušťky do 30 mm</t>
  </si>
  <si>
    <t>-11-Průmyslová podlaha, viz podklad pro VV celková plocha podlahy : 322,00</t>
  </si>
  <si>
    <t>998152121R00</t>
  </si>
  <si>
    <t>Přesun hmot pro oplocení a objekty zvláštní,monol. vodorovně do 50 m výšky do 3 m</t>
  </si>
  <si>
    <t>-1.1-dno tl.200mm,plocha dna=144,0m2 : (144,00)</t>
  </si>
  <si>
    <t>-1.2-dno tl.200mm,plocha dna=10,0m2 : (10,00)</t>
  </si>
  <si>
    <t>-1.3-dno tl.200mm,plocha dna=15,5m2 : (15,50)</t>
  </si>
  <si>
    <t>-1.4-dno tl.200mm,plocha dna=21,5m2 : (21,50)</t>
  </si>
  <si>
    <t>-1.5-dno tl.200mm,plocha dna=22,2m2 : (22,50)</t>
  </si>
  <si>
    <t>-1.6-dno tl.200mm,plocha dna=35,1m2 : (35,10)</t>
  </si>
  <si>
    <t>-2.1-jímka u lití tyčí, dno tl.250mm,plocha dna=47,0m2 : (47,00)</t>
  </si>
  <si>
    <t>-2.2-jímka u mouldshopu, dno tl.200mm,plocha dna=31,1m2 : (31,10)</t>
  </si>
  <si>
    <t>-2.3-jímka na pánev, dno tl.200mm,plocha dna=5,6m2 : (5,60)</t>
  </si>
  <si>
    <t>-2.4-jímka na váhu, dno tl.250mm,plocha dna=6,3m2 : (6,30)</t>
  </si>
  <si>
    <t>-3.1-zákl.deska dráhy tyčí tl.250mm : (45,20)</t>
  </si>
  <si>
    <t>-3.2-zákl.deska dráhy opravy vozíku vsázky tl.250mm, viz podklad pro VV : (33,00)</t>
  </si>
  <si>
    <t>-4-zákl.deska tl.250mm, tepelně izolační obklad, viz podklad pro VV : (137,70)</t>
  </si>
  <si>
    <t>plocha žlabů, viz podklad pro VV : (15,20+11,20+6,20+5,20)</t>
  </si>
  <si>
    <t>"Jednostupňové patky 600x600x1000mm=12ks" : 12*(0,60*0,60)</t>
  </si>
  <si>
    <t>"Dvoustupňové patky=8ks" : 8*(0,60*0,60)</t>
  </si>
  <si>
    <t>přídavek na přesah+vytažení HI na zákl.desky v.250mm +30% : (599,50)*0,3</t>
  </si>
  <si>
    <t>stěny tl.200mm,dl.188,0m,v.625mm vč.dna 200mm : 188,00*(0,625+0,20)*2</t>
  </si>
  <si>
    <t>stěny tl.200mm,dl.29,0m,v.325mm vč.dna 200mm : 29,00*(0,325+0,20)*2</t>
  </si>
  <si>
    <t>stěny tl.200mm,dl.36,0m,v.325mm vč.dna 200mm : 36,00*(0,325+0,20)*2</t>
  </si>
  <si>
    <t>stěny tl.200mm,dl.38,0m,v.325mm vč.dna 200mm : 38,00*(0,325+0,20)*2</t>
  </si>
  <si>
    <t>stěny tl.200mm,dl.34,5m,v.625mm vč.dna 200mm : 34,50*(0,625+0,20)*2</t>
  </si>
  <si>
    <t>stěny tl.200mm,dl.61,0m,v.325mm vč.dna 200mm : 61,00*(0,325+0,20)*2</t>
  </si>
  <si>
    <t>stěny tl.250mm,dl.28,4m,v.705mm vč.dna 250mm : 28,40*(0,705+0,25)*2</t>
  </si>
  <si>
    <t>stěny tl.200mm,dl.23,2m,v.575mm vč.dna 200mm : 23,20*(0,575+0,20)*2</t>
  </si>
  <si>
    <t>stěny tl.200mm,dl.9,6m,v.150mm vč.dna 200mm : 9,60*(0,15+0,20)*2</t>
  </si>
  <si>
    <t>stěny tl.250mm,dl.10,0m,v.350mm vč.dna 250mm : 10,00*(0,35+0,25)*2</t>
  </si>
  <si>
    <t>přídavek na přesah+vytažení HI +10% : (675,249)*0,1</t>
  </si>
  <si>
    <t>-11-Průmyslová podlaha, celková plocha podlahy s vytažením HI na zákl.prahy do úrovně +0,000 : (9 590,00)*1,2</t>
  </si>
  <si>
    <t>ochrana svislé HI, s přesahy a vytažením na kci, ztratné +15% : (768,5739)*1,15</t>
  </si>
  <si>
    <t>viz svislá HI, s přesahy a vytažením na kci, ztratné +15% : (768,5739)*1,15</t>
  </si>
  <si>
    <t xml:space="preserve">-11-Průmyslová podlaha, celková plocha podlahy s vytažením HI na zákl.prahy do úrovně +0,000 : </t>
  </si>
  <si>
    <t>přesah+ztratné 15% : (11 508,00)*1,15</t>
  </si>
  <si>
    <t>ztratné 15% : (779,35+768,5739)*1,15</t>
  </si>
  <si>
    <t>723150319RTT</t>
  </si>
  <si>
    <t>Potrubí ocelové hladké DN 100 mm, včetně tvarovek, armatur, nátěru, příslušenství, zkoušek, atd., koncová část ukončena na fasádě=připojení na hadici fekálního vozu</t>
  </si>
  <si>
    <t>Montáž+dodávka+nátěr potrubí včetně přesunu hmot - kompletní provedení.</t>
  </si>
  <si>
    <t>-12-ocelové potrubí pro vypouštění emulze vedené pod podlahou v podsypu, viz podklad pro výkaz výměr, prořez+ztratné : 18,00*1,25</t>
  </si>
  <si>
    <t>899711122R00</t>
  </si>
  <si>
    <t>Výstražné fólie výstražná fólie pro kanalizaci, šířka 30 cm</t>
  </si>
  <si>
    <t>721290112R00</t>
  </si>
  <si>
    <t>Zkouška těsnosti kanalizace v objektech vodou, DN 200</t>
  </si>
  <si>
    <t>721176209RTT</t>
  </si>
  <si>
    <t>Potrubí PVC-KG SN8 (ležaté) v zemi, DN 110 mm, včetně tvarovek, příslušenství, kompletní provedení</t>
  </si>
  <si>
    <t>-8.2-propoj jímek na zaolejovanou vodu dl.3,0m, viz podklad pro VV : 3,00</t>
  </si>
  <si>
    <t>721176227RTT</t>
  </si>
  <si>
    <t>Potrubí PVC-KG SN8 (ležaté) v zemi, DN 150 mm, včetně tvarovek a příslušenství, případných navrtávek, atd. - kompletní provedení</t>
  </si>
  <si>
    <t>dopojení kanalizace (část=4m, výkop viz níže) : 26,00</t>
  </si>
  <si>
    <t xml:space="preserve">-9-Kanalizace v hale, která není součástí ZTI (přípojky uloženy v podsypu pod podlahou) : </t>
  </si>
  <si>
    <t>-9.1- přípojka PVC-KG DN 150 : 28,00</t>
  </si>
  <si>
    <t>-9.2- přípojka PVC-KG DN 150 : 52,00</t>
  </si>
  <si>
    <t>-9.3- přípojka PVC-KG DN 150 : 25,00</t>
  </si>
  <si>
    <t>-9.4- přípojka PVC-KG DN 150 : 6,00</t>
  </si>
  <si>
    <t>-9.5- přípojka PVC-KG DN 150 : 76,00</t>
  </si>
  <si>
    <t>-9.6- přípojka PVC-KG DN 150 : 106,00</t>
  </si>
  <si>
    <t>-9.7- přípojka PVC-KG DN 150 (část=4m, výkop viz níže) : 7,00</t>
  </si>
  <si>
    <t>rezerva,prořez,ztratné cca +20% : 326,00*0,2</t>
  </si>
  <si>
    <t>721176229RTT</t>
  </si>
  <si>
    <t>Potrubí PVC-KG SN8 (ležaté) v zemi, DN 300 mm, včetně tvarovek, příslušenství, kompletní provedení</t>
  </si>
  <si>
    <t>-8.1-propoj jímek na zaolejovanou vod dl.2,0m, viz podklad pro VV : 2,00</t>
  </si>
  <si>
    <t>139600013RBG</t>
  </si>
  <si>
    <t>Ruční výkop v hornině 4, svislé přemístění, odvoz do 10 000 m</t>
  </si>
  <si>
    <t>dopojení kanalizace : 0,60*4,00*1,50</t>
  </si>
  <si>
    <t xml:space="preserve">-9-Kanalizace v hale, která není součástí ZTI : </t>
  </si>
  <si>
    <t>-9.7- přípojka PVC DN 125 (část=4m) : 0,60*(7,00-3,00)*1,50</t>
  </si>
  <si>
    <t>174100050RAC</t>
  </si>
  <si>
    <t>Zásyp jam, rýh a šachet štěrkopískem, dovoz ze vzdálenosti 10 000 m, Kamenivo nestanovené těžené; frakce 0,0 až 32,0 mm</t>
  </si>
  <si>
    <t>7,20-2,64</t>
  </si>
  <si>
    <t>175100020RAC</t>
  </si>
  <si>
    <t>Obsyp potrubí štěrkopískem, dovoz ze vzdálenosti 10 000 m, Kamenivo stanovené přírodní; těžené; 0/16; OH = 2,51 Mg/m3; štěrkopísek</t>
  </si>
  <si>
    <t>prohozenou zeminou nebo štěrkopískem, s vodorovnou přepravou k místu zásypu, uložením ve vrstvách a zhutněním.</t>
  </si>
  <si>
    <t>včetně lože ze štěrkopísku</t>
  </si>
  <si>
    <t xml:space="preserve">"Lože+Obsyp" : </t>
  </si>
  <si>
    <t>dopojení kanalizace : 0,60*4,00*(0,45+0,10)</t>
  </si>
  <si>
    <t>-9.7- přípojka PVC DN 125 (část=4m) : 0,60*(7,00-3,00)*(0,45+0,10)</t>
  </si>
  <si>
    <t>894431313RBC</t>
  </si>
  <si>
    <t>Šachty plastové plastové šachty z dílců D 425 mm, dno sběrné s výkyvnými hrdly, D 160 mm, délka šachtové roury 1,50 m, poklop děrovaný litina 40 t, Příslušenství šachty - adptér teleskopický pro šachtovou rouru, včetně těsnění, d = 425 , h = 375 mm</t>
  </si>
  <si>
    <t>Osazení plastového dna, osazení korugované šachtové roury, vložení těsnění, osazení šachtové teleskopické roury a litinového poklopu.</t>
  </si>
  <si>
    <t>Včetně dodání veškerých dílců šachty, poklopu a těsnění.</t>
  </si>
  <si>
    <t>předpoklad : 20,00</t>
  </si>
  <si>
    <t>912      R00</t>
  </si>
  <si>
    <t>Hzs - Zedník tř.7</t>
  </si>
  <si>
    <t>případné zednické výpomoci, předpoklad : 60,00</t>
  </si>
  <si>
    <t xml:space="preserve">-1-Kanály-část u technologie pece tyčí : </t>
  </si>
  <si>
    <t>-1.1-vnitř.š.kanálu 1000mm, plocha zakrytí=80m2,hm.120kg/m2 : 80,00*120,00</t>
  </si>
  <si>
    <t>-1.2-vnitř.rozměr šachty 1300mm, plocha zakrytí=8,6m2,hm.150kg/m2 : 8,60*150,00</t>
  </si>
  <si>
    <t>-1.3-vnitř.š.kanálu 600mm, plocha zakrytí=12,5m2,hm.100kg/m2 : 12,50*100,00</t>
  </si>
  <si>
    <t>-1.4-vnitř.š.kanálu 800mm, plocha zakrytí=17,5m2,hm.110kg/m2 : 17,50*110,00</t>
  </si>
  <si>
    <t>-1.5-vnitř.š.kanálu 1000mm, plocha zakrytí=18,5m2,hm.120kg/m2 : 18,50*120,00</t>
  </si>
  <si>
    <t>-1.6-vnitř.š.kanálu 800mm, plocha zakrytí=28,0m2,hm.110kg/m2 : 28,00*110,00</t>
  </si>
  <si>
    <t>-1.7-okování hrany : 40,00</t>
  </si>
  <si>
    <t>-1.8-vnitř.š.zakrytí kanálu před rozvaděčem 450mm, plocha zakrytí=22m2,hm.105kg/m2 : 22,00*105,00</t>
  </si>
  <si>
    <t>Podkonstrukce pod rozvaděč a lemování hrany : 840,00</t>
  </si>
  <si>
    <t xml:space="preserve">-1-Kanály-část u technologie pece svitků : </t>
  </si>
  <si>
    <t>-1.9-vnitř.š.kanálu 800mm, plocha zakrytí=277,0m2,hm.150kg/m2 : 277,00*150,00</t>
  </si>
  <si>
    <t>-1.10-vnitř.š.kanálu do 2000mm, plocha zakrytí=178,0m2,hm.360kg/m2 : 178,00*360,00</t>
  </si>
  <si>
    <t xml:space="preserve">-2-Jímky-část u technologie pece tyčí : </t>
  </si>
  <si>
    <t>-2.1-Jímka u lití tyčí, kotevní desky vč.kotvení : 400,00</t>
  </si>
  <si>
    <t>-2.2-Jímka u Mouldshopu, okování hrany vč.kotvení : 203,00</t>
  </si>
  <si>
    <t>-2.4-okování hrany : 86,00</t>
  </si>
  <si>
    <t>-3.1-kotevní desky vč.kotvení : 1 200,00</t>
  </si>
  <si>
    <t>-3.2-nízká kolejnice A100 vč.kotvení : 8 000,00</t>
  </si>
  <si>
    <t>-3.3,3.4,3.5,3.6 ochranný plech podlahy, plocha=17,4m2 : 1 750,00</t>
  </si>
  <si>
    <t>767995105R00</t>
  </si>
  <si>
    <t>Výroba a montáž atypických kovovových doplňků staveb hmotnosti přes 50 do 100 kg</t>
  </si>
  <si>
    <t xml:space="preserve">-10-Těžké poklopy u TG včetně lemování otvoru a nátěru C5, viz podklad pro výkaz výměr : </t>
  </si>
  <si>
    <t>-10.1- plocha zakrytí 7,3m2,hm. 450kg/m2 : 7,30*450,00</t>
  </si>
  <si>
    <t>-10.2- plocha zakrytí 6,7m2,hm. 450kg/m2 : 6,70*450,00</t>
  </si>
  <si>
    <t>-10.3- plocha zakrytí 30,0m2,hm. 450kg/m2 : 30,00*450,00</t>
  </si>
  <si>
    <t>-10.4- plocha zakrytí 15,0m2,hm. 450kg/m2 : 15,00*450,00</t>
  </si>
  <si>
    <t>-10.5- plocha zakrytí 14,6m2,hm. 450kg/m2 : 14,60*450,00</t>
  </si>
  <si>
    <t>-10.6- plocha zakrytí 9,6m2,hm. 450kg/m2 : 9,60*450,00</t>
  </si>
  <si>
    <t>-10.7- plocha zakrytí 4x21,7m2,hm. 450kg/m2 : 4*21,70*450,00</t>
  </si>
  <si>
    <t>767995106R00</t>
  </si>
  <si>
    <t>Výroba a montáž atypických kovovových doplňků staveb hmotnosti přes 100 do 250 kg</t>
  </si>
  <si>
    <t>-5-Vodítka pro trafa, UPE100, dl.44,2m vč.kotvení : 550,00</t>
  </si>
  <si>
    <t>-6-Detail hrany podlahy v otvoru dveří, vrat, okování hrany dl.147,0m vč.kotvení, dilat.zdvojený smykový trn=95ks : 1 350,00</t>
  </si>
  <si>
    <t>Dodávka materiálu pro zakrytí včetně lemování otvorů a povrch.úpravy nátěrem tř.C5, kompletní dodávka</t>
  </si>
  <si>
    <t>prořez+ztratné 10% : 22 555,00/1000*1,1</t>
  </si>
  <si>
    <t>prořez+ztratné 10% : 105 630,00/1000*1,1</t>
  </si>
  <si>
    <t>13611229R</t>
  </si>
  <si>
    <t>Dodávka materiálu pro těžké poklopy u TG včetně lemování otvorů a povrch.úpravy nátěrem tř.C5, kompletní dodávka</t>
  </si>
  <si>
    <t>prořez+ztratné 10% : 76 500,00/1000*1,1</t>
  </si>
  <si>
    <t>13611239R</t>
  </si>
  <si>
    <t>Dodávka materiálu pro jímky včetně kotevních desek, okování hran a povrch.úpravy nátěrem tř.C5, kompletní dodávka</t>
  </si>
  <si>
    <t>prořez+ztratné 10% : 11 639,00/1000*1,1</t>
  </si>
  <si>
    <t>13611249R</t>
  </si>
  <si>
    <t>Dodávka materiálu pro vodítka pro trafa, okování hran u dveří,vrat a povrch.úpravy nátěrem tř.C5, kompletní dodávka</t>
  </si>
  <si>
    <t xml:space="preserve">-5-Vodítka pro trafa, UPE100, dl.44,2m vč.kotvení : </t>
  </si>
  <si>
    <t xml:space="preserve">-6-Detail hrany podlahy v otvoru dveří, vrat, okování hrany dl.147,0m vč.kotvení, dilat.zdvojený smykový trn=95ks : </t>
  </si>
  <si>
    <t>prořez+ztratné 10% : 1 900,00/1000*1,1</t>
  </si>
  <si>
    <t>741410022RTT</t>
  </si>
  <si>
    <t>Montáž uzemňovacího vedení s upevněním, propojením a připojením pomocí svorek v zemi, s izolací spojů pásku průřezu do 120 mm2 v průmyslové výstavbě</t>
  </si>
  <si>
    <t>998741101RTT</t>
  </si>
  <si>
    <t>Přesun hmot tonážní pro silnoproud v objektech v do 6 m</t>
  </si>
  <si>
    <t>Material1</t>
  </si>
  <si>
    <t>Zemnící páska 30x4 FeZn</t>
  </si>
  <si>
    <t>Material2</t>
  </si>
  <si>
    <t>Zemnící páska NEREZ 30x3,5 V4A</t>
  </si>
  <si>
    <t>Material3</t>
  </si>
  <si>
    <t>Propojovací svorka ocelová pro propojení armování budovy, pro prům. 6-22 / pásek 40mm</t>
  </si>
  <si>
    <t>Material4</t>
  </si>
  <si>
    <t>Svorka páska-páska s mezideskou (FeZn)</t>
  </si>
  <si>
    <t>Material5</t>
  </si>
  <si>
    <t>Svorka páska-páska s mezideskou V4A (nerez)</t>
  </si>
  <si>
    <t>Material6</t>
  </si>
  <si>
    <t>Hydroizolace asfaltová 5 kg</t>
  </si>
  <si>
    <t>Material7</t>
  </si>
  <si>
    <t>Petrolátová protikorozní páska pro uzemnění 10bm</t>
  </si>
  <si>
    <t>Material8</t>
  </si>
  <si>
    <t>Drobný montážní materiál</t>
  </si>
  <si>
    <t>00523  RE</t>
  </si>
  <si>
    <t>Revize (měření, kontrola, vystavení zprávy)</t>
  </si>
  <si>
    <t>POL99_8</t>
  </si>
  <si>
    <t>005241010RE</t>
  </si>
  <si>
    <t>Dokumentace skutečného provedení –  3x tisk, 1xUSB/DVD</t>
  </si>
  <si>
    <t>979012112R00</t>
  </si>
  <si>
    <t xml:space="preserve">Svislá doprava suti a vybouraných hmot svislá doprava suti na výšku do 3,5 m,  </t>
  </si>
  <si>
    <t>Přesun suti</t>
  </si>
  <si>
    <t>POL8_</t>
  </si>
  <si>
    <t>s popřípadným nutným naložením do dopravního zařízení, s vyprázdněním dopravního zařízení na hromadu nebo do dopravního prostředku, vč. příplatku za každých dalších i započatých 3,5 m výšky nad 3,5 m,</t>
  </si>
  <si>
    <t>979012119R00</t>
  </si>
  <si>
    <t>Svislá doprava suti a vybouraných hmot svislá doprava suti na výšku do 3,5 m, příplatek za každých dalších i započatých 3,5 m výšky přes 3,5 m</t>
  </si>
  <si>
    <t>979086112R00</t>
  </si>
  <si>
    <t xml:space="preserve">Vodorovná doprava suti a vybouraných hmot nakládání nebo překládání suti a vybouraných hmot na dopravní prostředek při vodorovné dopravě,  ,  </t>
  </si>
  <si>
    <t>832-1</t>
  </si>
  <si>
    <t>bez naložení, s vyložením a hrubým urovnáním</t>
  </si>
  <si>
    <t>979082213R00</t>
  </si>
  <si>
    <t>Vodorovná doprava suti po suchu bez naložení, ale se složením a hrubým urovnáním na vzdálenost do 1 km</t>
  </si>
  <si>
    <t>979082219R00</t>
  </si>
  <si>
    <t>Vodorovná doprava suti po suchu příplatek k ceně za každý další i započatý 1 km přes 1 km</t>
  </si>
  <si>
    <t>celkem odvoz na skládku do 30 km.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</si>
  <si>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</si>
  <si>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</si>
  <si>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</si>
  <si>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</si>
  <si>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979999982R00</t>
  </si>
  <si>
    <t>Poplatek za recyklaci, betonu, kusovost nad 1600 cm2, skupina 17 01 01 z Katalogu odpadů</t>
  </si>
  <si>
    <t>979093111R00</t>
  </si>
  <si>
    <t>Uložení suti na skládku bez zhutnění</t>
  </si>
  <si>
    <t>800-6</t>
  </si>
  <si>
    <t>s hrubým urovnáním,</t>
  </si>
  <si>
    <t>122100010RAC</t>
  </si>
  <si>
    <t>Odkopávky a prokopávky odkopávky nezapažené v hornině 1-4  naložení,odvoz 10 000 m, uložení</t>
  </si>
  <si>
    <t>nezapažené s naložením na dopravní prostředek, odvozem a uložením na skládku, bez poplatku za skládku.</t>
  </si>
  <si>
    <t>181300010RAD</t>
  </si>
  <si>
    <t>Rozprostření ornice v rovině nebo svahu do 1 : 5 a osetí travou při tloušťce 150 mm, dovoz ornice ze vzdálenosti 10 000 m</t>
  </si>
  <si>
    <t>vč. urovnání ornice, naložení na skládce, vodorovným přemístěním ornice na místo rozprostření, založení trávníku osetím a dodávky travního semene.</t>
  </si>
  <si>
    <t>včetně dodání ornice.</t>
  </si>
  <si>
    <t>181101102R00</t>
  </si>
  <si>
    <t>Úprava pláně v zářezech v hornině 1 až 4, se zhutněním</t>
  </si>
  <si>
    <t>vyrovnáním výškových rozdílů, ploch vodorovných a ploch do sklonu 1 : 5.</t>
  </si>
  <si>
    <t xml:space="preserve">Kce komunikací a zpev.ploch : </t>
  </si>
  <si>
    <t>asfaltová plocha (skladba 1) : 2 500,00</t>
  </si>
  <si>
    <t xml:space="preserve">Kce komunikace na SZ straně : </t>
  </si>
  <si>
    <t>asfaltová plocha (skladba 2) : 932,00</t>
  </si>
  <si>
    <t>181101111R00</t>
  </si>
  <si>
    <t>Úprava pláně v zářezech bez rozlišení horniny, se zhutněním - ručně</t>
  </si>
  <si>
    <t>Chodník-zámková dlažba : 117,00</t>
  </si>
  <si>
    <t>564851111RT2</t>
  </si>
  <si>
    <t>Podklad ze štěrkodrti s rozprostřením a zhutněním frakce 0-32 mm, tloušťka po zhutnění 150 mm</t>
  </si>
  <si>
    <t>Chodník-zámková dlažba : 117,00*1,1</t>
  </si>
  <si>
    <t>564861111RT4</t>
  </si>
  <si>
    <t>Podklad ze štěrkodrti s rozprostřením a zhutněním frakce 0-63 mm, tloušťka po zhutnění 200 mm</t>
  </si>
  <si>
    <t>asfaltová plocha (skladba 2) : 932,00*1,1</t>
  </si>
  <si>
    <t>asfaltová plocha (skladba 1) : 2 500,00*1,1</t>
  </si>
  <si>
    <t>564952111R00</t>
  </si>
  <si>
    <t>Podklad nebo kryt z mechanicky zpevněného kameniva (MZK) tloušťka po zhutnění 150 mm</t>
  </si>
  <si>
    <t>s rozprostřením a zhutněním</t>
  </si>
  <si>
    <t>564952113R00</t>
  </si>
  <si>
    <t>Podklad nebo kryt z mechanicky zpevněného kameniva (MZK) tloušťka po zhutnění 170 mm</t>
  </si>
  <si>
    <t>565131111R00</t>
  </si>
  <si>
    <t>Podklad z kameniva obaleného asfaltem ACP 16+, v pruhu šířky do 3 m, třídy 1, tloušťka po zhutnění 50 mm</t>
  </si>
  <si>
    <t>565151111RT3</t>
  </si>
  <si>
    <t>Podklad z kameniva obaleného asfaltem ACP 16+ až ACP 22+, v pruhu šířky do 3 m, třídy 1, tloušťka po zhutnění 70 mm</t>
  </si>
  <si>
    <t>573111124R00</t>
  </si>
  <si>
    <t>Postřik infiltrační asfaltovým pojivem množství zbytkového asfaltu 1,00 kg/m2</t>
  </si>
  <si>
    <t>573231123R00</t>
  </si>
  <si>
    <t>Postřik spojovací kationaktivní emulzí KAE , množství zbytkového asfaltu 0,30 kg/m2</t>
  </si>
  <si>
    <t>bez posypu kamenivem</t>
  </si>
  <si>
    <t>z afaltové emulze.</t>
  </si>
  <si>
    <t>asfaltová plocha (skladba 1) : 2 500,00*3</t>
  </si>
  <si>
    <t>asfaltová plocha (skladba 2) : 932,00*2</t>
  </si>
  <si>
    <t>577131211R00</t>
  </si>
  <si>
    <t>Beton asfaltový s rozprostřením a zhutněním v pruhu šířky do 3 m, ACO 8 nebo ACO 11 nebo ACO 16, tloušťky 40 mm, plochy přes 1000 m2</t>
  </si>
  <si>
    <t>577141122R00</t>
  </si>
  <si>
    <t>Beton asfaltový s rozprostřením a zhutněním v pruhu šířky do 3 m, ACL 16+, tloušťky 50 mm, plochy přes 1000 m2</t>
  </si>
  <si>
    <t>596215020R00</t>
  </si>
  <si>
    <t>Kladení zámkové dlažby do drtě tloušťka dlažby 60 mm, tloušťka lože 30 mm</t>
  </si>
  <si>
    <t>s provedením lože z kameniva drceného, s vyplněním spár, s dvojitým hutněním a se smetením přebytečného materiálu na krajnici. S dodáním hmot pro lože a výplň spár.</t>
  </si>
  <si>
    <t>596291111R00</t>
  </si>
  <si>
    <t>Řezání zámkové dlažby tloušťky 60 mm</t>
  </si>
  <si>
    <t>597103055RTT</t>
  </si>
  <si>
    <t>Vpusť uliční z plastových dílců + mříž, zatížení B 125, podkladní kce</t>
  </si>
  <si>
    <t>597101040RAA</t>
  </si>
  <si>
    <t>Odvodňovací žlaby komunikací a zpevněných ploch žlab odvodnovací polymerbetonový včetně dodávky roštu a žlabu, pro zatížení E600, Žlab odvodňovací polymerbetonový bez krytu; s odtokem ve dně; DN = 100; zatížení: F 900; l = 1 000 mm; b = 140 mm; h = 150 mm; hrana z litiny</t>
  </si>
  <si>
    <t>montáž odvodňovacích žlabů a vpustí k odvodňovacím žlabům z polymerbetonu, včetně betonového lože popř. obetonování, s dodávkou žlabů a vpustí.</t>
  </si>
  <si>
    <t>délka liniových odvodň.žlabů : 1*3,00+3*6,00+1*7,00</t>
  </si>
  <si>
    <t>597103025RA0</t>
  </si>
  <si>
    <t>Odvodňovací žlaby komunikací a zpevněných ploch vpusť k žlabu polymerbetonová včetně dodávky vpusti, pro zatížení E600, Mříž vtoková materiál: litina; můstková; zatížení: E 600; l = 500 mm; b = 100 mm</t>
  </si>
  <si>
    <t>vpusť k liniovému žlabu : 5,00</t>
  </si>
  <si>
    <t>59245110R</t>
  </si>
  <si>
    <t>Dlažba betonová typ: obdélníkový; dl = 200 mm; š = 100 mm; tl = 60,0 mm; barva: šedá</t>
  </si>
  <si>
    <t>Chodník-zámková dlažba, ztratné 5% : 117,00*1,05</t>
  </si>
  <si>
    <t>831350113RTT</t>
  </si>
  <si>
    <t>Kanalizační přípojka z trub PVC, D 160 mm, rýha šířky 0,9 m, hloubky 1,5 m</t>
  </si>
  <si>
    <t>Položka obsahuje: vyhloubení rýhy, svislé přemístění, případné pažení rýhy, naložení přebytku zeminy na dopravní prostředek a odvoz do 10 km na skládku/deponii (deponii si zajistí zhotovitel), lože pod potrubí z kameniva 4-8 mm, dodávku a montáž potrubí z trub PVC hrdlových vnějšího průměru podle popisu, dodávku a montáž PVC tvarovek, zkoušku těsnosti potrubí, obsyp potrubí z kameniva 4-8 mm, dosyp rýhy štěrkopískem/štěrkodrtí se zhutněním, přesuny hmot.</t>
  </si>
  <si>
    <t>dešťové přípojky : 69,00</t>
  </si>
  <si>
    <t>917932131R00</t>
  </si>
  <si>
    <t>Osazení silniční přídlažby  z betonových dlaždic o rozměru 500x250 mm,  , lože z betonu C20/25, bez dodávky přídlažby</t>
  </si>
  <si>
    <t>917862111R01</t>
  </si>
  <si>
    <t>Osazení stojat. obrub.bet. s opěrou, do lože z betonu, včetně dodání betonu</t>
  </si>
  <si>
    <t>pro obrubník 10/25 : 370,00</t>
  </si>
  <si>
    <t>pro obrubník 15/25 : 191,00</t>
  </si>
  <si>
    <t>919003010RTT</t>
  </si>
  <si>
    <t>Statická zatěžovací zkouška dle ČSN 72 1006</t>
  </si>
  <si>
    <t>919726213R01</t>
  </si>
  <si>
    <t>Těsnění spár krytu zálivkou, včetně dodání hmot</t>
  </si>
  <si>
    <t>592162116R</t>
  </si>
  <si>
    <t>Dlažba betonová typ: obdélníkový; dl = 500 mm; š = 250 mm; tl = 80,0 mm; barva: šedá</t>
  </si>
  <si>
    <t>betonová přídlažba, ztratné 1% : 511,00*2*1,01</t>
  </si>
  <si>
    <t>59217421R</t>
  </si>
  <si>
    <t>obrubník chodníkový materiál beton; l = 1000,0 mm; š = 100,0 mm; h = 250,0 mm; barva šedá</t>
  </si>
  <si>
    <t>ztratné 1% : 370,00*1,01</t>
  </si>
  <si>
    <t>59217488R</t>
  </si>
  <si>
    <t>obrubník silniční materiál beton; l = 1000,0 mm; š = 150,0 mm; h = 250,0 mm; barva šedá</t>
  </si>
  <si>
    <t>ztratné 1% : 191,00*1,01</t>
  </si>
  <si>
    <t>938908411R00</t>
  </si>
  <si>
    <t>Očištění povrchu saponátovým roztokem saponátovým roztokem</t>
  </si>
  <si>
    <t>povrchu živičného, betonového nebo dlážděného</t>
  </si>
  <si>
    <t>před předáním komunikace/chodníku do užívání : 2 500,00+932,00+117,00</t>
  </si>
  <si>
    <t>938909311R00</t>
  </si>
  <si>
    <t>Odstranění bláta a nánosu z povrchu podkladu nebo krytu živičného nebo betonováho</t>
  </si>
  <si>
    <t>935112211R01</t>
  </si>
  <si>
    <t>Osazení příkopového žlabu do betonu tl.10cm z příkopových tvárnic š. do 80cm</t>
  </si>
  <si>
    <t>s vyplněním a zatřením spár cementovou maltou, se zřízením lože z betonu, včetně dodání betonu.</t>
  </si>
  <si>
    <t>59227518R</t>
  </si>
  <si>
    <t>Žlab odvodňovací betonový příkopový; l = 330 mm; b = 630 mm; h = 150 mm</t>
  </si>
  <si>
    <t>ztratné 1% : 3*175,00*1,01</t>
  </si>
  <si>
    <t>včetně odvozu a likvidace vyb.materiálu</t>
  </si>
  <si>
    <t>jádrový vývrt skrz trvalé pažení zajišťující stavební jámu č.1 : 4*0,15</t>
  </si>
  <si>
    <t>998225111R00</t>
  </si>
  <si>
    <t>Přesun hmot komunikací a letišť, kryt živičný jakékoliv délky objektu</t>
  </si>
  <si>
    <t>vodorovně do 200 m</t>
  </si>
  <si>
    <t>998225191R00</t>
  </si>
  <si>
    <t>Přesun hmot komunikací a letišť, kryt živičný příplatek k ceně za zvětšený přesun přes vymezenou dopravní vzdálenost do 1 000 m</t>
  </si>
  <si>
    <t>131301202R00</t>
  </si>
  <si>
    <t>Hloubení zapažených jam a zářezů do 1000 m3, v hornině 4, strojně, s ručním dočištěním</t>
  </si>
  <si>
    <t>s urovnáním dna do předepsaného profilu a spádu, s případně nutným přemístěním výkopku ve výkopišti a dále buď s přemístěním výkopku na přilehlém terénu na vzdálenost do 3 m od kraje jámy nebo s naložením na dopravní prostředek</t>
  </si>
  <si>
    <t>pro podzemní nádrže + pro odlučovače ropných látek=dodávka TG : (17,60*11,00)*3,95*0,25</t>
  </si>
  <si>
    <t>-3,60*11,00*1,25*0,25</t>
  </si>
  <si>
    <t>131301209R00</t>
  </si>
  <si>
    <t xml:space="preserve">Hloubení zapažených jam a zářezů příplatek za lepivost, v hornině 4,  </t>
  </si>
  <si>
    <t>131401202R00</t>
  </si>
  <si>
    <t>Hloubení zapažených jam a zářezů do 1000 m3, v hornině 5, s použitím trhavin</t>
  </si>
  <si>
    <t>pro podzemní nádrže + pro odlučovače ropných látek=dodávka TG : (17,60*11,00)*3,95*0,75</t>
  </si>
  <si>
    <t>-3,60*11,00*1,25*0,75</t>
  </si>
  <si>
    <t>161101102R00</t>
  </si>
  <si>
    <t>Svislé přemístění výkopku z horniny 1 až 4, při hloubce výkopu přes 2,5 do 4 m</t>
  </si>
  <si>
    <t>16% z hloubení jam : (715,22)*0,16</t>
  </si>
  <si>
    <t>pro zpětný zásyp : 236,004</t>
  </si>
  <si>
    <t>odvoz na deponii (zajistí si zhotovitel) : 357,61*2</t>
  </si>
  <si>
    <t>174101101R00</t>
  </si>
  <si>
    <t>Zásyp sypaninou se zhutněním jam, šachet, rýh nebo kolem objektů v těchto vykopávkách</t>
  </si>
  <si>
    <t>z jakékoliv horniny s uložením výkopku po vrstvách,</t>
  </si>
  <si>
    <t>715,22-356,40-16,836-105,98</t>
  </si>
  <si>
    <t>Poplatky za skládku horniny 5 - 7, skupina 17 05 04 z Katalogu odpadů</t>
  </si>
  <si>
    <t>151828301RA0</t>
  </si>
  <si>
    <t>Pažení záporové dočasné v hornině 4., ocelové zápory HEB 300, hloubky do 5 m, kotvené pramencovýni kotvami</t>
  </si>
  <si>
    <t>- vyvrtání otvoru pro zápory - osazení zápor do betonového lože se zásypem  - dodávku zápor včetně dopravy - dodávka a osazení pažin z dřevěných fošen - dodávka a montáž ocelové převázky - osazení a napnutí kotev - vytažení zápor - odstranění převázky</t>
  </si>
  <si>
    <t>Konkrétní záporové pažení bude návrhem zhotovitele výkopové jámy dle jeho zvyklostí.</t>
  </si>
  <si>
    <t>ve výměře započtena čistá plocha stěn pažení výkopu : 2,65*14,60</t>
  </si>
  <si>
    <t>3,90*43,40</t>
  </si>
  <si>
    <t>pro podzemní nádrže : (17,60*11,00)</t>
  </si>
  <si>
    <t xml:space="preserve">"Podzemní nádrže" : </t>
  </si>
  <si>
    <t>hutněný podsyp tl.500 mm : (17,60*11,00)*0,50</t>
  </si>
  <si>
    <t>hutněný podsyp tl.300 mm (pod odlučovače ropných látek=dodávka TG) : (3,60*8,50)*0,30</t>
  </si>
  <si>
    <t>(sokl pod terénem) přesah+ztratné 15% : (12,16+9,16)*2*0,70*1,15</t>
  </si>
  <si>
    <t>342172133RTT</t>
  </si>
  <si>
    <t>Panely stěnové z kovových sendvičových panelů  tl. 100mm s tepelně izolačním  jádrem z minerál.vlny, RAL dle PD</t>
  </si>
  <si>
    <t>Obvodový plášť bude dodán včetně potřebných kotevních prvků, těsnících pásků, ztužujících prvků, lemování, prostupů, oplechování apod.</t>
  </si>
  <si>
    <t>čistá plocha, prořez+ztratné 15% : 252,50*1,15</t>
  </si>
  <si>
    <t>podkl.beton.tl.150 mm : (12,20*9,20)*0,15</t>
  </si>
  <si>
    <t>380326142RT4</t>
  </si>
  <si>
    <t>Kompletní konstrukce z betonu železového vodostavebního třídy C 30/37, vliv prostředí XF4, tloušťky konstrukce přes 150 do 300 mm</t>
  </si>
  <si>
    <t xml:space="preserve">"Podzemní nádrže=beton C30/37 XC2, XF3, XA2" : </t>
  </si>
  <si>
    <t>strop tl.300 mm : (11,00*8,00)*0,30</t>
  </si>
  <si>
    <t>betonový sokl š.200 mm, v.300 mm : 0,20*(11,75+8,70)*2*0,30</t>
  </si>
  <si>
    <t>-snížení ve vratech : -0,20*2,70*0,30</t>
  </si>
  <si>
    <t>380326143RT4</t>
  </si>
  <si>
    <t>Kompletní konstrukce z betonu železového vodostavebního třídy C 30/37, vliv prostředí XF4, tloušťky konstrukce přes 300 mm</t>
  </si>
  <si>
    <t>dno tl.500 mm : (12,00*9,00)*0,50</t>
  </si>
  <si>
    <t>obvodové stěny tl.500 mm, v.2800 mm : 0,50*(12,00+9,00)*2*2,80</t>
  </si>
  <si>
    <t>vnitř.stěna tl.500 mm, v.2400 mm : 0,50*8,00*2,40</t>
  </si>
  <si>
    <t>strop tl.300 mm : (11,00*8,00)</t>
  </si>
  <si>
    <t>dno tl.500 mm : (12,00+9,00)*2*0,50</t>
  </si>
  <si>
    <t>obvodové stěny tl.500 mm, v.2800 mm : 2*(12,00+9,00)*2*2,80</t>
  </si>
  <si>
    <t>vnitř.stěna tl.500 mm, v.2400 mm : 2*8,00*2,40</t>
  </si>
  <si>
    <t>betonový sokl š.200 mm, v.300 mm : 2*(11,75+8,70)*2*0,30</t>
  </si>
  <si>
    <t>-snížení ve vratech : -2*2,70*0,30</t>
  </si>
  <si>
    <t>+2*0,20*0,30</t>
  </si>
  <si>
    <t>vyztuženost cca 190 kg/m3 betonu : (28,692)*190,00/1000</t>
  </si>
  <si>
    <t>vyztuženost cca 320 kg/m3 betonu : (122,40)*320,00/1000</t>
  </si>
  <si>
    <t>411354175R00</t>
  </si>
  <si>
    <t>Podpěrná konstrukce bednění stropů přes 12 do 20 kPa, zřízení</t>
  </si>
  <si>
    <t>výšky do 4 m se zesílením dna bednění podle hodnoty zatížení betonovou směsí a výztuží. Bez pomocného lešení.</t>
  </si>
  <si>
    <t>411354176R00</t>
  </si>
  <si>
    <t>Podpěrná konstrukce bednění stropů přes 12 do 20 kPa, odstranění</t>
  </si>
  <si>
    <t>622311521RU1</t>
  </si>
  <si>
    <t>Zateplení soklu extrudovaným polystyrénem, tloušťky 80 mm, kontaktní nátěr a mozaiková omítka</t>
  </si>
  <si>
    <t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t>
  </si>
  <si>
    <t>sokl nad terénem : (12,16+9,16)*2*0,35</t>
  </si>
  <si>
    <t>622311521RV1</t>
  </si>
  <si>
    <t>Zateplení soklu extrudovaným polystyrénem, tloušťky 80 mm, zakončené stěrkou s výztužnou tkaninou</t>
  </si>
  <si>
    <t>sokl pod terénem : (12,16+9,16)*2*0,70</t>
  </si>
  <si>
    <t>622311524RV1</t>
  </si>
  <si>
    <t>Zateplení soklu extrudovaným polystyrénem, tloušťky 140 mm, zakončené stěrkou s výztužnou tkaninou</t>
  </si>
  <si>
    <t>631312621RN5</t>
  </si>
  <si>
    <t>Mazanina z betonu prostého tl. přes 50 do 80 mm třídy C 20/25, stupeň vlivu prostředí XC2, pro průmyslové podlahy s urychlenou možností finální úpravy leštěním</t>
  </si>
  <si>
    <t>(z kameniva) hlazená dřevěným hladítkem</t>
  </si>
  <si>
    <t>"spádová vrstva tl. 30-100mm" : (12,00*9,00)*0,07</t>
  </si>
  <si>
    <t>641941102RTT</t>
  </si>
  <si>
    <t>Okno plastové 3000 x 1500 mm, trojdílné-1křídlo otvíravé/sklopné, izolační dvojsklo, příslušenství, RAL dle PD</t>
  </si>
  <si>
    <t>Ud = 1,2w/m2K</t>
  </si>
  <si>
    <t>okno VO/2 : 2,00</t>
  </si>
  <si>
    <t>642940221RTT</t>
  </si>
  <si>
    <t>Vrata vnější 2xkřídl 2700x4000 mm s integrovanými dveřmi 900x2000 mm, zateplené Ud = 2,5W/m2K, zámek, kování klika/klika, příslušenství</t>
  </si>
  <si>
    <t>Ud = 2,5w/m2K</t>
  </si>
  <si>
    <t>V/1 viz výkres : 1,00</t>
  </si>
  <si>
    <t>Kanalizační přípojka z trub PVC-KG, D 125 mm, hl. cca 1,0m, včetně potrubí, tvarovek, zemních prací, lože a podsypu ze štěrkopísku, odvozu přebytku zeminy na skládku - kompletní provedení</t>
  </si>
  <si>
    <t>894431313RTT</t>
  </si>
  <si>
    <t>Šachta plastová, D 425 mm, délka šachtové roury 1,50 m, sběrná, dno KG D 125 mm, poklop litina 12,5 t</t>
  </si>
  <si>
    <t>na dešťové kanaliazaci, předpoklad : 2,00</t>
  </si>
  <si>
    <t>nespecifikované práce v rámci zpracované PD=DZS, předpoklad : 80,00</t>
  </si>
  <si>
    <t>933901111R00</t>
  </si>
  <si>
    <t>Zkoušky objektů a vymývání provedení zkoušky vodotěsnosti betonové nádrže jakéhokoliv druhu a tvaru, o obsahu do 1000 m3</t>
  </si>
  <si>
    <t>-</t>
  </si>
  <si>
    <t>933901311R00</t>
  </si>
  <si>
    <t>Zkoušky objektů a vymývání naplnění a vyprázdnění nádrže pro účely vymývací (proplachovací), o obsahu do 1000 m3</t>
  </si>
  <si>
    <t>931994100RTT</t>
  </si>
  <si>
    <t>Utěsnění pracovní spáry těsnícím profilem, včetně dodávky těsnícího profillu</t>
  </si>
  <si>
    <t>Přesné množství bude určeno při realizaci - Montáž+dodávka - kompletní provedení</t>
  </si>
  <si>
    <t>dno+stěna : 51,00</t>
  </si>
  <si>
    <t>941955001R00</t>
  </si>
  <si>
    <t>Lešení lehké pracovní pomocné pomocné, o výšce lešeňové podlahy do 1,2 m</t>
  </si>
  <si>
    <t>v nádržích : 2*42,00</t>
  </si>
  <si>
    <t>čerpadlovna : 94,50</t>
  </si>
  <si>
    <t>899104111R00</t>
  </si>
  <si>
    <t>Osazení poklopů litinových a ocelových o hmotnost jednotlivě přes 150 kg</t>
  </si>
  <si>
    <t>Z/2 poklop : 7,00</t>
  </si>
  <si>
    <t>952903112R00</t>
  </si>
  <si>
    <t>Vyčištění objektů při světlé výšce prostoru do 3,5 m čistíren odpadních vod, nádrží, žlabů nebo kanálů</t>
  </si>
  <si>
    <t>při světlé výšce prostoru do 3,5 m čistíren odpadních vod, nádrží, vodojemů, žlabů nebo kanálů</t>
  </si>
  <si>
    <t>12,00*9,00</t>
  </si>
  <si>
    <t>953941312R00</t>
  </si>
  <si>
    <t>Osazení předmětů na hmoždinky osazení hasicího přístroje</t>
  </si>
  <si>
    <t>953941391R00</t>
  </si>
  <si>
    <t>Zkoušky a revize revize požárního hasicího přístroje do 5 ks</t>
  </si>
  <si>
    <t>953941395R00</t>
  </si>
  <si>
    <t xml:space="preserve">Zkoušky a revize vystavení revizní zprávy - požární hasicí přístroj </t>
  </si>
  <si>
    <t>959999999RTX</t>
  </si>
  <si>
    <t>D+M Záchytný a zádržný systém proti pádu osob z výšky a do hloubky, certifikovaný, včetně příslušenství, revize a předání do užívání - kompletní provedení</t>
  </si>
  <si>
    <t>44984119R</t>
  </si>
  <si>
    <t>Přístroj hasicí práškový PG6 34A</t>
  </si>
  <si>
    <t>55243340R</t>
  </si>
  <si>
    <t>Poklop ocelový 800x800 mm s rámem, možnost otevření shora i zdola, kompletní dodávka</t>
  </si>
  <si>
    <t>970051200R00</t>
  </si>
  <si>
    <t>Jádrové vrtání, kruhové prostupy v železobetonu jádrové vrtání , do D 200 mm</t>
  </si>
  <si>
    <t>včetně likvidace suti z vývrtů.</t>
  </si>
  <si>
    <t>5*0,30</t>
  </si>
  <si>
    <t>970051250R00</t>
  </si>
  <si>
    <t>Jádrové vrtání, kruhové prostupy v železobetonu jádrové vrtání , do D 250 mm</t>
  </si>
  <si>
    <t>4*0,30</t>
  </si>
  <si>
    <t>970056200R00</t>
  </si>
  <si>
    <t>Jádrové vrtání, kruhové prostupy v železobetonu příplatek za jádrové vrtání do stropu, do D 200 mm</t>
  </si>
  <si>
    <t>970056250R00</t>
  </si>
  <si>
    <t>Jádrové vrtání, kruhové prostupy v železobetonu příplatek za jádrové vrtání do stropu, do D 250 mm</t>
  </si>
  <si>
    <t>970057200R00</t>
  </si>
  <si>
    <t>Jádrové vrtání, kruhové prostupy v železobetonu příplatek za časté přemístění stroje jádrového vrtání, do D 200 mm</t>
  </si>
  <si>
    <t>970057250R00</t>
  </si>
  <si>
    <t>Jádrové vrtání, kruhové prostupy v železobetonu příplatek za časté přemístění stroje jádrového vrtání, do D 250 mm</t>
  </si>
  <si>
    <t>"Podzemní nádrže" : (12,00*9,00)</t>
  </si>
  <si>
    <t>"Podzemní nádrže" : (12,00+9,00)*2*3,30</t>
  </si>
  <si>
    <t>711132311R00</t>
  </si>
  <si>
    <t>Provedení izolace proti zemní vlhkosti pásy na sucho svislá,  , nopovou fólií včetně uchycovacích prvků</t>
  </si>
  <si>
    <t>ochrana HI (sokl pod terénem) : (12,16+9,16)*2*0,70</t>
  </si>
  <si>
    <t>28323110R</t>
  </si>
  <si>
    <t>Fólie profilovaná funkce: drenážní; materiál: PE-HD; výška nopů = 8 mm; povrchová úprava: PES rohož</t>
  </si>
  <si>
    <t>ochrana HI (sokl pod terénem) přesah+ztratné 15% : 29,848*1,15</t>
  </si>
  <si>
    <t>"Podzemní nádrže", ztratné 15% : (108,00+138,60)*1,15</t>
  </si>
  <si>
    <t>998711202R00</t>
  </si>
  <si>
    <t>Přesun hmot pro izolace proti vodě svisle do 12 m</t>
  </si>
  <si>
    <t>712351111R00</t>
  </si>
  <si>
    <t>Povlakové krytiny střech do 10° samolepicími pásy 1 vrstva, bez dodávky materiálu</t>
  </si>
  <si>
    <t xml:space="preserve">R1 Skladba střechy : </t>
  </si>
  <si>
    <t>"viz plocha střechy" : 110,30</t>
  </si>
  <si>
    <t>712372121RS1</t>
  </si>
  <si>
    <t xml:space="preserve">Povlakové krytiny střech do 10° z termoplastické fólie kotvené do profilovaného plechu nebo do bednění, 4 kotvy/m2, při tl. izolace do 160 mm, bez dodávky fólie,  </t>
  </si>
  <si>
    <t>712378013R00</t>
  </si>
  <si>
    <t>Klempířské doplňky k povlakovým krytinám z fólií závětrná lišta, RŠ 340 mm, z pozinkovaného plechu s povrchovou úpravou PVC</t>
  </si>
  <si>
    <t>"K/5 viz střecha" : 18,50</t>
  </si>
  <si>
    <t>283220012R</t>
  </si>
  <si>
    <t>Fólie hladká hydroizolační tl = 1,50 mm; materiál: PVC-P; nosná vložka: PES tkanina</t>
  </si>
  <si>
    <t>"viz plocha střechy" přesah+ztratné 15% : 110,30*1,15</t>
  </si>
  <si>
    <t>62852269R</t>
  </si>
  <si>
    <t>Pás hydroizolační asfaltový tl = 3,0 mm; funkce: protiradonová, parobrzdná; nosná vložka: skelná tkanina; asfalt: modifikovaný; horní strana: minerální posyp; spodní strana: snímatelná fólie</t>
  </si>
  <si>
    <t>"(parozábrana) viz plocha střechy" přesah+ztratné 15% : 110,30*1,15</t>
  </si>
  <si>
    <t>998712202R00</t>
  </si>
  <si>
    <t>Přesun hmot pro povlakové krytiny v objektech výšky od 6 do 12 m</t>
  </si>
  <si>
    <t>713141312R00</t>
  </si>
  <si>
    <t>Montáž tepelné izolace plochých střech jednovrstvé, tloušťky do 160 mm na kotvy</t>
  </si>
  <si>
    <t>63140233R</t>
  </si>
  <si>
    <t>Výrobek izolační pro budovy z minerální vlny (MW) tvar: deska; tl = 100 mm; dvouvrstvá; lambda = 0,040 W/(m.K); TR 10,0 kPa</t>
  </si>
  <si>
    <t>"viz plocha střechy" ztratné 5% : 110,30*1,05</t>
  </si>
  <si>
    <t>Provedení chemické izolace nátěrem, včetně dodávky</t>
  </si>
  <si>
    <t>vnitř.dno : 2*(5,25*8,00)</t>
  </si>
  <si>
    <t>vnitř.stěny v.2,4m : 2*(5,25+8,00)*2*2,40</t>
  </si>
  <si>
    <t>vnitř.strop : 2*(5,25*8,00)</t>
  </si>
  <si>
    <t>spádová vrstva na stropu s vytažením na sokl : (12,00*9,00)*1,1</t>
  </si>
  <si>
    <t>998715202R00</t>
  </si>
  <si>
    <t>Přesun hmot pro izolace proti chemickým vlivům v objektech výšky do 12 m</t>
  </si>
  <si>
    <t>721242116R00</t>
  </si>
  <si>
    <t>Lapač střešních splavenin DN 125, litina, včetně dodávky materiálu</t>
  </si>
  <si>
    <t>"viz střecha" : 4,00</t>
  </si>
  <si>
    <t>721290111R00</t>
  </si>
  <si>
    <t>Zkouška těsnosti kanalizace v objektech vodou, DN 125</t>
  </si>
  <si>
    <t>721176232RTT</t>
  </si>
  <si>
    <t>Potrubí KG (ležaté) zavěšené, D 110 x 3,2 mm včetně tvarovek, pomocného lešení, příslušenství, včetně objímek a kotevního materiálu - kompletní provedení</t>
  </si>
  <si>
    <t>721223429RTT</t>
  </si>
  <si>
    <t>Vpusť podlahová D100 se suchou zápachovou uzávěrkou, včetně dodávky podlahové vpusti, příslušenství - kompletní provedení</t>
  </si>
  <si>
    <t>zadnické výpomoci, předpoklad : 16,00</t>
  </si>
  <si>
    <t>998721202R00</t>
  </si>
  <si>
    <t>Přesun hmot pro vnitřní kanalizaci v objektech výšky do 12 m</t>
  </si>
  <si>
    <t>764815810R00</t>
  </si>
  <si>
    <t>Ostatní prvky ke žlabům a odpadním troubám kotlík žlabový oválného tvaru o rozměru 310/100 mm, z lakovaného pozinkovaného plechu,  , dodávka a montáž</t>
  </si>
  <si>
    <t>800-764</t>
  </si>
  <si>
    <t>"K/1 viz střecha" : 4,00</t>
  </si>
  <si>
    <t>764813355R00</t>
  </si>
  <si>
    <t>Lemování ukončení střechy (lemování izolace), lak.Pz plech tl. 3,0 mm, rš 500 mm</t>
  </si>
  <si>
    <t>Dodávka a montáž lemování včetně spojovacího materiálu.</t>
  </si>
  <si>
    <t>"K/3 viz střecha" : 24,00</t>
  </si>
  <si>
    <t>764815213R00</t>
  </si>
  <si>
    <t>Žlab podokapní půlkruh.z lak.Pz plechu tl. 0,7 mm, rš 330 mm, RAL dle PD</t>
  </si>
  <si>
    <t>Dodávka a montáž podokapního půlkruhového žlabu včetně háků, čel a spojek žlabu.</t>
  </si>
  <si>
    <t>"K/1 viz střecha" : 24,00</t>
  </si>
  <si>
    <t>764816421R00</t>
  </si>
  <si>
    <t>Okapnice z lakovaného Pz plechu tl. 0,7 mm, rš 265 mm, RAL dle PD</t>
  </si>
  <si>
    <t>Dodávka a montáž okapnice včetně rohů, kotevního materiálu.</t>
  </si>
  <si>
    <t>"K/2 viz střecha" : 24,00</t>
  </si>
  <si>
    <t>76481925R00</t>
  </si>
  <si>
    <t>Odpadní trouby kruhové z lak.Pz plechu tl. 0,7 mm, D 100 mm, RAL dle PD</t>
  </si>
  <si>
    <t>Dodávka a montáž kruhových odpadních trub včetně kolen a objímek.</t>
  </si>
  <si>
    <t>"K/4 viz střecha" : 4*6,60</t>
  </si>
  <si>
    <t>998764202R00</t>
  </si>
  <si>
    <t>Přesun hmot pro konstrukce klempířské v objektech výšky do 12 m</t>
  </si>
  <si>
    <t>lemování hrany podlahy u vrat V/1 : 15,00</t>
  </si>
  <si>
    <t>Z/1 pro lemování otvoru poklopu, předpoklad : 22,40*6,00</t>
  </si>
  <si>
    <t>lemování oken : 184,20</t>
  </si>
  <si>
    <t>767833101RTT</t>
  </si>
  <si>
    <t>Montáž žebříku pozink</t>
  </si>
  <si>
    <t>Z/3 žebřík : 2,00</t>
  </si>
  <si>
    <t>Atypické ocelové konstrukce, do 5 kg/kus (Montáž+dodávka)</t>
  </si>
  <si>
    <t>"montážní třmínky=d 6/350 (105 ks)" pro těsnící profil pracovní spáry v ŽB kci : 8,20</t>
  </si>
  <si>
    <t>13331513R</t>
  </si>
  <si>
    <t>Lemování hrany podlahy u vrat - Tyč ocelová L rovnoramenná S235JR, rozměr 50 x 50 x 5 mm, P30x5-150 mm, povrchová úprava, RAL dle PD</t>
  </si>
  <si>
    <t>lemování hrany podlahy u vrat V/1, prostřih+ztratné 10% : 15,00/1000*1,1</t>
  </si>
  <si>
    <t>13331715R</t>
  </si>
  <si>
    <t>Lemování otvoru poklopu - Tyč ocelová L rovnoramenná S235JR, rozměr 50 x 50 x 6 mm, povrchová úprava, RAL dle PD</t>
  </si>
  <si>
    <t>Z/1 lemování otvoru poklopu, předpoklad, prostřih+ztratné 10% : 134,40/1000*1,1</t>
  </si>
  <si>
    <t>13331781R</t>
  </si>
  <si>
    <t>Lemování oken - Tyč ocelová L rovnoramenná S235JR, rozměr 80 x 80 x 5 mm, povrchová úprava, RAL dle PD</t>
  </si>
  <si>
    <t>lemování oken, prostřih+ztratné 10% : 184,20/1000*1,1</t>
  </si>
  <si>
    <t>553438219R</t>
  </si>
  <si>
    <t>Žebřík šachtový pozink včetně kotvení - kompletní dodávka</t>
  </si>
  <si>
    <t>741410001RTT</t>
  </si>
  <si>
    <t>Montáž uzemňovacího vedení s upevněním, propojením, pásku průřezu do 120 mm2</t>
  </si>
  <si>
    <t>741410074RTT</t>
  </si>
  <si>
    <t>Montáž vedení uzemňovací - pouzdro pro průchod stěnou</t>
  </si>
  <si>
    <t>Material21</t>
  </si>
  <si>
    <t>Drát 10mm V4A nerezový</t>
  </si>
  <si>
    <t>Material22</t>
  </si>
  <si>
    <t>Distanč.držák FeZn 40mm 8-10 d.300mm</t>
  </si>
  <si>
    <t>Material51</t>
  </si>
  <si>
    <t>Křížová svorka nerez V4A pro prům. 7-10/pásek 40mm s mezidestičkou</t>
  </si>
  <si>
    <t>Material52</t>
  </si>
  <si>
    <t>Připojovací svorka kolmá, nerez pro profily 3-18mm, s příložkou</t>
  </si>
  <si>
    <t>Material53</t>
  </si>
  <si>
    <t>Vododtěsná průchodka stěnou 100-300 mm závit M10, L 320mm, pro prům. 8-10mm, nerez</t>
  </si>
  <si>
    <t>Material54</t>
  </si>
  <si>
    <t>Koncovka, jednoduché provedení, nerez, pro přišroubování k pevnému uzemňovacímu bodu</t>
  </si>
  <si>
    <t>Material55</t>
  </si>
  <si>
    <t>Svorka, nerez, pro prům. 7-10mm jednodílná</t>
  </si>
  <si>
    <t>Material56</t>
  </si>
  <si>
    <t>Paralelní svorka nerez pro prům. 7-10mm</t>
  </si>
  <si>
    <t>430510131R00</t>
  </si>
  <si>
    <t>Montáž průmyslové "OK" -  Sloupy a ztužení</t>
  </si>
  <si>
    <t>hmotnost bez přídavku - viz výkaz materiálu OK : 4 295,80</t>
  </si>
  <si>
    <t>430510132R00</t>
  </si>
  <si>
    <t>Montáž průmyslové "OK" -  Střecha</t>
  </si>
  <si>
    <t>hmotnost bez přídavku - viz výkaz materiálu OK : 4 707,70</t>
  </si>
  <si>
    <t>430510133R00</t>
  </si>
  <si>
    <t>Montáž průmyslové "OK" -  Jeřábová dráha</t>
  </si>
  <si>
    <t>hmotnost bez přídavku - viz výkaz materiálu OK : 2 421,10</t>
  </si>
  <si>
    <t>430510134R00</t>
  </si>
  <si>
    <t>Montáž průmyslové "OK" -  Lávka</t>
  </si>
  <si>
    <t>hmotnost bez přídavku - viz výkaz materiálu OK : 5 240,80</t>
  </si>
  <si>
    <t>cellková hmotnost OK včetně přídavku : 21 700,00</t>
  </si>
  <si>
    <t>DODAVKA OK1</t>
  </si>
  <si>
    <t>Dodávka ocelové konstrukce, včetně nátěru a dopravy - Sloupy a ztužení, materiál S235</t>
  </si>
  <si>
    <t>DODAVKA OK2</t>
  </si>
  <si>
    <t>Dodávka ocelové konstrukce, včetně nátěru a dopravy - Střecha, materiál S235</t>
  </si>
  <si>
    <t>DODAVKA OK3</t>
  </si>
  <si>
    <t>Dodávka ocelové konstrukce, včetně nátěru a dopravy - Jeřábová dráha, materiál S235</t>
  </si>
  <si>
    <t>DODAVKA OK4</t>
  </si>
  <si>
    <t>Dodávka ocelové konstrukce, včetně nátěru a dopravy - Lávka, materiál S235 a S355</t>
  </si>
  <si>
    <t>130001101R00</t>
  </si>
  <si>
    <t>Příplatek k cenám za ztížené vykopávky v horninách jakékoliv třídy</t>
  </si>
  <si>
    <t>Příplatek k cenám hloubených vykopávek za ztížení vykopávky v blízkosti podzemního vedení nebo výbušnin pro jakoukoliv třídu horniny.</t>
  </si>
  <si>
    <t>131201110R00</t>
  </si>
  <si>
    <t>Hloubení nezapažených jam a zářezů do 50 m3, v hornině 3, hloubení strojně</t>
  </si>
  <si>
    <t>výkop na -0,690 : (7,00*9,00)*0,69/2</t>
  </si>
  <si>
    <t>prohloubení pro zákl.pásy od -0,690 na -1,090 : 3*1,50*6,50*0,40/2+2*1,50*8,50*0,40/2</t>
  </si>
  <si>
    <t>-ruční výkop : -5,00</t>
  </si>
  <si>
    <t>131301110R00</t>
  </si>
  <si>
    <t>Hloubení nezapažených jam a zářezů do 50 m3, v hornině 4, hloubení strojně</t>
  </si>
  <si>
    <t>139601102R00</t>
  </si>
  <si>
    <t>Ruční výkop jam, rýh a šachet v hornině 3</t>
  </si>
  <si>
    <t>s přehozením na vzdálenost do 5 m nebo s naložením na ruční dopravní prostředek</t>
  </si>
  <si>
    <t>139601103R00</t>
  </si>
  <si>
    <t>Ruční výkop jam, rýh a šachet v hornině 4</t>
  </si>
  <si>
    <t>2*27,685+2*5,00</t>
  </si>
  <si>
    <t>odvoz na deponii (zajistí si zhotovitel) : 65,37</t>
  </si>
  <si>
    <t>pro zpětný zásyp : 33,6985</t>
  </si>
  <si>
    <t>167101101R00</t>
  </si>
  <si>
    <t>Nakládání, skládání, překládání neulehlého výkopku nakládání výkopku  do 100 m3, z horniny 1 až 4</t>
  </si>
  <si>
    <t>zpětný zásyp : 65,37-11,8845-1,98075-5,94225-2,114-9,75</t>
  </si>
  <si>
    <t>(7,00*9,00)</t>
  </si>
  <si>
    <t xml:space="preserve">S3 Skladba podlahy : </t>
  </si>
  <si>
    <t>hutněný podsyp tl.300 mm pod podlahou : (5,70*6,95)*0,30</t>
  </si>
  <si>
    <t xml:space="preserve">"Podkladní beton tl.50mm" : </t>
  </si>
  <si>
    <t>pod zákl.desku podlahy tl.150mm : (5,70*6,95)*0,05</t>
  </si>
  <si>
    <t>273321411R00</t>
  </si>
  <si>
    <t>Beton základových desek železový třídy C 25/30</t>
  </si>
  <si>
    <t>S3 Skladba podlahy, zákl.deska podlahy tl.150mm : (5,70*6,95)*0,15</t>
  </si>
  <si>
    <t>273351215R00</t>
  </si>
  <si>
    <t>Bednění stěn základových desek zřízení</t>
  </si>
  <si>
    <t>svislé nebo šikmé (odkloněné) , půdorysně přímé nebo zalomené, stěn základových desek ve volných nebo zapažených jámách, rýhách, šachtách, včetně případných vzpěr,</t>
  </si>
  <si>
    <t>zákl.deska podlahy tl.150mm : (5,70+6,95)*2*0,15</t>
  </si>
  <si>
    <t>273351216R00</t>
  </si>
  <si>
    <t>Bednění stěn základových desek odstranění</t>
  </si>
  <si>
    <t>273361921RT4</t>
  </si>
  <si>
    <t>Uložení výztuže základových desek ze svařovaných sítí průměr drátu 6 mm, velikost oka 100/100 mm</t>
  </si>
  <si>
    <t>zákl.deska podlahy tl.150mm + přídavek sítě pod vnitř.stěnu (oba povrchy) + prostřih a ztratné (vyztuženost cca 40kg/m3 betonu) : (5,70*6,95)*4,44/1000*1,4</t>
  </si>
  <si>
    <t>274313511R00</t>
  </si>
  <si>
    <t>Beton základových pasů prostý třídy C 12/15</t>
  </si>
  <si>
    <t xml:space="preserve">"Podkladní beton tl.100mm" : </t>
  </si>
  <si>
    <t>obvodový zákl.pás š.500mm,v.650mm : 0,70*(5,60+7,15)*2*0,10</t>
  </si>
  <si>
    <t>vnitřní zákl.pás š.500mm,v.650mm : 0,70*4,70*0,10</t>
  </si>
  <si>
    <t>274321411R00</t>
  </si>
  <si>
    <t>Beton základových pasů železový třídy C 25/30</t>
  </si>
  <si>
    <t>včetně dodávky a uložení betonu, bez výztuže</t>
  </si>
  <si>
    <t>obvodový zákl.pás š.500mm,v.650mm : 0,50*(5,70+6,95)*2*0,65</t>
  </si>
  <si>
    <t>vnitřní zákl.pás š.500mm,v.650mm : 0,50*4,70*0,65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</si>
  <si>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</si>
  <si>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</si>
  <si>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</si>
  <si>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obvodový zákl.pás š.500mm,v.650mm : 2*(5,70+6,95)*2*0,65</t>
  </si>
  <si>
    <t>vnitřní zákl.pás š.500mm,v.650mm : 2*4,70*0,65</t>
  </si>
  <si>
    <t>274351216R00</t>
  </si>
  <si>
    <t>Bednění stěn základových pasů odstranění</t>
  </si>
  <si>
    <t>274361821R00</t>
  </si>
  <si>
    <t xml:space="preserve">Výztuž a svařované sítě základových pasů výztuž, z oceli 10505,  ,  </t>
  </si>
  <si>
    <t>vyztuženost 120kg/m3 betonu : 9,75*120,00/1000</t>
  </si>
  <si>
    <t>311238601R00</t>
  </si>
  <si>
    <t xml:space="preserve">Zdivo nosné z cihel a tvarovek pálených tloušťky 200 mm,  , charakteristická pevnost v tlaku fk = 3,30 MPa, součinitel prostupu tepla U = 0,39 W/m2.K , hodnota pro zdivo bez omítky při praktické vlhkosti dle ČSN 72 0540-3,  </t>
  </si>
  <si>
    <t>"atikové zdivo v.650mm" : 0,65*(5,70*2+6,95)</t>
  </si>
  <si>
    <t>311238603R00</t>
  </si>
  <si>
    <t xml:space="preserve">Zdivo nosné z cihel a tvarovek pálených tloušťky 300 mm,  , charakteristická pevnost v tlaku fk = 3,50 MPa, součinitel prostupu tepla U = 0,25 W/m2.K , hodnota pro zdivo bez omítky při vlhkosti 1%,  </t>
  </si>
  <si>
    <t>Zdivo z broušených tvarovek plněných minerální vatou.</t>
  </si>
  <si>
    <t>obvodová stěna v.3,0m po věnec : 3,00*(5,70+6,95)*2</t>
  </si>
  <si>
    <t>-dveře AL/1 : -2*0,90*2,00</t>
  </si>
  <si>
    <t>-okna AL/2 : -2*2,00*0,75</t>
  </si>
  <si>
    <t>-okno AL/3 : -1*0,60*1,00</t>
  </si>
  <si>
    <t>vnitřní stěna v.3,0m po věnec : 3,00*4,70</t>
  </si>
  <si>
    <t>311238901R00</t>
  </si>
  <si>
    <t>Zdivo nosné z cihel a tvarovek pálených První řada tvárnic broušených, plněných minerální vatou, šířky 300 mm</t>
  </si>
  <si>
    <t>(5,70+6,95)*2+4,70</t>
  </si>
  <si>
    <t>317168132R00</t>
  </si>
  <si>
    <t>Překlady keramické montáž a dodávka nosné, délky 1500 mm, šířky 70 mm, výšky 238 mm</t>
  </si>
  <si>
    <t>nad dveřmi AL/1 : 1*3,00</t>
  </si>
  <si>
    <t>317168136R00</t>
  </si>
  <si>
    <t>Překlady keramické montáž a dodávka nosné, délky 2500 mm, šířky 70 mm, výšky 238 mm</t>
  </si>
  <si>
    <t>společný překlad nad veřmi AL/1 a okenm AL/3 : 1*3,00</t>
  </si>
  <si>
    <t>317998114R00</t>
  </si>
  <si>
    <t>Překlady keramické izolace vkládaná mezi překlady tloušťky 90 mm</t>
  </si>
  <si>
    <t>nad dveřmi AL/1 : 1*1,50</t>
  </si>
  <si>
    <t>společný překlad nad veřmi AL/1 a okenm AL/3 : 1*2,50</t>
  </si>
  <si>
    <t>342248144R00</t>
  </si>
  <si>
    <t>Příčky z tvárnic pálených Příčky z tvárnic keramických pálených tloušťky 140 mm, z děrovaných příčkovek, P 10, zděných na tenkovrstvou maltu</t>
  </si>
  <si>
    <t>jednoduché nebo příčky zděné do svislé dřevěné, cihelné, betonové nebo ocelové konstrukce na jakoukoliv maltu vápenocementovou (MVC) nebo cementovou (MC),</t>
  </si>
  <si>
    <t>vnitřní příčka v.3,2m : 3,20*2,40</t>
  </si>
  <si>
    <t>-dveře : -0,90*2,00</t>
  </si>
  <si>
    <t>342948111R00</t>
  </si>
  <si>
    <t>Kotvení příček ke konstrukci kotvami na hmoždinky</t>
  </si>
  <si>
    <t>Včetně dodávky kotev a spojovacího materiálu.</t>
  </si>
  <si>
    <t>vnitř.příčka : 3,00*2</t>
  </si>
  <si>
    <t>389381001RT3</t>
  </si>
  <si>
    <t>Dobetonování prefabrikovaných konstrukcí betonem třídy C 25/30</t>
  </si>
  <si>
    <t>801-2</t>
  </si>
  <si>
    <t>se zřízením a odstraněním bednění</t>
  </si>
  <si>
    <t>417321414R00</t>
  </si>
  <si>
    <t>Železobeton ztužujících pásů a věnců třídy C 25/30</t>
  </si>
  <si>
    <t>věnec 300x200mm (pod stropními panely na nosném zdivu) : 0,30*(5,70+6,95)*2*0,20+0,30*5,10*0,20</t>
  </si>
  <si>
    <t>obručový věnec : 0,30*6,95*0,15*2+0,15*5,70*0,15*2</t>
  </si>
  <si>
    <t>atikový věnec : 0,20*18,35*0,10</t>
  </si>
  <si>
    <t>417351115R00</t>
  </si>
  <si>
    <t>Bednění bočnic ztužujících pásů a věnců včetně vzpěr zřízení</t>
  </si>
  <si>
    <t>věnec 300x200mm (pod stropními panely na nosném zdivu) : 2*(5,70+6,95)*2*0,20+2*5,10*0,20</t>
  </si>
  <si>
    <t>+bednění nadpraží oken AL/2 : 2*(0,30*2,00)</t>
  </si>
  <si>
    <t>obručový věnec : 2*6,95*0,15*2+2*5,70*0,15*2</t>
  </si>
  <si>
    <t>atikový věnec : 2*18,35*0,10</t>
  </si>
  <si>
    <t>417351116R00</t>
  </si>
  <si>
    <t>Bednění bočnic ztužujících pásů a věnců včetně vzpěr odstranění</t>
  </si>
  <si>
    <t>417361821R00</t>
  </si>
  <si>
    <t>Výztuž ztužujících pásů a věnců z betonářské oceli 10 505(R)</t>
  </si>
  <si>
    <t>Včetně distančních prvků.</t>
  </si>
  <si>
    <t xml:space="preserve">"Výztuž věnců" : </t>
  </si>
  <si>
    <t>věnec 300x200mm (pod stropními panely na nosném zdivu), vyztuženost 170kg/m3 betonu : 1,824*170,00/1000</t>
  </si>
  <si>
    <t>obručový věnec, vyztuženost 140kg/m3 betonu : 0,882*140,00/1000</t>
  </si>
  <si>
    <t>atikový věnec, vyztuženost 80kg/m3 betonu : 0,367*80,00/1000</t>
  </si>
  <si>
    <t>411120030RA0</t>
  </si>
  <si>
    <t>Stropy montované z desek, panelů a dílců z panelů stropních železobetonových vylehčených předpjatých, tloušťky 160 mm, včetně dodávky</t>
  </si>
  <si>
    <t>do maltového lože, včetně dodávky dílce (ztratné započteno ve výši 1 %) a případné dobetonování.</t>
  </si>
  <si>
    <t xml:space="preserve">S4 Skladba střechy : </t>
  </si>
  <si>
    <t>strop : 5,20*6,65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</si>
  <si>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</si>
  <si>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</si>
  <si>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</si>
  <si>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>okna AL/2 : 2*(2,00*0,75)</t>
  </si>
  <si>
    <t>okno AL/3 : 1*(0,60*1,06)</t>
  </si>
  <si>
    <t>vněj.dveře AL/1 : 2*(0,90*2,00)</t>
  </si>
  <si>
    <t>vnitř.dveře : 1*(0,90*2,00)</t>
  </si>
  <si>
    <t>610991004R00</t>
  </si>
  <si>
    <t>Začišťovací okenní lišta pro omítku tl. 15 mm</t>
  </si>
  <si>
    <t>nalepení a odříznutí po dokončení omítek</t>
  </si>
  <si>
    <t>612409991R00</t>
  </si>
  <si>
    <t>Začištění omítek kolem oken, dveří a obkladů apod. maltou vápenou</t>
  </si>
  <si>
    <t>801-4</t>
  </si>
  <si>
    <t>okna AL/2 : 2*(2,00+0,75*2)</t>
  </si>
  <si>
    <t>okno AL/3 : 1*(0,60+1,06*2)</t>
  </si>
  <si>
    <t>vněj.dveře AL/1 : 2*(0,90+2,00*2)</t>
  </si>
  <si>
    <t>vnitř.dveře : 1*(0,90+2,00*2)</t>
  </si>
  <si>
    <t>612421615RS4</t>
  </si>
  <si>
    <t>Omítky vnitřní stěn vápenné nebo vápenocementové v podlaží i ve schodišti hrubé zatřené, tloušťka jádra 20 mm</t>
  </si>
  <si>
    <t xml:space="preserve">Skladba S1,S2 skladba stěny : </t>
  </si>
  <si>
    <t>pod keram.obklad : 53,10</t>
  </si>
  <si>
    <t>612421637R00</t>
  </si>
  <si>
    <t>Omítky vnitřní stěn vápenné nebo vápenocementové v podlaží i ve schodišti štukové</t>
  </si>
  <si>
    <t>"směšovací stanice/místnost" : 3,05*(5,10+3,65)*2</t>
  </si>
  <si>
    <t>-okno AL/2 : -2,00*0,75</t>
  </si>
  <si>
    <t>"chlorová stanice/místnost" : 3,05*(3,45+2,40)*2</t>
  </si>
  <si>
    <t>"předsíň/místnost" : 3,05*(1,50+2,40)*2</t>
  </si>
  <si>
    <t>-okno AL/3 : -0,60*1,06</t>
  </si>
  <si>
    <t>-dveře AL/1 : -0,90*2,00</t>
  </si>
  <si>
    <t>-ocel.dveře : -0,90*2,00</t>
  </si>
  <si>
    <t>-keram.obklady : -53,10</t>
  </si>
  <si>
    <t>612425931R00</t>
  </si>
  <si>
    <t>Omítka vápenná vnitřního ostění omítkou štukovou</t>
  </si>
  <si>
    <t>okenního nebo dveřního, z pomocného pracovního lešení o výšce podlahy do 1900 mm a pro zatížení do 1,5 kPa,</t>
  </si>
  <si>
    <t>okna AL/2 : 2*(2,00+0,75*2)*0,20</t>
  </si>
  <si>
    <t>okno AL/3 : 1*(0,60+1,06*2)*0,20</t>
  </si>
  <si>
    <t>vněj.dveře AL/1 : 2*(0,90+2,00*2)*0,20</t>
  </si>
  <si>
    <t>612456211R00</t>
  </si>
  <si>
    <t>Postřik izolací nebo neomítaných stěn MC pro postřik</t>
  </si>
  <si>
    <t>vodotěsných, tepelných izolací nebo vnitřních neomítaných stavebních konstrukcí na stěnách</t>
  </si>
  <si>
    <t>612473185R00</t>
  </si>
  <si>
    <t>Omítky vnitřní zdiva ze suchých směsí příplatek za zabudované omítníky v ploše stěn</t>
  </si>
  <si>
    <t>omítka vápenocementová, strojně nebo ručně nanášená v podlaží i ve schodišti na jakýkoliv druh podkladu, kompletní souvrství</t>
  </si>
  <si>
    <t>52,514+3,904</t>
  </si>
  <si>
    <t>612473186R00</t>
  </si>
  <si>
    <t>Omítky vnitřní zdiva ze suchých směsí příplatek za zabudované rohovníky</t>
  </si>
  <si>
    <t>612481211RT2</t>
  </si>
  <si>
    <t>Vyztužení povrchu vnitřních stěn sklotextilní síťovinou s dodávkou síťoviny a stěrkového tmelu</t>
  </si>
  <si>
    <t>Skladba S1,S2 skladba stěny : 53,10+52,514+3,904</t>
  </si>
  <si>
    <t>602021187RW1</t>
  </si>
  <si>
    <t xml:space="preserve">Omítka stěn z hotových směsí vrchní tenkovrstvá, silikonová, škrábaná, zrnitost 1,5 mm,  </t>
  </si>
  <si>
    <t>po jednotlivých vrstvách</t>
  </si>
  <si>
    <t>RAL dle PD</t>
  </si>
  <si>
    <t>S1 Skladba stěny : 57,053</t>
  </si>
  <si>
    <t>602021191R00</t>
  </si>
  <si>
    <t>Jádrová omítka podkladní nátěr pod tenkovrstvé omítky</t>
  </si>
  <si>
    <t>620451211R00</t>
  </si>
  <si>
    <t>Postřik izolací nebo neomítaných vnějších stěn maltou cementovou</t>
  </si>
  <si>
    <t>vodotěsných izolací nebo pod obklady apod.</t>
  </si>
  <si>
    <t>620991121R00</t>
  </si>
  <si>
    <t>Zakrývání výplní vnějších otvorů z postaveného lešení</t>
  </si>
  <si>
    <t>s rámy a zárubněmi, zábradlí, předmětů oplechování apod., které se zřizují ještě před úpravami povrchu, před jejich znečištěním při úpravách povrchu nástřikem plastických (lepivých) maltovin</t>
  </si>
  <si>
    <t>622421121RS4</t>
  </si>
  <si>
    <t>Omítky vnější stěn vápenocementové hrubé zatřené,  ,  , tloušťka jádra 20 mm</t>
  </si>
  <si>
    <t xml:space="preserve">S1 Skladba stěny : </t>
  </si>
  <si>
    <t>"okapová část stěny" : (3,40-0,30)*6,95</t>
  </si>
  <si>
    <t>-dveře AL/1 : -2*0,90*(2,00-0,30)</t>
  </si>
  <si>
    <t>"atiková/štítová část stěny" : 2*(3,80-0,30)*5,70+2*0,60*0,30</t>
  </si>
  <si>
    <t xml:space="preserve">"ostění, nadpraží" : </t>
  </si>
  <si>
    <t>okno AL/3 : (0,60+1,06*2)*0,20</t>
  </si>
  <si>
    <t>622432112R00</t>
  </si>
  <si>
    <t>Omítky vnější stěn z umělého kamene v přírodní barvě drtí dekorativní střednězrnné, akrylátové</t>
  </si>
  <si>
    <t xml:space="preserve">"vnější sokl" : </t>
  </si>
  <si>
    <t>okapová část stěny : 6,95*0,35</t>
  </si>
  <si>
    <t>-spodní část dveří : -2*0,90*0,25</t>
  </si>
  <si>
    <t>atiková/štítová část stěny : 2*5,70*0,35</t>
  </si>
  <si>
    <t>622471317RU4</t>
  </si>
  <si>
    <t xml:space="preserve">Nátěry a nástřiky vnějších stěn a pilířů základním a krycím nátěrem (nebo přestřikem povrchu) hmota silikonová, složitost 1 ÷ 2,  </t>
  </si>
  <si>
    <t>Penetrace + 2 x krycí nátěr.</t>
  </si>
  <si>
    <t>622473186R00</t>
  </si>
  <si>
    <t>Příplatek za rohovník - dodávka materiálu</t>
  </si>
  <si>
    <t>2*3,40+2*3,80</t>
  </si>
  <si>
    <t>622473187RT2</t>
  </si>
  <si>
    <t>Příplatek za okenní začišťovací lištu včetně dodávky</t>
  </si>
  <si>
    <t>622481211RT2</t>
  </si>
  <si>
    <t>Vyztužení povrchových úprav vnějších stěn stěrkou s výztužnou sklotextilní tkaninou, s dodávkou sítě a stěrkového tmelu</t>
  </si>
  <si>
    <t>S1 Skladba stěny+sokl : 57,053+5,9725</t>
  </si>
  <si>
    <t>631312711RN5</t>
  </si>
  <si>
    <t>Mazanina z betonu prostého tl. přes 50 do 80 mm třídy C 25/30, stupeň vlivu prostředí XC2, pro průmyslové podlahy s urychlenou možností finální úpravy leštěním</t>
  </si>
  <si>
    <t>S3 Skladba podlahy, mazanina podlahy tl.70mm : (5,10*6,05)*0,07</t>
  </si>
  <si>
    <t>631319171R00</t>
  </si>
  <si>
    <t xml:space="preserve">Příplatek za stržení povrchu tloušťka mazaniny do 80 mm </t>
  </si>
  <si>
    <t>otvory pro vstupní dveře : 2*1,10*0,15</t>
  </si>
  <si>
    <t>mazanina podlahy tl.70mm : (5,10*6,05)*4,44/1000*1,2</t>
  </si>
  <si>
    <t>648991111RT4</t>
  </si>
  <si>
    <t>Osazení parapetních desek z plastických hmot Dodávka a osazení parapetních desek z plastických hmot šířky 200 mm</t>
  </si>
  <si>
    <t>a poloplastických hmot na montážní pěnu, zapravení omítky pod parapetem, těsnění spáry mezi parapetem a rámem okna, dodávka silikonu.</t>
  </si>
  <si>
    <t>pro hliníkové okna : (1*0,60+2*2,00)</t>
  </si>
  <si>
    <t>Okno hliníkové 600 x 1060 mm, jednodílné, pevné, rám s přerušeným tepelným mostem, izolační dvojsklo, příslušenství, RAL dle PD</t>
  </si>
  <si>
    <t>Uw = max.1,1w/m2K</t>
  </si>
  <si>
    <t>okno AL/3 : 1,00</t>
  </si>
  <si>
    <t>641941107RTT</t>
  </si>
  <si>
    <t>Okno hliníkové 2000 x 750 mm, jednodílné, pevné, příslušenství, RAL dle PD</t>
  </si>
  <si>
    <t>okna AL/2 : 1,00+1,00</t>
  </si>
  <si>
    <t>642940026RTT</t>
  </si>
  <si>
    <t>Dveře hliníkové vnější 1xkřídl 900x1970 mm P, otočné, AL rám, cylindrická vložka, rozetové kování klika/klika, příslušenství</t>
  </si>
  <si>
    <t>dveře AL/1 : 1,00+1,00</t>
  </si>
  <si>
    <t>642940056RTT</t>
  </si>
  <si>
    <t>Dveře ocelové vnitřní jednokřídlové 900/1970 mm, L, otočné, ocel.zárubeň do zdiva, cylindrická vložka, rozetové kování klika/klika, příslušenství</t>
  </si>
  <si>
    <t>ocel.dveře : 1,00</t>
  </si>
  <si>
    <t>nespecifikované práce v rámci zpracované PD=DZS, předpoklad : 40,00</t>
  </si>
  <si>
    <t>931961115RR4</t>
  </si>
  <si>
    <t>Vložky do dilatačních spár, polystyren XPS, tl 40 mm</t>
  </si>
  <si>
    <t>diatace objektu : 4,00*7,00</t>
  </si>
  <si>
    <t>vnitř.část : 30,855</t>
  </si>
  <si>
    <t>941955003R00</t>
  </si>
  <si>
    <t>Lešení lehké pracovní pomocné pomocné, o výšce lešeňové podlahy přes 1,9 do 2,5 m</t>
  </si>
  <si>
    <t>po obvodu fasády : 5,70*2+9,00</t>
  </si>
  <si>
    <t>5,70*6,95</t>
  </si>
  <si>
    <t>998011002R00</t>
  </si>
  <si>
    <t>Přesun hmot pro budovy s nosnou konstrukcí zděnou výšky přes 6 do 12 m</t>
  </si>
  <si>
    <t>přesun hmot pro budovy občanské výstavby (JKSO 801), budovy pro bydlení (JKSO 803) budovy pro výrobu a služby (JKSO 812) s nosnou svislou konstrukcí zděnou z cihel nebo tvárnic nebo kovovou</t>
  </si>
  <si>
    <t>998011015R00</t>
  </si>
  <si>
    <t>Přesun hmot pro budovy s nosnou konstrukcí zděnou příplatek za zvětšený přesun přes vymezenou největší dopravní vzdálenost  do 1000 m</t>
  </si>
  <si>
    <t>711111011RZ1</t>
  </si>
  <si>
    <t>Provedení izolace proti zemní vlhkosti natěradly za studena na ploše vodorovné nátěrem asfaltovou suspenzí, 1 x nátěr, včetně dodávky asfaltové suspenze SA</t>
  </si>
  <si>
    <t>711141559RT1</t>
  </si>
  <si>
    <t>S3 Skladba podlahy na zákl.desce, s vytažením na zdivo : (5,70*6,95)*1,4</t>
  </si>
  <si>
    <t>711212000RU1</t>
  </si>
  <si>
    <t>Izolace proti vodě nátěr podkladní pod hydroizolační stěrky</t>
  </si>
  <si>
    <t>pod obklad : 53,10</t>
  </si>
  <si>
    <t>pod dlažbu : 30,855</t>
  </si>
  <si>
    <t>711212002RT1</t>
  </si>
  <si>
    <t>Izolace proti vodě stěrka hydroizolační  proti zemní vlhkosti</t>
  </si>
  <si>
    <t>711212601R00</t>
  </si>
  <si>
    <t>Izolace proti vodě doplňky  těsnicí pás š.120 mm do spoje podlaha-stěna</t>
  </si>
  <si>
    <t>(5,10+3,65)*2+(3,45+2,40)*2+(1,50+2,40)*2</t>
  </si>
  <si>
    <t>711212611R00</t>
  </si>
  <si>
    <t>Izolace proti vodě doplňky  těsnicí pás šířky 120 mm do svislých koutů</t>
  </si>
  <si>
    <t>3,00*4*3</t>
  </si>
  <si>
    <t>(5,70+6,95)*2*1,10</t>
  </si>
  <si>
    <t>711823129RT5</t>
  </si>
  <si>
    <t>Ochrana konstrukcí nopovou fólií ukončovací lišta,  , včetně dodávky lišty</t>
  </si>
  <si>
    <t>(5,70+6,95)*2</t>
  </si>
  <si>
    <t>S3 Skladba podlahy na zákl.desce, přesah+ztratné 15% : 55,461*1,15</t>
  </si>
  <si>
    <t>712341559R00</t>
  </si>
  <si>
    <t>Povlakové krytiny střech do 10° pásy přitavením v celé ploše, 1 vrstva, bez dodávky pásu</t>
  </si>
  <si>
    <t>s vytažením na atiku (parozábrana) : (40,00)*1,2</t>
  </si>
  <si>
    <t>712372111RV1</t>
  </si>
  <si>
    <t xml:space="preserve">Povlakové krytiny střech do 10° z termoplastické fólie kotvené do betonu, 4 kotvy/m2, při tl. izolace do 300 mm, bez dodávky fólie,  </t>
  </si>
  <si>
    <t>s vytažením na atiku : (40,00)*1,2</t>
  </si>
  <si>
    <t>712378006R00</t>
  </si>
  <si>
    <t>Povlakové krytiny střech do 10° z termoplastické fólie Klempířské doplňky k povlakovým krytinám z fólií rohová lišta vnější, RŠ 100 mm, z pozinkovaného plechu s povrchovou úpravou PVC</t>
  </si>
  <si>
    <t xml:space="preserve">  včetně dodávek výrobků</t>
  </si>
  <si>
    <t>5,50*2+6,55</t>
  </si>
  <si>
    <t>712378007R00</t>
  </si>
  <si>
    <t>Povlakové krytiny střech do 10° z termoplastické fólie Klempířské doplňky k povlakovým krytinám z fólií rohová lišta vnitřní, RŠ 100 mm, z pozinkovaného plechu s povrchovou úpravou PVC</t>
  </si>
  <si>
    <t>712378012R00</t>
  </si>
  <si>
    <t>Povlakové krytiny střech do 10° z termoplastické fólie Klempířské doplňky k povlakovým krytinám z fólií krycí a stěnová lišta, rš 160 + 80 mm, k uchycení krytiny ke stěně,  , z pozinkovaného plechu s povrchovou úpravou PVC</t>
  </si>
  <si>
    <t>Atika : 9,00</t>
  </si>
  <si>
    <t>712391171RZ5</t>
  </si>
  <si>
    <t>Textílie na střechách do 10° podkladní, včetně dodávky netkané polypropylénové textílie plošné hmotnosti 300 g/m2</t>
  </si>
  <si>
    <t>S4 Skladba střechy : 55,20</t>
  </si>
  <si>
    <t>folie s vytažením na atiku, přesah+ztratné 15% : 48,00*1,15</t>
  </si>
  <si>
    <t>62852251R</t>
  </si>
  <si>
    <t>Pás hydroizolační asfaltový tl = 4,0 mm; funkce: protiradonová, parobrzdná; nosná vložka: PES rohož; asfalt: modifikovaný; horní strana: minerální posyp; spodní strana: spalitelná fólie</t>
  </si>
  <si>
    <t>asf.pás s vytažením na atiku (parozábrana), přesah+ztratné 15% : (48,00)*1,15</t>
  </si>
  <si>
    <t>713121111R00</t>
  </si>
  <si>
    <t>Montáž tepelné izolace podlah  jednovrstvá, bez dodávky materiálu</t>
  </si>
  <si>
    <t>S3 Skladba podlahy : (5,10*6,05)</t>
  </si>
  <si>
    <t xml:space="preserve">"Izolace věnců" : </t>
  </si>
  <si>
    <t>věnec 300x200mm (pod stropními panely na nosném zdivu) : (5,70+6,95)*2*0,20</t>
  </si>
  <si>
    <t>obručový věnec : 6,95*0,15*2+5,70*0,15*2</t>
  </si>
  <si>
    <t>střecha : (40,00)</t>
  </si>
  <si>
    <t>713141714R00</t>
  </si>
  <si>
    <t>Pokládka střešních spádových klínů na pruhy lepidla, jedné vrstvy desek</t>
  </si>
  <si>
    <t>spádové klíny tl.20-185mm : (40,00)</t>
  </si>
  <si>
    <t>283757456R</t>
  </si>
  <si>
    <t>Výrobek izolační pro budovy z pěnového polystyrenu (EPS) tvar: deska; tl = 160 mm; OH = 20 kg/m3; lambda = 0,037 W/(m.K); pevnost v tlaku = 100 kPa</t>
  </si>
  <si>
    <t>střecha, ztratné 5% : (40,00)*1,05</t>
  </si>
  <si>
    <t>28375856R</t>
  </si>
  <si>
    <t>Výrobek izolační pro budovy z pěnového polystyrenu (EPS) tvar: deska; typ: s grafitem; tl = 100 mm; OH = 25 kg/m3; lambda = 0,030 W/(m.K); pevnost v tlaku = 150 kPa</t>
  </si>
  <si>
    <t>S3 Skladba podlahy, ztratné 5% : (30,855)*1,05</t>
  </si>
  <si>
    <t>28375972R</t>
  </si>
  <si>
    <t>Výrobek izolační pro budovy z pěnového polystyrenu (EPS) tvar: spádová deska; OH = 25 kg/m3; lambda = 0,035 W/(m.K); pevnost v tlaku = 150 kPa</t>
  </si>
  <si>
    <t>střešní spádové klíny tl.20-185mm, ztratné 5% : (40,00)*0,12*1,05</t>
  </si>
  <si>
    <t>28376366R</t>
  </si>
  <si>
    <t>Výrobek izolační pro budovy z extrudovaného polystyrenu (XPS) tvar: deska; tl = 50 mm; lambda = 0,033 W/(m.K); pevnost v tlaku = 300 kPa</t>
  </si>
  <si>
    <t>ztratné 5% : 8,855*1,05</t>
  </si>
  <si>
    <t>762441113R00</t>
  </si>
  <si>
    <t>Obložení atiky montáž z dřevoštěpkových desek, 1 vrstva, připevnění hmoždinkami a šrouby</t>
  </si>
  <si>
    <t>včetně dodávky spojovacího materiálu.</t>
  </si>
  <si>
    <t>0,20*(5,70*2+6,95)</t>
  </si>
  <si>
    <t>606233006R</t>
  </si>
  <si>
    <t>překližka vodovzdorná; BR; jakost S/BB; tl = 21,0 mm; š = 3 000 mm; h = 1 500,0 mm; počet vrstev 15</t>
  </si>
  <si>
    <t>prořez+ztratné 10% : 3,67*1,1</t>
  </si>
  <si>
    <t>Dodávka a montáž žlabového kotlíku. RAL dle PD</t>
  </si>
  <si>
    <t>764813121R00</t>
  </si>
  <si>
    <t>Lemování zdí z lakovaného Pz plechu tl. 0,7 mm, rš 150 mm, RAL dle PD</t>
  </si>
  <si>
    <t>Koutová lišta u stáv.objektu : 2*4,00</t>
  </si>
  <si>
    <t>"viz řez A-A" : 7,00</t>
  </si>
  <si>
    <t>764816126R00</t>
  </si>
  <si>
    <t>Oplechování parapetů, lakovaný Pz plech tl. 0,7 mm, rš 250 mm, RAL dle PD</t>
  </si>
  <si>
    <t>Dodávka a montáž oplechování parapetu včetně krytek, spojovacího materiálu.</t>
  </si>
  <si>
    <t>764817134RT2</t>
  </si>
  <si>
    <t>Oplechování zdí (atik) z lak.Pz plechu tl. 0,7 mm, rš 330 mm</t>
  </si>
  <si>
    <t>Dodávka a montáž oplechování včetně spojovacího materiálu.</t>
  </si>
  <si>
    <t>Atika, závětrná lišta : 11,50</t>
  </si>
  <si>
    <t>"viz řez A-A" : 3,40</t>
  </si>
  <si>
    <t>Atypické ocelové konstrukce, do 5 kg/kus (Montáž+dodávka+povrchová úprava)</t>
  </si>
  <si>
    <t>předpoklad : 50,00</t>
  </si>
  <si>
    <t>S3 Skladba podlahy : 30,855</t>
  </si>
  <si>
    <t xml:space="preserve">"výška obkladu=1,8m" : </t>
  </si>
  <si>
    <t>směšovací stanice/místnost : 1,80*(5,10+3,65)*2</t>
  </si>
  <si>
    <t>-dveře AL/1 : -0,90*1,80</t>
  </si>
  <si>
    <t>chlorová stanice/místnost : 1,80*(3,45+2,40)*2</t>
  </si>
  <si>
    <t>-ocel.dveře : -0,90*1,80</t>
  </si>
  <si>
    <t>předsíň (obklad u umyvadla) : 1,80*(1,50+0,30*2)</t>
  </si>
  <si>
    <t>783824120R00</t>
  </si>
  <si>
    <t>Nátěry betonových povrchů syntetické betonových povrchů, jednonásobné + 2x email</t>
  </si>
  <si>
    <t>800-783</t>
  </si>
  <si>
    <t>na vzduchu schnoucí</t>
  </si>
  <si>
    <t>nátěr prefa panelů stropu z vnitř.části : 30,855</t>
  </si>
  <si>
    <t>784450061RA0</t>
  </si>
  <si>
    <t>Malby z malířských směsí disperzní, penetrace jednonásobná, malba dvojnásobná, bílá</t>
  </si>
  <si>
    <t>viz plocha vnitř.omítek : 60,206</t>
  </si>
  <si>
    <t>Zemní  práce pro kanalizaci uvnitř objektu  š = 0,8 m, průměrná hl =1,2 m vč  pískového lože 10 cm</t>
  </si>
  <si>
    <t>13220211R00T2</t>
  </si>
  <si>
    <t>Zemní  práce pro kanalizaci vně objektu  š = 0,8 m, průměrná hl =1,2 m vč  pískového lože 10 cm</t>
  </si>
  <si>
    <t>28614520RT3M</t>
  </si>
  <si>
    <t>Montáž trubky kanalizační PP SN 12  DN 110/1000, vč. tvarovek, kolen, oblouků, odboček, redukce</t>
  </si>
  <si>
    <t>28614520RT3</t>
  </si>
  <si>
    <t>Trubka kanalizační PP SN 12  DN 110/1000, vč. tvarovek, kolen, oblouků, odboček, redukce</t>
  </si>
  <si>
    <t>765485329T2M</t>
  </si>
  <si>
    <t>Montáž oblouku 110-45°</t>
  </si>
  <si>
    <t>765485329T2</t>
  </si>
  <si>
    <t>Oblouk 110-45°</t>
  </si>
  <si>
    <t>28697104.ART2M</t>
  </si>
  <si>
    <t>Montáž spojky PVC IN-SITU d 110 mm</t>
  </si>
  <si>
    <t>28697104.ART2</t>
  </si>
  <si>
    <t>Spojka PVC IN-SITU d 110 mm</t>
  </si>
  <si>
    <t>245361285T1</t>
  </si>
  <si>
    <t>Jádrový vývrt do plastové šachtice pro spojku IN-SITU DN110</t>
  </si>
  <si>
    <t>721242116R00T2</t>
  </si>
  <si>
    <t>Lapač střešních splavenin litinový, DN 125 mm</t>
  </si>
  <si>
    <t>28611260.ART2M</t>
  </si>
  <si>
    <t>Montáž chráničky pro kanalizace - Trubka kanalizační KGEM SN 8 PVC 160x4,7x1000</t>
  </si>
  <si>
    <t>28611260.ART2</t>
  </si>
  <si>
    <t>Chránička pro kanalizace - Trubka kanalizační KGEM SN 8 PVC 160x4,7x1000</t>
  </si>
  <si>
    <t>273443887RT8M</t>
  </si>
  <si>
    <t>Montáž těsnící manžety typu "N" 112x165</t>
  </si>
  <si>
    <t>273443887RT8</t>
  </si>
  <si>
    <t>Těsnící manžeta typu "N" 112x165</t>
  </si>
  <si>
    <t>2865350013RT2TM</t>
  </si>
  <si>
    <t>Montáž distančních objímek - výška objímky 15mm</t>
  </si>
  <si>
    <t>2865350013RT2T</t>
  </si>
  <si>
    <t>Distanční objímky - výška objímky 15mm</t>
  </si>
  <si>
    <t>722181212RZ6T1</t>
  </si>
  <si>
    <t>Izolace návleková tl. stěny 9 mm, vnitřní průměr 20 mm</t>
  </si>
  <si>
    <t>722181213RZ6T1</t>
  </si>
  <si>
    <t>Izolace návlekové tl. stěny 13 mm, vnitřní průměr 20 mm</t>
  </si>
  <si>
    <t>73421015T1</t>
  </si>
  <si>
    <t>Uzavírací kulový kohout závitový (DN15)  1/2", vč. fitinků</t>
  </si>
  <si>
    <t>D+M Keramického umyvadlo závěsného na stěnu dl. 580mm, vč. montáže, příslušenství, apod.</t>
  </si>
  <si>
    <t>D+M Baterie umyvadlové stojánkové s ruční sprchou pro použití s elektrickým ohřívačem), vč. výpusti umyvadlové Klik-klak a nerezového sifonu</t>
  </si>
  <si>
    <t>AL INVEST Břidličná, a.s.</t>
  </si>
  <si>
    <t>Bruntálská 167</t>
  </si>
  <si>
    <t>79351</t>
  </si>
  <si>
    <t>Břidličná-Břidličná</t>
  </si>
  <si>
    <t>27376184</t>
  </si>
  <si>
    <t>CZ27376184</t>
  </si>
  <si>
    <t>Soupis stavebních prací, dodávek a služeb je zpracován v databázi RTS Brno a.s. aktuální cenové úrovně RTS 25/I.</t>
  </si>
  <si>
    <t>"nekontaminovaný železobeton" (manipulace se sutí-viz oddíl D96 Přesuny suti a vyb.hmot) : 2 274</t>
  </si>
  <si>
    <t>rezerva na nepředvítatelné kce +cca 30% : 2274,00*0,3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</si>
</sst>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rgb="FFDF7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 shrinkToFit="1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4" fontId="16" fillId="4" borderId="0" xfId="0" applyNumberFormat="1" applyFont="1" applyFill="1" applyAlignment="1" applyProtection="1">
      <alignment vertical="top" shrinkToFit="1"/>
      <protection locked="0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9" fillId="0" borderId="0" xfId="0" applyFont="1" applyAlignment="1">
      <alignment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165" fontId="16" fillId="4" borderId="0" xfId="0" applyNumberFormat="1" applyFont="1" applyFill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20" fillId="0" borderId="0" xfId="0" applyNumberFormat="1" applyFont="1" applyAlignment="1">
      <alignment horizontal="center" vertical="top" wrapText="1" shrinkToFit="1"/>
    </xf>
    <xf numFmtId="165" fontId="20" fillId="0" borderId="0" xfId="0" applyNumberFormat="1" applyFont="1" applyAlignment="1">
      <alignment vertical="top" wrapText="1" shrinkToFit="1"/>
    </xf>
    <xf numFmtId="165" fontId="20" fillId="0" borderId="0" xfId="0" quotePrefix="1" applyNumberFormat="1" applyFont="1" applyAlignment="1">
      <alignment horizontal="left" vertical="top" wrapText="1"/>
    </xf>
    <xf numFmtId="49" fontId="15" fillId="3" borderId="0" xfId="0" applyNumberFormat="1" applyFont="1" applyFill="1" applyAlignment="1">
      <alignment horizontal="left" vertical="center" wrapText="1"/>
    </xf>
    <xf numFmtId="49" fontId="8" fillId="0" borderId="6" xfId="0" applyNumberFormat="1" applyFont="1" applyBorder="1" applyAlignment="1">
      <alignment vertical="center"/>
    </xf>
    <xf numFmtId="0" fontId="15" fillId="0" borderId="17" xfId="0" applyFont="1" applyBorder="1" applyAlignment="1">
      <alignment horizontal="left" vertical="center" indent="1"/>
    </xf>
    <xf numFmtId="4" fontId="16" fillId="0" borderId="31" xfId="0" applyNumberFormat="1" applyFont="1" applyBorder="1" applyAlignment="1">
      <alignment horizontal="left" vertical="center"/>
    </xf>
    <xf numFmtId="49" fontId="16" fillId="0" borderId="12" xfId="0" applyNumberFormat="1" applyFont="1" applyBorder="1" applyAlignment="1">
      <alignment vertical="center"/>
    </xf>
    <xf numFmtId="49" fontId="16" fillId="3" borderId="12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8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/>
  </sheetViews>
  <sheetFormatPr defaultRowHeight="12.75" x14ac:dyDescent="0.2"/>
  <sheetData>
    <row r="1" spans="1:7" x14ac:dyDescent="0.2">
      <c r="A1" s="21" t="s">
        <v>37</v>
      </c>
    </row>
    <row r="2" spans="1:7" ht="57.75" customHeight="1" x14ac:dyDescent="0.2">
      <c r="A2" s="197" t="s">
        <v>38</v>
      </c>
      <c r="B2" s="197"/>
      <c r="C2" s="197"/>
      <c r="D2" s="197"/>
      <c r="E2" s="197"/>
      <c r="F2" s="197"/>
      <c r="G2" s="197"/>
    </row>
  </sheetData>
  <sheetProtection password="E813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BH5000"/>
  <sheetViews>
    <sheetView workbookViewId="0">
      <pane ySplit="7" topLeftCell="A8" activePane="bottomLeft" state="frozen"/>
      <selection activeCell="B1" sqref="B1:J1"/>
      <selection pane="bottomLeft" sqref="A1:J1"/>
    </sheetView>
  </sheetViews>
  <sheetFormatPr defaultRowHeight="12.75" outlineLevelRow="3" x14ac:dyDescent="0.2"/>
  <cols>
    <col min="1" max="1" width="3.42578125" customWidth="1"/>
    <col min="2" max="2" width="12.42578125" style="116" customWidth="1"/>
    <col min="3" max="3" width="63.28515625" style="116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55" t="s">
        <v>201</v>
      </c>
      <c r="B1" s="255"/>
      <c r="C1" s="255"/>
      <c r="D1" s="255"/>
      <c r="E1" s="255"/>
      <c r="F1" s="255"/>
      <c r="G1" s="255"/>
      <c r="AG1" t="s">
        <v>202</v>
      </c>
    </row>
    <row r="2" spans="1:60" ht="24.95" customHeight="1" x14ac:dyDescent="0.2">
      <c r="A2" s="48" t="s">
        <v>7</v>
      </c>
      <c r="B2" s="195" t="s">
        <v>42</v>
      </c>
      <c r="C2" s="256" t="s">
        <v>43</v>
      </c>
      <c r="D2" s="257"/>
      <c r="E2" s="257"/>
      <c r="F2" s="257"/>
      <c r="G2" s="258"/>
      <c r="AG2" t="s">
        <v>203</v>
      </c>
    </row>
    <row r="3" spans="1:60" ht="24.95" customHeight="1" x14ac:dyDescent="0.2">
      <c r="A3" s="48" t="s">
        <v>8</v>
      </c>
      <c r="B3" s="47" t="s">
        <v>71</v>
      </c>
      <c r="C3" s="259" t="s">
        <v>72</v>
      </c>
      <c r="D3" s="260"/>
      <c r="E3" s="260"/>
      <c r="F3" s="260"/>
      <c r="G3" s="261"/>
      <c r="AC3" s="116" t="s">
        <v>203</v>
      </c>
      <c r="AG3" t="s">
        <v>204</v>
      </c>
    </row>
    <row r="4" spans="1:60" ht="24.95" customHeight="1" x14ac:dyDescent="0.2">
      <c r="A4" s="135" t="s">
        <v>9</v>
      </c>
      <c r="B4" s="196" t="s">
        <v>73</v>
      </c>
      <c r="C4" s="262" t="s">
        <v>72</v>
      </c>
      <c r="D4" s="263"/>
      <c r="E4" s="263"/>
      <c r="F4" s="263"/>
      <c r="G4" s="264"/>
      <c r="AG4" t="s">
        <v>205</v>
      </c>
    </row>
    <row r="5" spans="1:60" x14ac:dyDescent="0.2">
      <c r="D5" s="10"/>
    </row>
    <row r="6" spans="1:60" ht="38.25" x14ac:dyDescent="0.2">
      <c r="A6" s="137" t="s">
        <v>206</v>
      </c>
      <c r="B6" s="139" t="s">
        <v>207</v>
      </c>
      <c r="C6" s="139" t="s">
        <v>208</v>
      </c>
      <c r="D6" s="138" t="s">
        <v>209</v>
      </c>
      <c r="E6" s="137" t="s">
        <v>210</v>
      </c>
      <c r="F6" s="136" t="s">
        <v>211</v>
      </c>
      <c r="G6" s="137" t="s">
        <v>28</v>
      </c>
      <c r="H6" s="140" t="s">
        <v>29</v>
      </c>
      <c r="I6" s="140" t="s">
        <v>212</v>
      </c>
      <c r="J6" s="140" t="s">
        <v>30</v>
      </c>
      <c r="K6" s="140" t="s">
        <v>213</v>
      </c>
      <c r="L6" s="140" t="s">
        <v>214</v>
      </c>
      <c r="M6" s="140" t="s">
        <v>215</v>
      </c>
      <c r="N6" s="140" t="s">
        <v>216</v>
      </c>
      <c r="O6" s="140" t="s">
        <v>217</v>
      </c>
      <c r="P6" s="140" t="s">
        <v>218</v>
      </c>
      <c r="Q6" s="140" t="s">
        <v>219</v>
      </c>
      <c r="R6" s="140" t="s">
        <v>220</v>
      </c>
      <c r="S6" s="140" t="s">
        <v>221</v>
      </c>
      <c r="T6" s="140" t="s">
        <v>222</v>
      </c>
      <c r="U6" s="140" t="s">
        <v>223</v>
      </c>
      <c r="V6" s="140" t="s">
        <v>224</v>
      </c>
      <c r="W6" s="140" t="s">
        <v>225</v>
      </c>
      <c r="X6" s="140" t="s">
        <v>226</v>
      </c>
      <c r="Y6" s="140" t="s">
        <v>227</v>
      </c>
    </row>
    <row r="7" spans="1:60" hidden="1" x14ac:dyDescent="0.2">
      <c r="A7" s="3"/>
      <c r="B7" s="4"/>
      <c r="C7" s="4"/>
      <c r="D7" s="6"/>
      <c r="E7" s="142"/>
      <c r="F7" s="143"/>
      <c r="G7" s="143"/>
      <c r="H7" s="143"/>
      <c r="I7" s="143"/>
      <c r="J7" s="143"/>
      <c r="K7" s="143"/>
      <c r="L7" s="143"/>
      <c r="M7" s="143"/>
      <c r="N7" s="142"/>
      <c r="O7" s="142"/>
      <c r="P7" s="142"/>
      <c r="Q7" s="142"/>
      <c r="R7" s="143"/>
      <c r="S7" s="143"/>
      <c r="T7" s="143"/>
      <c r="U7" s="143"/>
      <c r="V7" s="143"/>
      <c r="W7" s="143"/>
      <c r="X7" s="143"/>
      <c r="Y7" s="143"/>
    </row>
    <row r="8" spans="1:60" x14ac:dyDescent="0.2">
      <c r="A8" s="157" t="s">
        <v>228</v>
      </c>
      <c r="B8" s="158" t="s">
        <v>112</v>
      </c>
      <c r="C8" s="180" t="s">
        <v>113</v>
      </c>
      <c r="D8" s="159"/>
      <c r="E8" s="160"/>
      <c r="F8" s="161"/>
      <c r="G8" s="161">
        <f>SUMIF(AG9:AG18,"&lt;&gt;NOR",G9:G18)</f>
        <v>0</v>
      </c>
      <c r="H8" s="161"/>
      <c r="I8" s="161">
        <f>SUM(I9:I18)</f>
        <v>0</v>
      </c>
      <c r="J8" s="161"/>
      <c r="K8" s="161">
        <f>SUM(K9:K18)</f>
        <v>0</v>
      </c>
      <c r="L8" s="161"/>
      <c r="M8" s="161">
        <f>SUM(M9:M18)</f>
        <v>0</v>
      </c>
      <c r="N8" s="160"/>
      <c r="O8" s="160">
        <f>SUM(O9:O18)</f>
        <v>66.8</v>
      </c>
      <c r="P8" s="160"/>
      <c r="Q8" s="160">
        <f>SUM(Q9:Q18)</f>
        <v>0</v>
      </c>
      <c r="R8" s="161"/>
      <c r="S8" s="161"/>
      <c r="T8" s="162"/>
      <c r="U8" s="156"/>
      <c r="V8" s="156">
        <f>SUM(V9:V18)</f>
        <v>674.65000000000009</v>
      </c>
      <c r="W8" s="156"/>
      <c r="X8" s="156"/>
      <c r="Y8" s="156"/>
      <c r="AG8" t="s">
        <v>229</v>
      </c>
    </row>
    <row r="9" spans="1:60" ht="22.5" outlineLevel="1" x14ac:dyDescent="0.2">
      <c r="A9" s="164">
        <v>1</v>
      </c>
      <c r="B9" s="165" t="s">
        <v>1768</v>
      </c>
      <c r="C9" s="181" t="s">
        <v>1769</v>
      </c>
      <c r="D9" s="166" t="s">
        <v>244</v>
      </c>
      <c r="E9" s="167">
        <v>1988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7">
        <v>0</v>
      </c>
      <c r="O9" s="167">
        <f>ROUND(E9*N9,2)</f>
        <v>0</v>
      </c>
      <c r="P9" s="167">
        <v>0</v>
      </c>
      <c r="Q9" s="167">
        <f>ROUND(E9*P9,2)</f>
        <v>0</v>
      </c>
      <c r="R9" s="169" t="s">
        <v>233</v>
      </c>
      <c r="S9" s="169" t="s">
        <v>234</v>
      </c>
      <c r="T9" s="170" t="s">
        <v>234</v>
      </c>
      <c r="U9" s="152">
        <v>0.29525000000000001</v>
      </c>
      <c r="V9" s="152">
        <f>ROUND(E9*U9,2)</f>
        <v>586.96</v>
      </c>
      <c r="W9" s="152"/>
      <c r="X9" s="152" t="s">
        <v>235</v>
      </c>
      <c r="Y9" s="152" t="s">
        <v>236</v>
      </c>
      <c r="Z9" s="141"/>
      <c r="AA9" s="141"/>
      <c r="AB9" s="141"/>
      <c r="AC9" s="141"/>
      <c r="AD9" s="141"/>
      <c r="AE9" s="141"/>
      <c r="AF9" s="141"/>
      <c r="AG9" s="141" t="s">
        <v>237</v>
      </c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</row>
    <row r="10" spans="1:60" outlineLevel="2" x14ac:dyDescent="0.2">
      <c r="A10" s="148"/>
      <c r="B10" s="149"/>
      <c r="C10" s="265" t="s">
        <v>1770</v>
      </c>
      <c r="D10" s="266"/>
      <c r="E10" s="266"/>
      <c r="F10" s="266"/>
      <c r="G10" s="266"/>
      <c r="H10" s="152"/>
      <c r="I10" s="152"/>
      <c r="J10" s="152"/>
      <c r="K10" s="152"/>
      <c r="L10" s="152"/>
      <c r="M10" s="152"/>
      <c r="N10" s="151"/>
      <c r="O10" s="151"/>
      <c r="P10" s="151"/>
      <c r="Q10" s="151"/>
      <c r="R10" s="152"/>
      <c r="S10" s="152"/>
      <c r="T10" s="152"/>
      <c r="U10" s="152"/>
      <c r="V10" s="152"/>
      <c r="W10" s="152"/>
      <c r="X10" s="152"/>
      <c r="Y10" s="152"/>
      <c r="Z10" s="141"/>
      <c r="AA10" s="141"/>
      <c r="AB10" s="141"/>
      <c r="AC10" s="141"/>
      <c r="AD10" s="141"/>
      <c r="AE10" s="141"/>
      <c r="AF10" s="141"/>
      <c r="AG10" s="141" t="s">
        <v>239</v>
      </c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71" t="str">
        <f>C10</f>
        <v>nezapažené s naložením na dopravní prostředek, odvozem a uložením na skládku, bez poplatku za skládku.</v>
      </c>
      <c r="BB10" s="141"/>
      <c r="BC10" s="141"/>
      <c r="BD10" s="141"/>
      <c r="BE10" s="141"/>
      <c r="BF10" s="141"/>
      <c r="BG10" s="141"/>
      <c r="BH10" s="141"/>
    </row>
    <row r="11" spans="1:60" outlineLevel="2" x14ac:dyDescent="0.2">
      <c r="A11" s="148"/>
      <c r="B11" s="149"/>
      <c r="C11" s="267" t="s">
        <v>245</v>
      </c>
      <c r="D11" s="268"/>
      <c r="E11" s="268"/>
      <c r="F11" s="268"/>
      <c r="G11" s="268"/>
      <c r="H11" s="152"/>
      <c r="I11" s="152"/>
      <c r="J11" s="152"/>
      <c r="K11" s="152"/>
      <c r="L11" s="152"/>
      <c r="M11" s="152"/>
      <c r="N11" s="151"/>
      <c r="O11" s="151"/>
      <c r="P11" s="151"/>
      <c r="Q11" s="151"/>
      <c r="R11" s="152"/>
      <c r="S11" s="152"/>
      <c r="T11" s="152"/>
      <c r="U11" s="152"/>
      <c r="V11" s="152"/>
      <c r="W11" s="152"/>
      <c r="X11" s="152"/>
      <c r="Y11" s="152"/>
      <c r="Z11" s="141"/>
      <c r="AA11" s="141"/>
      <c r="AB11" s="141"/>
      <c r="AC11" s="141"/>
      <c r="AD11" s="141"/>
      <c r="AE11" s="141"/>
      <c r="AF11" s="141"/>
      <c r="AG11" s="141" t="s">
        <v>246</v>
      </c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</row>
    <row r="12" spans="1:60" outlineLevel="1" x14ac:dyDescent="0.2">
      <c r="A12" s="164">
        <v>2</v>
      </c>
      <c r="B12" s="165" t="s">
        <v>1646</v>
      </c>
      <c r="C12" s="181" t="s">
        <v>1647</v>
      </c>
      <c r="D12" s="166" t="s">
        <v>244</v>
      </c>
      <c r="E12" s="167">
        <v>5</v>
      </c>
      <c r="F12" s="168"/>
      <c r="G12" s="169">
        <f>ROUND(E12*F12,2)</f>
        <v>0</v>
      </c>
      <c r="H12" s="168"/>
      <c r="I12" s="169">
        <f>ROUND(E12*H12,2)</f>
        <v>0</v>
      </c>
      <c r="J12" s="168"/>
      <c r="K12" s="169">
        <f>ROUND(E12*J12,2)</f>
        <v>0</v>
      </c>
      <c r="L12" s="169">
        <v>21</v>
      </c>
      <c r="M12" s="169">
        <f>G12*(1+L12/100)</f>
        <v>0</v>
      </c>
      <c r="N12" s="167">
        <v>0</v>
      </c>
      <c r="O12" s="167">
        <f>ROUND(E12*N12,2)</f>
        <v>0</v>
      </c>
      <c r="P12" s="167">
        <v>0</v>
      </c>
      <c r="Q12" s="167">
        <f>ROUND(E12*P12,2)</f>
        <v>0</v>
      </c>
      <c r="R12" s="169" t="s">
        <v>233</v>
      </c>
      <c r="S12" s="169" t="s">
        <v>234</v>
      </c>
      <c r="T12" s="170" t="s">
        <v>234</v>
      </c>
      <c r="U12" s="152">
        <v>9.1370000000000005</v>
      </c>
      <c r="V12" s="152">
        <f>ROUND(E12*U12,2)</f>
        <v>45.69</v>
      </c>
      <c r="W12" s="152"/>
      <c r="X12" s="152" t="s">
        <v>235</v>
      </c>
      <c r="Y12" s="152" t="s">
        <v>236</v>
      </c>
      <c r="Z12" s="141"/>
      <c r="AA12" s="141"/>
      <c r="AB12" s="141"/>
      <c r="AC12" s="141"/>
      <c r="AD12" s="141"/>
      <c r="AE12" s="141"/>
      <c r="AF12" s="141"/>
      <c r="AG12" s="141" t="s">
        <v>237</v>
      </c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</row>
    <row r="13" spans="1:60" outlineLevel="2" x14ac:dyDescent="0.2">
      <c r="A13" s="148"/>
      <c r="B13" s="149"/>
      <c r="C13" s="253" t="s">
        <v>245</v>
      </c>
      <c r="D13" s="254"/>
      <c r="E13" s="254"/>
      <c r="F13" s="254"/>
      <c r="G13" s="254"/>
      <c r="H13" s="152"/>
      <c r="I13" s="152"/>
      <c r="J13" s="152"/>
      <c r="K13" s="152"/>
      <c r="L13" s="152"/>
      <c r="M13" s="152"/>
      <c r="N13" s="151"/>
      <c r="O13" s="151"/>
      <c r="P13" s="151"/>
      <c r="Q13" s="151"/>
      <c r="R13" s="152"/>
      <c r="S13" s="152"/>
      <c r="T13" s="152"/>
      <c r="U13" s="152"/>
      <c r="V13" s="152"/>
      <c r="W13" s="152"/>
      <c r="X13" s="152"/>
      <c r="Y13" s="152"/>
      <c r="Z13" s="141"/>
      <c r="AA13" s="141"/>
      <c r="AB13" s="141"/>
      <c r="AC13" s="141"/>
      <c r="AD13" s="141"/>
      <c r="AE13" s="141"/>
      <c r="AF13" s="141"/>
      <c r="AG13" s="141" t="s">
        <v>246</v>
      </c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</row>
    <row r="14" spans="1:60" ht="22.5" outlineLevel="1" x14ac:dyDescent="0.2">
      <c r="A14" s="164">
        <v>3</v>
      </c>
      <c r="B14" s="165" t="s">
        <v>1651</v>
      </c>
      <c r="C14" s="181" t="s">
        <v>1652</v>
      </c>
      <c r="D14" s="166" t="s">
        <v>244</v>
      </c>
      <c r="E14" s="167">
        <v>40</v>
      </c>
      <c r="F14" s="168"/>
      <c r="G14" s="169">
        <f>ROUND(E14*F14,2)</f>
        <v>0</v>
      </c>
      <c r="H14" s="168"/>
      <c r="I14" s="169">
        <f>ROUND(E14*H14,2)</f>
        <v>0</v>
      </c>
      <c r="J14" s="168"/>
      <c r="K14" s="169">
        <f>ROUND(E14*J14,2)</f>
        <v>0</v>
      </c>
      <c r="L14" s="169">
        <v>21</v>
      </c>
      <c r="M14" s="169">
        <f>G14*(1+L14/100)</f>
        <v>0</v>
      </c>
      <c r="N14" s="167">
        <v>1.67</v>
      </c>
      <c r="O14" s="167">
        <f>ROUND(E14*N14,2)</f>
        <v>66.8</v>
      </c>
      <c r="P14" s="167">
        <v>0</v>
      </c>
      <c r="Q14" s="167">
        <f>ROUND(E14*P14,2)</f>
        <v>0</v>
      </c>
      <c r="R14" s="169" t="s">
        <v>233</v>
      </c>
      <c r="S14" s="169" t="s">
        <v>234</v>
      </c>
      <c r="T14" s="170" t="s">
        <v>234</v>
      </c>
      <c r="U14" s="152">
        <v>0.21299999999999999</v>
      </c>
      <c r="V14" s="152">
        <f>ROUND(E14*U14,2)</f>
        <v>8.52</v>
      </c>
      <c r="W14" s="152"/>
      <c r="X14" s="152" t="s">
        <v>235</v>
      </c>
      <c r="Y14" s="152" t="s">
        <v>236</v>
      </c>
      <c r="Z14" s="141"/>
      <c r="AA14" s="141"/>
      <c r="AB14" s="141"/>
      <c r="AC14" s="141"/>
      <c r="AD14" s="141"/>
      <c r="AE14" s="141"/>
      <c r="AF14" s="141"/>
      <c r="AG14" s="141" t="s">
        <v>237</v>
      </c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</row>
    <row r="15" spans="1:60" outlineLevel="2" x14ac:dyDescent="0.2">
      <c r="A15" s="148"/>
      <c r="B15" s="149"/>
      <c r="C15" s="265" t="s">
        <v>261</v>
      </c>
      <c r="D15" s="266"/>
      <c r="E15" s="266"/>
      <c r="F15" s="266"/>
      <c r="G15" s="266"/>
      <c r="H15" s="152"/>
      <c r="I15" s="152"/>
      <c r="J15" s="152"/>
      <c r="K15" s="152"/>
      <c r="L15" s="152"/>
      <c r="M15" s="152"/>
      <c r="N15" s="151"/>
      <c r="O15" s="151"/>
      <c r="P15" s="151"/>
      <c r="Q15" s="151"/>
      <c r="R15" s="152"/>
      <c r="S15" s="152"/>
      <c r="T15" s="152"/>
      <c r="U15" s="152"/>
      <c r="V15" s="152"/>
      <c r="W15" s="152"/>
      <c r="X15" s="152"/>
      <c r="Y15" s="152"/>
      <c r="Z15" s="141"/>
      <c r="AA15" s="141"/>
      <c r="AB15" s="141"/>
      <c r="AC15" s="141"/>
      <c r="AD15" s="141"/>
      <c r="AE15" s="141"/>
      <c r="AF15" s="141"/>
      <c r="AG15" s="141" t="s">
        <v>239</v>
      </c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</row>
    <row r="16" spans="1:60" ht="22.5" outlineLevel="1" x14ac:dyDescent="0.2">
      <c r="A16" s="164">
        <v>4</v>
      </c>
      <c r="B16" s="165" t="s">
        <v>1771</v>
      </c>
      <c r="C16" s="181" t="s">
        <v>1772</v>
      </c>
      <c r="D16" s="166" t="s">
        <v>283</v>
      </c>
      <c r="E16" s="167">
        <v>130</v>
      </c>
      <c r="F16" s="168"/>
      <c r="G16" s="169">
        <f>ROUND(E16*F16,2)</f>
        <v>0</v>
      </c>
      <c r="H16" s="168"/>
      <c r="I16" s="169">
        <f>ROUND(E16*H16,2)</f>
        <v>0</v>
      </c>
      <c r="J16" s="168"/>
      <c r="K16" s="169">
        <f>ROUND(E16*J16,2)</f>
        <v>0</v>
      </c>
      <c r="L16" s="169">
        <v>21</v>
      </c>
      <c r="M16" s="169">
        <f>G16*(1+L16/100)</f>
        <v>0</v>
      </c>
      <c r="N16" s="167">
        <v>3.0000000000000001E-5</v>
      </c>
      <c r="O16" s="167">
        <f>ROUND(E16*N16,2)</f>
        <v>0</v>
      </c>
      <c r="P16" s="167">
        <v>0</v>
      </c>
      <c r="Q16" s="167">
        <f>ROUND(E16*P16,2)</f>
        <v>0</v>
      </c>
      <c r="R16" s="169" t="s">
        <v>233</v>
      </c>
      <c r="S16" s="169" t="s">
        <v>234</v>
      </c>
      <c r="T16" s="170" t="s">
        <v>234</v>
      </c>
      <c r="U16" s="152">
        <v>0.25752000000000003</v>
      </c>
      <c r="V16" s="152">
        <f>ROUND(E16*U16,2)</f>
        <v>33.479999999999997</v>
      </c>
      <c r="W16" s="152"/>
      <c r="X16" s="152" t="s">
        <v>235</v>
      </c>
      <c r="Y16" s="152" t="s">
        <v>236</v>
      </c>
      <c r="Z16" s="141"/>
      <c r="AA16" s="141"/>
      <c r="AB16" s="141"/>
      <c r="AC16" s="141"/>
      <c r="AD16" s="141"/>
      <c r="AE16" s="141"/>
      <c r="AF16" s="141"/>
      <c r="AG16" s="141" t="s">
        <v>237</v>
      </c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</row>
    <row r="17" spans="1:60" ht="22.5" outlineLevel="2" x14ac:dyDescent="0.2">
      <c r="A17" s="148"/>
      <c r="B17" s="149"/>
      <c r="C17" s="265" t="s">
        <v>1773</v>
      </c>
      <c r="D17" s="266"/>
      <c r="E17" s="266"/>
      <c r="F17" s="266"/>
      <c r="G17" s="266"/>
      <c r="H17" s="152"/>
      <c r="I17" s="152"/>
      <c r="J17" s="152"/>
      <c r="K17" s="152"/>
      <c r="L17" s="152"/>
      <c r="M17" s="152"/>
      <c r="N17" s="151"/>
      <c r="O17" s="151"/>
      <c r="P17" s="151"/>
      <c r="Q17" s="151"/>
      <c r="R17" s="152"/>
      <c r="S17" s="152"/>
      <c r="T17" s="152"/>
      <c r="U17" s="152"/>
      <c r="V17" s="152"/>
      <c r="W17" s="152"/>
      <c r="X17" s="152"/>
      <c r="Y17" s="152"/>
      <c r="Z17" s="141"/>
      <c r="AA17" s="141"/>
      <c r="AB17" s="141"/>
      <c r="AC17" s="141"/>
      <c r="AD17" s="141"/>
      <c r="AE17" s="141"/>
      <c r="AF17" s="141"/>
      <c r="AG17" s="141" t="s">
        <v>239</v>
      </c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71" t="str">
        <f>C17</f>
        <v>vč. urovnání ornice, naložení na skládce, vodorovným přemístěním ornice na místo rozprostření, založení trávníku osetím a dodávky travního semene.</v>
      </c>
      <c r="BB17" s="141"/>
      <c r="BC17" s="141"/>
      <c r="BD17" s="141"/>
      <c r="BE17" s="141"/>
      <c r="BF17" s="141"/>
      <c r="BG17" s="141"/>
      <c r="BH17" s="141"/>
    </row>
    <row r="18" spans="1:60" outlineLevel="2" x14ac:dyDescent="0.2">
      <c r="A18" s="148"/>
      <c r="B18" s="149"/>
      <c r="C18" s="267" t="s">
        <v>1774</v>
      </c>
      <c r="D18" s="268"/>
      <c r="E18" s="268"/>
      <c r="F18" s="268"/>
      <c r="G18" s="268"/>
      <c r="H18" s="152"/>
      <c r="I18" s="152"/>
      <c r="J18" s="152"/>
      <c r="K18" s="152"/>
      <c r="L18" s="152"/>
      <c r="M18" s="152"/>
      <c r="N18" s="151"/>
      <c r="O18" s="151"/>
      <c r="P18" s="151"/>
      <c r="Q18" s="151"/>
      <c r="R18" s="152"/>
      <c r="S18" s="152"/>
      <c r="T18" s="152"/>
      <c r="U18" s="152"/>
      <c r="V18" s="152"/>
      <c r="W18" s="152"/>
      <c r="X18" s="152"/>
      <c r="Y18" s="152"/>
      <c r="Z18" s="141"/>
      <c r="AA18" s="141"/>
      <c r="AB18" s="141"/>
      <c r="AC18" s="141"/>
      <c r="AD18" s="141"/>
      <c r="AE18" s="141"/>
      <c r="AF18" s="141"/>
      <c r="AG18" s="141" t="s">
        <v>246</v>
      </c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</row>
    <row r="19" spans="1:60" x14ac:dyDescent="0.2">
      <c r="A19" s="157" t="s">
        <v>228</v>
      </c>
      <c r="B19" s="158" t="s">
        <v>130</v>
      </c>
      <c r="C19" s="180" t="s">
        <v>131</v>
      </c>
      <c r="D19" s="159"/>
      <c r="E19" s="160"/>
      <c r="F19" s="161"/>
      <c r="G19" s="161">
        <f>SUMIF(AG20:AG86,"&lt;&gt;NOR",G20:G86)</f>
        <v>0</v>
      </c>
      <c r="H19" s="161"/>
      <c r="I19" s="161">
        <f>SUM(I20:I86)</f>
        <v>0</v>
      </c>
      <c r="J19" s="161"/>
      <c r="K19" s="161">
        <f>SUM(K20:K86)</f>
        <v>0</v>
      </c>
      <c r="L19" s="161"/>
      <c r="M19" s="161">
        <f>SUM(M20:M86)</f>
        <v>0</v>
      </c>
      <c r="N19" s="160"/>
      <c r="O19" s="160">
        <f>SUM(O20:O86)</f>
        <v>4751.8099999999986</v>
      </c>
      <c r="P19" s="160"/>
      <c r="Q19" s="160">
        <f>SUM(Q20:Q86)</f>
        <v>0</v>
      </c>
      <c r="R19" s="161"/>
      <c r="S19" s="161"/>
      <c r="T19" s="162"/>
      <c r="U19" s="156"/>
      <c r="V19" s="156">
        <f>SUM(V20:V86)</f>
        <v>1011.8399999999999</v>
      </c>
      <c r="W19" s="156"/>
      <c r="X19" s="156"/>
      <c r="Y19" s="156"/>
      <c r="AG19" t="s">
        <v>229</v>
      </c>
    </row>
    <row r="20" spans="1:60" outlineLevel="1" x14ac:dyDescent="0.2">
      <c r="A20" s="164">
        <v>5</v>
      </c>
      <c r="B20" s="165" t="s">
        <v>1775</v>
      </c>
      <c r="C20" s="181" t="s">
        <v>1776</v>
      </c>
      <c r="D20" s="166" t="s">
        <v>283</v>
      </c>
      <c r="E20" s="167">
        <v>3432</v>
      </c>
      <c r="F20" s="168"/>
      <c r="G20" s="169">
        <f>ROUND(E20*F20,2)</f>
        <v>0</v>
      </c>
      <c r="H20" s="168"/>
      <c r="I20" s="169">
        <f>ROUND(E20*H20,2)</f>
        <v>0</v>
      </c>
      <c r="J20" s="168"/>
      <c r="K20" s="169">
        <f>ROUND(E20*J20,2)</f>
        <v>0</v>
      </c>
      <c r="L20" s="169">
        <v>21</v>
      </c>
      <c r="M20" s="169">
        <f>G20*(1+L20/100)</f>
        <v>0</v>
      </c>
      <c r="N20" s="167">
        <v>0</v>
      </c>
      <c r="O20" s="167">
        <f>ROUND(E20*N20,2)</f>
        <v>0</v>
      </c>
      <c r="P20" s="167">
        <v>0</v>
      </c>
      <c r="Q20" s="167">
        <f>ROUND(E20*P20,2)</f>
        <v>0</v>
      </c>
      <c r="R20" s="169" t="s">
        <v>284</v>
      </c>
      <c r="S20" s="169" t="s">
        <v>234</v>
      </c>
      <c r="T20" s="170" t="s">
        <v>234</v>
      </c>
      <c r="U20" s="152">
        <v>1.7999999999999999E-2</v>
      </c>
      <c r="V20" s="152">
        <f>ROUND(E20*U20,2)</f>
        <v>61.78</v>
      </c>
      <c r="W20" s="152"/>
      <c r="X20" s="152" t="s">
        <v>285</v>
      </c>
      <c r="Y20" s="152" t="s">
        <v>236</v>
      </c>
      <c r="Z20" s="141"/>
      <c r="AA20" s="141"/>
      <c r="AB20" s="141"/>
      <c r="AC20" s="141"/>
      <c r="AD20" s="141"/>
      <c r="AE20" s="141"/>
      <c r="AF20" s="141"/>
      <c r="AG20" s="141" t="s">
        <v>286</v>
      </c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</row>
    <row r="21" spans="1:60" outlineLevel="2" x14ac:dyDescent="0.2">
      <c r="A21" s="148"/>
      <c r="B21" s="149"/>
      <c r="C21" s="265" t="s">
        <v>1777</v>
      </c>
      <c r="D21" s="266"/>
      <c r="E21" s="266"/>
      <c r="F21" s="266"/>
      <c r="G21" s="266"/>
      <c r="H21" s="152"/>
      <c r="I21" s="152"/>
      <c r="J21" s="152"/>
      <c r="K21" s="152"/>
      <c r="L21" s="152"/>
      <c r="M21" s="152"/>
      <c r="N21" s="151"/>
      <c r="O21" s="151"/>
      <c r="P21" s="151"/>
      <c r="Q21" s="151"/>
      <c r="R21" s="152"/>
      <c r="S21" s="152"/>
      <c r="T21" s="152"/>
      <c r="U21" s="152"/>
      <c r="V21" s="152"/>
      <c r="W21" s="152"/>
      <c r="X21" s="152"/>
      <c r="Y21" s="152"/>
      <c r="Z21" s="141"/>
      <c r="AA21" s="141"/>
      <c r="AB21" s="141"/>
      <c r="AC21" s="141"/>
      <c r="AD21" s="141"/>
      <c r="AE21" s="141"/>
      <c r="AF21" s="141"/>
      <c r="AG21" s="141" t="s">
        <v>239</v>
      </c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</row>
    <row r="22" spans="1:60" outlineLevel="2" x14ac:dyDescent="0.2">
      <c r="A22" s="148"/>
      <c r="B22" s="149"/>
      <c r="C22" s="182" t="s">
        <v>1778</v>
      </c>
      <c r="D22" s="154"/>
      <c r="E22" s="155"/>
      <c r="F22" s="152"/>
      <c r="G22" s="152"/>
      <c r="H22" s="152"/>
      <c r="I22" s="152"/>
      <c r="J22" s="152"/>
      <c r="K22" s="152"/>
      <c r="L22" s="152"/>
      <c r="M22" s="152"/>
      <c r="N22" s="151"/>
      <c r="O22" s="151"/>
      <c r="P22" s="151"/>
      <c r="Q22" s="151"/>
      <c r="R22" s="152"/>
      <c r="S22" s="152"/>
      <c r="T22" s="152"/>
      <c r="U22" s="152"/>
      <c r="V22" s="152"/>
      <c r="W22" s="152"/>
      <c r="X22" s="152"/>
      <c r="Y22" s="152"/>
      <c r="Z22" s="141"/>
      <c r="AA22" s="141"/>
      <c r="AB22" s="141"/>
      <c r="AC22" s="141"/>
      <c r="AD22" s="141"/>
      <c r="AE22" s="141"/>
      <c r="AF22" s="141"/>
      <c r="AG22" s="141" t="s">
        <v>241</v>
      </c>
      <c r="AH22" s="141">
        <v>0</v>
      </c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</row>
    <row r="23" spans="1:60" outlineLevel="3" x14ac:dyDescent="0.2">
      <c r="A23" s="148"/>
      <c r="B23" s="149"/>
      <c r="C23" s="182" t="s">
        <v>1779</v>
      </c>
      <c r="D23" s="154"/>
      <c r="E23" s="155">
        <v>2500</v>
      </c>
      <c r="F23" s="152"/>
      <c r="G23" s="152"/>
      <c r="H23" s="152"/>
      <c r="I23" s="152"/>
      <c r="J23" s="152"/>
      <c r="K23" s="152"/>
      <c r="L23" s="152"/>
      <c r="M23" s="152"/>
      <c r="N23" s="151"/>
      <c r="O23" s="151"/>
      <c r="P23" s="151"/>
      <c r="Q23" s="151"/>
      <c r="R23" s="152"/>
      <c r="S23" s="152"/>
      <c r="T23" s="152"/>
      <c r="U23" s="152"/>
      <c r="V23" s="152"/>
      <c r="W23" s="152"/>
      <c r="X23" s="152"/>
      <c r="Y23" s="152"/>
      <c r="Z23" s="141"/>
      <c r="AA23" s="141"/>
      <c r="AB23" s="141"/>
      <c r="AC23" s="141"/>
      <c r="AD23" s="141"/>
      <c r="AE23" s="141"/>
      <c r="AF23" s="141"/>
      <c r="AG23" s="141" t="s">
        <v>241</v>
      </c>
      <c r="AH23" s="141">
        <v>0</v>
      </c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</row>
    <row r="24" spans="1:60" outlineLevel="3" x14ac:dyDescent="0.2">
      <c r="A24" s="148"/>
      <c r="B24" s="149"/>
      <c r="C24" s="182" t="s">
        <v>1780</v>
      </c>
      <c r="D24" s="154"/>
      <c r="E24" s="155"/>
      <c r="F24" s="152"/>
      <c r="G24" s="152"/>
      <c r="H24" s="152"/>
      <c r="I24" s="152"/>
      <c r="J24" s="152"/>
      <c r="K24" s="152"/>
      <c r="L24" s="152"/>
      <c r="M24" s="152"/>
      <c r="N24" s="151"/>
      <c r="O24" s="151"/>
      <c r="P24" s="151"/>
      <c r="Q24" s="151"/>
      <c r="R24" s="152"/>
      <c r="S24" s="152"/>
      <c r="T24" s="152"/>
      <c r="U24" s="152"/>
      <c r="V24" s="152"/>
      <c r="W24" s="152"/>
      <c r="X24" s="152"/>
      <c r="Y24" s="152"/>
      <c r="Z24" s="141"/>
      <c r="AA24" s="141"/>
      <c r="AB24" s="141"/>
      <c r="AC24" s="141"/>
      <c r="AD24" s="141"/>
      <c r="AE24" s="141"/>
      <c r="AF24" s="141"/>
      <c r="AG24" s="141" t="s">
        <v>241</v>
      </c>
      <c r="AH24" s="141">
        <v>0</v>
      </c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</row>
    <row r="25" spans="1:60" outlineLevel="3" x14ac:dyDescent="0.2">
      <c r="A25" s="148"/>
      <c r="B25" s="149"/>
      <c r="C25" s="182" t="s">
        <v>1781</v>
      </c>
      <c r="D25" s="154"/>
      <c r="E25" s="155">
        <v>932</v>
      </c>
      <c r="F25" s="152"/>
      <c r="G25" s="152"/>
      <c r="H25" s="152"/>
      <c r="I25" s="152"/>
      <c r="J25" s="152"/>
      <c r="K25" s="152"/>
      <c r="L25" s="152"/>
      <c r="M25" s="152"/>
      <c r="N25" s="151"/>
      <c r="O25" s="151"/>
      <c r="P25" s="151"/>
      <c r="Q25" s="151"/>
      <c r="R25" s="152"/>
      <c r="S25" s="152"/>
      <c r="T25" s="152"/>
      <c r="U25" s="152"/>
      <c r="V25" s="152"/>
      <c r="W25" s="152"/>
      <c r="X25" s="152"/>
      <c r="Y25" s="152"/>
      <c r="Z25" s="141"/>
      <c r="AA25" s="141"/>
      <c r="AB25" s="141"/>
      <c r="AC25" s="141"/>
      <c r="AD25" s="141"/>
      <c r="AE25" s="141"/>
      <c r="AF25" s="141"/>
      <c r="AG25" s="141" t="s">
        <v>241</v>
      </c>
      <c r="AH25" s="141">
        <v>0</v>
      </c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</row>
    <row r="26" spans="1:60" outlineLevel="1" x14ac:dyDescent="0.2">
      <c r="A26" s="164">
        <v>6</v>
      </c>
      <c r="B26" s="165" t="s">
        <v>1782</v>
      </c>
      <c r="C26" s="181" t="s">
        <v>1783</v>
      </c>
      <c r="D26" s="166" t="s">
        <v>283</v>
      </c>
      <c r="E26" s="167">
        <v>117</v>
      </c>
      <c r="F26" s="168"/>
      <c r="G26" s="169">
        <f>ROUND(E26*F26,2)</f>
        <v>0</v>
      </c>
      <c r="H26" s="168"/>
      <c r="I26" s="169">
        <f>ROUND(E26*H26,2)</f>
        <v>0</v>
      </c>
      <c r="J26" s="168"/>
      <c r="K26" s="169">
        <f>ROUND(E26*J26,2)</f>
        <v>0</v>
      </c>
      <c r="L26" s="169">
        <v>21</v>
      </c>
      <c r="M26" s="169">
        <f>G26*(1+L26/100)</f>
        <v>0</v>
      </c>
      <c r="N26" s="167">
        <v>0</v>
      </c>
      <c r="O26" s="167">
        <f>ROUND(E26*N26,2)</f>
        <v>0</v>
      </c>
      <c r="P26" s="167">
        <v>0</v>
      </c>
      <c r="Q26" s="167">
        <f>ROUND(E26*P26,2)</f>
        <v>0</v>
      </c>
      <c r="R26" s="169" t="s">
        <v>284</v>
      </c>
      <c r="S26" s="169" t="s">
        <v>234</v>
      </c>
      <c r="T26" s="170" t="s">
        <v>234</v>
      </c>
      <c r="U26" s="152">
        <v>9.6000000000000002E-2</v>
      </c>
      <c r="V26" s="152">
        <f>ROUND(E26*U26,2)</f>
        <v>11.23</v>
      </c>
      <c r="W26" s="152"/>
      <c r="X26" s="152" t="s">
        <v>285</v>
      </c>
      <c r="Y26" s="152" t="s">
        <v>236</v>
      </c>
      <c r="Z26" s="141"/>
      <c r="AA26" s="141"/>
      <c r="AB26" s="141"/>
      <c r="AC26" s="141"/>
      <c r="AD26" s="141"/>
      <c r="AE26" s="141"/>
      <c r="AF26" s="141"/>
      <c r="AG26" s="141" t="s">
        <v>286</v>
      </c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</row>
    <row r="27" spans="1:60" outlineLevel="2" x14ac:dyDescent="0.2">
      <c r="A27" s="148"/>
      <c r="B27" s="149"/>
      <c r="C27" s="265" t="s">
        <v>1777</v>
      </c>
      <c r="D27" s="266"/>
      <c r="E27" s="266"/>
      <c r="F27" s="266"/>
      <c r="G27" s="266"/>
      <c r="H27" s="152"/>
      <c r="I27" s="152"/>
      <c r="J27" s="152"/>
      <c r="K27" s="152"/>
      <c r="L27" s="152"/>
      <c r="M27" s="152"/>
      <c r="N27" s="151"/>
      <c r="O27" s="151"/>
      <c r="P27" s="151"/>
      <c r="Q27" s="151"/>
      <c r="R27" s="152"/>
      <c r="S27" s="152"/>
      <c r="T27" s="152"/>
      <c r="U27" s="152"/>
      <c r="V27" s="152"/>
      <c r="W27" s="152"/>
      <c r="X27" s="152"/>
      <c r="Y27" s="152"/>
      <c r="Z27" s="141"/>
      <c r="AA27" s="141"/>
      <c r="AB27" s="141"/>
      <c r="AC27" s="141"/>
      <c r="AD27" s="141"/>
      <c r="AE27" s="141"/>
      <c r="AF27" s="141"/>
      <c r="AG27" s="141" t="s">
        <v>239</v>
      </c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</row>
    <row r="28" spans="1:60" outlineLevel="2" x14ac:dyDescent="0.2">
      <c r="A28" s="148"/>
      <c r="B28" s="149"/>
      <c r="C28" s="182" t="s">
        <v>1784</v>
      </c>
      <c r="D28" s="154"/>
      <c r="E28" s="155">
        <v>117</v>
      </c>
      <c r="F28" s="152"/>
      <c r="G28" s="152"/>
      <c r="H28" s="152"/>
      <c r="I28" s="152"/>
      <c r="J28" s="152"/>
      <c r="K28" s="152"/>
      <c r="L28" s="152"/>
      <c r="M28" s="152"/>
      <c r="N28" s="151"/>
      <c r="O28" s="151"/>
      <c r="P28" s="151"/>
      <c r="Q28" s="151"/>
      <c r="R28" s="152"/>
      <c r="S28" s="152"/>
      <c r="T28" s="152"/>
      <c r="U28" s="152"/>
      <c r="V28" s="152"/>
      <c r="W28" s="152"/>
      <c r="X28" s="152"/>
      <c r="Y28" s="152"/>
      <c r="Z28" s="141"/>
      <c r="AA28" s="141"/>
      <c r="AB28" s="141"/>
      <c r="AC28" s="141"/>
      <c r="AD28" s="141"/>
      <c r="AE28" s="141"/>
      <c r="AF28" s="141"/>
      <c r="AG28" s="141" t="s">
        <v>241</v>
      </c>
      <c r="AH28" s="141">
        <v>0</v>
      </c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/>
      <c r="BH28" s="141"/>
    </row>
    <row r="29" spans="1:60" ht="22.5" outlineLevel="1" x14ac:dyDescent="0.2">
      <c r="A29" s="164">
        <v>7</v>
      </c>
      <c r="B29" s="165" t="s">
        <v>1785</v>
      </c>
      <c r="C29" s="181" t="s">
        <v>1786</v>
      </c>
      <c r="D29" s="166" t="s">
        <v>283</v>
      </c>
      <c r="E29" s="167">
        <v>128.69999999999999</v>
      </c>
      <c r="F29" s="168"/>
      <c r="G29" s="169">
        <f>ROUND(E29*F29,2)</f>
        <v>0</v>
      </c>
      <c r="H29" s="168"/>
      <c r="I29" s="169">
        <f>ROUND(E29*H29,2)</f>
        <v>0</v>
      </c>
      <c r="J29" s="168"/>
      <c r="K29" s="169">
        <f>ROUND(E29*J29,2)</f>
        <v>0</v>
      </c>
      <c r="L29" s="169">
        <v>21</v>
      </c>
      <c r="M29" s="169">
        <f>G29*(1+L29/100)</f>
        <v>0</v>
      </c>
      <c r="N29" s="167">
        <v>0.34499999999999997</v>
      </c>
      <c r="O29" s="167">
        <f>ROUND(E29*N29,2)</f>
        <v>44.4</v>
      </c>
      <c r="P29" s="167">
        <v>0</v>
      </c>
      <c r="Q29" s="167">
        <f>ROUND(E29*P29,2)</f>
        <v>0</v>
      </c>
      <c r="R29" s="169" t="s">
        <v>1512</v>
      </c>
      <c r="S29" s="169" t="s">
        <v>234</v>
      </c>
      <c r="T29" s="170" t="s">
        <v>234</v>
      </c>
      <c r="U29" s="152">
        <v>2.5999999999999999E-2</v>
      </c>
      <c r="V29" s="152">
        <f>ROUND(E29*U29,2)</f>
        <v>3.35</v>
      </c>
      <c r="W29" s="152"/>
      <c r="X29" s="152" t="s">
        <v>285</v>
      </c>
      <c r="Y29" s="152" t="s">
        <v>236</v>
      </c>
      <c r="Z29" s="141"/>
      <c r="AA29" s="141"/>
      <c r="AB29" s="141"/>
      <c r="AC29" s="141"/>
      <c r="AD29" s="141"/>
      <c r="AE29" s="141"/>
      <c r="AF29" s="141"/>
      <c r="AG29" s="141" t="s">
        <v>286</v>
      </c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</row>
    <row r="30" spans="1:60" outlineLevel="2" x14ac:dyDescent="0.2">
      <c r="A30" s="148"/>
      <c r="B30" s="149"/>
      <c r="C30" s="182" t="s">
        <v>1787</v>
      </c>
      <c r="D30" s="154"/>
      <c r="E30" s="155">
        <v>128.69999999999999</v>
      </c>
      <c r="F30" s="152"/>
      <c r="G30" s="152"/>
      <c r="H30" s="152"/>
      <c r="I30" s="152"/>
      <c r="J30" s="152"/>
      <c r="K30" s="152"/>
      <c r="L30" s="152"/>
      <c r="M30" s="152"/>
      <c r="N30" s="151"/>
      <c r="O30" s="151"/>
      <c r="P30" s="151"/>
      <c r="Q30" s="151"/>
      <c r="R30" s="152"/>
      <c r="S30" s="152"/>
      <c r="T30" s="152"/>
      <c r="U30" s="152"/>
      <c r="V30" s="152"/>
      <c r="W30" s="152"/>
      <c r="X30" s="152"/>
      <c r="Y30" s="152"/>
      <c r="Z30" s="141"/>
      <c r="AA30" s="141"/>
      <c r="AB30" s="141"/>
      <c r="AC30" s="141"/>
      <c r="AD30" s="141"/>
      <c r="AE30" s="141"/>
      <c r="AF30" s="141"/>
      <c r="AG30" s="141" t="s">
        <v>241</v>
      </c>
      <c r="AH30" s="141">
        <v>0</v>
      </c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</row>
    <row r="31" spans="1:60" ht="22.5" outlineLevel="1" x14ac:dyDescent="0.2">
      <c r="A31" s="164">
        <v>8</v>
      </c>
      <c r="B31" s="165" t="s">
        <v>1788</v>
      </c>
      <c r="C31" s="181" t="s">
        <v>1789</v>
      </c>
      <c r="D31" s="166" t="s">
        <v>283</v>
      </c>
      <c r="E31" s="167">
        <v>1025.2</v>
      </c>
      <c r="F31" s="168"/>
      <c r="G31" s="169">
        <f>ROUND(E31*F31,2)</f>
        <v>0</v>
      </c>
      <c r="H31" s="168"/>
      <c r="I31" s="169">
        <f>ROUND(E31*H31,2)</f>
        <v>0</v>
      </c>
      <c r="J31" s="168"/>
      <c r="K31" s="169">
        <f>ROUND(E31*J31,2)</f>
        <v>0</v>
      </c>
      <c r="L31" s="169">
        <v>21</v>
      </c>
      <c r="M31" s="169">
        <f>G31*(1+L31/100)</f>
        <v>0</v>
      </c>
      <c r="N31" s="167">
        <v>0.441</v>
      </c>
      <c r="O31" s="167">
        <f>ROUND(E31*N31,2)</f>
        <v>452.11</v>
      </c>
      <c r="P31" s="167">
        <v>0</v>
      </c>
      <c r="Q31" s="167">
        <f>ROUND(E31*P31,2)</f>
        <v>0</v>
      </c>
      <c r="R31" s="169" t="s">
        <v>1512</v>
      </c>
      <c r="S31" s="169" t="s">
        <v>234</v>
      </c>
      <c r="T31" s="170" t="s">
        <v>234</v>
      </c>
      <c r="U31" s="152">
        <v>2.9000000000000001E-2</v>
      </c>
      <c r="V31" s="152">
        <f>ROUND(E31*U31,2)</f>
        <v>29.73</v>
      </c>
      <c r="W31" s="152"/>
      <c r="X31" s="152" t="s">
        <v>285</v>
      </c>
      <c r="Y31" s="152" t="s">
        <v>236</v>
      </c>
      <c r="Z31" s="141"/>
      <c r="AA31" s="141"/>
      <c r="AB31" s="141"/>
      <c r="AC31" s="141"/>
      <c r="AD31" s="141"/>
      <c r="AE31" s="141"/>
      <c r="AF31" s="141"/>
      <c r="AG31" s="141" t="s">
        <v>286</v>
      </c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</row>
    <row r="32" spans="1:60" outlineLevel="2" x14ac:dyDescent="0.2">
      <c r="A32" s="148"/>
      <c r="B32" s="149"/>
      <c r="C32" s="182" t="s">
        <v>1780</v>
      </c>
      <c r="D32" s="154"/>
      <c r="E32" s="155"/>
      <c r="F32" s="152"/>
      <c r="G32" s="152"/>
      <c r="H32" s="152"/>
      <c r="I32" s="152"/>
      <c r="J32" s="152"/>
      <c r="K32" s="152"/>
      <c r="L32" s="152"/>
      <c r="M32" s="152"/>
      <c r="N32" s="151"/>
      <c r="O32" s="151"/>
      <c r="P32" s="151"/>
      <c r="Q32" s="151"/>
      <c r="R32" s="152"/>
      <c r="S32" s="152"/>
      <c r="T32" s="152"/>
      <c r="U32" s="152"/>
      <c r="V32" s="152"/>
      <c r="W32" s="152"/>
      <c r="X32" s="152"/>
      <c r="Y32" s="152"/>
      <c r="Z32" s="141"/>
      <c r="AA32" s="141"/>
      <c r="AB32" s="141"/>
      <c r="AC32" s="141"/>
      <c r="AD32" s="141"/>
      <c r="AE32" s="141"/>
      <c r="AF32" s="141"/>
      <c r="AG32" s="141" t="s">
        <v>241</v>
      </c>
      <c r="AH32" s="141">
        <v>0</v>
      </c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</row>
    <row r="33" spans="1:60" outlineLevel="3" x14ac:dyDescent="0.2">
      <c r="A33" s="148"/>
      <c r="B33" s="149"/>
      <c r="C33" s="182" t="s">
        <v>1790</v>
      </c>
      <c r="D33" s="154"/>
      <c r="E33" s="155">
        <v>1025.2</v>
      </c>
      <c r="F33" s="152"/>
      <c r="G33" s="152"/>
      <c r="H33" s="152"/>
      <c r="I33" s="152"/>
      <c r="J33" s="152"/>
      <c r="K33" s="152"/>
      <c r="L33" s="152"/>
      <c r="M33" s="152"/>
      <c r="N33" s="151"/>
      <c r="O33" s="151"/>
      <c r="P33" s="151"/>
      <c r="Q33" s="151"/>
      <c r="R33" s="152"/>
      <c r="S33" s="152"/>
      <c r="T33" s="152"/>
      <c r="U33" s="152"/>
      <c r="V33" s="152"/>
      <c r="W33" s="152"/>
      <c r="X33" s="152"/>
      <c r="Y33" s="152"/>
      <c r="Z33" s="141"/>
      <c r="AA33" s="141"/>
      <c r="AB33" s="141"/>
      <c r="AC33" s="141"/>
      <c r="AD33" s="141"/>
      <c r="AE33" s="141"/>
      <c r="AF33" s="141"/>
      <c r="AG33" s="141" t="s">
        <v>241</v>
      </c>
      <c r="AH33" s="141">
        <v>0</v>
      </c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</row>
    <row r="34" spans="1:60" ht="22.5" outlineLevel="1" x14ac:dyDescent="0.2">
      <c r="A34" s="164">
        <v>9</v>
      </c>
      <c r="B34" s="165" t="s">
        <v>1510</v>
      </c>
      <c r="C34" s="181" t="s">
        <v>1511</v>
      </c>
      <c r="D34" s="166" t="s">
        <v>283</v>
      </c>
      <c r="E34" s="167">
        <v>2750</v>
      </c>
      <c r="F34" s="168"/>
      <c r="G34" s="169">
        <f>ROUND(E34*F34,2)</f>
        <v>0</v>
      </c>
      <c r="H34" s="168"/>
      <c r="I34" s="169">
        <f>ROUND(E34*H34,2)</f>
        <v>0</v>
      </c>
      <c r="J34" s="168"/>
      <c r="K34" s="169">
        <f>ROUND(E34*J34,2)</f>
        <v>0</v>
      </c>
      <c r="L34" s="169">
        <v>21</v>
      </c>
      <c r="M34" s="169">
        <f>G34*(1+L34/100)</f>
        <v>0</v>
      </c>
      <c r="N34" s="167">
        <v>0.55125000000000002</v>
      </c>
      <c r="O34" s="167">
        <f>ROUND(E34*N34,2)</f>
        <v>1515.94</v>
      </c>
      <c r="P34" s="167">
        <v>0</v>
      </c>
      <c r="Q34" s="167">
        <f>ROUND(E34*P34,2)</f>
        <v>0</v>
      </c>
      <c r="R34" s="169" t="s">
        <v>1512</v>
      </c>
      <c r="S34" s="169" t="s">
        <v>234</v>
      </c>
      <c r="T34" s="170" t="s">
        <v>234</v>
      </c>
      <c r="U34" s="152">
        <v>2.7E-2</v>
      </c>
      <c r="V34" s="152">
        <f>ROUND(E34*U34,2)</f>
        <v>74.25</v>
      </c>
      <c r="W34" s="152"/>
      <c r="X34" s="152" t="s">
        <v>285</v>
      </c>
      <c r="Y34" s="152" t="s">
        <v>236</v>
      </c>
      <c r="Z34" s="141"/>
      <c r="AA34" s="141"/>
      <c r="AB34" s="141"/>
      <c r="AC34" s="141"/>
      <c r="AD34" s="141"/>
      <c r="AE34" s="141"/>
      <c r="AF34" s="141"/>
      <c r="AG34" s="141" t="s">
        <v>286</v>
      </c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</row>
    <row r="35" spans="1:60" outlineLevel="2" x14ac:dyDescent="0.2">
      <c r="A35" s="148"/>
      <c r="B35" s="149"/>
      <c r="C35" s="182" t="s">
        <v>1778</v>
      </c>
      <c r="D35" s="154"/>
      <c r="E35" s="155"/>
      <c r="F35" s="152"/>
      <c r="G35" s="152"/>
      <c r="H35" s="152"/>
      <c r="I35" s="152"/>
      <c r="J35" s="152"/>
      <c r="K35" s="152"/>
      <c r="L35" s="152"/>
      <c r="M35" s="152"/>
      <c r="N35" s="151"/>
      <c r="O35" s="151"/>
      <c r="P35" s="151"/>
      <c r="Q35" s="151"/>
      <c r="R35" s="152"/>
      <c r="S35" s="152"/>
      <c r="T35" s="152"/>
      <c r="U35" s="152"/>
      <c r="V35" s="152"/>
      <c r="W35" s="152"/>
      <c r="X35" s="152"/>
      <c r="Y35" s="152"/>
      <c r="Z35" s="141"/>
      <c r="AA35" s="141"/>
      <c r="AB35" s="141"/>
      <c r="AC35" s="141"/>
      <c r="AD35" s="141"/>
      <c r="AE35" s="141"/>
      <c r="AF35" s="141"/>
      <c r="AG35" s="141" t="s">
        <v>241</v>
      </c>
      <c r="AH35" s="141">
        <v>0</v>
      </c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</row>
    <row r="36" spans="1:60" outlineLevel="3" x14ac:dyDescent="0.2">
      <c r="A36" s="148"/>
      <c r="B36" s="149"/>
      <c r="C36" s="182" t="s">
        <v>1791</v>
      </c>
      <c r="D36" s="154"/>
      <c r="E36" s="155">
        <v>2750</v>
      </c>
      <c r="F36" s="152"/>
      <c r="G36" s="152"/>
      <c r="H36" s="152"/>
      <c r="I36" s="152"/>
      <c r="J36" s="152"/>
      <c r="K36" s="152"/>
      <c r="L36" s="152"/>
      <c r="M36" s="152"/>
      <c r="N36" s="151"/>
      <c r="O36" s="151"/>
      <c r="P36" s="151"/>
      <c r="Q36" s="151"/>
      <c r="R36" s="152"/>
      <c r="S36" s="152"/>
      <c r="T36" s="152"/>
      <c r="U36" s="152"/>
      <c r="V36" s="152"/>
      <c r="W36" s="152"/>
      <c r="X36" s="152"/>
      <c r="Y36" s="152"/>
      <c r="Z36" s="141"/>
      <c r="AA36" s="141"/>
      <c r="AB36" s="141"/>
      <c r="AC36" s="141"/>
      <c r="AD36" s="141"/>
      <c r="AE36" s="141"/>
      <c r="AF36" s="141"/>
      <c r="AG36" s="141" t="s">
        <v>241</v>
      </c>
      <c r="AH36" s="141">
        <v>0</v>
      </c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</row>
    <row r="37" spans="1:60" ht="22.5" outlineLevel="1" x14ac:dyDescent="0.2">
      <c r="A37" s="164">
        <v>10</v>
      </c>
      <c r="B37" s="165" t="s">
        <v>1792</v>
      </c>
      <c r="C37" s="181" t="s">
        <v>1793</v>
      </c>
      <c r="D37" s="166" t="s">
        <v>283</v>
      </c>
      <c r="E37" s="167">
        <v>1025.2</v>
      </c>
      <c r="F37" s="168"/>
      <c r="G37" s="169">
        <f>ROUND(E37*F37,2)</f>
        <v>0</v>
      </c>
      <c r="H37" s="168"/>
      <c r="I37" s="169">
        <f>ROUND(E37*H37,2)</f>
        <v>0</v>
      </c>
      <c r="J37" s="168"/>
      <c r="K37" s="169">
        <f>ROUND(E37*J37,2)</f>
        <v>0</v>
      </c>
      <c r="L37" s="169">
        <v>21</v>
      </c>
      <c r="M37" s="169">
        <f>G37*(1+L37/100)</f>
        <v>0</v>
      </c>
      <c r="N37" s="167">
        <v>0.36834</v>
      </c>
      <c r="O37" s="167">
        <f>ROUND(E37*N37,2)</f>
        <v>377.62</v>
      </c>
      <c r="P37" s="167">
        <v>0</v>
      </c>
      <c r="Q37" s="167">
        <f>ROUND(E37*P37,2)</f>
        <v>0</v>
      </c>
      <c r="R37" s="169" t="s">
        <v>1512</v>
      </c>
      <c r="S37" s="169" t="s">
        <v>234</v>
      </c>
      <c r="T37" s="170" t="s">
        <v>234</v>
      </c>
      <c r="U37" s="152">
        <v>3.3000000000000002E-2</v>
      </c>
      <c r="V37" s="152">
        <f>ROUND(E37*U37,2)</f>
        <v>33.83</v>
      </c>
      <c r="W37" s="152"/>
      <c r="X37" s="152" t="s">
        <v>285</v>
      </c>
      <c r="Y37" s="152" t="s">
        <v>236</v>
      </c>
      <c r="Z37" s="141"/>
      <c r="AA37" s="141"/>
      <c r="AB37" s="141"/>
      <c r="AC37" s="141"/>
      <c r="AD37" s="141"/>
      <c r="AE37" s="141"/>
      <c r="AF37" s="141"/>
      <c r="AG37" s="141" t="s">
        <v>286</v>
      </c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</row>
    <row r="38" spans="1:60" outlineLevel="2" x14ac:dyDescent="0.2">
      <c r="A38" s="148"/>
      <c r="B38" s="149"/>
      <c r="C38" s="265" t="s">
        <v>1794</v>
      </c>
      <c r="D38" s="266"/>
      <c r="E38" s="266"/>
      <c r="F38" s="266"/>
      <c r="G38" s="266"/>
      <c r="H38" s="152"/>
      <c r="I38" s="152"/>
      <c r="J38" s="152"/>
      <c r="K38" s="152"/>
      <c r="L38" s="152"/>
      <c r="M38" s="152"/>
      <c r="N38" s="151"/>
      <c r="O38" s="151"/>
      <c r="P38" s="151"/>
      <c r="Q38" s="151"/>
      <c r="R38" s="152"/>
      <c r="S38" s="152"/>
      <c r="T38" s="152"/>
      <c r="U38" s="152"/>
      <c r="V38" s="152"/>
      <c r="W38" s="152"/>
      <c r="X38" s="152"/>
      <c r="Y38" s="152"/>
      <c r="Z38" s="141"/>
      <c r="AA38" s="141"/>
      <c r="AB38" s="141"/>
      <c r="AC38" s="141"/>
      <c r="AD38" s="141"/>
      <c r="AE38" s="141"/>
      <c r="AF38" s="141"/>
      <c r="AG38" s="141" t="s">
        <v>239</v>
      </c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/>
      <c r="BG38" s="141"/>
      <c r="BH38" s="141"/>
    </row>
    <row r="39" spans="1:60" outlineLevel="2" x14ac:dyDescent="0.2">
      <c r="A39" s="148"/>
      <c r="B39" s="149"/>
      <c r="C39" s="182" t="s">
        <v>1780</v>
      </c>
      <c r="D39" s="154"/>
      <c r="E39" s="155"/>
      <c r="F39" s="152"/>
      <c r="G39" s="152"/>
      <c r="H39" s="152"/>
      <c r="I39" s="152"/>
      <c r="J39" s="152"/>
      <c r="K39" s="152"/>
      <c r="L39" s="152"/>
      <c r="M39" s="152"/>
      <c r="N39" s="151"/>
      <c r="O39" s="151"/>
      <c r="P39" s="151"/>
      <c r="Q39" s="151"/>
      <c r="R39" s="152"/>
      <c r="S39" s="152"/>
      <c r="T39" s="152"/>
      <c r="U39" s="152"/>
      <c r="V39" s="152"/>
      <c r="W39" s="152"/>
      <c r="X39" s="152"/>
      <c r="Y39" s="152"/>
      <c r="Z39" s="141"/>
      <c r="AA39" s="141"/>
      <c r="AB39" s="141"/>
      <c r="AC39" s="141"/>
      <c r="AD39" s="141"/>
      <c r="AE39" s="141"/>
      <c r="AF39" s="141"/>
      <c r="AG39" s="141" t="s">
        <v>241</v>
      </c>
      <c r="AH39" s="141">
        <v>0</v>
      </c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1"/>
      <c r="BH39" s="141"/>
    </row>
    <row r="40" spans="1:60" outlineLevel="3" x14ac:dyDescent="0.2">
      <c r="A40" s="148"/>
      <c r="B40" s="149"/>
      <c r="C40" s="182" t="s">
        <v>1790</v>
      </c>
      <c r="D40" s="154"/>
      <c r="E40" s="155">
        <v>1025.2</v>
      </c>
      <c r="F40" s="152"/>
      <c r="G40" s="152"/>
      <c r="H40" s="152"/>
      <c r="I40" s="152"/>
      <c r="J40" s="152"/>
      <c r="K40" s="152"/>
      <c r="L40" s="152"/>
      <c r="M40" s="152"/>
      <c r="N40" s="151"/>
      <c r="O40" s="151"/>
      <c r="P40" s="151"/>
      <c r="Q40" s="151"/>
      <c r="R40" s="152"/>
      <c r="S40" s="152"/>
      <c r="T40" s="152"/>
      <c r="U40" s="152"/>
      <c r="V40" s="152"/>
      <c r="W40" s="152"/>
      <c r="X40" s="152"/>
      <c r="Y40" s="152"/>
      <c r="Z40" s="141"/>
      <c r="AA40" s="141"/>
      <c r="AB40" s="141"/>
      <c r="AC40" s="141"/>
      <c r="AD40" s="141"/>
      <c r="AE40" s="141"/>
      <c r="AF40" s="141"/>
      <c r="AG40" s="141" t="s">
        <v>241</v>
      </c>
      <c r="AH40" s="141">
        <v>0</v>
      </c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1"/>
      <c r="BH40" s="141"/>
    </row>
    <row r="41" spans="1:60" ht="22.5" outlineLevel="1" x14ac:dyDescent="0.2">
      <c r="A41" s="164">
        <v>11</v>
      </c>
      <c r="B41" s="165" t="s">
        <v>1795</v>
      </c>
      <c r="C41" s="181" t="s">
        <v>1796</v>
      </c>
      <c r="D41" s="166" t="s">
        <v>283</v>
      </c>
      <c r="E41" s="167">
        <v>2750</v>
      </c>
      <c r="F41" s="168"/>
      <c r="G41" s="169">
        <f>ROUND(E41*F41,2)</f>
        <v>0</v>
      </c>
      <c r="H41" s="168"/>
      <c r="I41" s="169">
        <f>ROUND(E41*H41,2)</f>
        <v>0</v>
      </c>
      <c r="J41" s="168"/>
      <c r="K41" s="169">
        <f>ROUND(E41*J41,2)</f>
        <v>0</v>
      </c>
      <c r="L41" s="169">
        <v>21</v>
      </c>
      <c r="M41" s="169">
        <f>G41*(1+L41/100)</f>
        <v>0</v>
      </c>
      <c r="N41" s="167">
        <v>0.41810000000000003</v>
      </c>
      <c r="O41" s="167">
        <f>ROUND(E41*N41,2)</f>
        <v>1149.78</v>
      </c>
      <c r="P41" s="167">
        <v>0</v>
      </c>
      <c r="Q41" s="167">
        <f>ROUND(E41*P41,2)</f>
        <v>0</v>
      </c>
      <c r="R41" s="169" t="s">
        <v>1512</v>
      </c>
      <c r="S41" s="169" t="s">
        <v>234</v>
      </c>
      <c r="T41" s="170" t="s">
        <v>234</v>
      </c>
      <c r="U41" s="152">
        <v>3.5999999999999997E-2</v>
      </c>
      <c r="V41" s="152">
        <f>ROUND(E41*U41,2)</f>
        <v>99</v>
      </c>
      <c r="W41" s="152"/>
      <c r="X41" s="152" t="s">
        <v>285</v>
      </c>
      <c r="Y41" s="152" t="s">
        <v>236</v>
      </c>
      <c r="Z41" s="141"/>
      <c r="AA41" s="141"/>
      <c r="AB41" s="141"/>
      <c r="AC41" s="141"/>
      <c r="AD41" s="141"/>
      <c r="AE41" s="141"/>
      <c r="AF41" s="141"/>
      <c r="AG41" s="141" t="s">
        <v>286</v>
      </c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/>
      <c r="BG41" s="141"/>
      <c r="BH41" s="141"/>
    </row>
    <row r="42" spans="1:60" outlineLevel="2" x14ac:dyDescent="0.2">
      <c r="A42" s="148"/>
      <c r="B42" s="149"/>
      <c r="C42" s="265" t="s">
        <v>1794</v>
      </c>
      <c r="D42" s="266"/>
      <c r="E42" s="266"/>
      <c r="F42" s="266"/>
      <c r="G42" s="266"/>
      <c r="H42" s="152"/>
      <c r="I42" s="152"/>
      <c r="J42" s="152"/>
      <c r="K42" s="152"/>
      <c r="L42" s="152"/>
      <c r="M42" s="152"/>
      <c r="N42" s="151"/>
      <c r="O42" s="151"/>
      <c r="P42" s="151"/>
      <c r="Q42" s="151"/>
      <c r="R42" s="152"/>
      <c r="S42" s="152"/>
      <c r="T42" s="152"/>
      <c r="U42" s="152"/>
      <c r="V42" s="152"/>
      <c r="W42" s="152"/>
      <c r="X42" s="152"/>
      <c r="Y42" s="152"/>
      <c r="Z42" s="141"/>
      <c r="AA42" s="141"/>
      <c r="AB42" s="141"/>
      <c r="AC42" s="141"/>
      <c r="AD42" s="141"/>
      <c r="AE42" s="141"/>
      <c r="AF42" s="141"/>
      <c r="AG42" s="141" t="s">
        <v>239</v>
      </c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1"/>
      <c r="BH42" s="141"/>
    </row>
    <row r="43" spans="1:60" outlineLevel="2" x14ac:dyDescent="0.2">
      <c r="A43" s="148"/>
      <c r="B43" s="149"/>
      <c r="C43" s="182" t="s">
        <v>1778</v>
      </c>
      <c r="D43" s="154"/>
      <c r="E43" s="155"/>
      <c r="F43" s="152"/>
      <c r="G43" s="152"/>
      <c r="H43" s="152"/>
      <c r="I43" s="152"/>
      <c r="J43" s="152"/>
      <c r="K43" s="152"/>
      <c r="L43" s="152"/>
      <c r="M43" s="152"/>
      <c r="N43" s="151"/>
      <c r="O43" s="151"/>
      <c r="P43" s="151"/>
      <c r="Q43" s="151"/>
      <c r="R43" s="152"/>
      <c r="S43" s="152"/>
      <c r="T43" s="152"/>
      <c r="U43" s="152"/>
      <c r="V43" s="152"/>
      <c r="W43" s="152"/>
      <c r="X43" s="152"/>
      <c r="Y43" s="152"/>
      <c r="Z43" s="141"/>
      <c r="AA43" s="141"/>
      <c r="AB43" s="141"/>
      <c r="AC43" s="141"/>
      <c r="AD43" s="141"/>
      <c r="AE43" s="141"/>
      <c r="AF43" s="141"/>
      <c r="AG43" s="141" t="s">
        <v>241</v>
      </c>
      <c r="AH43" s="141">
        <v>0</v>
      </c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</row>
    <row r="44" spans="1:60" outlineLevel="3" x14ac:dyDescent="0.2">
      <c r="A44" s="148"/>
      <c r="B44" s="149"/>
      <c r="C44" s="182" t="s">
        <v>1791</v>
      </c>
      <c r="D44" s="154"/>
      <c r="E44" s="155">
        <v>2750</v>
      </c>
      <c r="F44" s="152"/>
      <c r="G44" s="152"/>
      <c r="H44" s="152"/>
      <c r="I44" s="152"/>
      <c r="J44" s="152"/>
      <c r="K44" s="152"/>
      <c r="L44" s="152"/>
      <c r="M44" s="152"/>
      <c r="N44" s="151"/>
      <c r="O44" s="151"/>
      <c r="P44" s="151"/>
      <c r="Q44" s="151"/>
      <c r="R44" s="152"/>
      <c r="S44" s="152"/>
      <c r="T44" s="152"/>
      <c r="U44" s="152"/>
      <c r="V44" s="152"/>
      <c r="W44" s="152"/>
      <c r="X44" s="152"/>
      <c r="Y44" s="152"/>
      <c r="Z44" s="141"/>
      <c r="AA44" s="141"/>
      <c r="AB44" s="141"/>
      <c r="AC44" s="141"/>
      <c r="AD44" s="141"/>
      <c r="AE44" s="141"/>
      <c r="AF44" s="141"/>
      <c r="AG44" s="141" t="s">
        <v>241</v>
      </c>
      <c r="AH44" s="141">
        <v>0</v>
      </c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/>
      <c r="BG44" s="141"/>
      <c r="BH44" s="141"/>
    </row>
    <row r="45" spans="1:60" ht="22.5" outlineLevel="1" x14ac:dyDescent="0.2">
      <c r="A45" s="164">
        <v>12</v>
      </c>
      <c r="B45" s="165" t="s">
        <v>1797</v>
      </c>
      <c r="C45" s="181" t="s">
        <v>1798</v>
      </c>
      <c r="D45" s="166" t="s">
        <v>283</v>
      </c>
      <c r="E45" s="167">
        <v>2500</v>
      </c>
      <c r="F45" s="168"/>
      <c r="G45" s="169">
        <f>ROUND(E45*F45,2)</f>
        <v>0</v>
      </c>
      <c r="H45" s="168"/>
      <c r="I45" s="169">
        <f>ROUND(E45*H45,2)</f>
        <v>0</v>
      </c>
      <c r="J45" s="168"/>
      <c r="K45" s="169">
        <f>ROUND(E45*J45,2)</f>
        <v>0</v>
      </c>
      <c r="L45" s="169">
        <v>21</v>
      </c>
      <c r="M45" s="169">
        <f>G45*(1+L45/100)</f>
        <v>0</v>
      </c>
      <c r="N45" s="167">
        <v>0.13188</v>
      </c>
      <c r="O45" s="167">
        <f>ROUND(E45*N45,2)</f>
        <v>329.7</v>
      </c>
      <c r="P45" s="167">
        <v>0</v>
      </c>
      <c r="Q45" s="167">
        <f>ROUND(E45*P45,2)</f>
        <v>0</v>
      </c>
      <c r="R45" s="169" t="s">
        <v>1512</v>
      </c>
      <c r="S45" s="169" t="s">
        <v>234</v>
      </c>
      <c r="T45" s="170" t="s">
        <v>234</v>
      </c>
      <c r="U45" s="152">
        <v>4.9000000000000002E-2</v>
      </c>
      <c r="V45" s="152">
        <f>ROUND(E45*U45,2)</f>
        <v>122.5</v>
      </c>
      <c r="W45" s="152"/>
      <c r="X45" s="152" t="s">
        <v>285</v>
      </c>
      <c r="Y45" s="152" t="s">
        <v>236</v>
      </c>
      <c r="Z45" s="141"/>
      <c r="AA45" s="141"/>
      <c r="AB45" s="141"/>
      <c r="AC45" s="141"/>
      <c r="AD45" s="141"/>
      <c r="AE45" s="141"/>
      <c r="AF45" s="141"/>
      <c r="AG45" s="141" t="s">
        <v>286</v>
      </c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/>
      <c r="BG45" s="141"/>
      <c r="BH45" s="141"/>
    </row>
    <row r="46" spans="1:60" outlineLevel="2" x14ac:dyDescent="0.2">
      <c r="A46" s="148"/>
      <c r="B46" s="149"/>
      <c r="C46" s="265" t="s">
        <v>1794</v>
      </c>
      <c r="D46" s="266"/>
      <c r="E46" s="266"/>
      <c r="F46" s="266"/>
      <c r="G46" s="266"/>
      <c r="H46" s="152"/>
      <c r="I46" s="152"/>
      <c r="J46" s="152"/>
      <c r="K46" s="152"/>
      <c r="L46" s="152"/>
      <c r="M46" s="152"/>
      <c r="N46" s="151"/>
      <c r="O46" s="151"/>
      <c r="P46" s="151"/>
      <c r="Q46" s="151"/>
      <c r="R46" s="152"/>
      <c r="S46" s="152"/>
      <c r="T46" s="152"/>
      <c r="U46" s="152"/>
      <c r="V46" s="152"/>
      <c r="W46" s="152"/>
      <c r="X46" s="152"/>
      <c r="Y46" s="152"/>
      <c r="Z46" s="141"/>
      <c r="AA46" s="141"/>
      <c r="AB46" s="141"/>
      <c r="AC46" s="141"/>
      <c r="AD46" s="141"/>
      <c r="AE46" s="141"/>
      <c r="AF46" s="141"/>
      <c r="AG46" s="141" t="s">
        <v>239</v>
      </c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</row>
    <row r="47" spans="1:60" outlineLevel="2" x14ac:dyDescent="0.2">
      <c r="A47" s="148"/>
      <c r="B47" s="149"/>
      <c r="C47" s="182" t="s">
        <v>1778</v>
      </c>
      <c r="D47" s="154"/>
      <c r="E47" s="155"/>
      <c r="F47" s="152"/>
      <c r="G47" s="152"/>
      <c r="H47" s="152"/>
      <c r="I47" s="152"/>
      <c r="J47" s="152"/>
      <c r="K47" s="152"/>
      <c r="L47" s="152"/>
      <c r="M47" s="152"/>
      <c r="N47" s="151"/>
      <c r="O47" s="151"/>
      <c r="P47" s="151"/>
      <c r="Q47" s="151"/>
      <c r="R47" s="152"/>
      <c r="S47" s="152"/>
      <c r="T47" s="152"/>
      <c r="U47" s="152"/>
      <c r="V47" s="152"/>
      <c r="W47" s="152"/>
      <c r="X47" s="152"/>
      <c r="Y47" s="152"/>
      <c r="Z47" s="141"/>
      <c r="AA47" s="141"/>
      <c r="AB47" s="141"/>
      <c r="AC47" s="141"/>
      <c r="AD47" s="141"/>
      <c r="AE47" s="141"/>
      <c r="AF47" s="141"/>
      <c r="AG47" s="141" t="s">
        <v>241</v>
      </c>
      <c r="AH47" s="141">
        <v>0</v>
      </c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</row>
    <row r="48" spans="1:60" outlineLevel="3" x14ac:dyDescent="0.2">
      <c r="A48" s="148"/>
      <c r="B48" s="149"/>
      <c r="C48" s="182" t="s">
        <v>1779</v>
      </c>
      <c r="D48" s="154"/>
      <c r="E48" s="155">
        <v>2500</v>
      </c>
      <c r="F48" s="152"/>
      <c r="G48" s="152"/>
      <c r="H48" s="152"/>
      <c r="I48" s="152"/>
      <c r="J48" s="152"/>
      <c r="K48" s="152"/>
      <c r="L48" s="152"/>
      <c r="M48" s="152"/>
      <c r="N48" s="151"/>
      <c r="O48" s="151"/>
      <c r="P48" s="151"/>
      <c r="Q48" s="151"/>
      <c r="R48" s="152"/>
      <c r="S48" s="152"/>
      <c r="T48" s="152"/>
      <c r="U48" s="152"/>
      <c r="V48" s="152"/>
      <c r="W48" s="152"/>
      <c r="X48" s="152"/>
      <c r="Y48" s="152"/>
      <c r="Z48" s="141"/>
      <c r="AA48" s="141"/>
      <c r="AB48" s="141"/>
      <c r="AC48" s="141"/>
      <c r="AD48" s="141"/>
      <c r="AE48" s="141"/>
      <c r="AF48" s="141"/>
      <c r="AG48" s="141" t="s">
        <v>241</v>
      </c>
      <c r="AH48" s="141">
        <v>0</v>
      </c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</row>
    <row r="49" spans="1:60" ht="22.5" outlineLevel="1" x14ac:dyDescent="0.2">
      <c r="A49" s="164">
        <v>13</v>
      </c>
      <c r="B49" s="165" t="s">
        <v>1799</v>
      </c>
      <c r="C49" s="181" t="s">
        <v>1800</v>
      </c>
      <c r="D49" s="166" t="s">
        <v>283</v>
      </c>
      <c r="E49" s="167">
        <v>932</v>
      </c>
      <c r="F49" s="168"/>
      <c r="G49" s="169">
        <f>ROUND(E49*F49,2)</f>
        <v>0</v>
      </c>
      <c r="H49" s="168"/>
      <c r="I49" s="169">
        <f>ROUND(E49*H49,2)</f>
        <v>0</v>
      </c>
      <c r="J49" s="168"/>
      <c r="K49" s="169">
        <f>ROUND(E49*J49,2)</f>
        <v>0</v>
      </c>
      <c r="L49" s="169">
        <v>21</v>
      </c>
      <c r="M49" s="169">
        <f>G49*(1+L49/100)</f>
        <v>0</v>
      </c>
      <c r="N49" s="167">
        <v>0.18462999999999999</v>
      </c>
      <c r="O49" s="167">
        <f>ROUND(E49*N49,2)</f>
        <v>172.08</v>
      </c>
      <c r="P49" s="167">
        <v>0</v>
      </c>
      <c r="Q49" s="167">
        <f>ROUND(E49*P49,2)</f>
        <v>0</v>
      </c>
      <c r="R49" s="169" t="s">
        <v>1512</v>
      </c>
      <c r="S49" s="169" t="s">
        <v>234</v>
      </c>
      <c r="T49" s="170" t="s">
        <v>234</v>
      </c>
      <c r="U49" s="152">
        <v>6.4000000000000001E-2</v>
      </c>
      <c r="V49" s="152">
        <f>ROUND(E49*U49,2)</f>
        <v>59.65</v>
      </c>
      <c r="W49" s="152"/>
      <c r="X49" s="152" t="s">
        <v>285</v>
      </c>
      <c r="Y49" s="152" t="s">
        <v>236</v>
      </c>
      <c r="Z49" s="141"/>
      <c r="AA49" s="141"/>
      <c r="AB49" s="141"/>
      <c r="AC49" s="141"/>
      <c r="AD49" s="141"/>
      <c r="AE49" s="141"/>
      <c r="AF49" s="141"/>
      <c r="AG49" s="141" t="s">
        <v>286</v>
      </c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</row>
    <row r="50" spans="1:60" outlineLevel="2" x14ac:dyDescent="0.2">
      <c r="A50" s="148"/>
      <c r="B50" s="149"/>
      <c r="C50" s="265" t="s">
        <v>1794</v>
      </c>
      <c r="D50" s="266"/>
      <c r="E50" s="266"/>
      <c r="F50" s="266"/>
      <c r="G50" s="266"/>
      <c r="H50" s="152"/>
      <c r="I50" s="152"/>
      <c r="J50" s="152"/>
      <c r="K50" s="152"/>
      <c r="L50" s="152"/>
      <c r="M50" s="152"/>
      <c r="N50" s="151"/>
      <c r="O50" s="151"/>
      <c r="P50" s="151"/>
      <c r="Q50" s="151"/>
      <c r="R50" s="152"/>
      <c r="S50" s="152"/>
      <c r="T50" s="152"/>
      <c r="U50" s="152"/>
      <c r="V50" s="152"/>
      <c r="W50" s="152"/>
      <c r="X50" s="152"/>
      <c r="Y50" s="152"/>
      <c r="Z50" s="141"/>
      <c r="AA50" s="141"/>
      <c r="AB50" s="141"/>
      <c r="AC50" s="141"/>
      <c r="AD50" s="141"/>
      <c r="AE50" s="141"/>
      <c r="AF50" s="141"/>
      <c r="AG50" s="141" t="s">
        <v>239</v>
      </c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</row>
    <row r="51" spans="1:60" outlineLevel="2" x14ac:dyDescent="0.2">
      <c r="A51" s="148"/>
      <c r="B51" s="149"/>
      <c r="C51" s="182" t="s">
        <v>1780</v>
      </c>
      <c r="D51" s="154"/>
      <c r="E51" s="155"/>
      <c r="F51" s="152"/>
      <c r="G51" s="152"/>
      <c r="H51" s="152"/>
      <c r="I51" s="152"/>
      <c r="J51" s="152"/>
      <c r="K51" s="152"/>
      <c r="L51" s="152"/>
      <c r="M51" s="152"/>
      <c r="N51" s="151"/>
      <c r="O51" s="151"/>
      <c r="P51" s="151"/>
      <c r="Q51" s="151"/>
      <c r="R51" s="152"/>
      <c r="S51" s="152"/>
      <c r="T51" s="152"/>
      <c r="U51" s="152"/>
      <c r="V51" s="152"/>
      <c r="W51" s="152"/>
      <c r="X51" s="152"/>
      <c r="Y51" s="152"/>
      <c r="Z51" s="141"/>
      <c r="AA51" s="141"/>
      <c r="AB51" s="141"/>
      <c r="AC51" s="141"/>
      <c r="AD51" s="141"/>
      <c r="AE51" s="141"/>
      <c r="AF51" s="141"/>
      <c r="AG51" s="141" t="s">
        <v>241</v>
      </c>
      <c r="AH51" s="141">
        <v>0</v>
      </c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</row>
    <row r="52" spans="1:60" outlineLevel="3" x14ac:dyDescent="0.2">
      <c r="A52" s="148"/>
      <c r="B52" s="149"/>
      <c r="C52" s="182" t="s">
        <v>1781</v>
      </c>
      <c r="D52" s="154"/>
      <c r="E52" s="155">
        <v>932</v>
      </c>
      <c r="F52" s="152"/>
      <c r="G52" s="152"/>
      <c r="H52" s="152"/>
      <c r="I52" s="152"/>
      <c r="J52" s="152"/>
      <c r="K52" s="152"/>
      <c r="L52" s="152"/>
      <c r="M52" s="152"/>
      <c r="N52" s="151"/>
      <c r="O52" s="151"/>
      <c r="P52" s="151"/>
      <c r="Q52" s="151"/>
      <c r="R52" s="152"/>
      <c r="S52" s="152"/>
      <c r="T52" s="152"/>
      <c r="U52" s="152"/>
      <c r="V52" s="152"/>
      <c r="W52" s="152"/>
      <c r="X52" s="152"/>
      <c r="Y52" s="152"/>
      <c r="Z52" s="141"/>
      <c r="AA52" s="141"/>
      <c r="AB52" s="141"/>
      <c r="AC52" s="141"/>
      <c r="AD52" s="141"/>
      <c r="AE52" s="141"/>
      <c r="AF52" s="141"/>
      <c r="AG52" s="141" t="s">
        <v>241</v>
      </c>
      <c r="AH52" s="141">
        <v>0</v>
      </c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</row>
    <row r="53" spans="1:60" outlineLevel="1" x14ac:dyDescent="0.2">
      <c r="A53" s="164">
        <v>14</v>
      </c>
      <c r="B53" s="165" t="s">
        <v>1801</v>
      </c>
      <c r="C53" s="181" t="s">
        <v>1802</v>
      </c>
      <c r="D53" s="166" t="s">
        <v>283</v>
      </c>
      <c r="E53" s="167">
        <v>3432</v>
      </c>
      <c r="F53" s="168"/>
      <c r="G53" s="169">
        <f>ROUND(E53*F53,2)</f>
        <v>0</v>
      </c>
      <c r="H53" s="168"/>
      <c r="I53" s="169">
        <f>ROUND(E53*H53,2)</f>
        <v>0</v>
      </c>
      <c r="J53" s="168"/>
      <c r="K53" s="169">
        <f>ROUND(E53*J53,2)</f>
        <v>0</v>
      </c>
      <c r="L53" s="169">
        <v>21</v>
      </c>
      <c r="M53" s="169">
        <f>G53*(1+L53/100)</f>
        <v>0</v>
      </c>
      <c r="N53" s="167">
        <v>1.01E-3</v>
      </c>
      <c r="O53" s="167">
        <f>ROUND(E53*N53,2)</f>
        <v>3.47</v>
      </c>
      <c r="P53" s="167">
        <v>0</v>
      </c>
      <c r="Q53" s="167">
        <f>ROUND(E53*P53,2)</f>
        <v>0</v>
      </c>
      <c r="R53" s="169" t="s">
        <v>1512</v>
      </c>
      <c r="S53" s="169" t="s">
        <v>234</v>
      </c>
      <c r="T53" s="170" t="s">
        <v>234</v>
      </c>
      <c r="U53" s="152">
        <v>4.0000000000000001E-3</v>
      </c>
      <c r="V53" s="152">
        <f>ROUND(E53*U53,2)</f>
        <v>13.73</v>
      </c>
      <c r="W53" s="152"/>
      <c r="X53" s="152" t="s">
        <v>285</v>
      </c>
      <c r="Y53" s="152" t="s">
        <v>236</v>
      </c>
      <c r="Z53" s="141"/>
      <c r="AA53" s="141"/>
      <c r="AB53" s="141"/>
      <c r="AC53" s="141"/>
      <c r="AD53" s="141"/>
      <c r="AE53" s="141"/>
      <c r="AF53" s="141"/>
      <c r="AG53" s="141" t="s">
        <v>286</v>
      </c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</row>
    <row r="54" spans="1:60" outlineLevel="2" x14ac:dyDescent="0.2">
      <c r="A54" s="148"/>
      <c r="B54" s="149"/>
      <c r="C54" s="182" t="s">
        <v>1778</v>
      </c>
      <c r="D54" s="154"/>
      <c r="E54" s="155"/>
      <c r="F54" s="152"/>
      <c r="G54" s="152"/>
      <c r="H54" s="152"/>
      <c r="I54" s="152"/>
      <c r="J54" s="152"/>
      <c r="K54" s="152"/>
      <c r="L54" s="152"/>
      <c r="M54" s="152"/>
      <c r="N54" s="151"/>
      <c r="O54" s="151"/>
      <c r="P54" s="151"/>
      <c r="Q54" s="151"/>
      <c r="R54" s="152"/>
      <c r="S54" s="152"/>
      <c r="T54" s="152"/>
      <c r="U54" s="152"/>
      <c r="V54" s="152"/>
      <c r="W54" s="152"/>
      <c r="X54" s="152"/>
      <c r="Y54" s="152"/>
      <c r="Z54" s="141"/>
      <c r="AA54" s="141"/>
      <c r="AB54" s="141"/>
      <c r="AC54" s="141"/>
      <c r="AD54" s="141"/>
      <c r="AE54" s="141"/>
      <c r="AF54" s="141"/>
      <c r="AG54" s="141" t="s">
        <v>241</v>
      </c>
      <c r="AH54" s="141">
        <v>0</v>
      </c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141"/>
      <c r="BH54" s="141"/>
    </row>
    <row r="55" spans="1:60" outlineLevel="3" x14ac:dyDescent="0.2">
      <c r="A55" s="148"/>
      <c r="B55" s="149"/>
      <c r="C55" s="182" t="s">
        <v>1779</v>
      </c>
      <c r="D55" s="154"/>
      <c r="E55" s="155">
        <v>2500</v>
      </c>
      <c r="F55" s="152"/>
      <c r="G55" s="152"/>
      <c r="H55" s="152"/>
      <c r="I55" s="152"/>
      <c r="J55" s="152"/>
      <c r="K55" s="152"/>
      <c r="L55" s="152"/>
      <c r="M55" s="152"/>
      <c r="N55" s="151"/>
      <c r="O55" s="151"/>
      <c r="P55" s="151"/>
      <c r="Q55" s="151"/>
      <c r="R55" s="152"/>
      <c r="S55" s="152"/>
      <c r="T55" s="152"/>
      <c r="U55" s="152"/>
      <c r="V55" s="152"/>
      <c r="W55" s="152"/>
      <c r="X55" s="152"/>
      <c r="Y55" s="152"/>
      <c r="Z55" s="141"/>
      <c r="AA55" s="141"/>
      <c r="AB55" s="141"/>
      <c r="AC55" s="141"/>
      <c r="AD55" s="141"/>
      <c r="AE55" s="141"/>
      <c r="AF55" s="141"/>
      <c r="AG55" s="141" t="s">
        <v>241</v>
      </c>
      <c r="AH55" s="141">
        <v>0</v>
      </c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41"/>
      <c r="BF55" s="141"/>
      <c r="BG55" s="141"/>
      <c r="BH55" s="141"/>
    </row>
    <row r="56" spans="1:60" outlineLevel="3" x14ac:dyDescent="0.2">
      <c r="A56" s="148"/>
      <c r="B56" s="149"/>
      <c r="C56" s="182" t="s">
        <v>1780</v>
      </c>
      <c r="D56" s="154"/>
      <c r="E56" s="155"/>
      <c r="F56" s="152"/>
      <c r="G56" s="152"/>
      <c r="H56" s="152"/>
      <c r="I56" s="152"/>
      <c r="J56" s="152"/>
      <c r="K56" s="152"/>
      <c r="L56" s="152"/>
      <c r="M56" s="152"/>
      <c r="N56" s="151"/>
      <c r="O56" s="151"/>
      <c r="P56" s="151"/>
      <c r="Q56" s="151"/>
      <c r="R56" s="152"/>
      <c r="S56" s="152"/>
      <c r="T56" s="152"/>
      <c r="U56" s="152"/>
      <c r="V56" s="152"/>
      <c r="W56" s="152"/>
      <c r="X56" s="152"/>
      <c r="Y56" s="152"/>
      <c r="Z56" s="141"/>
      <c r="AA56" s="141"/>
      <c r="AB56" s="141"/>
      <c r="AC56" s="141"/>
      <c r="AD56" s="141"/>
      <c r="AE56" s="141"/>
      <c r="AF56" s="141"/>
      <c r="AG56" s="141" t="s">
        <v>241</v>
      </c>
      <c r="AH56" s="141">
        <v>0</v>
      </c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/>
      <c r="BG56" s="141"/>
      <c r="BH56" s="141"/>
    </row>
    <row r="57" spans="1:60" outlineLevel="3" x14ac:dyDescent="0.2">
      <c r="A57" s="148"/>
      <c r="B57" s="149"/>
      <c r="C57" s="182" t="s">
        <v>1781</v>
      </c>
      <c r="D57" s="154"/>
      <c r="E57" s="155">
        <v>932</v>
      </c>
      <c r="F57" s="152"/>
      <c r="G57" s="152"/>
      <c r="H57" s="152"/>
      <c r="I57" s="152"/>
      <c r="J57" s="152"/>
      <c r="K57" s="152"/>
      <c r="L57" s="152"/>
      <c r="M57" s="152"/>
      <c r="N57" s="151"/>
      <c r="O57" s="151"/>
      <c r="P57" s="151"/>
      <c r="Q57" s="151"/>
      <c r="R57" s="152"/>
      <c r="S57" s="152"/>
      <c r="T57" s="152"/>
      <c r="U57" s="152"/>
      <c r="V57" s="152"/>
      <c r="W57" s="152"/>
      <c r="X57" s="152"/>
      <c r="Y57" s="152"/>
      <c r="Z57" s="141"/>
      <c r="AA57" s="141"/>
      <c r="AB57" s="141"/>
      <c r="AC57" s="141"/>
      <c r="AD57" s="141"/>
      <c r="AE57" s="141"/>
      <c r="AF57" s="141"/>
      <c r="AG57" s="141" t="s">
        <v>241</v>
      </c>
      <c r="AH57" s="141">
        <v>0</v>
      </c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41"/>
    </row>
    <row r="58" spans="1:60" outlineLevel="1" x14ac:dyDescent="0.2">
      <c r="A58" s="164">
        <v>15</v>
      </c>
      <c r="B58" s="165" t="s">
        <v>1803</v>
      </c>
      <c r="C58" s="181" t="s">
        <v>1804</v>
      </c>
      <c r="D58" s="166" t="s">
        <v>283</v>
      </c>
      <c r="E58" s="167">
        <v>9364</v>
      </c>
      <c r="F58" s="168"/>
      <c r="G58" s="169">
        <f>ROUND(E58*F58,2)</f>
        <v>0</v>
      </c>
      <c r="H58" s="168"/>
      <c r="I58" s="169">
        <f>ROUND(E58*H58,2)</f>
        <v>0</v>
      </c>
      <c r="J58" s="168"/>
      <c r="K58" s="169">
        <f>ROUND(E58*J58,2)</f>
        <v>0</v>
      </c>
      <c r="L58" s="169">
        <v>21</v>
      </c>
      <c r="M58" s="169">
        <f>G58*(1+L58/100)</f>
        <v>0</v>
      </c>
      <c r="N58" s="167">
        <v>2.9999999999999997E-4</v>
      </c>
      <c r="O58" s="167">
        <f>ROUND(E58*N58,2)</f>
        <v>2.81</v>
      </c>
      <c r="P58" s="167">
        <v>0</v>
      </c>
      <c r="Q58" s="167">
        <f>ROUND(E58*P58,2)</f>
        <v>0</v>
      </c>
      <c r="R58" s="169" t="s">
        <v>1512</v>
      </c>
      <c r="S58" s="169" t="s">
        <v>234</v>
      </c>
      <c r="T58" s="170" t="s">
        <v>234</v>
      </c>
      <c r="U58" s="152">
        <v>2E-3</v>
      </c>
      <c r="V58" s="152">
        <f>ROUND(E58*U58,2)</f>
        <v>18.73</v>
      </c>
      <c r="W58" s="152"/>
      <c r="X58" s="152" t="s">
        <v>285</v>
      </c>
      <c r="Y58" s="152" t="s">
        <v>236</v>
      </c>
      <c r="Z58" s="141"/>
      <c r="AA58" s="141"/>
      <c r="AB58" s="141"/>
      <c r="AC58" s="141"/>
      <c r="AD58" s="141"/>
      <c r="AE58" s="141"/>
      <c r="AF58" s="141"/>
      <c r="AG58" s="141" t="s">
        <v>286</v>
      </c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/>
      <c r="BG58" s="141"/>
      <c r="BH58" s="141"/>
    </row>
    <row r="59" spans="1:60" outlineLevel="2" x14ac:dyDescent="0.2">
      <c r="A59" s="148"/>
      <c r="B59" s="149"/>
      <c r="C59" s="265" t="s">
        <v>1805</v>
      </c>
      <c r="D59" s="266"/>
      <c r="E59" s="266"/>
      <c r="F59" s="266"/>
      <c r="G59" s="266"/>
      <c r="H59" s="152"/>
      <c r="I59" s="152"/>
      <c r="J59" s="152"/>
      <c r="K59" s="152"/>
      <c r="L59" s="152"/>
      <c r="M59" s="152"/>
      <c r="N59" s="151"/>
      <c r="O59" s="151"/>
      <c r="P59" s="151"/>
      <c r="Q59" s="151"/>
      <c r="R59" s="152"/>
      <c r="S59" s="152"/>
      <c r="T59" s="152"/>
      <c r="U59" s="152"/>
      <c r="V59" s="152"/>
      <c r="W59" s="152"/>
      <c r="X59" s="152"/>
      <c r="Y59" s="152"/>
      <c r="Z59" s="141"/>
      <c r="AA59" s="141"/>
      <c r="AB59" s="141"/>
      <c r="AC59" s="141"/>
      <c r="AD59" s="141"/>
      <c r="AE59" s="141"/>
      <c r="AF59" s="141"/>
      <c r="AG59" s="141" t="s">
        <v>239</v>
      </c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/>
      <c r="BG59" s="141"/>
      <c r="BH59" s="141"/>
    </row>
    <row r="60" spans="1:60" outlineLevel="2" x14ac:dyDescent="0.2">
      <c r="A60" s="148"/>
      <c r="B60" s="149"/>
      <c r="C60" s="267" t="s">
        <v>1806</v>
      </c>
      <c r="D60" s="268"/>
      <c r="E60" s="268"/>
      <c r="F60" s="268"/>
      <c r="G60" s="268"/>
      <c r="H60" s="152"/>
      <c r="I60" s="152"/>
      <c r="J60" s="152"/>
      <c r="K60" s="152"/>
      <c r="L60" s="152"/>
      <c r="M60" s="152"/>
      <c r="N60" s="151"/>
      <c r="O60" s="151"/>
      <c r="P60" s="151"/>
      <c r="Q60" s="151"/>
      <c r="R60" s="152"/>
      <c r="S60" s="152"/>
      <c r="T60" s="152"/>
      <c r="U60" s="152"/>
      <c r="V60" s="152"/>
      <c r="W60" s="152"/>
      <c r="X60" s="152"/>
      <c r="Y60" s="152"/>
      <c r="Z60" s="141"/>
      <c r="AA60" s="141"/>
      <c r="AB60" s="141"/>
      <c r="AC60" s="141"/>
      <c r="AD60" s="141"/>
      <c r="AE60" s="141"/>
      <c r="AF60" s="141"/>
      <c r="AG60" s="141" t="s">
        <v>246</v>
      </c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</row>
    <row r="61" spans="1:60" outlineLevel="2" x14ac:dyDescent="0.2">
      <c r="A61" s="148"/>
      <c r="B61" s="149"/>
      <c r="C61" s="182" t="s">
        <v>1778</v>
      </c>
      <c r="D61" s="154"/>
      <c r="E61" s="155"/>
      <c r="F61" s="152"/>
      <c r="G61" s="152"/>
      <c r="H61" s="152"/>
      <c r="I61" s="152"/>
      <c r="J61" s="152"/>
      <c r="K61" s="152"/>
      <c r="L61" s="152"/>
      <c r="M61" s="152"/>
      <c r="N61" s="151"/>
      <c r="O61" s="151"/>
      <c r="P61" s="151"/>
      <c r="Q61" s="151"/>
      <c r="R61" s="152"/>
      <c r="S61" s="152"/>
      <c r="T61" s="152"/>
      <c r="U61" s="152"/>
      <c r="V61" s="152"/>
      <c r="W61" s="152"/>
      <c r="X61" s="152"/>
      <c r="Y61" s="152"/>
      <c r="Z61" s="141"/>
      <c r="AA61" s="141"/>
      <c r="AB61" s="141"/>
      <c r="AC61" s="141"/>
      <c r="AD61" s="141"/>
      <c r="AE61" s="141"/>
      <c r="AF61" s="141"/>
      <c r="AG61" s="141" t="s">
        <v>241</v>
      </c>
      <c r="AH61" s="141">
        <v>0</v>
      </c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1"/>
      <c r="BE61" s="141"/>
      <c r="BF61" s="141"/>
      <c r="BG61" s="141"/>
      <c r="BH61" s="141"/>
    </row>
    <row r="62" spans="1:60" outlineLevel="3" x14ac:dyDescent="0.2">
      <c r="A62" s="148"/>
      <c r="B62" s="149"/>
      <c r="C62" s="182" t="s">
        <v>1807</v>
      </c>
      <c r="D62" s="154"/>
      <c r="E62" s="155">
        <v>7500</v>
      </c>
      <c r="F62" s="152"/>
      <c r="G62" s="152"/>
      <c r="H62" s="152"/>
      <c r="I62" s="152"/>
      <c r="J62" s="152"/>
      <c r="K62" s="152"/>
      <c r="L62" s="152"/>
      <c r="M62" s="152"/>
      <c r="N62" s="151"/>
      <c r="O62" s="151"/>
      <c r="P62" s="151"/>
      <c r="Q62" s="151"/>
      <c r="R62" s="152"/>
      <c r="S62" s="152"/>
      <c r="T62" s="152"/>
      <c r="U62" s="152"/>
      <c r="V62" s="152"/>
      <c r="W62" s="152"/>
      <c r="X62" s="152"/>
      <c r="Y62" s="152"/>
      <c r="Z62" s="141"/>
      <c r="AA62" s="141"/>
      <c r="AB62" s="141"/>
      <c r="AC62" s="141"/>
      <c r="AD62" s="141"/>
      <c r="AE62" s="141"/>
      <c r="AF62" s="141"/>
      <c r="AG62" s="141" t="s">
        <v>241</v>
      </c>
      <c r="AH62" s="141">
        <v>0</v>
      </c>
      <c r="AI62" s="141"/>
      <c r="AJ62" s="141"/>
      <c r="AK62" s="141"/>
      <c r="AL62" s="141"/>
      <c r="AM62" s="141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1"/>
      <c r="BC62" s="141"/>
      <c r="BD62" s="141"/>
      <c r="BE62" s="141"/>
      <c r="BF62" s="141"/>
      <c r="BG62" s="141"/>
      <c r="BH62" s="141"/>
    </row>
    <row r="63" spans="1:60" outlineLevel="3" x14ac:dyDescent="0.2">
      <c r="A63" s="148"/>
      <c r="B63" s="149"/>
      <c r="C63" s="182" t="s">
        <v>1780</v>
      </c>
      <c r="D63" s="154"/>
      <c r="E63" s="155"/>
      <c r="F63" s="152"/>
      <c r="G63" s="152"/>
      <c r="H63" s="152"/>
      <c r="I63" s="152"/>
      <c r="J63" s="152"/>
      <c r="K63" s="152"/>
      <c r="L63" s="152"/>
      <c r="M63" s="152"/>
      <c r="N63" s="151"/>
      <c r="O63" s="151"/>
      <c r="P63" s="151"/>
      <c r="Q63" s="151"/>
      <c r="R63" s="152"/>
      <c r="S63" s="152"/>
      <c r="T63" s="152"/>
      <c r="U63" s="152"/>
      <c r="V63" s="152"/>
      <c r="W63" s="152"/>
      <c r="X63" s="152"/>
      <c r="Y63" s="152"/>
      <c r="Z63" s="141"/>
      <c r="AA63" s="141"/>
      <c r="AB63" s="141"/>
      <c r="AC63" s="141"/>
      <c r="AD63" s="141"/>
      <c r="AE63" s="141"/>
      <c r="AF63" s="141"/>
      <c r="AG63" s="141" t="s">
        <v>241</v>
      </c>
      <c r="AH63" s="141">
        <v>0</v>
      </c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1"/>
      <c r="BC63" s="141"/>
      <c r="BD63" s="141"/>
      <c r="BE63" s="141"/>
      <c r="BF63" s="141"/>
      <c r="BG63" s="141"/>
      <c r="BH63" s="141"/>
    </row>
    <row r="64" spans="1:60" outlineLevel="3" x14ac:dyDescent="0.2">
      <c r="A64" s="148"/>
      <c r="B64" s="149"/>
      <c r="C64" s="182" t="s">
        <v>1808</v>
      </c>
      <c r="D64" s="154"/>
      <c r="E64" s="155">
        <v>1864</v>
      </c>
      <c r="F64" s="152"/>
      <c r="G64" s="152"/>
      <c r="H64" s="152"/>
      <c r="I64" s="152"/>
      <c r="J64" s="152"/>
      <c r="K64" s="152"/>
      <c r="L64" s="152"/>
      <c r="M64" s="152"/>
      <c r="N64" s="151"/>
      <c r="O64" s="151"/>
      <c r="P64" s="151"/>
      <c r="Q64" s="151"/>
      <c r="R64" s="152"/>
      <c r="S64" s="152"/>
      <c r="T64" s="152"/>
      <c r="U64" s="152"/>
      <c r="V64" s="152"/>
      <c r="W64" s="152"/>
      <c r="X64" s="152"/>
      <c r="Y64" s="152"/>
      <c r="Z64" s="141"/>
      <c r="AA64" s="141"/>
      <c r="AB64" s="141"/>
      <c r="AC64" s="141"/>
      <c r="AD64" s="141"/>
      <c r="AE64" s="141"/>
      <c r="AF64" s="141"/>
      <c r="AG64" s="141" t="s">
        <v>241</v>
      </c>
      <c r="AH64" s="141">
        <v>0</v>
      </c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1"/>
      <c r="BC64" s="141"/>
      <c r="BD64" s="141"/>
      <c r="BE64" s="141"/>
      <c r="BF64" s="141"/>
      <c r="BG64" s="141"/>
      <c r="BH64" s="141"/>
    </row>
    <row r="65" spans="1:60" ht="22.5" outlineLevel="1" x14ac:dyDescent="0.2">
      <c r="A65" s="164">
        <v>16</v>
      </c>
      <c r="B65" s="165" t="s">
        <v>1809</v>
      </c>
      <c r="C65" s="181" t="s">
        <v>1810</v>
      </c>
      <c r="D65" s="166" t="s">
        <v>283</v>
      </c>
      <c r="E65" s="167">
        <v>3432</v>
      </c>
      <c r="F65" s="168"/>
      <c r="G65" s="169">
        <f>ROUND(E65*F65,2)</f>
        <v>0</v>
      </c>
      <c r="H65" s="168"/>
      <c r="I65" s="169">
        <f>ROUND(E65*H65,2)</f>
        <v>0</v>
      </c>
      <c r="J65" s="168"/>
      <c r="K65" s="169">
        <f>ROUND(E65*J65,2)</f>
        <v>0</v>
      </c>
      <c r="L65" s="169">
        <v>21</v>
      </c>
      <c r="M65" s="169">
        <f>G65*(1+L65/100)</f>
        <v>0</v>
      </c>
      <c r="N65" s="167">
        <v>0.10141</v>
      </c>
      <c r="O65" s="167">
        <f>ROUND(E65*N65,2)</f>
        <v>348.04</v>
      </c>
      <c r="P65" s="167">
        <v>0</v>
      </c>
      <c r="Q65" s="167">
        <f>ROUND(E65*P65,2)</f>
        <v>0</v>
      </c>
      <c r="R65" s="169" t="s">
        <v>1512</v>
      </c>
      <c r="S65" s="169" t="s">
        <v>234</v>
      </c>
      <c r="T65" s="170" t="s">
        <v>234</v>
      </c>
      <c r="U65" s="152">
        <v>6.4000000000000001E-2</v>
      </c>
      <c r="V65" s="152">
        <f>ROUND(E65*U65,2)</f>
        <v>219.65</v>
      </c>
      <c r="W65" s="152"/>
      <c r="X65" s="152" t="s">
        <v>285</v>
      </c>
      <c r="Y65" s="152" t="s">
        <v>236</v>
      </c>
      <c r="Z65" s="141"/>
      <c r="AA65" s="141"/>
      <c r="AB65" s="141"/>
      <c r="AC65" s="141"/>
      <c r="AD65" s="141"/>
      <c r="AE65" s="141"/>
      <c r="AF65" s="141"/>
      <c r="AG65" s="141" t="s">
        <v>286</v>
      </c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1"/>
      <c r="BC65" s="141"/>
      <c r="BD65" s="141"/>
      <c r="BE65" s="141"/>
      <c r="BF65" s="141"/>
      <c r="BG65" s="141"/>
      <c r="BH65" s="141"/>
    </row>
    <row r="66" spans="1:60" outlineLevel="2" x14ac:dyDescent="0.2">
      <c r="A66" s="148"/>
      <c r="B66" s="149"/>
      <c r="C66" s="182" t="s">
        <v>1778</v>
      </c>
      <c r="D66" s="154"/>
      <c r="E66" s="155"/>
      <c r="F66" s="152"/>
      <c r="G66" s="152"/>
      <c r="H66" s="152"/>
      <c r="I66" s="152"/>
      <c r="J66" s="152"/>
      <c r="K66" s="152"/>
      <c r="L66" s="152"/>
      <c r="M66" s="152"/>
      <c r="N66" s="151"/>
      <c r="O66" s="151"/>
      <c r="P66" s="151"/>
      <c r="Q66" s="151"/>
      <c r="R66" s="152"/>
      <c r="S66" s="152"/>
      <c r="T66" s="152"/>
      <c r="U66" s="152"/>
      <c r="V66" s="152"/>
      <c r="W66" s="152"/>
      <c r="X66" s="152"/>
      <c r="Y66" s="152"/>
      <c r="Z66" s="141"/>
      <c r="AA66" s="141"/>
      <c r="AB66" s="141"/>
      <c r="AC66" s="141"/>
      <c r="AD66" s="141"/>
      <c r="AE66" s="141"/>
      <c r="AF66" s="141"/>
      <c r="AG66" s="141" t="s">
        <v>241</v>
      </c>
      <c r="AH66" s="141">
        <v>0</v>
      </c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1"/>
      <c r="BH66" s="141"/>
    </row>
    <row r="67" spans="1:60" outlineLevel="3" x14ac:dyDescent="0.2">
      <c r="A67" s="148"/>
      <c r="B67" s="149"/>
      <c r="C67" s="182" t="s">
        <v>1779</v>
      </c>
      <c r="D67" s="154"/>
      <c r="E67" s="155">
        <v>2500</v>
      </c>
      <c r="F67" s="152"/>
      <c r="G67" s="152"/>
      <c r="H67" s="152"/>
      <c r="I67" s="152"/>
      <c r="J67" s="152"/>
      <c r="K67" s="152"/>
      <c r="L67" s="152"/>
      <c r="M67" s="152"/>
      <c r="N67" s="151"/>
      <c r="O67" s="151"/>
      <c r="P67" s="151"/>
      <c r="Q67" s="151"/>
      <c r="R67" s="152"/>
      <c r="S67" s="152"/>
      <c r="T67" s="152"/>
      <c r="U67" s="152"/>
      <c r="V67" s="152"/>
      <c r="W67" s="152"/>
      <c r="X67" s="152"/>
      <c r="Y67" s="152"/>
      <c r="Z67" s="141"/>
      <c r="AA67" s="141"/>
      <c r="AB67" s="141"/>
      <c r="AC67" s="141"/>
      <c r="AD67" s="141"/>
      <c r="AE67" s="141"/>
      <c r="AF67" s="141"/>
      <c r="AG67" s="141" t="s">
        <v>241</v>
      </c>
      <c r="AH67" s="141">
        <v>0</v>
      </c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1"/>
      <c r="BH67" s="141"/>
    </row>
    <row r="68" spans="1:60" outlineLevel="3" x14ac:dyDescent="0.2">
      <c r="A68" s="148"/>
      <c r="B68" s="149"/>
      <c r="C68" s="182" t="s">
        <v>1780</v>
      </c>
      <c r="D68" s="154"/>
      <c r="E68" s="155"/>
      <c r="F68" s="152"/>
      <c r="G68" s="152"/>
      <c r="H68" s="152"/>
      <c r="I68" s="152"/>
      <c r="J68" s="152"/>
      <c r="K68" s="152"/>
      <c r="L68" s="152"/>
      <c r="M68" s="152"/>
      <c r="N68" s="151"/>
      <c r="O68" s="151"/>
      <c r="P68" s="151"/>
      <c r="Q68" s="151"/>
      <c r="R68" s="152"/>
      <c r="S68" s="152"/>
      <c r="T68" s="152"/>
      <c r="U68" s="152"/>
      <c r="V68" s="152"/>
      <c r="W68" s="152"/>
      <c r="X68" s="152"/>
      <c r="Y68" s="152"/>
      <c r="Z68" s="141"/>
      <c r="AA68" s="141"/>
      <c r="AB68" s="141"/>
      <c r="AC68" s="141"/>
      <c r="AD68" s="141"/>
      <c r="AE68" s="141"/>
      <c r="AF68" s="141"/>
      <c r="AG68" s="141" t="s">
        <v>241</v>
      </c>
      <c r="AH68" s="141">
        <v>0</v>
      </c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1"/>
      <c r="BD68" s="141"/>
      <c r="BE68" s="141"/>
      <c r="BF68" s="141"/>
      <c r="BG68" s="141"/>
      <c r="BH68" s="141"/>
    </row>
    <row r="69" spans="1:60" outlineLevel="3" x14ac:dyDescent="0.2">
      <c r="A69" s="148"/>
      <c r="B69" s="149"/>
      <c r="C69" s="182" t="s">
        <v>1781</v>
      </c>
      <c r="D69" s="154"/>
      <c r="E69" s="155">
        <v>932</v>
      </c>
      <c r="F69" s="152"/>
      <c r="G69" s="152"/>
      <c r="H69" s="152"/>
      <c r="I69" s="152"/>
      <c r="J69" s="152"/>
      <c r="K69" s="152"/>
      <c r="L69" s="152"/>
      <c r="M69" s="152"/>
      <c r="N69" s="151"/>
      <c r="O69" s="151"/>
      <c r="P69" s="151"/>
      <c r="Q69" s="151"/>
      <c r="R69" s="152"/>
      <c r="S69" s="152"/>
      <c r="T69" s="152"/>
      <c r="U69" s="152"/>
      <c r="V69" s="152"/>
      <c r="W69" s="152"/>
      <c r="X69" s="152"/>
      <c r="Y69" s="152"/>
      <c r="Z69" s="141"/>
      <c r="AA69" s="141"/>
      <c r="AB69" s="141"/>
      <c r="AC69" s="141"/>
      <c r="AD69" s="141"/>
      <c r="AE69" s="141"/>
      <c r="AF69" s="141"/>
      <c r="AG69" s="141" t="s">
        <v>241</v>
      </c>
      <c r="AH69" s="141">
        <v>0</v>
      </c>
      <c r="AI69" s="141"/>
      <c r="AJ69" s="141"/>
      <c r="AK69" s="141"/>
      <c r="AL69" s="141"/>
      <c r="AM69" s="141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1"/>
      <c r="BC69" s="141"/>
      <c r="BD69" s="141"/>
      <c r="BE69" s="141"/>
      <c r="BF69" s="141"/>
      <c r="BG69" s="141"/>
      <c r="BH69" s="141"/>
    </row>
    <row r="70" spans="1:60" ht="22.5" outlineLevel="1" x14ac:dyDescent="0.2">
      <c r="A70" s="164">
        <v>17</v>
      </c>
      <c r="B70" s="165" t="s">
        <v>1811</v>
      </c>
      <c r="C70" s="181" t="s">
        <v>1812</v>
      </c>
      <c r="D70" s="166" t="s">
        <v>283</v>
      </c>
      <c r="E70" s="167">
        <v>2500</v>
      </c>
      <c r="F70" s="168"/>
      <c r="G70" s="169">
        <f>ROUND(E70*F70,2)</f>
        <v>0</v>
      </c>
      <c r="H70" s="168"/>
      <c r="I70" s="169">
        <f>ROUND(E70*H70,2)</f>
        <v>0</v>
      </c>
      <c r="J70" s="168"/>
      <c r="K70" s="169">
        <f>ROUND(E70*J70,2)</f>
        <v>0</v>
      </c>
      <c r="L70" s="169">
        <v>21</v>
      </c>
      <c r="M70" s="169">
        <f>G70*(1+L70/100)</f>
        <v>0</v>
      </c>
      <c r="N70" s="167">
        <v>0.12966</v>
      </c>
      <c r="O70" s="167">
        <f>ROUND(E70*N70,2)</f>
        <v>324.14999999999998</v>
      </c>
      <c r="P70" s="167">
        <v>0</v>
      </c>
      <c r="Q70" s="167">
        <f>ROUND(E70*P70,2)</f>
        <v>0</v>
      </c>
      <c r="R70" s="169" t="s">
        <v>1512</v>
      </c>
      <c r="S70" s="169" t="s">
        <v>234</v>
      </c>
      <c r="T70" s="170" t="s">
        <v>234</v>
      </c>
      <c r="U70" s="152">
        <v>7.1999999999999995E-2</v>
      </c>
      <c r="V70" s="152">
        <f>ROUND(E70*U70,2)</f>
        <v>180</v>
      </c>
      <c r="W70" s="152"/>
      <c r="X70" s="152" t="s">
        <v>285</v>
      </c>
      <c r="Y70" s="152" t="s">
        <v>236</v>
      </c>
      <c r="Z70" s="141"/>
      <c r="AA70" s="141"/>
      <c r="AB70" s="141"/>
      <c r="AC70" s="141"/>
      <c r="AD70" s="141"/>
      <c r="AE70" s="141"/>
      <c r="AF70" s="141"/>
      <c r="AG70" s="141" t="s">
        <v>286</v>
      </c>
      <c r="AH70" s="141"/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</row>
    <row r="71" spans="1:60" outlineLevel="2" x14ac:dyDescent="0.2">
      <c r="A71" s="148"/>
      <c r="B71" s="149"/>
      <c r="C71" s="182" t="s">
        <v>1778</v>
      </c>
      <c r="D71" s="154"/>
      <c r="E71" s="155"/>
      <c r="F71" s="152"/>
      <c r="G71" s="152"/>
      <c r="H71" s="152"/>
      <c r="I71" s="152"/>
      <c r="J71" s="152"/>
      <c r="K71" s="152"/>
      <c r="L71" s="152"/>
      <c r="M71" s="152"/>
      <c r="N71" s="151"/>
      <c r="O71" s="151"/>
      <c r="P71" s="151"/>
      <c r="Q71" s="151"/>
      <c r="R71" s="152"/>
      <c r="S71" s="152"/>
      <c r="T71" s="152"/>
      <c r="U71" s="152"/>
      <c r="V71" s="152"/>
      <c r="W71" s="152"/>
      <c r="X71" s="152"/>
      <c r="Y71" s="152"/>
      <c r="Z71" s="141"/>
      <c r="AA71" s="141"/>
      <c r="AB71" s="141"/>
      <c r="AC71" s="141"/>
      <c r="AD71" s="141"/>
      <c r="AE71" s="141"/>
      <c r="AF71" s="141"/>
      <c r="AG71" s="141" t="s">
        <v>241</v>
      </c>
      <c r="AH71" s="141">
        <v>0</v>
      </c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</row>
    <row r="72" spans="1:60" outlineLevel="3" x14ac:dyDescent="0.2">
      <c r="A72" s="148"/>
      <c r="B72" s="149"/>
      <c r="C72" s="182" t="s">
        <v>1779</v>
      </c>
      <c r="D72" s="154"/>
      <c r="E72" s="155">
        <v>2500</v>
      </c>
      <c r="F72" s="152"/>
      <c r="G72" s="152"/>
      <c r="H72" s="152"/>
      <c r="I72" s="152"/>
      <c r="J72" s="152"/>
      <c r="K72" s="152"/>
      <c r="L72" s="152"/>
      <c r="M72" s="152"/>
      <c r="N72" s="151"/>
      <c r="O72" s="151"/>
      <c r="P72" s="151"/>
      <c r="Q72" s="151"/>
      <c r="R72" s="152"/>
      <c r="S72" s="152"/>
      <c r="T72" s="152"/>
      <c r="U72" s="152"/>
      <c r="V72" s="152"/>
      <c r="W72" s="152"/>
      <c r="X72" s="152"/>
      <c r="Y72" s="152"/>
      <c r="Z72" s="141"/>
      <c r="AA72" s="141"/>
      <c r="AB72" s="141"/>
      <c r="AC72" s="141"/>
      <c r="AD72" s="141"/>
      <c r="AE72" s="141"/>
      <c r="AF72" s="141"/>
      <c r="AG72" s="141" t="s">
        <v>241</v>
      </c>
      <c r="AH72" s="141">
        <v>0</v>
      </c>
      <c r="AI72" s="141"/>
      <c r="AJ72" s="141"/>
      <c r="AK72" s="141"/>
      <c r="AL72" s="141"/>
      <c r="AM72" s="141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1"/>
      <c r="BC72" s="141"/>
      <c r="BD72" s="141"/>
      <c r="BE72" s="141"/>
      <c r="BF72" s="141"/>
      <c r="BG72" s="141"/>
      <c r="BH72" s="141"/>
    </row>
    <row r="73" spans="1:60" outlineLevel="1" x14ac:dyDescent="0.2">
      <c r="A73" s="164">
        <v>18</v>
      </c>
      <c r="B73" s="165" t="s">
        <v>1813</v>
      </c>
      <c r="C73" s="181" t="s">
        <v>1814</v>
      </c>
      <c r="D73" s="166" t="s">
        <v>283</v>
      </c>
      <c r="E73" s="167">
        <v>117</v>
      </c>
      <c r="F73" s="168"/>
      <c r="G73" s="169">
        <f>ROUND(E73*F73,2)</f>
        <v>0</v>
      </c>
      <c r="H73" s="168"/>
      <c r="I73" s="169">
        <f>ROUND(E73*H73,2)</f>
        <v>0</v>
      </c>
      <c r="J73" s="168"/>
      <c r="K73" s="169">
        <f>ROUND(E73*J73,2)</f>
        <v>0</v>
      </c>
      <c r="L73" s="169">
        <v>21</v>
      </c>
      <c r="M73" s="169">
        <f>G73*(1+L73/100)</f>
        <v>0</v>
      </c>
      <c r="N73" s="167">
        <v>5.5449999999999999E-2</v>
      </c>
      <c r="O73" s="167">
        <f>ROUND(E73*N73,2)</f>
        <v>6.49</v>
      </c>
      <c r="P73" s="167">
        <v>0</v>
      </c>
      <c r="Q73" s="167">
        <f>ROUND(E73*P73,2)</f>
        <v>0</v>
      </c>
      <c r="R73" s="169" t="s">
        <v>1512</v>
      </c>
      <c r="S73" s="169" t="s">
        <v>234</v>
      </c>
      <c r="T73" s="170" t="s">
        <v>234</v>
      </c>
      <c r="U73" s="152">
        <v>0.442</v>
      </c>
      <c r="V73" s="152">
        <f>ROUND(E73*U73,2)</f>
        <v>51.71</v>
      </c>
      <c r="W73" s="152"/>
      <c r="X73" s="152" t="s">
        <v>285</v>
      </c>
      <c r="Y73" s="152" t="s">
        <v>236</v>
      </c>
      <c r="Z73" s="141"/>
      <c r="AA73" s="141"/>
      <c r="AB73" s="141"/>
      <c r="AC73" s="141"/>
      <c r="AD73" s="141"/>
      <c r="AE73" s="141"/>
      <c r="AF73" s="141"/>
      <c r="AG73" s="141" t="s">
        <v>286</v>
      </c>
      <c r="AH73" s="141"/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1"/>
      <c r="BC73" s="141"/>
      <c r="BD73" s="141"/>
      <c r="BE73" s="141"/>
      <c r="BF73" s="141"/>
      <c r="BG73" s="141"/>
      <c r="BH73" s="141"/>
    </row>
    <row r="74" spans="1:60" ht="22.5" outlineLevel="2" x14ac:dyDescent="0.2">
      <c r="A74" s="148"/>
      <c r="B74" s="149"/>
      <c r="C74" s="265" t="s">
        <v>1815</v>
      </c>
      <c r="D74" s="266"/>
      <c r="E74" s="266"/>
      <c r="F74" s="266"/>
      <c r="G74" s="266"/>
      <c r="H74" s="152"/>
      <c r="I74" s="152"/>
      <c r="J74" s="152"/>
      <c r="K74" s="152"/>
      <c r="L74" s="152"/>
      <c r="M74" s="152"/>
      <c r="N74" s="151"/>
      <c r="O74" s="151"/>
      <c r="P74" s="151"/>
      <c r="Q74" s="151"/>
      <c r="R74" s="152"/>
      <c r="S74" s="152"/>
      <c r="T74" s="152"/>
      <c r="U74" s="152"/>
      <c r="V74" s="152"/>
      <c r="W74" s="152"/>
      <c r="X74" s="152"/>
      <c r="Y74" s="152"/>
      <c r="Z74" s="141"/>
      <c r="AA74" s="141"/>
      <c r="AB74" s="141"/>
      <c r="AC74" s="141"/>
      <c r="AD74" s="141"/>
      <c r="AE74" s="141"/>
      <c r="AF74" s="141"/>
      <c r="AG74" s="141" t="s">
        <v>239</v>
      </c>
      <c r="AH74" s="141"/>
      <c r="AI74" s="141"/>
      <c r="AJ74" s="141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71" t="str">
        <f>C74</f>
        <v>s provedením lože z kameniva drceného, s vyplněním spár, s dvojitým hutněním a se smetením přebytečného materiálu na krajnici. S dodáním hmot pro lože a výplň spár.</v>
      </c>
      <c r="BB74" s="141"/>
      <c r="BC74" s="141"/>
      <c r="BD74" s="141"/>
      <c r="BE74" s="141"/>
      <c r="BF74" s="141"/>
      <c r="BG74" s="141"/>
      <c r="BH74" s="141"/>
    </row>
    <row r="75" spans="1:60" outlineLevel="2" x14ac:dyDescent="0.2">
      <c r="A75" s="148"/>
      <c r="B75" s="149"/>
      <c r="C75" s="182" t="s">
        <v>1784</v>
      </c>
      <c r="D75" s="154"/>
      <c r="E75" s="155">
        <v>117</v>
      </c>
      <c r="F75" s="152"/>
      <c r="G75" s="152"/>
      <c r="H75" s="152"/>
      <c r="I75" s="152"/>
      <c r="J75" s="152"/>
      <c r="K75" s="152"/>
      <c r="L75" s="152"/>
      <c r="M75" s="152"/>
      <c r="N75" s="151"/>
      <c r="O75" s="151"/>
      <c r="P75" s="151"/>
      <c r="Q75" s="151"/>
      <c r="R75" s="152"/>
      <c r="S75" s="152"/>
      <c r="T75" s="152"/>
      <c r="U75" s="152"/>
      <c r="V75" s="152"/>
      <c r="W75" s="152"/>
      <c r="X75" s="152"/>
      <c r="Y75" s="152"/>
      <c r="Z75" s="141"/>
      <c r="AA75" s="141"/>
      <c r="AB75" s="141"/>
      <c r="AC75" s="141"/>
      <c r="AD75" s="141"/>
      <c r="AE75" s="141"/>
      <c r="AF75" s="141"/>
      <c r="AG75" s="141" t="s">
        <v>241</v>
      </c>
      <c r="AH75" s="141">
        <v>0</v>
      </c>
      <c r="AI75" s="141"/>
      <c r="AJ75" s="141"/>
      <c r="AK75" s="141"/>
      <c r="AL75" s="141"/>
      <c r="AM75" s="141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</row>
    <row r="76" spans="1:60" outlineLevel="1" x14ac:dyDescent="0.2">
      <c r="A76" s="172">
        <v>19</v>
      </c>
      <c r="B76" s="173" t="s">
        <v>1816</v>
      </c>
      <c r="C76" s="183" t="s">
        <v>1817</v>
      </c>
      <c r="D76" s="174" t="s">
        <v>299</v>
      </c>
      <c r="E76" s="175">
        <v>12</v>
      </c>
      <c r="F76" s="176"/>
      <c r="G76" s="177">
        <f>ROUND(E76*F76,2)</f>
        <v>0</v>
      </c>
      <c r="H76" s="176"/>
      <c r="I76" s="177">
        <f>ROUND(E76*H76,2)</f>
        <v>0</v>
      </c>
      <c r="J76" s="176"/>
      <c r="K76" s="177">
        <f>ROUND(E76*J76,2)</f>
        <v>0</v>
      </c>
      <c r="L76" s="177">
        <v>21</v>
      </c>
      <c r="M76" s="177">
        <f>G76*(1+L76/100)</f>
        <v>0</v>
      </c>
      <c r="N76" s="175">
        <v>3.3E-4</v>
      </c>
      <c r="O76" s="175">
        <f>ROUND(E76*N76,2)</f>
        <v>0</v>
      </c>
      <c r="P76" s="175">
        <v>0</v>
      </c>
      <c r="Q76" s="175">
        <f>ROUND(E76*P76,2)</f>
        <v>0</v>
      </c>
      <c r="R76" s="177" t="s">
        <v>1512</v>
      </c>
      <c r="S76" s="177" t="s">
        <v>234</v>
      </c>
      <c r="T76" s="178" t="s">
        <v>234</v>
      </c>
      <c r="U76" s="152">
        <v>0.41</v>
      </c>
      <c r="V76" s="152">
        <f>ROUND(E76*U76,2)</f>
        <v>4.92</v>
      </c>
      <c r="W76" s="152"/>
      <c r="X76" s="152" t="s">
        <v>285</v>
      </c>
      <c r="Y76" s="152" t="s">
        <v>236</v>
      </c>
      <c r="Z76" s="141"/>
      <c r="AA76" s="141"/>
      <c r="AB76" s="141"/>
      <c r="AC76" s="141"/>
      <c r="AD76" s="141"/>
      <c r="AE76" s="141"/>
      <c r="AF76" s="141"/>
      <c r="AG76" s="141" t="s">
        <v>286</v>
      </c>
      <c r="AH76" s="141"/>
      <c r="AI76" s="141"/>
      <c r="AJ76" s="141"/>
      <c r="AK76" s="141"/>
      <c r="AL76" s="141"/>
      <c r="AM76" s="141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</row>
    <row r="77" spans="1:60" outlineLevel="1" x14ac:dyDescent="0.2">
      <c r="A77" s="164">
        <v>20</v>
      </c>
      <c r="B77" s="165" t="s">
        <v>1818</v>
      </c>
      <c r="C77" s="181" t="s">
        <v>1819</v>
      </c>
      <c r="D77" s="166" t="s">
        <v>317</v>
      </c>
      <c r="E77" s="167">
        <v>5</v>
      </c>
      <c r="F77" s="168"/>
      <c r="G77" s="169">
        <f>ROUND(E77*F77,2)</f>
        <v>0</v>
      </c>
      <c r="H77" s="168"/>
      <c r="I77" s="169">
        <f>ROUND(E77*H77,2)</f>
        <v>0</v>
      </c>
      <c r="J77" s="168"/>
      <c r="K77" s="169">
        <f>ROUND(E77*J77,2)</f>
        <v>0</v>
      </c>
      <c r="L77" s="169">
        <v>21</v>
      </c>
      <c r="M77" s="169">
        <f>G77*(1+L77/100)</f>
        <v>0</v>
      </c>
      <c r="N77" s="167">
        <v>0.16422999999999999</v>
      </c>
      <c r="O77" s="167">
        <f>ROUND(E77*N77,2)</f>
        <v>0.82</v>
      </c>
      <c r="P77" s="167">
        <v>0</v>
      </c>
      <c r="Q77" s="167">
        <f>ROUND(E77*P77,2)</f>
        <v>0</v>
      </c>
      <c r="R77" s="169"/>
      <c r="S77" s="169" t="s">
        <v>267</v>
      </c>
      <c r="T77" s="170" t="s">
        <v>275</v>
      </c>
      <c r="U77" s="152">
        <v>0.67972999999999995</v>
      </c>
      <c r="V77" s="152">
        <f>ROUND(E77*U77,2)</f>
        <v>3.4</v>
      </c>
      <c r="W77" s="152"/>
      <c r="X77" s="152" t="s">
        <v>285</v>
      </c>
      <c r="Y77" s="152" t="s">
        <v>236</v>
      </c>
      <c r="Z77" s="141"/>
      <c r="AA77" s="141"/>
      <c r="AB77" s="141"/>
      <c r="AC77" s="141"/>
      <c r="AD77" s="141"/>
      <c r="AE77" s="141"/>
      <c r="AF77" s="141"/>
      <c r="AG77" s="141" t="s">
        <v>286</v>
      </c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</row>
    <row r="78" spans="1:60" outlineLevel="2" x14ac:dyDescent="0.2">
      <c r="A78" s="148"/>
      <c r="B78" s="149"/>
      <c r="C78" s="253" t="s">
        <v>313</v>
      </c>
      <c r="D78" s="254"/>
      <c r="E78" s="254"/>
      <c r="F78" s="254"/>
      <c r="G78" s="254"/>
      <c r="H78" s="152"/>
      <c r="I78" s="152"/>
      <c r="J78" s="152"/>
      <c r="K78" s="152"/>
      <c r="L78" s="152"/>
      <c r="M78" s="152"/>
      <c r="N78" s="151"/>
      <c r="O78" s="151"/>
      <c r="P78" s="151"/>
      <c r="Q78" s="151"/>
      <c r="R78" s="152"/>
      <c r="S78" s="152"/>
      <c r="T78" s="152"/>
      <c r="U78" s="152"/>
      <c r="V78" s="152"/>
      <c r="W78" s="152"/>
      <c r="X78" s="152"/>
      <c r="Y78" s="152"/>
      <c r="Z78" s="141"/>
      <c r="AA78" s="141"/>
      <c r="AB78" s="141"/>
      <c r="AC78" s="141"/>
      <c r="AD78" s="141"/>
      <c r="AE78" s="141"/>
      <c r="AF78" s="141"/>
      <c r="AG78" s="141" t="s">
        <v>246</v>
      </c>
      <c r="AH78" s="141"/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</row>
    <row r="79" spans="1:60" ht="45" outlineLevel="1" x14ac:dyDescent="0.2">
      <c r="A79" s="164">
        <v>21</v>
      </c>
      <c r="B79" s="165" t="s">
        <v>1820</v>
      </c>
      <c r="C79" s="181" t="s">
        <v>1821</v>
      </c>
      <c r="D79" s="166" t="s">
        <v>299</v>
      </c>
      <c r="E79" s="167">
        <v>28</v>
      </c>
      <c r="F79" s="168"/>
      <c r="G79" s="169">
        <f>ROUND(E79*F79,2)</f>
        <v>0</v>
      </c>
      <c r="H79" s="168"/>
      <c r="I79" s="169">
        <f>ROUND(E79*H79,2)</f>
        <v>0</v>
      </c>
      <c r="J79" s="168"/>
      <c r="K79" s="169">
        <f>ROUND(E79*J79,2)</f>
        <v>0</v>
      </c>
      <c r="L79" s="169">
        <v>21</v>
      </c>
      <c r="M79" s="169">
        <f>G79*(1+L79/100)</f>
        <v>0</v>
      </c>
      <c r="N79" s="167">
        <v>0.27611999999999998</v>
      </c>
      <c r="O79" s="167">
        <f>ROUND(E79*N79,2)</f>
        <v>7.73</v>
      </c>
      <c r="P79" s="167">
        <v>0</v>
      </c>
      <c r="Q79" s="167">
        <f>ROUND(E79*P79,2)</f>
        <v>0</v>
      </c>
      <c r="R79" s="169" t="s">
        <v>233</v>
      </c>
      <c r="S79" s="169" t="s">
        <v>234</v>
      </c>
      <c r="T79" s="170" t="s">
        <v>234</v>
      </c>
      <c r="U79" s="152">
        <v>0.74929000000000001</v>
      </c>
      <c r="V79" s="152">
        <f>ROUND(E79*U79,2)</f>
        <v>20.98</v>
      </c>
      <c r="W79" s="152"/>
      <c r="X79" s="152" t="s">
        <v>235</v>
      </c>
      <c r="Y79" s="152" t="s">
        <v>236</v>
      </c>
      <c r="Z79" s="141"/>
      <c r="AA79" s="141"/>
      <c r="AB79" s="141"/>
      <c r="AC79" s="141"/>
      <c r="AD79" s="141"/>
      <c r="AE79" s="141"/>
      <c r="AF79" s="141"/>
      <c r="AG79" s="141" t="s">
        <v>237</v>
      </c>
      <c r="AH79" s="141"/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</row>
    <row r="80" spans="1:60" ht="22.5" outlineLevel="2" x14ac:dyDescent="0.2">
      <c r="A80" s="148"/>
      <c r="B80" s="149"/>
      <c r="C80" s="265" t="s">
        <v>1822</v>
      </c>
      <c r="D80" s="266"/>
      <c r="E80" s="266"/>
      <c r="F80" s="266"/>
      <c r="G80" s="266"/>
      <c r="H80" s="152"/>
      <c r="I80" s="152"/>
      <c r="J80" s="152"/>
      <c r="K80" s="152"/>
      <c r="L80" s="152"/>
      <c r="M80" s="152"/>
      <c r="N80" s="151"/>
      <c r="O80" s="151"/>
      <c r="P80" s="151"/>
      <c r="Q80" s="151"/>
      <c r="R80" s="152"/>
      <c r="S80" s="152"/>
      <c r="T80" s="152"/>
      <c r="U80" s="152"/>
      <c r="V80" s="152"/>
      <c r="W80" s="152"/>
      <c r="X80" s="152"/>
      <c r="Y80" s="152"/>
      <c r="Z80" s="141"/>
      <c r="AA80" s="141"/>
      <c r="AB80" s="141"/>
      <c r="AC80" s="141"/>
      <c r="AD80" s="141"/>
      <c r="AE80" s="141"/>
      <c r="AF80" s="141"/>
      <c r="AG80" s="141" t="s">
        <v>239</v>
      </c>
      <c r="AH80" s="141"/>
      <c r="AI80" s="141"/>
      <c r="AJ80" s="141"/>
      <c r="AK80" s="141"/>
      <c r="AL80" s="141"/>
      <c r="AM80" s="141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71" t="str">
        <f>C80</f>
        <v>montáž odvodňovacích žlabů a vpustí k odvodňovacím žlabům z polymerbetonu, včetně betonového lože popř. obetonování, s dodávkou žlabů a vpustí.</v>
      </c>
      <c r="BB80" s="141"/>
      <c r="BC80" s="141"/>
      <c r="BD80" s="141"/>
      <c r="BE80" s="141"/>
      <c r="BF80" s="141"/>
      <c r="BG80" s="141"/>
      <c r="BH80" s="141"/>
    </row>
    <row r="81" spans="1:60" outlineLevel="2" x14ac:dyDescent="0.2">
      <c r="A81" s="148"/>
      <c r="B81" s="149"/>
      <c r="C81" s="182" t="s">
        <v>1823</v>
      </c>
      <c r="D81" s="154"/>
      <c r="E81" s="155">
        <v>28</v>
      </c>
      <c r="F81" s="152"/>
      <c r="G81" s="152"/>
      <c r="H81" s="152"/>
      <c r="I81" s="152"/>
      <c r="J81" s="152"/>
      <c r="K81" s="152"/>
      <c r="L81" s="152"/>
      <c r="M81" s="152"/>
      <c r="N81" s="151"/>
      <c r="O81" s="151"/>
      <c r="P81" s="151"/>
      <c r="Q81" s="151"/>
      <c r="R81" s="152"/>
      <c r="S81" s="152"/>
      <c r="T81" s="152"/>
      <c r="U81" s="152"/>
      <c r="V81" s="152"/>
      <c r="W81" s="152"/>
      <c r="X81" s="152"/>
      <c r="Y81" s="152"/>
      <c r="Z81" s="141"/>
      <c r="AA81" s="141"/>
      <c r="AB81" s="141"/>
      <c r="AC81" s="141"/>
      <c r="AD81" s="141"/>
      <c r="AE81" s="141"/>
      <c r="AF81" s="141"/>
      <c r="AG81" s="141" t="s">
        <v>241</v>
      </c>
      <c r="AH81" s="141">
        <v>0</v>
      </c>
      <c r="AI81" s="141"/>
      <c r="AJ81" s="141"/>
      <c r="AK81" s="141"/>
      <c r="AL81" s="141"/>
      <c r="AM81" s="141"/>
      <c r="AN81" s="141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</row>
    <row r="82" spans="1:60" ht="33.75" outlineLevel="1" x14ac:dyDescent="0.2">
      <c r="A82" s="164">
        <v>22</v>
      </c>
      <c r="B82" s="165" t="s">
        <v>1824</v>
      </c>
      <c r="C82" s="181" t="s">
        <v>1825</v>
      </c>
      <c r="D82" s="166" t="s">
        <v>317</v>
      </c>
      <c r="E82" s="167">
        <v>5</v>
      </c>
      <c r="F82" s="168"/>
      <c r="G82" s="169">
        <f>ROUND(E82*F82,2)</f>
        <v>0</v>
      </c>
      <c r="H82" s="168"/>
      <c r="I82" s="169">
        <f>ROUND(E82*H82,2)</f>
        <v>0</v>
      </c>
      <c r="J82" s="168"/>
      <c r="K82" s="169">
        <f>ROUND(E82*J82,2)</f>
        <v>0</v>
      </c>
      <c r="L82" s="169">
        <v>21</v>
      </c>
      <c r="M82" s="169">
        <f>G82*(1+L82/100)</f>
        <v>0</v>
      </c>
      <c r="N82" s="167">
        <v>0.16422999999999999</v>
      </c>
      <c r="O82" s="167">
        <f>ROUND(E82*N82,2)</f>
        <v>0.82</v>
      </c>
      <c r="P82" s="167">
        <v>0</v>
      </c>
      <c r="Q82" s="167">
        <f>ROUND(E82*P82,2)</f>
        <v>0</v>
      </c>
      <c r="R82" s="169" t="s">
        <v>233</v>
      </c>
      <c r="S82" s="169" t="s">
        <v>234</v>
      </c>
      <c r="T82" s="170" t="s">
        <v>234</v>
      </c>
      <c r="U82" s="152">
        <v>0.67972999999999995</v>
      </c>
      <c r="V82" s="152">
        <f>ROUND(E82*U82,2)</f>
        <v>3.4</v>
      </c>
      <c r="W82" s="152"/>
      <c r="X82" s="152" t="s">
        <v>235</v>
      </c>
      <c r="Y82" s="152" t="s">
        <v>236</v>
      </c>
      <c r="Z82" s="141"/>
      <c r="AA82" s="141"/>
      <c r="AB82" s="141"/>
      <c r="AC82" s="141"/>
      <c r="AD82" s="141"/>
      <c r="AE82" s="141"/>
      <c r="AF82" s="141"/>
      <c r="AG82" s="141" t="s">
        <v>237</v>
      </c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</row>
    <row r="83" spans="1:60" ht="22.5" outlineLevel="2" x14ac:dyDescent="0.2">
      <c r="A83" s="148"/>
      <c r="B83" s="149"/>
      <c r="C83" s="265" t="s">
        <v>1822</v>
      </c>
      <c r="D83" s="266"/>
      <c r="E83" s="266"/>
      <c r="F83" s="266"/>
      <c r="G83" s="266"/>
      <c r="H83" s="152"/>
      <c r="I83" s="152"/>
      <c r="J83" s="152"/>
      <c r="K83" s="152"/>
      <c r="L83" s="152"/>
      <c r="M83" s="152"/>
      <c r="N83" s="151"/>
      <c r="O83" s="151"/>
      <c r="P83" s="151"/>
      <c r="Q83" s="151"/>
      <c r="R83" s="152"/>
      <c r="S83" s="152"/>
      <c r="T83" s="152"/>
      <c r="U83" s="152"/>
      <c r="V83" s="152"/>
      <c r="W83" s="152"/>
      <c r="X83" s="152"/>
      <c r="Y83" s="152"/>
      <c r="Z83" s="141"/>
      <c r="AA83" s="141"/>
      <c r="AB83" s="141"/>
      <c r="AC83" s="141"/>
      <c r="AD83" s="141"/>
      <c r="AE83" s="141"/>
      <c r="AF83" s="141"/>
      <c r="AG83" s="141" t="s">
        <v>239</v>
      </c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1"/>
      <c r="AZ83" s="141"/>
      <c r="BA83" s="171" t="str">
        <f>C83</f>
        <v>montáž odvodňovacích žlabů a vpustí k odvodňovacím žlabům z polymerbetonu, včetně betonového lože popř. obetonování, s dodávkou žlabů a vpustí.</v>
      </c>
      <c r="BB83" s="141"/>
      <c r="BC83" s="141"/>
      <c r="BD83" s="141"/>
      <c r="BE83" s="141"/>
      <c r="BF83" s="141"/>
      <c r="BG83" s="141"/>
      <c r="BH83" s="141"/>
    </row>
    <row r="84" spans="1:60" outlineLevel="2" x14ac:dyDescent="0.2">
      <c r="A84" s="148"/>
      <c r="B84" s="149"/>
      <c r="C84" s="182" t="s">
        <v>1826</v>
      </c>
      <c r="D84" s="154"/>
      <c r="E84" s="155">
        <v>5</v>
      </c>
      <c r="F84" s="152"/>
      <c r="G84" s="152"/>
      <c r="H84" s="152"/>
      <c r="I84" s="152"/>
      <c r="J84" s="152"/>
      <c r="K84" s="152"/>
      <c r="L84" s="152"/>
      <c r="M84" s="152"/>
      <c r="N84" s="151"/>
      <c r="O84" s="151"/>
      <c r="P84" s="151"/>
      <c r="Q84" s="151"/>
      <c r="R84" s="152"/>
      <c r="S84" s="152"/>
      <c r="T84" s="152"/>
      <c r="U84" s="152"/>
      <c r="V84" s="152"/>
      <c r="W84" s="152"/>
      <c r="X84" s="152"/>
      <c r="Y84" s="152"/>
      <c r="Z84" s="141"/>
      <c r="AA84" s="141"/>
      <c r="AB84" s="141"/>
      <c r="AC84" s="141"/>
      <c r="AD84" s="141"/>
      <c r="AE84" s="141"/>
      <c r="AF84" s="141"/>
      <c r="AG84" s="141" t="s">
        <v>241</v>
      </c>
      <c r="AH84" s="141">
        <v>0</v>
      </c>
      <c r="AI84" s="141"/>
      <c r="AJ84" s="141"/>
      <c r="AK84" s="141"/>
      <c r="AL84" s="141"/>
      <c r="AM84" s="141"/>
      <c r="AN84" s="141"/>
      <c r="AO84" s="141"/>
      <c r="AP84" s="141"/>
      <c r="AQ84" s="141"/>
      <c r="AR84" s="141"/>
      <c r="AS84" s="141"/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1"/>
      <c r="BE84" s="141"/>
      <c r="BF84" s="141"/>
      <c r="BG84" s="141"/>
      <c r="BH84" s="141"/>
    </row>
    <row r="85" spans="1:60" outlineLevel="1" x14ac:dyDescent="0.2">
      <c r="A85" s="164">
        <v>23</v>
      </c>
      <c r="B85" s="165" t="s">
        <v>1827</v>
      </c>
      <c r="C85" s="181" t="s">
        <v>1828</v>
      </c>
      <c r="D85" s="166" t="s">
        <v>283</v>
      </c>
      <c r="E85" s="167">
        <v>122.85</v>
      </c>
      <c r="F85" s="168"/>
      <c r="G85" s="169">
        <f>ROUND(E85*F85,2)</f>
        <v>0</v>
      </c>
      <c r="H85" s="168"/>
      <c r="I85" s="169">
        <f>ROUND(E85*H85,2)</f>
        <v>0</v>
      </c>
      <c r="J85" s="168"/>
      <c r="K85" s="169">
        <f>ROUND(E85*J85,2)</f>
        <v>0</v>
      </c>
      <c r="L85" s="169">
        <v>21</v>
      </c>
      <c r="M85" s="169">
        <f>G85*(1+L85/100)</f>
        <v>0</v>
      </c>
      <c r="N85" s="167">
        <v>0.129</v>
      </c>
      <c r="O85" s="167">
        <f>ROUND(E85*N85,2)</f>
        <v>15.85</v>
      </c>
      <c r="P85" s="167">
        <v>0</v>
      </c>
      <c r="Q85" s="167">
        <f>ROUND(E85*P85,2)</f>
        <v>0</v>
      </c>
      <c r="R85" s="169" t="s">
        <v>469</v>
      </c>
      <c r="S85" s="169" t="s">
        <v>234</v>
      </c>
      <c r="T85" s="170" t="s">
        <v>234</v>
      </c>
      <c r="U85" s="152">
        <v>0</v>
      </c>
      <c r="V85" s="152">
        <f>ROUND(E85*U85,2)</f>
        <v>0</v>
      </c>
      <c r="W85" s="152"/>
      <c r="X85" s="152" t="s">
        <v>276</v>
      </c>
      <c r="Y85" s="152" t="s">
        <v>236</v>
      </c>
      <c r="Z85" s="141"/>
      <c r="AA85" s="141"/>
      <c r="AB85" s="141"/>
      <c r="AC85" s="141"/>
      <c r="AD85" s="141"/>
      <c r="AE85" s="141"/>
      <c r="AF85" s="141"/>
      <c r="AG85" s="141" t="s">
        <v>277</v>
      </c>
      <c r="AH85" s="141"/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</row>
    <row r="86" spans="1:60" outlineLevel="2" x14ac:dyDescent="0.2">
      <c r="A86" s="148"/>
      <c r="B86" s="149"/>
      <c r="C86" s="182" t="s">
        <v>1829</v>
      </c>
      <c r="D86" s="154"/>
      <c r="E86" s="155">
        <v>122.85</v>
      </c>
      <c r="F86" s="152"/>
      <c r="G86" s="152"/>
      <c r="H86" s="152"/>
      <c r="I86" s="152"/>
      <c r="J86" s="152"/>
      <c r="K86" s="152"/>
      <c r="L86" s="152"/>
      <c r="M86" s="152"/>
      <c r="N86" s="151"/>
      <c r="O86" s="151"/>
      <c r="P86" s="151"/>
      <c r="Q86" s="151"/>
      <c r="R86" s="152"/>
      <c r="S86" s="152"/>
      <c r="T86" s="152"/>
      <c r="U86" s="152"/>
      <c r="V86" s="152"/>
      <c r="W86" s="152"/>
      <c r="X86" s="152"/>
      <c r="Y86" s="152"/>
      <c r="Z86" s="141"/>
      <c r="AA86" s="141"/>
      <c r="AB86" s="141"/>
      <c r="AC86" s="141"/>
      <c r="AD86" s="141"/>
      <c r="AE86" s="141"/>
      <c r="AF86" s="141"/>
      <c r="AG86" s="141" t="s">
        <v>241</v>
      </c>
      <c r="AH86" s="141">
        <v>0</v>
      </c>
      <c r="AI86" s="141"/>
      <c r="AJ86" s="141"/>
      <c r="AK86" s="141"/>
      <c r="AL86" s="141"/>
      <c r="AM86" s="141"/>
      <c r="AN86" s="141"/>
      <c r="AO86" s="141"/>
      <c r="AP86" s="141"/>
      <c r="AQ86" s="141"/>
      <c r="AR86" s="141"/>
      <c r="AS86" s="141"/>
      <c r="AT86" s="141"/>
      <c r="AU86" s="141"/>
      <c r="AV86" s="141"/>
      <c r="AW86" s="141"/>
      <c r="AX86" s="141"/>
      <c r="AY86" s="141"/>
      <c r="AZ86" s="141"/>
      <c r="BA86" s="141"/>
      <c r="BB86" s="141"/>
      <c r="BC86" s="141"/>
      <c r="BD86" s="141"/>
      <c r="BE86" s="141"/>
      <c r="BF86" s="141"/>
      <c r="BG86" s="141"/>
      <c r="BH86" s="141"/>
    </row>
    <row r="87" spans="1:60" x14ac:dyDescent="0.2">
      <c r="A87" s="157" t="s">
        <v>228</v>
      </c>
      <c r="B87" s="158" t="s">
        <v>140</v>
      </c>
      <c r="C87" s="180" t="s">
        <v>141</v>
      </c>
      <c r="D87" s="159"/>
      <c r="E87" s="160"/>
      <c r="F87" s="161"/>
      <c r="G87" s="161">
        <f>SUMIF(AG88:AG90,"&lt;&gt;NOR",G88:G90)</f>
        <v>0</v>
      </c>
      <c r="H87" s="161"/>
      <c r="I87" s="161">
        <f>SUM(I88:I90)</f>
        <v>0</v>
      </c>
      <c r="J87" s="161"/>
      <c r="K87" s="161">
        <f>SUM(K88:K90)</f>
        <v>0</v>
      </c>
      <c r="L87" s="161"/>
      <c r="M87" s="161">
        <f>SUM(M88:M90)</f>
        <v>0</v>
      </c>
      <c r="N87" s="160"/>
      <c r="O87" s="160">
        <f>SUM(O88:O90)</f>
        <v>40.44</v>
      </c>
      <c r="P87" s="160"/>
      <c r="Q87" s="160">
        <f>SUM(Q88:Q90)</f>
        <v>0</v>
      </c>
      <c r="R87" s="161"/>
      <c r="S87" s="161"/>
      <c r="T87" s="162"/>
      <c r="U87" s="156"/>
      <c r="V87" s="156">
        <f>SUM(V88:V90)</f>
        <v>251.23</v>
      </c>
      <c r="W87" s="156"/>
      <c r="X87" s="156"/>
      <c r="Y87" s="156"/>
      <c r="AG87" t="s">
        <v>229</v>
      </c>
    </row>
    <row r="88" spans="1:60" outlineLevel="1" x14ac:dyDescent="0.2">
      <c r="A88" s="164">
        <v>24</v>
      </c>
      <c r="B88" s="165" t="s">
        <v>1830</v>
      </c>
      <c r="C88" s="181" t="s">
        <v>1831</v>
      </c>
      <c r="D88" s="166" t="s">
        <v>299</v>
      </c>
      <c r="E88" s="167">
        <v>69</v>
      </c>
      <c r="F88" s="168"/>
      <c r="G88" s="169">
        <f>ROUND(E88*F88,2)</f>
        <v>0</v>
      </c>
      <c r="H88" s="168"/>
      <c r="I88" s="169">
        <f>ROUND(E88*H88,2)</f>
        <v>0</v>
      </c>
      <c r="J88" s="168"/>
      <c r="K88" s="169">
        <f>ROUND(E88*J88,2)</f>
        <v>0</v>
      </c>
      <c r="L88" s="169">
        <v>21</v>
      </c>
      <c r="M88" s="169">
        <f>G88*(1+L88/100)</f>
        <v>0</v>
      </c>
      <c r="N88" s="167">
        <v>0.58614999999999995</v>
      </c>
      <c r="O88" s="167">
        <f>ROUND(E88*N88,2)</f>
        <v>40.44</v>
      </c>
      <c r="P88" s="167">
        <v>0</v>
      </c>
      <c r="Q88" s="167">
        <f>ROUND(E88*P88,2)</f>
        <v>0</v>
      </c>
      <c r="R88" s="169"/>
      <c r="S88" s="169" t="s">
        <v>267</v>
      </c>
      <c r="T88" s="170" t="s">
        <v>275</v>
      </c>
      <c r="U88" s="152">
        <v>3.6409799999999999</v>
      </c>
      <c r="V88" s="152">
        <f>ROUND(E88*U88,2)</f>
        <v>251.23</v>
      </c>
      <c r="W88" s="152"/>
      <c r="X88" s="152" t="s">
        <v>235</v>
      </c>
      <c r="Y88" s="152" t="s">
        <v>236</v>
      </c>
      <c r="Z88" s="141"/>
      <c r="AA88" s="141"/>
      <c r="AB88" s="141"/>
      <c r="AC88" s="141"/>
      <c r="AD88" s="141"/>
      <c r="AE88" s="141"/>
      <c r="AF88" s="141"/>
      <c r="AG88" s="141" t="s">
        <v>237</v>
      </c>
      <c r="AH88" s="141"/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  <c r="BG88" s="141"/>
      <c r="BH88" s="141"/>
    </row>
    <row r="89" spans="1:60" ht="45" outlineLevel="2" x14ac:dyDescent="0.2">
      <c r="A89" s="148"/>
      <c r="B89" s="149"/>
      <c r="C89" s="253" t="s">
        <v>1832</v>
      </c>
      <c r="D89" s="254"/>
      <c r="E89" s="254"/>
      <c r="F89" s="254"/>
      <c r="G89" s="254"/>
      <c r="H89" s="152"/>
      <c r="I89" s="152"/>
      <c r="J89" s="152"/>
      <c r="K89" s="152"/>
      <c r="L89" s="152"/>
      <c r="M89" s="152"/>
      <c r="N89" s="151"/>
      <c r="O89" s="151"/>
      <c r="P89" s="151"/>
      <c r="Q89" s="151"/>
      <c r="R89" s="152"/>
      <c r="S89" s="152"/>
      <c r="T89" s="152"/>
      <c r="U89" s="152"/>
      <c r="V89" s="152"/>
      <c r="W89" s="152"/>
      <c r="X89" s="152"/>
      <c r="Y89" s="152"/>
      <c r="Z89" s="141"/>
      <c r="AA89" s="141"/>
      <c r="AB89" s="141"/>
      <c r="AC89" s="141"/>
      <c r="AD89" s="141"/>
      <c r="AE89" s="141"/>
      <c r="AF89" s="141"/>
      <c r="AG89" s="141" t="s">
        <v>246</v>
      </c>
      <c r="AH89" s="141"/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71" t="str">
        <f>C89</f>
        <v>Položka obsahuje: vyhloubení rýhy, svislé přemístění, případné pažení rýhy, naložení přebytku zeminy na dopravní prostředek a odvoz do 10 km na skládku/deponii (deponii si zajistí zhotovitel), lože pod potrubí z kameniva 4-8 mm, dodávku a montáž potrubí z trub PVC hrdlových vnějšího průměru podle popisu, dodávku a montáž PVC tvarovek, zkoušku těsnosti potrubí, obsyp potrubí z kameniva 4-8 mm, dosyp rýhy štěrkopískem/štěrkodrtí se zhutněním, přesuny hmot.</v>
      </c>
      <c r="BB89" s="141"/>
      <c r="BC89" s="141"/>
      <c r="BD89" s="141"/>
      <c r="BE89" s="141"/>
      <c r="BF89" s="141"/>
      <c r="BG89" s="141"/>
      <c r="BH89" s="141"/>
    </row>
    <row r="90" spans="1:60" outlineLevel="2" x14ac:dyDescent="0.2">
      <c r="A90" s="148"/>
      <c r="B90" s="149"/>
      <c r="C90" s="182" t="s">
        <v>1833</v>
      </c>
      <c r="D90" s="154"/>
      <c r="E90" s="155">
        <v>69</v>
      </c>
      <c r="F90" s="152"/>
      <c r="G90" s="152"/>
      <c r="H90" s="152"/>
      <c r="I90" s="152"/>
      <c r="J90" s="152"/>
      <c r="K90" s="152"/>
      <c r="L90" s="152"/>
      <c r="M90" s="152"/>
      <c r="N90" s="151"/>
      <c r="O90" s="151"/>
      <c r="P90" s="151"/>
      <c r="Q90" s="151"/>
      <c r="R90" s="152"/>
      <c r="S90" s="152"/>
      <c r="T90" s="152"/>
      <c r="U90" s="152"/>
      <c r="V90" s="152"/>
      <c r="W90" s="152"/>
      <c r="X90" s="152"/>
      <c r="Y90" s="152"/>
      <c r="Z90" s="141"/>
      <c r="AA90" s="141"/>
      <c r="AB90" s="141"/>
      <c r="AC90" s="141"/>
      <c r="AD90" s="141"/>
      <c r="AE90" s="141"/>
      <c r="AF90" s="141"/>
      <c r="AG90" s="141" t="s">
        <v>241</v>
      </c>
      <c r="AH90" s="141">
        <v>0</v>
      </c>
      <c r="AI90" s="141"/>
      <c r="AJ90" s="141"/>
      <c r="AK90" s="141"/>
      <c r="AL90" s="141"/>
      <c r="AM90" s="141"/>
      <c r="AN90" s="141"/>
      <c r="AO90" s="141"/>
      <c r="AP90" s="141"/>
      <c r="AQ90" s="141"/>
      <c r="AR90" s="141"/>
      <c r="AS90" s="141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141"/>
      <c r="BG90" s="141"/>
      <c r="BH90" s="141"/>
    </row>
    <row r="91" spans="1:60" x14ac:dyDescent="0.2">
      <c r="A91" s="157" t="s">
        <v>228</v>
      </c>
      <c r="B91" s="158" t="s">
        <v>144</v>
      </c>
      <c r="C91" s="180" t="s">
        <v>145</v>
      </c>
      <c r="D91" s="159"/>
      <c r="E91" s="160"/>
      <c r="F91" s="161"/>
      <c r="G91" s="161">
        <f>SUMIF(AG92:AG103,"&lt;&gt;NOR",G92:G103)</f>
        <v>0</v>
      </c>
      <c r="H91" s="161"/>
      <c r="I91" s="161">
        <f>SUM(I92:I103)</f>
        <v>0</v>
      </c>
      <c r="J91" s="161"/>
      <c r="K91" s="161">
        <f>SUM(K92:K103)</f>
        <v>0</v>
      </c>
      <c r="L91" s="161"/>
      <c r="M91" s="161">
        <f>SUM(M92:M103)</f>
        <v>0</v>
      </c>
      <c r="N91" s="160"/>
      <c r="O91" s="160">
        <f>SUM(O92:O103)</f>
        <v>197.26</v>
      </c>
      <c r="P91" s="160"/>
      <c r="Q91" s="160">
        <f>SUM(Q92:Q103)</f>
        <v>0</v>
      </c>
      <c r="R91" s="161"/>
      <c r="S91" s="161"/>
      <c r="T91" s="162"/>
      <c r="U91" s="156"/>
      <c r="V91" s="156">
        <f>SUM(V92:V103)</f>
        <v>305.60000000000002</v>
      </c>
      <c r="W91" s="156"/>
      <c r="X91" s="156"/>
      <c r="Y91" s="156"/>
      <c r="AG91" t="s">
        <v>229</v>
      </c>
    </row>
    <row r="92" spans="1:60" ht="22.5" outlineLevel="1" x14ac:dyDescent="0.2">
      <c r="A92" s="172">
        <v>25</v>
      </c>
      <c r="B92" s="173" t="s">
        <v>1834</v>
      </c>
      <c r="C92" s="183" t="s">
        <v>1835</v>
      </c>
      <c r="D92" s="174" t="s">
        <v>299</v>
      </c>
      <c r="E92" s="175">
        <v>511</v>
      </c>
      <c r="F92" s="176"/>
      <c r="G92" s="177">
        <f>ROUND(E92*F92,2)</f>
        <v>0</v>
      </c>
      <c r="H92" s="176"/>
      <c r="I92" s="177">
        <f>ROUND(E92*H92,2)</f>
        <v>0</v>
      </c>
      <c r="J92" s="176"/>
      <c r="K92" s="177">
        <f>ROUND(E92*J92,2)</f>
        <v>0</v>
      </c>
      <c r="L92" s="177">
        <v>21</v>
      </c>
      <c r="M92" s="177">
        <f>G92*(1+L92/100)</f>
        <v>0</v>
      </c>
      <c r="N92" s="175">
        <v>5.9049999999999998E-2</v>
      </c>
      <c r="O92" s="175">
        <f>ROUND(E92*N92,2)</f>
        <v>30.17</v>
      </c>
      <c r="P92" s="175">
        <v>0</v>
      </c>
      <c r="Q92" s="175">
        <f>ROUND(E92*P92,2)</f>
        <v>0</v>
      </c>
      <c r="R92" s="177" t="s">
        <v>1512</v>
      </c>
      <c r="S92" s="177" t="s">
        <v>234</v>
      </c>
      <c r="T92" s="178" t="s">
        <v>234</v>
      </c>
      <c r="U92" s="152">
        <v>0.26</v>
      </c>
      <c r="V92" s="152">
        <f>ROUND(E92*U92,2)</f>
        <v>132.86000000000001</v>
      </c>
      <c r="W92" s="152"/>
      <c r="X92" s="152" t="s">
        <v>285</v>
      </c>
      <c r="Y92" s="152" t="s">
        <v>236</v>
      </c>
      <c r="Z92" s="141"/>
      <c r="AA92" s="141"/>
      <c r="AB92" s="141"/>
      <c r="AC92" s="141"/>
      <c r="AD92" s="141"/>
      <c r="AE92" s="141"/>
      <c r="AF92" s="141"/>
      <c r="AG92" s="141" t="s">
        <v>286</v>
      </c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</row>
    <row r="93" spans="1:60" outlineLevel="1" x14ac:dyDescent="0.2">
      <c r="A93" s="164">
        <v>26</v>
      </c>
      <c r="B93" s="165" t="s">
        <v>1836</v>
      </c>
      <c r="C93" s="181" t="s">
        <v>1837</v>
      </c>
      <c r="D93" s="166" t="s">
        <v>299</v>
      </c>
      <c r="E93" s="167">
        <v>561</v>
      </c>
      <c r="F93" s="168"/>
      <c r="G93" s="169">
        <f>ROUND(E93*F93,2)</f>
        <v>0</v>
      </c>
      <c r="H93" s="168"/>
      <c r="I93" s="169">
        <f>ROUND(E93*H93,2)</f>
        <v>0</v>
      </c>
      <c r="J93" s="168"/>
      <c r="K93" s="169">
        <f>ROUND(E93*J93,2)</f>
        <v>0</v>
      </c>
      <c r="L93" s="169">
        <v>21</v>
      </c>
      <c r="M93" s="169">
        <f>G93*(1+L93/100)</f>
        <v>0</v>
      </c>
      <c r="N93" s="167">
        <v>0.188</v>
      </c>
      <c r="O93" s="167">
        <f>ROUND(E93*N93,2)</f>
        <v>105.47</v>
      </c>
      <c r="P93" s="167">
        <v>0</v>
      </c>
      <c r="Q93" s="167">
        <f>ROUND(E93*P93,2)</f>
        <v>0</v>
      </c>
      <c r="R93" s="169"/>
      <c r="S93" s="169" t="s">
        <v>267</v>
      </c>
      <c r="T93" s="170" t="s">
        <v>275</v>
      </c>
      <c r="U93" s="152">
        <v>0.27200000000000002</v>
      </c>
      <c r="V93" s="152">
        <f>ROUND(E93*U93,2)</f>
        <v>152.59</v>
      </c>
      <c r="W93" s="152"/>
      <c r="X93" s="152" t="s">
        <v>285</v>
      </c>
      <c r="Y93" s="152" t="s">
        <v>236</v>
      </c>
      <c r="Z93" s="141"/>
      <c r="AA93" s="141"/>
      <c r="AB93" s="141"/>
      <c r="AC93" s="141"/>
      <c r="AD93" s="141"/>
      <c r="AE93" s="141"/>
      <c r="AF93" s="141"/>
      <c r="AG93" s="141" t="s">
        <v>286</v>
      </c>
      <c r="AH93" s="141"/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</row>
    <row r="94" spans="1:60" outlineLevel="2" x14ac:dyDescent="0.2">
      <c r="A94" s="148"/>
      <c r="B94" s="149"/>
      <c r="C94" s="182" t="s">
        <v>1838</v>
      </c>
      <c r="D94" s="154"/>
      <c r="E94" s="155">
        <v>370</v>
      </c>
      <c r="F94" s="152"/>
      <c r="G94" s="152"/>
      <c r="H94" s="152"/>
      <c r="I94" s="152"/>
      <c r="J94" s="152"/>
      <c r="K94" s="152"/>
      <c r="L94" s="152"/>
      <c r="M94" s="152"/>
      <c r="N94" s="151"/>
      <c r="O94" s="151"/>
      <c r="P94" s="151"/>
      <c r="Q94" s="151"/>
      <c r="R94" s="152"/>
      <c r="S94" s="152"/>
      <c r="T94" s="152"/>
      <c r="U94" s="152"/>
      <c r="V94" s="152"/>
      <c r="W94" s="152"/>
      <c r="X94" s="152"/>
      <c r="Y94" s="152"/>
      <c r="Z94" s="141"/>
      <c r="AA94" s="141"/>
      <c r="AB94" s="141"/>
      <c r="AC94" s="141"/>
      <c r="AD94" s="141"/>
      <c r="AE94" s="141"/>
      <c r="AF94" s="141"/>
      <c r="AG94" s="141" t="s">
        <v>241</v>
      </c>
      <c r="AH94" s="141">
        <v>0</v>
      </c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</row>
    <row r="95" spans="1:60" outlineLevel="3" x14ac:dyDescent="0.2">
      <c r="A95" s="148"/>
      <c r="B95" s="149"/>
      <c r="C95" s="182" t="s">
        <v>1839</v>
      </c>
      <c r="D95" s="154"/>
      <c r="E95" s="155">
        <v>191</v>
      </c>
      <c r="F95" s="152"/>
      <c r="G95" s="152"/>
      <c r="H95" s="152"/>
      <c r="I95" s="152"/>
      <c r="J95" s="152"/>
      <c r="K95" s="152"/>
      <c r="L95" s="152"/>
      <c r="M95" s="152"/>
      <c r="N95" s="151"/>
      <c r="O95" s="151"/>
      <c r="P95" s="151"/>
      <c r="Q95" s="151"/>
      <c r="R95" s="152"/>
      <c r="S95" s="152"/>
      <c r="T95" s="152"/>
      <c r="U95" s="152"/>
      <c r="V95" s="152"/>
      <c r="W95" s="152"/>
      <c r="X95" s="152"/>
      <c r="Y95" s="152"/>
      <c r="Z95" s="141"/>
      <c r="AA95" s="141"/>
      <c r="AB95" s="141"/>
      <c r="AC95" s="141"/>
      <c r="AD95" s="141"/>
      <c r="AE95" s="141"/>
      <c r="AF95" s="141"/>
      <c r="AG95" s="141" t="s">
        <v>241</v>
      </c>
      <c r="AH95" s="141">
        <v>0</v>
      </c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41"/>
      <c r="BB95" s="141"/>
      <c r="BC95" s="141"/>
      <c r="BD95" s="141"/>
      <c r="BE95" s="141"/>
      <c r="BF95" s="141"/>
      <c r="BG95" s="141"/>
      <c r="BH95" s="141"/>
    </row>
    <row r="96" spans="1:60" outlineLevel="1" x14ac:dyDescent="0.2">
      <c r="A96" s="172">
        <v>27</v>
      </c>
      <c r="B96" s="173" t="s">
        <v>1840</v>
      </c>
      <c r="C96" s="183" t="s">
        <v>1841</v>
      </c>
      <c r="D96" s="174" t="s">
        <v>317</v>
      </c>
      <c r="E96" s="175">
        <v>2</v>
      </c>
      <c r="F96" s="176"/>
      <c r="G96" s="177">
        <f>ROUND(E96*F96,2)</f>
        <v>0</v>
      </c>
      <c r="H96" s="176"/>
      <c r="I96" s="177">
        <f>ROUND(E96*H96,2)</f>
        <v>0</v>
      </c>
      <c r="J96" s="176"/>
      <c r="K96" s="177">
        <f>ROUND(E96*J96,2)</f>
        <v>0</v>
      </c>
      <c r="L96" s="177">
        <v>21</v>
      </c>
      <c r="M96" s="177">
        <f>G96*(1+L96/100)</f>
        <v>0</v>
      </c>
      <c r="N96" s="175">
        <v>0</v>
      </c>
      <c r="O96" s="175">
        <f>ROUND(E96*N96,2)</f>
        <v>0</v>
      </c>
      <c r="P96" s="175">
        <v>0</v>
      </c>
      <c r="Q96" s="175">
        <f>ROUND(E96*P96,2)</f>
        <v>0</v>
      </c>
      <c r="R96" s="177"/>
      <c r="S96" s="177" t="s">
        <v>267</v>
      </c>
      <c r="T96" s="178" t="s">
        <v>275</v>
      </c>
      <c r="U96" s="152">
        <v>0</v>
      </c>
      <c r="V96" s="152">
        <f>ROUND(E96*U96,2)</f>
        <v>0</v>
      </c>
      <c r="W96" s="152"/>
      <c r="X96" s="152" t="s">
        <v>285</v>
      </c>
      <c r="Y96" s="152" t="s">
        <v>236</v>
      </c>
      <c r="Z96" s="141"/>
      <c r="AA96" s="141"/>
      <c r="AB96" s="141"/>
      <c r="AC96" s="141"/>
      <c r="AD96" s="141"/>
      <c r="AE96" s="141"/>
      <c r="AF96" s="141"/>
      <c r="AG96" s="141" t="s">
        <v>286</v>
      </c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</row>
    <row r="97" spans="1:60" outlineLevel="1" x14ac:dyDescent="0.2">
      <c r="A97" s="172">
        <v>28</v>
      </c>
      <c r="B97" s="173" t="s">
        <v>1842</v>
      </c>
      <c r="C97" s="183" t="s">
        <v>1843</v>
      </c>
      <c r="D97" s="174" t="s">
        <v>299</v>
      </c>
      <c r="E97" s="175">
        <v>310</v>
      </c>
      <c r="F97" s="176"/>
      <c r="G97" s="177">
        <f>ROUND(E97*F97,2)</f>
        <v>0</v>
      </c>
      <c r="H97" s="176"/>
      <c r="I97" s="177">
        <f>ROUND(E97*H97,2)</f>
        <v>0</v>
      </c>
      <c r="J97" s="176"/>
      <c r="K97" s="177">
        <f>ROUND(E97*J97,2)</f>
        <v>0</v>
      </c>
      <c r="L97" s="177">
        <v>21</v>
      </c>
      <c r="M97" s="177">
        <f>G97*(1+L97/100)</f>
        <v>0</v>
      </c>
      <c r="N97" s="175">
        <v>1E-4</v>
      </c>
      <c r="O97" s="175">
        <f>ROUND(E97*N97,2)</f>
        <v>0.03</v>
      </c>
      <c r="P97" s="175">
        <v>0</v>
      </c>
      <c r="Q97" s="175">
        <f>ROUND(E97*P97,2)</f>
        <v>0</v>
      </c>
      <c r="R97" s="177"/>
      <c r="S97" s="177" t="s">
        <v>267</v>
      </c>
      <c r="T97" s="178" t="s">
        <v>275</v>
      </c>
      <c r="U97" s="152">
        <v>6.5000000000000002E-2</v>
      </c>
      <c r="V97" s="152">
        <f>ROUND(E97*U97,2)</f>
        <v>20.149999999999999</v>
      </c>
      <c r="W97" s="152"/>
      <c r="X97" s="152" t="s">
        <v>285</v>
      </c>
      <c r="Y97" s="152" t="s">
        <v>236</v>
      </c>
      <c r="Z97" s="141"/>
      <c r="AA97" s="141"/>
      <c r="AB97" s="141"/>
      <c r="AC97" s="141"/>
      <c r="AD97" s="141"/>
      <c r="AE97" s="141"/>
      <c r="AF97" s="141"/>
      <c r="AG97" s="141" t="s">
        <v>286</v>
      </c>
      <c r="AH97" s="141"/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141"/>
      <c r="AZ97" s="141"/>
      <c r="BA97" s="141"/>
      <c r="BB97" s="141"/>
      <c r="BC97" s="141"/>
      <c r="BD97" s="141"/>
      <c r="BE97" s="141"/>
      <c r="BF97" s="141"/>
      <c r="BG97" s="141"/>
      <c r="BH97" s="141"/>
    </row>
    <row r="98" spans="1:60" outlineLevel="1" x14ac:dyDescent="0.2">
      <c r="A98" s="164">
        <v>29</v>
      </c>
      <c r="B98" s="165" t="s">
        <v>1844</v>
      </c>
      <c r="C98" s="181" t="s">
        <v>1845</v>
      </c>
      <c r="D98" s="166" t="s">
        <v>317</v>
      </c>
      <c r="E98" s="167">
        <v>1032.22</v>
      </c>
      <c r="F98" s="168"/>
      <c r="G98" s="169">
        <f>ROUND(E98*F98,2)</f>
        <v>0</v>
      </c>
      <c r="H98" s="168"/>
      <c r="I98" s="169">
        <f>ROUND(E98*H98,2)</f>
        <v>0</v>
      </c>
      <c r="J98" s="168"/>
      <c r="K98" s="169">
        <f>ROUND(E98*J98,2)</f>
        <v>0</v>
      </c>
      <c r="L98" s="169">
        <v>21</v>
      </c>
      <c r="M98" s="169">
        <f>G98*(1+L98/100)</f>
        <v>0</v>
      </c>
      <c r="N98" s="167">
        <v>2.3E-2</v>
      </c>
      <c r="O98" s="167">
        <f>ROUND(E98*N98,2)</f>
        <v>23.74</v>
      </c>
      <c r="P98" s="167">
        <v>0</v>
      </c>
      <c r="Q98" s="167">
        <f>ROUND(E98*P98,2)</f>
        <v>0</v>
      </c>
      <c r="R98" s="169" t="s">
        <v>469</v>
      </c>
      <c r="S98" s="169" t="s">
        <v>234</v>
      </c>
      <c r="T98" s="170" t="s">
        <v>234</v>
      </c>
      <c r="U98" s="152">
        <v>0</v>
      </c>
      <c r="V98" s="152">
        <f>ROUND(E98*U98,2)</f>
        <v>0</v>
      </c>
      <c r="W98" s="152"/>
      <c r="X98" s="152" t="s">
        <v>276</v>
      </c>
      <c r="Y98" s="152" t="s">
        <v>236</v>
      </c>
      <c r="Z98" s="141"/>
      <c r="AA98" s="141"/>
      <c r="AB98" s="141"/>
      <c r="AC98" s="141"/>
      <c r="AD98" s="141"/>
      <c r="AE98" s="141"/>
      <c r="AF98" s="141"/>
      <c r="AG98" s="141" t="s">
        <v>277</v>
      </c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1"/>
      <c r="AX98" s="141"/>
      <c r="AY98" s="141"/>
      <c r="AZ98" s="141"/>
      <c r="BA98" s="141"/>
      <c r="BB98" s="141"/>
      <c r="BC98" s="141"/>
      <c r="BD98" s="141"/>
      <c r="BE98" s="141"/>
      <c r="BF98" s="141"/>
      <c r="BG98" s="141"/>
      <c r="BH98" s="141"/>
    </row>
    <row r="99" spans="1:60" outlineLevel="2" x14ac:dyDescent="0.2">
      <c r="A99" s="148"/>
      <c r="B99" s="149"/>
      <c r="C99" s="182" t="s">
        <v>1846</v>
      </c>
      <c r="D99" s="154"/>
      <c r="E99" s="155">
        <v>1032.22</v>
      </c>
      <c r="F99" s="152"/>
      <c r="G99" s="152"/>
      <c r="H99" s="152"/>
      <c r="I99" s="152"/>
      <c r="J99" s="152"/>
      <c r="K99" s="152"/>
      <c r="L99" s="152"/>
      <c r="M99" s="152"/>
      <c r="N99" s="151"/>
      <c r="O99" s="151"/>
      <c r="P99" s="151"/>
      <c r="Q99" s="151"/>
      <c r="R99" s="152"/>
      <c r="S99" s="152"/>
      <c r="T99" s="152"/>
      <c r="U99" s="152"/>
      <c r="V99" s="152"/>
      <c r="W99" s="152"/>
      <c r="X99" s="152"/>
      <c r="Y99" s="152"/>
      <c r="Z99" s="141"/>
      <c r="AA99" s="141"/>
      <c r="AB99" s="141"/>
      <c r="AC99" s="141"/>
      <c r="AD99" s="141"/>
      <c r="AE99" s="141"/>
      <c r="AF99" s="141"/>
      <c r="AG99" s="141" t="s">
        <v>241</v>
      </c>
      <c r="AH99" s="141">
        <v>0</v>
      </c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</row>
    <row r="100" spans="1:60" ht="22.5" outlineLevel="1" x14ac:dyDescent="0.2">
      <c r="A100" s="164">
        <v>30</v>
      </c>
      <c r="B100" s="165" t="s">
        <v>1847</v>
      </c>
      <c r="C100" s="181" t="s">
        <v>1848</v>
      </c>
      <c r="D100" s="166" t="s">
        <v>317</v>
      </c>
      <c r="E100" s="167">
        <v>373.7</v>
      </c>
      <c r="F100" s="168"/>
      <c r="G100" s="169">
        <f>ROUND(E100*F100,2)</f>
        <v>0</v>
      </c>
      <c r="H100" s="168"/>
      <c r="I100" s="169">
        <f>ROUND(E100*H100,2)</f>
        <v>0</v>
      </c>
      <c r="J100" s="168"/>
      <c r="K100" s="169">
        <f>ROUND(E100*J100,2)</f>
        <v>0</v>
      </c>
      <c r="L100" s="169">
        <v>21</v>
      </c>
      <c r="M100" s="169">
        <f>G100*(1+L100/100)</f>
        <v>0</v>
      </c>
      <c r="N100" s="167">
        <v>0.06</v>
      </c>
      <c r="O100" s="167">
        <f>ROUND(E100*N100,2)</f>
        <v>22.42</v>
      </c>
      <c r="P100" s="167">
        <v>0</v>
      </c>
      <c r="Q100" s="167">
        <f>ROUND(E100*P100,2)</f>
        <v>0</v>
      </c>
      <c r="R100" s="169" t="s">
        <v>469</v>
      </c>
      <c r="S100" s="169" t="s">
        <v>234</v>
      </c>
      <c r="T100" s="170" t="s">
        <v>234</v>
      </c>
      <c r="U100" s="152">
        <v>0</v>
      </c>
      <c r="V100" s="152">
        <f>ROUND(E100*U100,2)</f>
        <v>0</v>
      </c>
      <c r="W100" s="152"/>
      <c r="X100" s="152" t="s">
        <v>276</v>
      </c>
      <c r="Y100" s="152" t="s">
        <v>236</v>
      </c>
      <c r="Z100" s="141"/>
      <c r="AA100" s="141"/>
      <c r="AB100" s="141"/>
      <c r="AC100" s="141"/>
      <c r="AD100" s="141"/>
      <c r="AE100" s="141"/>
      <c r="AF100" s="141"/>
      <c r="AG100" s="141" t="s">
        <v>277</v>
      </c>
      <c r="AH100" s="141"/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</row>
    <row r="101" spans="1:60" outlineLevel="2" x14ac:dyDescent="0.2">
      <c r="A101" s="148"/>
      <c r="B101" s="149"/>
      <c r="C101" s="182" t="s">
        <v>1849</v>
      </c>
      <c r="D101" s="154"/>
      <c r="E101" s="155">
        <v>373.7</v>
      </c>
      <c r="F101" s="152"/>
      <c r="G101" s="152"/>
      <c r="H101" s="152"/>
      <c r="I101" s="152"/>
      <c r="J101" s="152"/>
      <c r="K101" s="152"/>
      <c r="L101" s="152"/>
      <c r="M101" s="152"/>
      <c r="N101" s="151"/>
      <c r="O101" s="151"/>
      <c r="P101" s="151"/>
      <c r="Q101" s="151"/>
      <c r="R101" s="152"/>
      <c r="S101" s="152"/>
      <c r="T101" s="152"/>
      <c r="U101" s="152"/>
      <c r="V101" s="152"/>
      <c r="W101" s="152"/>
      <c r="X101" s="152"/>
      <c r="Y101" s="152"/>
      <c r="Z101" s="141"/>
      <c r="AA101" s="141"/>
      <c r="AB101" s="141"/>
      <c r="AC101" s="141"/>
      <c r="AD101" s="141"/>
      <c r="AE101" s="141"/>
      <c r="AF101" s="141"/>
      <c r="AG101" s="141" t="s">
        <v>241</v>
      </c>
      <c r="AH101" s="141">
        <v>0</v>
      </c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1"/>
      <c r="AZ101" s="141"/>
      <c r="BA101" s="141"/>
      <c r="BB101" s="141"/>
      <c r="BC101" s="141"/>
      <c r="BD101" s="141"/>
      <c r="BE101" s="141"/>
      <c r="BF101" s="141"/>
      <c r="BG101" s="141"/>
      <c r="BH101" s="141"/>
    </row>
    <row r="102" spans="1:60" outlineLevel="1" x14ac:dyDescent="0.2">
      <c r="A102" s="164">
        <v>31</v>
      </c>
      <c r="B102" s="165" t="s">
        <v>1850</v>
      </c>
      <c r="C102" s="181" t="s">
        <v>1851</v>
      </c>
      <c r="D102" s="166" t="s">
        <v>317</v>
      </c>
      <c r="E102" s="167">
        <v>192.91</v>
      </c>
      <c r="F102" s="168"/>
      <c r="G102" s="169">
        <f>ROUND(E102*F102,2)</f>
        <v>0</v>
      </c>
      <c r="H102" s="168"/>
      <c r="I102" s="169">
        <f>ROUND(E102*H102,2)</f>
        <v>0</v>
      </c>
      <c r="J102" s="168"/>
      <c r="K102" s="169">
        <f>ROUND(E102*J102,2)</f>
        <v>0</v>
      </c>
      <c r="L102" s="169">
        <v>21</v>
      </c>
      <c r="M102" s="169">
        <f>G102*(1+L102/100)</f>
        <v>0</v>
      </c>
      <c r="N102" s="167">
        <v>0.08</v>
      </c>
      <c r="O102" s="167">
        <f>ROUND(E102*N102,2)</f>
        <v>15.43</v>
      </c>
      <c r="P102" s="167">
        <v>0</v>
      </c>
      <c r="Q102" s="167">
        <f>ROUND(E102*P102,2)</f>
        <v>0</v>
      </c>
      <c r="R102" s="169" t="s">
        <v>469</v>
      </c>
      <c r="S102" s="169" t="s">
        <v>234</v>
      </c>
      <c r="T102" s="170" t="s">
        <v>234</v>
      </c>
      <c r="U102" s="152">
        <v>0</v>
      </c>
      <c r="V102" s="152">
        <f>ROUND(E102*U102,2)</f>
        <v>0</v>
      </c>
      <c r="W102" s="152"/>
      <c r="X102" s="152" t="s">
        <v>276</v>
      </c>
      <c r="Y102" s="152" t="s">
        <v>236</v>
      </c>
      <c r="Z102" s="141"/>
      <c r="AA102" s="141"/>
      <c r="AB102" s="141"/>
      <c r="AC102" s="141"/>
      <c r="AD102" s="141"/>
      <c r="AE102" s="141"/>
      <c r="AF102" s="141"/>
      <c r="AG102" s="141" t="s">
        <v>277</v>
      </c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1"/>
      <c r="BE102" s="141"/>
      <c r="BF102" s="141"/>
      <c r="BG102" s="141"/>
      <c r="BH102" s="141"/>
    </row>
    <row r="103" spans="1:60" outlineLevel="2" x14ac:dyDescent="0.2">
      <c r="A103" s="148"/>
      <c r="B103" s="149"/>
      <c r="C103" s="182" t="s">
        <v>1852</v>
      </c>
      <c r="D103" s="154"/>
      <c r="E103" s="155">
        <v>192.91</v>
      </c>
      <c r="F103" s="152"/>
      <c r="G103" s="152"/>
      <c r="H103" s="152"/>
      <c r="I103" s="152"/>
      <c r="J103" s="152"/>
      <c r="K103" s="152"/>
      <c r="L103" s="152"/>
      <c r="M103" s="152"/>
      <c r="N103" s="151"/>
      <c r="O103" s="151"/>
      <c r="P103" s="151"/>
      <c r="Q103" s="151"/>
      <c r="R103" s="152"/>
      <c r="S103" s="152"/>
      <c r="T103" s="152"/>
      <c r="U103" s="152"/>
      <c r="V103" s="152"/>
      <c r="W103" s="152"/>
      <c r="X103" s="152"/>
      <c r="Y103" s="152"/>
      <c r="Z103" s="141"/>
      <c r="AA103" s="141"/>
      <c r="AB103" s="141"/>
      <c r="AC103" s="141"/>
      <c r="AD103" s="141"/>
      <c r="AE103" s="141"/>
      <c r="AF103" s="141"/>
      <c r="AG103" s="141" t="s">
        <v>241</v>
      </c>
      <c r="AH103" s="141">
        <v>0</v>
      </c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1"/>
    </row>
    <row r="104" spans="1:60" x14ac:dyDescent="0.2">
      <c r="A104" s="157" t="s">
        <v>228</v>
      </c>
      <c r="B104" s="158" t="s">
        <v>146</v>
      </c>
      <c r="C104" s="180" t="s">
        <v>147</v>
      </c>
      <c r="D104" s="159"/>
      <c r="E104" s="160"/>
      <c r="F104" s="161"/>
      <c r="G104" s="161">
        <f>SUMIF(AG105:AG113,"&lt;&gt;NOR",G105:G113)</f>
        <v>0</v>
      </c>
      <c r="H104" s="161"/>
      <c r="I104" s="161">
        <f>SUM(I105:I113)</f>
        <v>0</v>
      </c>
      <c r="J104" s="161"/>
      <c r="K104" s="161">
        <f>SUM(K105:K113)</f>
        <v>0</v>
      </c>
      <c r="L104" s="161"/>
      <c r="M104" s="161">
        <f>SUM(M105:M113)</f>
        <v>0</v>
      </c>
      <c r="N104" s="160"/>
      <c r="O104" s="160">
        <f>SUM(O105:O113)</f>
        <v>53.11</v>
      </c>
      <c r="P104" s="160"/>
      <c r="Q104" s="160">
        <f>SUM(Q105:Q113)</f>
        <v>0</v>
      </c>
      <c r="R104" s="161"/>
      <c r="S104" s="161"/>
      <c r="T104" s="162"/>
      <c r="U104" s="156"/>
      <c r="V104" s="156">
        <f>SUM(V105:V113)</f>
        <v>107.28</v>
      </c>
      <c r="W104" s="156"/>
      <c r="X104" s="156"/>
      <c r="Y104" s="156"/>
      <c r="AG104" t="s">
        <v>229</v>
      </c>
    </row>
    <row r="105" spans="1:60" outlineLevel="1" x14ac:dyDescent="0.2">
      <c r="A105" s="164">
        <v>32</v>
      </c>
      <c r="B105" s="165" t="s">
        <v>1853</v>
      </c>
      <c r="C105" s="181" t="s">
        <v>1854</v>
      </c>
      <c r="D105" s="166" t="s">
        <v>283</v>
      </c>
      <c r="E105" s="167">
        <v>3549</v>
      </c>
      <c r="F105" s="168"/>
      <c r="G105" s="169">
        <f>ROUND(E105*F105,2)</f>
        <v>0</v>
      </c>
      <c r="H105" s="168"/>
      <c r="I105" s="169">
        <f>ROUND(E105*H105,2)</f>
        <v>0</v>
      </c>
      <c r="J105" s="168"/>
      <c r="K105" s="169">
        <f>ROUND(E105*J105,2)</f>
        <v>0</v>
      </c>
      <c r="L105" s="169">
        <v>21</v>
      </c>
      <c r="M105" s="169">
        <f>G105*(1+L105/100)</f>
        <v>0</v>
      </c>
      <c r="N105" s="167">
        <v>1.0000000000000001E-5</v>
      </c>
      <c r="O105" s="167">
        <f>ROUND(E105*N105,2)</f>
        <v>0.04</v>
      </c>
      <c r="P105" s="167">
        <v>0</v>
      </c>
      <c r="Q105" s="167">
        <f>ROUND(E105*P105,2)</f>
        <v>0</v>
      </c>
      <c r="R105" s="169" t="s">
        <v>1512</v>
      </c>
      <c r="S105" s="169" t="s">
        <v>234</v>
      </c>
      <c r="T105" s="170" t="s">
        <v>234</v>
      </c>
      <c r="U105" s="152">
        <v>1.6E-2</v>
      </c>
      <c r="V105" s="152">
        <f>ROUND(E105*U105,2)</f>
        <v>56.78</v>
      </c>
      <c r="W105" s="152"/>
      <c r="X105" s="152" t="s">
        <v>285</v>
      </c>
      <c r="Y105" s="152" t="s">
        <v>236</v>
      </c>
      <c r="Z105" s="141"/>
      <c r="AA105" s="141"/>
      <c r="AB105" s="141"/>
      <c r="AC105" s="141"/>
      <c r="AD105" s="141"/>
      <c r="AE105" s="141"/>
      <c r="AF105" s="141"/>
      <c r="AG105" s="141" t="s">
        <v>286</v>
      </c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</row>
    <row r="106" spans="1:60" outlineLevel="2" x14ac:dyDescent="0.2">
      <c r="A106" s="148"/>
      <c r="B106" s="149"/>
      <c r="C106" s="265" t="s">
        <v>1855</v>
      </c>
      <c r="D106" s="266"/>
      <c r="E106" s="266"/>
      <c r="F106" s="266"/>
      <c r="G106" s="266"/>
      <c r="H106" s="152"/>
      <c r="I106" s="152"/>
      <c r="J106" s="152"/>
      <c r="K106" s="152"/>
      <c r="L106" s="152"/>
      <c r="M106" s="152"/>
      <c r="N106" s="151"/>
      <c r="O106" s="151"/>
      <c r="P106" s="151"/>
      <c r="Q106" s="151"/>
      <c r="R106" s="152"/>
      <c r="S106" s="152"/>
      <c r="T106" s="152"/>
      <c r="U106" s="152"/>
      <c r="V106" s="152"/>
      <c r="W106" s="152"/>
      <c r="X106" s="152"/>
      <c r="Y106" s="152"/>
      <c r="Z106" s="141"/>
      <c r="AA106" s="141"/>
      <c r="AB106" s="141"/>
      <c r="AC106" s="141"/>
      <c r="AD106" s="141"/>
      <c r="AE106" s="141"/>
      <c r="AF106" s="141"/>
      <c r="AG106" s="141" t="s">
        <v>239</v>
      </c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</row>
    <row r="107" spans="1:60" outlineLevel="2" x14ac:dyDescent="0.2">
      <c r="A107" s="148"/>
      <c r="B107" s="149"/>
      <c r="C107" s="182" t="s">
        <v>1856</v>
      </c>
      <c r="D107" s="154"/>
      <c r="E107" s="155">
        <v>3549</v>
      </c>
      <c r="F107" s="152"/>
      <c r="G107" s="152"/>
      <c r="H107" s="152"/>
      <c r="I107" s="152"/>
      <c r="J107" s="152"/>
      <c r="K107" s="152"/>
      <c r="L107" s="152"/>
      <c r="M107" s="152"/>
      <c r="N107" s="151"/>
      <c r="O107" s="151"/>
      <c r="P107" s="151"/>
      <c r="Q107" s="151"/>
      <c r="R107" s="152"/>
      <c r="S107" s="152"/>
      <c r="T107" s="152"/>
      <c r="U107" s="152"/>
      <c r="V107" s="152"/>
      <c r="W107" s="152"/>
      <c r="X107" s="152"/>
      <c r="Y107" s="152"/>
      <c r="Z107" s="141"/>
      <c r="AA107" s="141"/>
      <c r="AB107" s="141"/>
      <c r="AC107" s="141"/>
      <c r="AD107" s="141"/>
      <c r="AE107" s="141"/>
      <c r="AF107" s="141"/>
      <c r="AG107" s="141" t="s">
        <v>241</v>
      </c>
      <c r="AH107" s="141">
        <v>0</v>
      </c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</row>
    <row r="108" spans="1:60" outlineLevel="1" x14ac:dyDescent="0.2">
      <c r="A108" s="164">
        <v>33</v>
      </c>
      <c r="B108" s="165" t="s">
        <v>1857</v>
      </c>
      <c r="C108" s="181" t="s">
        <v>1858</v>
      </c>
      <c r="D108" s="166" t="s">
        <v>283</v>
      </c>
      <c r="E108" s="167">
        <v>3549</v>
      </c>
      <c r="F108" s="168"/>
      <c r="G108" s="169">
        <f>ROUND(E108*F108,2)</f>
        <v>0</v>
      </c>
      <c r="H108" s="168"/>
      <c r="I108" s="169">
        <f>ROUND(E108*H108,2)</f>
        <v>0</v>
      </c>
      <c r="J108" s="168"/>
      <c r="K108" s="169">
        <f>ROUND(E108*J108,2)</f>
        <v>0</v>
      </c>
      <c r="L108" s="169">
        <v>21</v>
      </c>
      <c r="M108" s="169">
        <f>G108*(1+L108/100)</f>
        <v>0</v>
      </c>
      <c r="N108" s="167">
        <v>0</v>
      </c>
      <c r="O108" s="167">
        <f>ROUND(E108*N108,2)</f>
        <v>0</v>
      </c>
      <c r="P108" s="167">
        <v>0</v>
      </c>
      <c r="Q108" s="167">
        <f>ROUND(E108*P108,2)</f>
        <v>0</v>
      </c>
      <c r="R108" s="169" t="s">
        <v>1512</v>
      </c>
      <c r="S108" s="169" t="s">
        <v>234</v>
      </c>
      <c r="T108" s="170" t="s">
        <v>234</v>
      </c>
      <c r="U108" s="152">
        <v>2E-3</v>
      </c>
      <c r="V108" s="152">
        <f>ROUND(E108*U108,2)</f>
        <v>7.1</v>
      </c>
      <c r="W108" s="152"/>
      <c r="X108" s="152" t="s">
        <v>285</v>
      </c>
      <c r="Y108" s="152" t="s">
        <v>236</v>
      </c>
      <c r="Z108" s="141"/>
      <c r="AA108" s="141"/>
      <c r="AB108" s="141"/>
      <c r="AC108" s="141"/>
      <c r="AD108" s="141"/>
      <c r="AE108" s="141"/>
      <c r="AF108" s="141"/>
      <c r="AG108" s="141" t="s">
        <v>286</v>
      </c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1"/>
      <c r="AZ108" s="141"/>
      <c r="BA108" s="141"/>
      <c r="BB108" s="141"/>
      <c r="BC108" s="141"/>
      <c r="BD108" s="141"/>
      <c r="BE108" s="141"/>
      <c r="BF108" s="141"/>
      <c r="BG108" s="141"/>
      <c r="BH108" s="141"/>
    </row>
    <row r="109" spans="1:60" outlineLevel="2" x14ac:dyDescent="0.2">
      <c r="A109" s="148"/>
      <c r="B109" s="149"/>
      <c r="C109" s="182" t="s">
        <v>1856</v>
      </c>
      <c r="D109" s="154"/>
      <c r="E109" s="155">
        <v>3549</v>
      </c>
      <c r="F109" s="152"/>
      <c r="G109" s="152"/>
      <c r="H109" s="152"/>
      <c r="I109" s="152"/>
      <c r="J109" s="152"/>
      <c r="K109" s="152"/>
      <c r="L109" s="152"/>
      <c r="M109" s="152"/>
      <c r="N109" s="151"/>
      <c r="O109" s="151"/>
      <c r="P109" s="151"/>
      <c r="Q109" s="151"/>
      <c r="R109" s="152"/>
      <c r="S109" s="152"/>
      <c r="T109" s="152"/>
      <c r="U109" s="152"/>
      <c r="V109" s="152"/>
      <c r="W109" s="152"/>
      <c r="X109" s="152"/>
      <c r="Y109" s="152"/>
      <c r="Z109" s="141"/>
      <c r="AA109" s="141"/>
      <c r="AB109" s="141"/>
      <c r="AC109" s="141"/>
      <c r="AD109" s="141"/>
      <c r="AE109" s="141"/>
      <c r="AF109" s="141"/>
      <c r="AG109" s="141" t="s">
        <v>241</v>
      </c>
      <c r="AH109" s="141">
        <v>0</v>
      </c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</row>
    <row r="110" spans="1:60" outlineLevel="1" x14ac:dyDescent="0.2">
      <c r="A110" s="164">
        <v>34</v>
      </c>
      <c r="B110" s="165" t="s">
        <v>1859</v>
      </c>
      <c r="C110" s="181" t="s">
        <v>1860</v>
      </c>
      <c r="D110" s="166" t="s">
        <v>299</v>
      </c>
      <c r="E110" s="167">
        <v>175</v>
      </c>
      <c r="F110" s="168"/>
      <c r="G110" s="169">
        <f>ROUND(E110*F110,2)</f>
        <v>0</v>
      </c>
      <c r="H110" s="168"/>
      <c r="I110" s="169">
        <f>ROUND(E110*H110,2)</f>
        <v>0</v>
      </c>
      <c r="J110" s="168"/>
      <c r="K110" s="169">
        <f>ROUND(E110*J110,2)</f>
        <v>0</v>
      </c>
      <c r="L110" s="169">
        <v>21</v>
      </c>
      <c r="M110" s="169">
        <f>G110*(1+L110/100)</f>
        <v>0</v>
      </c>
      <c r="N110" s="167">
        <v>0.18207000000000001</v>
      </c>
      <c r="O110" s="167">
        <f>ROUND(E110*N110,2)</f>
        <v>31.86</v>
      </c>
      <c r="P110" s="167">
        <v>0</v>
      </c>
      <c r="Q110" s="167">
        <f>ROUND(E110*P110,2)</f>
        <v>0</v>
      </c>
      <c r="R110" s="169"/>
      <c r="S110" s="169" t="s">
        <v>267</v>
      </c>
      <c r="T110" s="170" t="s">
        <v>275</v>
      </c>
      <c r="U110" s="152">
        <v>0.248</v>
      </c>
      <c r="V110" s="152">
        <f>ROUND(E110*U110,2)</f>
        <v>43.4</v>
      </c>
      <c r="W110" s="152"/>
      <c r="X110" s="152" t="s">
        <v>285</v>
      </c>
      <c r="Y110" s="152" t="s">
        <v>236</v>
      </c>
      <c r="Z110" s="141"/>
      <c r="AA110" s="141"/>
      <c r="AB110" s="141"/>
      <c r="AC110" s="141"/>
      <c r="AD110" s="141"/>
      <c r="AE110" s="141"/>
      <c r="AF110" s="141"/>
      <c r="AG110" s="141" t="s">
        <v>286</v>
      </c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1"/>
      <c r="AZ110" s="141"/>
      <c r="BA110" s="141"/>
      <c r="BB110" s="141"/>
      <c r="BC110" s="141"/>
      <c r="BD110" s="141"/>
      <c r="BE110" s="141"/>
      <c r="BF110" s="141"/>
      <c r="BG110" s="141"/>
      <c r="BH110" s="141"/>
    </row>
    <row r="111" spans="1:60" outlineLevel="2" x14ac:dyDescent="0.2">
      <c r="A111" s="148"/>
      <c r="B111" s="149"/>
      <c r="C111" s="253" t="s">
        <v>1861</v>
      </c>
      <c r="D111" s="254"/>
      <c r="E111" s="254"/>
      <c r="F111" s="254"/>
      <c r="G111" s="254"/>
      <c r="H111" s="152"/>
      <c r="I111" s="152"/>
      <c r="J111" s="152"/>
      <c r="K111" s="152"/>
      <c r="L111" s="152"/>
      <c r="M111" s="152"/>
      <c r="N111" s="151"/>
      <c r="O111" s="151"/>
      <c r="P111" s="151"/>
      <c r="Q111" s="151"/>
      <c r="R111" s="152"/>
      <c r="S111" s="152"/>
      <c r="T111" s="152"/>
      <c r="U111" s="152"/>
      <c r="V111" s="152"/>
      <c r="W111" s="152"/>
      <c r="X111" s="152"/>
      <c r="Y111" s="152"/>
      <c r="Z111" s="141"/>
      <c r="AA111" s="141"/>
      <c r="AB111" s="141"/>
      <c r="AC111" s="141"/>
      <c r="AD111" s="141"/>
      <c r="AE111" s="141"/>
      <c r="AF111" s="141"/>
      <c r="AG111" s="141" t="s">
        <v>246</v>
      </c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1"/>
      <c r="AZ111" s="141"/>
      <c r="BA111" s="141"/>
      <c r="BB111" s="141"/>
      <c r="BC111" s="141"/>
      <c r="BD111" s="141"/>
      <c r="BE111" s="141"/>
      <c r="BF111" s="141"/>
      <c r="BG111" s="141"/>
      <c r="BH111" s="141"/>
    </row>
    <row r="112" spans="1:60" outlineLevel="1" x14ac:dyDescent="0.2">
      <c r="A112" s="164">
        <v>35</v>
      </c>
      <c r="B112" s="165" t="s">
        <v>1862</v>
      </c>
      <c r="C112" s="181" t="s">
        <v>1863</v>
      </c>
      <c r="D112" s="166" t="s">
        <v>317</v>
      </c>
      <c r="E112" s="167">
        <v>530.25</v>
      </c>
      <c r="F112" s="168"/>
      <c r="G112" s="169">
        <f>ROUND(E112*F112,2)</f>
        <v>0</v>
      </c>
      <c r="H112" s="168"/>
      <c r="I112" s="169">
        <f>ROUND(E112*H112,2)</f>
        <v>0</v>
      </c>
      <c r="J112" s="168"/>
      <c r="K112" s="169">
        <f>ROUND(E112*J112,2)</f>
        <v>0</v>
      </c>
      <c r="L112" s="169">
        <v>21</v>
      </c>
      <c r="M112" s="169">
        <f>G112*(1+L112/100)</f>
        <v>0</v>
      </c>
      <c r="N112" s="167">
        <v>0.04</v>
      </c>
      <c r="O112" s="167">
        <f>ROUND(E112*N112,2)</f>
        <v>21.21</v>
      </c>
      <c r="P112" s="167">
        <v>0</v>
      </c>
      <c r="Q112" s="167">
        <f>ROUND(E112*P112,2)</f>
        <v>0</v>
      </c>
      <c r="R112" s="169" t="s">
        <v>469</v>
      </c>
      <c r="S112" s="169" t="s">
        <v>234</v>
      </c>
      <c r="T112" s="170" t="s">
        <v>234</v>
      </c>
      <c r="U112" s="152">
        <v>0</v>
      </c>
      <c r="V112" s="152">
        <f>ROUND(E112*U112,2)</f>
        <v>0</v>
      </c>
      <c r="W112" s="152"/>
      <c r="X112" s="152" t="s">
        <v>276</v>
      </c>
      <c r="Y112" s="152" t="s">
        <v>236</v>
      </c>
      <c r="Z112" s="141"/>
      <c r="AA112" s="141"/>
      <c r="AB112" s="141"/>
      <c r="AC112" s="141"/>
      <c r="AD112" s="141"/>
      <c r="AE112" s="141"/>
      <c r="AF112" s="141"/>
      <c r="AG112" s="141" t="s">
        <v>277</v>
      </c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141"/>
      <c r="BF112" s="141"/>
      <c r="BG112" s="141"/>
      <c r="BH112" s="141"/>
    </row>
    <row r="113" spans="1:60" outlineLevel="2" x14ac:dyDescent="0.2">
      <c r="A113" s="148"/>
      <c r="B113" s="149"/>
      <c r="C113" s="182" t="s">
        <v>1864</v>
      </c>
      <c r="D113" s="154"/>
      <c r="E113" s="155">
        <v>530.25</v>
      </c>
      <c r="F113" s="152"/>
      <c r="G113" s="152"/>
      <c r="H113" s="152"/>
      <c r="I113" s="152"/>
      <c r="J113" s="152"/>
      <c r="K113" s="152"/>
      <c r="L113" s="152"/>
      <c r="M113" s="152"/>
      <c r="N113" s="151"/>
      <c r="O113" s="151"/>
      <c r="P113" s="151"/>
      <c r="Q113" s="151"/>
      <c r="R113" s="152"/>
      <c r="S113" s="152"/>
      <c r="T113" s="152"/>
      <c r="U113" s="152"/>
      <c r="V113" s="152"/>
      <c r="W113" s="152"/>
      <c r="X113" s="152"/>
      <c r="Y113" s="152"/>
      <c r="Z113" s="141"/>
      <c r="AA113" s="141"/>
      <c r="AB113" s="141"/>
      <c r="AC113" s="141"/>
      <c r="AD113" s="141"/>
      <c r="AE113" s="141"/>
      <c r="AF113" s="141"/>
      <c r="AG113" s="141" t="s">
        <v>241</v>
      </c>
      <c r="AH113" s="141">
        <v>0</v>
      </c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1"/>
      <c r="AZ113" s="141"/>
      <c r="BA113" s="141"/>
      <c r="BB113" s="141"/>
      <c r="BC113" s="141"/>
      <c r="BD113" s="141"/>
      <c r="BE113" s="141"/>
      <c r="BF113" s="141"/>
      <c r="BG113" s="141"/>
      <c r="BH113" s="141"/>
    </row>
    <row r="114" spans="1:60" x14ac:dyDescent="0.2">
      <c r="A114" s="157" t="s">
        <v>228</v>
      </c>
      <c r="B114" s="158" t="s">
        <v>152</v>
      </c>
      <c r="C114" s="180" t="s">
        <v>153</v>
      </c>
      <c r="D114" s="159"/>
      <c r="E114" s="160"/>
      <c r="F114" s="161"/>
      <c r="G114" s="161">
        <f>SUMIF(AG115:AG117,"&lt;&gt;NOR",G115:G117)</f>
        <v>0</v>
      </c>
      <c r="H114" s="161"/>
      <c r="I114" s="161">
        <f>SUM(I115:I117)</f>
        <v>0</v>
      </c>
      <c r="J114" s="161"/>
      <c r="K114" s="161">
        <f>SUM(K115:K117)</f>
        <v>0</v>
      </c>
      <c r="L114" s="161"/>
      <c r="M114" s="161">
        <f>SUM(M115:M117)</f>
        <v>0</v>
      </c>
      <c r="N114" s="160"/>
      <c r="O114" s="160">
        <f>SUM(O115:O117)</f>
        <v>0</v>
      </c>
      <c r="P114" s="160"/>
      <c r="Q114" s="160">
        <f>SUM(Q115:Q117)</f>
        <v>0.03</v>
      </c>
      <c r="R114" s="161"/>
      <c r="S114" s="161"/>
      <c r="T114" s="162"/>
      <c r="U114" s="156"/>
      <c r="V114" s="156">
        <f>SUM(V115:V117)</f>
        <v>2.76</v>
      </c>
      <c r="W114" s="156"/>
      <c r="X114" s="156"/>
      <c r="Y114" s="156"/>
      <c r="AG114" t="s">
        <v>229</v>
      </c>
    </row>
    <row r="115" spans="1:60" outlineLevel="1" x14ac:dyDescent="0.2">
      <c r="A115" s="164">
        <v>36</v>
      </c>
      <c r="B115" s="165" t="s">
        <v>1081</v>
      </c>
      <c r="C115" s="181" t="s">
        <v>1082</v>
      </c>
      <c r="D115" s="166" t="s">
        <v>299</v>
      </c>
      <c r="E115" s="167">
        <v>0.6</v>
      </c>
      <c r="F115" s="168"/>
      <c r="G115" s="169">
        <f>ROUND(E115*F115,2)</f>
        <v>0</v>
      </c>
      <c r="H115" s="168"/>
      <c r="I115" s="169">
        <f>ROUND(E115*H115,2)</f>
        <v>0</v>
      </c>
      <c r="J115" s="168"/>
      <c r="K115" s="169">
        <f>ROUND(E115*J115,2)</f>
        <v>0</v>
      </c>
      <c r="L115" s="169">
        <v>21</v>
      </c>
      <c r="M115" s="169">
        <f>G115*(1+L115/100)</f>
        <v>0</v>
      </c>
      <c r="N115" s="167">
        <v>2.2799999999999999E-3</v>
      </c>
      <c r="O115" s="167">
        <f>ROUND(E115*N115,2)</f>
        <v>0</v>
      </c>
      <c r="P115" s="167">
        <v>5.024E-2</v>
      </c>
      <c r="Q115" s="167">
        <f>ROUND(E115*P115,2)</f>
        <v>0.03</v>
      </c>
      <c r="R115" s="169" t="s">
        <v>1083</v>
      </c>
      <c r="S115" s="169" t="s">
        <v>234</v>
      </c>
      <c r="T115" s="170" t="s">
        <v>234</v>
      </c>
      <c r="U115" s="152">
        <v>4.5999999999999996</v>
      </c>
      <c r="V115" s="152">
        <f>ROUND(E115*U115,2)</f>
        <v>2.76</v>
      </c>
      <c r="W115" s="152"/>
      <c r="X115" s="152" t="s">
        <v>285</v>
      </c>
      <c r="Y115" s="152" t="s">
        <v>236</v>
      </c>
      <c r="Z115" s="141"/>
      <c r="AA115" s="141"/>
      <c r="AB115" s="141"/>
      <c r="AC115" s="141"/>
      <c r="AD115" s="141"/>
      <c r="AE115" s="141"/>
      <c r="AF115" s="141"/>
      <c r="AG115" s="141" t="s">
        <v>286</v>
      </c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1"/>
      <c r="AZ115" s="141"/>
      <c r="BA115" s="141"/>
      <c r="BB115" s="141"/>
      <c r="BC115" s="141"/>
      <c r="BD115" s="141"/>
      <c r="BE115" s="141"/>
      <c r="BF115" s="141"/>
      <c r="BG115" s="141"/>
      <c r="BH115" s="141"/>
    </row>
    <row r="116" spans="1:60" outlineLevel="2" x14ac:dyDescent="0.2">
      <c r="A116" s="148"/>
      <c r="B116" s="149"/>
      <c r="C116" s="253" t="s">
        <v>1865</v>
      </c>
      <c r="D116" s="254"/>
      <c r="E116" s="254"/>
      <c r="F116" s="254"/>
      <c r="G116" s="254"/>
      <c r="H116" s="152"/>
      <c r="I116" s="152"/>
      <c r="J116" s="152"/>
      <c r="K116" s="152"/>
      <c r="L116" s="152"/>
      <c r="M116" s="152"/>
      <c r="N116" s="151"/>
      <c r="O116" s="151"/>
      <c r="P116" s="151"/>
      <c r="Q116" s="151"/>
      <c r="R116" s="152"/>
      <c r="S116" s="152"/>
      <c r="T116" s="152"/>
      <c r="U116" s="152"/>
      <c r="V116" s="152"/>
      <c r="W116" s="152"/>
      <c r="X116" s="152"/>
      <c r="Y116" s="152"/>
      <c r="Z116" s="141"/>
      <c r="AA116" s="141"/>
      <c r="AB116" s="141"/>
      <c r="AC116" s="141"/>
      <c r="AD116" s="141"/>
      <c r="AE116" s="141"/>
      <c r="AF116" s="141"/>
      <c r="AG116" s="141" t="s">
        <v>246</v>
      </c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1"/>
      <c r="AZ116" s="141"/>
      <c r="BA116" s="141"/>
      <c r="BB116" s="141"/>
      <c r="BC116" s="141"/>
      <c r="BD116" s="141"/>
      <c r="BE116" s="141"/>
      <c r="BF116" s="141"/>
      <c r="BG116" s="141"/>
      <c r="BH116" s="141"/>
    </row>
    <row r="117" spans="1:60" outlineLevel="2" x14ac:dyDescent="0.2">
      <c r="A117" s="148"/>
      <c r="B117" s="149"/>
      <c r="C117" s="182" t="s">
        <v>1866</v>
      </c>
      <c r="D117" s="154"/>
      <c r="E117" s="155">
        <v>0.6</v>
      </c>
      <c r="F117" s="152"/>
      <c r="G117" s="152"/>
      <c r="H117" s="152"/>
      <c r="I117" s="152"/>
      <c r="J117" s="152"/>
      <c r="K117" s="152"/>
      <c r="L117" s="152"/>
      <c r="M117" s="152"/>
      <c r="N117" s="151"/>
      <c r="O117" s="151"/>
      <c r="P117" s="151"/>
      <c r="Q117" s="151"/>
      <c r="R117" s="152"/>
      <c r="S117" s="152"/>
      <c r="T117" s="152"/>
      <c r="U117" s="152"/>
      <c r="V117" s="152"/>
      <c r="W117" s="152"/>
      <c r="X117" s="152"/>
      <c r="Y117" s="152"/>
      <c r="Z117" s="141"/>
      <c r="AA117" s="141"/>
      <c r="AB117" s="141"/>
      <c r="AC117" s="141"/>
      <c r="AD117" s="141"/>
      <c r="AE117" s="141"/>
      <c r="AF117" s="141"/>
      <c r="AG117" s="141" t="s">
        <v>241</v>
      </c>
      <c r="AH117" s="141">
        <v>0</v>
      </c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1"/>
      <c r="AZ117" s="141"/>
      <c r="BA117" s="141"/>
      <c r="BB117" s="141"/>
      <c r="BC117" s="141"/>
      <c r="BD117" s="141"/>
      <c r="BE117" s="141"/>
      <c r="BF117" s="141"/>
      <c r="BG117" s="141"/>
      <c r="BH117" s="141"/>
    </row>
    <row r="118" spans="1:60" x14ac:dyDescent="0.2">
      <c r="A118" s="157" t="s">
        <v>228</v>
      </c>
      <c r="B118" s="158" t="s">
        <v>154</v>
      </c>
      <c r="C118" s="180" t="s">
        <v>155</v>
      </c>
      <c r="D118" s="159"/>
      <c r="E118" s="160"/>
      <c r="F118" s="161"/>
      <c r="G118" s="161">
        <f>SUMIF(AG119:AG122,"&lt;&gt;NOR",G119:G122)</f>
        <v>0</v>
      </c>
      <c r="H118" s="161"/>
      <c r="I118" s="161">
        <f>SUM(I119:I122)</f>
        <v>0</v>
      </c>
      <c r="J118" s="161"/>
      <c r="K118" s="161">
        <f>SUM(K119:K122)</f>
        <v>0</v>
      </c>
      <c r="L118" s="161"/>
      <c r="M118" s="161">
        <f>SUM(M119:M122)</f>
        <v>0</v>
      </c>
      <c r="N118" s="160"/>
      <c r="O118" s="160">
        <f>SUM(O119:O122)</f>
        <v>0</v>
      </c>
      <c r="P118" s="160"/>
      <c r="Q118" s="160">
        <f>SUM(Q119:Q122)</f>
        <v>0</v>
      </c>
      <c r="R118" s="161"/>
      <c r="S118" s="161"/>
      <c r="T118" s="162"/>
      <c r="U118" s="156"/>
      <c r="V118" s="156">
        <f>SUM(V119:V122)</f>
        <v>79.900000000000006</v>
      </c>
      <c r="W118" s="156"/>
      <c r="X118" s="156"/>
      <c r="Y118" s="156"/>
      <c r="AG118" t="s">
        <v>229</v>
      </c>
    </row>
    <row r="119" spans="1:60" outlineLevel="1" x14ac:dyDescent="0.2">
      <c r="A119" s="164">
        <v>37</v>
      </c>
      <c r="B119" s="165" t="s">
        <v>1867</v>
      </c>
      <c r="C119" s="181" t="s">
        <v>1868</v>
      </c>
      <c r="D119" s="166" t="s">
        <v>274</v>
      </c>
      <c r="E119" s="167">
        <v>4993.6280999999999</v>
      </c>
      <c r="F119" s="168"/>
      <c r="G119" s="169">
        <f>ROUND(E119*F119,2)</f>
        <v>0</v>
      </c>
      <c r="H119" s="168"/>
      <c r="I119" s="169">
        <f>ROUND(E119*H119,2)</f>
        <v>0</v>
      </c>
      <c r="J119" s="168"/>
      <c r="K119" s="169">
        <f>ROUND(E119*J119,2)</f>
        <v>0</v>
      </c>
      <c r="L119" s="169">
        <v>21</v>
      </c>
      <c r="M119" s="169">
        <f>G119*(1+L119/100)</f>
        <v>0</v>
      </c>
      <c r="N119" s="167">
        <v>0</v>
      </c>
      <c r="O119" s="167">
        <f>ROUND(E119*N119,2)</f>
        <v>0</v>
      </c>
      <c r="P119" s="167">
        <v>0</v>
      </c>
      <c r="Q119" s="167">
        <f>ROUND(E119*P119,2)</f>
        <v>0</v>
      </c>
      <c r="R119" s="169" t="s">
        <v>1512</v>
      </c>
      <c r="S119" s="169" t="s">
        <v>234</v>
      </c>
      <c r="T119" s="170" t="s">
        <v>234</v>
      </c>
      <c r="U119" s="152">
        <v>1.6E-2</v>
      </c>
      <c r="V119" s="152">
        <f>ROUND(E119*U119,2)</f>
        <v>79.900000000000006</v>
      </c>
      <c r="W119" s="152"/>
      <c r="X119" s="152" t="s">
        <v>435</v>
      </c>
      <c r="Y119" s="152" t="s">
        <v>236</v>
      </c>
      <c r="Z119" s="141"/>
      <c r="AA119" s="141"/>
      <c r="AB119" s="141"/>
      <c r="AC119" s="141"/>
      <c r="AD119" s="141"/>
      <c r="AE119" s="141"/>
      <c r="AF119" s="141"/>
      <c r="AG119" s="141" t="s">
        <v>436</v>
      </c>
      <c r="AH119" s="141"/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1"/>
      <c r="AZ119" s="141"/>
      <c r="BA119" s="141"/>
      <c r="BB119" s="141"/>
      <c r="BC119" s="141"/>
      <c r="BD119" s="141"/>
      <c r="BE119" s="141"/>
      <c r="BF119" s="141"/>
      <c r="BG119" s="141"/>
      <c r="BH119" s="141"/>
    </row>
    <row r="120" spans="1:60" outlineLevel="2" x14ac:dyDescent="0.2">
      <c r="A120" s="148"/>
      <c r="B120" s="149"/>
      <c r="C120" s="265" t="s">
        <v>1869</v>
      </c>
      <c r="D120" s="266"/>
      <c r="E120" s="266"/>
      <c r="F120" s="266"/>
      <c r="G120" s="266"/>
      <c r="H120" s="152"/>
      <c r="I120" s="152"/>
      <c r="J120" s="152"/>
      <c r="K120" s="152"/>
      <c r="L120" s="152"/>
      <c r="M120" s="152"/>
      <c r="N120" s="151"/>
      <c r="O120" s="151"/>
      <c r="P120" s="151"/>
      <c r="Q120" s="151"/>
      <c r="R120" s="152"/>
      <c r="S120" s="152"/>
      <c r="T120" s="152"/>
      <c r="U120" s="152"/>
      <c r="V120" s="152"/>
      <c r="W120" s="152"/>
      <c r="X120" s="152"/>
      <c r="Y120" s="152"/>
      <c r="Z120" s="141"/>
      <c r="AA120" s="141"/>
      <c r="AB120" s="141"/>
      <c r="AC120" s="141"/>
      <c r="AD120" s="141"/>
      <c r="AE120" s="141"/>
      <c r="AF120" s="141"/>
      <c r="AG120" s="141" t="s">
        <v>239</v>
      </c>
      <c r="AH120" s="141"/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1"/>
      <c r="AZ120" s="141"/>
      <c r="BA120" s="141"/>
      <c r="BB120" s="141"/>
      <c r="BC120" s="141"/>
      <c r="BD120" s="141"/>
      <c r="BE120" s="141"/>
      <c r="BF120" s="141"/>
      <c r="BG120" s="141"/>
      <c r="BH120" s="141"/>
    </row>
    <row r="121" spans="1:60" ht="22.5" outlineLevel="1" x14ac:dyDescent="0.2">
      <c r="A121" s="164">
        <v>38</v>
      </c>
      <c r="B121" s="165" t="s">
        <v>1870</v>
      </c>
      <c r="C121" s="181" t="s">
        <v>1871</v>
      </c>
      <c r="D121" s="166" t="s">
        <v>274</v>
      </c>
      <c r="E121" s="167">
        <v>4993.6280999999999</v>
      </c>
      <c r="F121" s="168"/>
      <c r="G121" s="169">
        <f>ROUND(E121*F121,2)</f>
        <v>0</v>
      </c>
      <c r="H121" s="168"/>
      <c r="I121" s="169">
        <f>ROUND(E121*H121,2)</f>
        <v>0</v>
      </c>
      <c r="J121" s="168"/>
      <c r="K121" s="169">
        <f>ROUND(E121*J121,2)</f>
        <v>0</v>
      </c>
      <c r="L121" s="169">
        <v>21</v>
      </c>
      <c r="M121" s="169">
        <f>G121*(1+L121/100)</f>
        <v>0</v>
      </c>
      <c r="N121" s="167">
        <v>0</v>
      </c>
      <c r="O121" s="167">
        <f>ROUND(E121*N121,2)</f>
        <v>0</v>
      </c>
      <c r="P121" s="167">
        <v>0</v>
      </c>
      <c r="Q121" s="167">
        <f>ROUND(E121*P121,2)</f>
        <v>0</v>
      </c>
      <c r="R121" s="169" t="s">
        <v>1512</v>
      </c>
      <c r="S121" s="169" t="s">
        <v>234</v>
      </c>
      <c r="T121" s="170" t="s">
        <v>234</v>
      </c>
      <c r="U121" s="152">
        <v>0</v>
      </c>
      <c r="V121" s="152">
        <f>ROUND(E121*U121,2)</f>
        <v>0</v>
      </c>
      <c r="W121" s="152"/>
      <c r="X121" s="152" t="s">
        <v>435</v>
      </c>
      <c r="Y121" s="152" t="s">
        <v>236</v>
      </c>
      <c r="Z121" s="141"/>
      <c r="AA121" s="141"/>
      <c r="AB121" s="141"/>
      <c r="AC121" s="141"/>
      <c r="AD121" s="141"/>
      <c r="AE121" s="141"/>
      <c r="AF121" s="141"/>
      <c r="AG121" s="141" t="s">
        <v>436</v>
      </c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1"/>
      <c r="AW121" s="141"/>
      <c r="AX121" s="141"/>
      <c r="AY121" s="141"/>
      <c r="AZ121" s="141"/>
      <c r="BA121" s="141"/>
      <c r="BB121" s="141"/>
      <c r="BC121" s="141"/>
      <c r="BD121" s="141"/>
      <c r="BE121" s="141"/>
      <c r="BF121" s="141"/>
      <c r="BG121" s="141"/>
      <c r="BH121" s="141"/>
    </row>
    <row r="122" spans="1:60" outlineLevel="2" x14ac:dyDescent="0.2">
      <c r="A122" s="148"/>
      <c r="B122" s="149"/>
      <c r="C122" s="265" t="s">
        <v>1869</v>
      </c>
      <c r="D122" s="266"/>
      <c r="E122" s="266"/>
      <c r="F122" s="266"/>
      <c r="G122" s="266"/>
      <c r="H122" s="152"/>
      <c r="I122" s="152"/>
      <c r="J122" s="152"/>
      <c r="K122" s="152"/>
      <c r="L122" s="152"/>
      <c r="M122" s="152"/>
      <c r="N122" s="151"/>
      <c r="O122" s="151"/>
      <c r="P122" s="151"/>
      <c r="Q122" s="151"/>
      <c r="R122" s="152"/>
      <c r="S122" s="152"/>
      <c r="T122" s="152"/>
      <c r="U122" s="152"/>
      <c r="V122" s="152"/>
      <c r="W122" s="152"/>
      <c r="X122" s="152"/>
      <c r="Y122" s="152"/>
      <c r="Z122" s="141"/>
      <c r="AA122" s="141"/>
      <c r="AB122" s="141"/>
      <c r="AC122" s="141"/>
      <c r="AD122" s="141"/>
      <c r="AE122" s="141"/>
      <c r="AF122" s="141"/>
      <c r="AG122" s="141" t="s">
        <v>239</v>
      </c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  <c r="AU122" s="141"/>
      <c r="AV122" s="141"/>
      <c r="AW122" s="141"/>
      <c r="AX122" s="141"/>
      <c r="AY122" s="141"/>
      <c r="AZ122" s="141"/>
      <c r="BA122" s="141"/>
      <c r="BB122" s="141"/>
      <c r="BC122" s="141"/>
      <c r="BD122" s="141"/>
      <c r="BE122" s="141"/>
      <c r="BF122" s="141"/>
      <c r="BG122" s="141"/>
      <c r="BH122" s="141"/>
    </row>
    <row r="123" spans="1:60" x14ac:dyDescent="0.2">
      <c r="A123" s="157" t="s">
        <v>228</v>
      </c>
      <c r="B123" s="158" t="s">
        <v>199</v>
      </c>
      <c r="C123" s="180" t="s">
        <v>26</v>
      </c>
      <c r="D123" s="159"/>
      <c r="E123" s="160"/>
      <c r="F123" s="161"/>
      <c r="G123" s="161">
        <f>SUMIF(AG124:AG129,"&lt;&gt;NOR",G124:G129)</f>
        <v>0</v>
      </c>
      <c r="H123" s="161"/>
      <c r="I123" s="161">
        <f>SUM(I124:I129)</f>
        <v>0</v>
      </c>
      <c r="J123" s="161"/>
      <c r="K123" s="161">
        <f>SUM(K124:K129)</f>
        <v>0</v>
      </c>
      <c r="L123" s="161"/>
      <c r="M123" s="161">
        <f>SUM(M124:M129)</f>
        <v>0</v>
      </c>
      <c r="N123" s="160"/>
      <c r="O123" s="160">
        <f>SUM(O124:O129)</f>
        <v>0</v>
      </c>
      <c r="P123" s="160"/>
      <c r="Q123" s="160">
        <f>SUM(Q124:Q129)</f>
        <v>0</v>
      </c>
      <c r="R123" s="161"/>
      <c r="S123" s="161"/>
      <c r="T123" s="162"/>
      <c r="U123" s="156"/>
      <c r="V123" s="156">
        <f>SUM(V124:V129)</f>
        <v>0</v>
      </c>
      <c r="W123" s="156"/>
      <c r="X123" s="156"/>
      <c r="Y123" s="156"/>
      <c r="AG123" t="s">
        <v>229</v>
      </c>
    </row>
    <row r="124" spans="1:60" outlineLevel="1" x14ac:dyDescent="0.2">
      <c r="A124" s="164">
        <v>39</v>
      </c>
      <c r="B124" s="165" t="s">
        <v>549</v>
      </c>
      <c r="C124" s="181" t="s">
        <v>550</v>
      </c>
      <c r="D124" s="166" t="s">
        <v>551</v>
      </c>
      <c r="E124" s="167">
        <v>1</v>
      </c>
      <c r="F124" s="168"/>
      <c r="G124" s="169">
        <f>ROUND(E124*F124,2)</f>
        <v>0</v>
      </c>
      <c r="H124" s="168"/>
      <c r="I124" s="169">
        <f>ROUND(E124*H124,2)</f>
        <v>0</v>
      </c>
      <c r="J124" s="168"/>
      <c r="K124" s="169">
        <f>ROUND(E124*J124,2)</f>
        <v>0</v>
      </c>
      <c r="L124" s="169">
        <v>21</v>
      </c>
      <c r="M124" s="169">
        <f>G124*(1+L124/100)</f>
        <v>0</v>
      </c>
      <c r="N124" s="167">
        <v>0</v>
      </c>
      <c r="O124" s="167">
        <f>ROUND(E124*N124,2)</f>
        <v>0</v>
      </c>
      <c r="P124" s="167">
        <v>0</v>
      </c>
      <c r="Q124" s="167">
        <f>ROUND(E124*P124,2)</f>
        <v>0</v>
      </c>
      <c r="R124" s="169"/>
      <c r="S124" s="169" t="s">
        <v>234</v>
      </c>
      <c r="T124" s="170" t="s">
        <v>275</v>
      </c>
      <c r="U124" s="152">
        <v>0</v>
      </c>
      <c r="V124" s="152">
        <f>ROUND(E124*U124,2)</f>
        <v>0</v>
      </c>
      <c r="W124" s="152"/>
      <c r="X124" s="152" t="s">
        <v>552</v>
      </c>
      <c r="Y124" s="152" t="s">
        <v>236</v>
      </c>
      <c r="Z124" s="141"/>
      <c r="AA124" s="141"/>
      <c r="AB124" s="141"/>
      <c r="AC124" s="141"/>
      <c r="AD124" s="141"/>
      <c r="AE124" s="141"/>
      <c r="AF124" s="141"/>
      <c r="AG124" s="141" t="s">
        <v>553</v>
      </c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  <c r="AU124" s="141"/>
      <c r="AV124" s="141"/>
      <c r="AW124" s="141"/>
      <c r="AX124" s="141"/>
      <c r="AY124" s="141"/>
      <c r="AZ124" s="141"/>
      <c r="BA124" s="141"/>
      <c r="BB124" s="141"/>
      <c r="BC124" s="141"/>
      <c r="BD124" s="141"/>
      <c r="BE124" s="141"/>
      <c r="BF124" s="141"/>
      <c r="BG124" s="141"/>
      <c r="BH124" s="141"/>
    </row>
    <row r="125" spans="1:60" ht="22.5" outlineLevel="2" x14ac:dyDescent="0.2">
      <c r="A125" s="148"/>
      <c r="B125" s="149"/>
      <c r="C125" s="253" t="s">
        <v>554</v>
      </c>
      <c r="D125" s="254"/>
      <c r="E125" s="254"/>
      <c r="F125" s="254"/>
      <c r="G125" s="254"/>
      <c r="H125" s="152"/>
      <c r="I125" s="152"/>
      <c r="J125" s="152"/>
      <c r="K125" s="152"/>
      <c r="L125" s="152"/>
      <c r="M125" s="152"/>
      <c r="N125" s="151"/>
      <c r="O125" s="151"/>
      <c r="P125" s="151"/>
      <c r="Q125" s="151"/>
      <c r="R125" s="152"/>
      <c r="S125" s="152"/>
      <c r="T125" s="152"/>
      <c r="U125" s="152"/>
      <c r="V125" s="152"/>
      <c r="W125" s="152"/>
      <c r="X125" s="152"/>
      <c r="Y125" s="152"/>
      <c r="Z125" s="141"/>
      <c r="AA125" s="141"/>
      <c r="AB125" s="141"/>
      <c r="AC125" s="141"/>
      <c r="AD125" s="141"/>
      <c r="AE125" s="141"/>
      <c r="AF125" s="141"/>
      <c r="AG125" s="141" t="s">
        <v>246</v>
      </c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  <c r="AU125" s="141"/>
      <c r="AV125" s="141"/>
      <c r="AW125" s="141"/>
      <c r="AX125" s="141"/>
      <c r="AY125" s="141"/>
      <c r="AZ125" s="141"/>
      <c r="BA125" s="171" t="str">
        <f>C125</f>
        <v>Veškeré náklady spojené s vybudováním, provozem a odstraněním zařízení staveniště včetně bezpečnostních a hygienických opatření na staveništi.</v>
      </c>
      <c r="BB125" s="141"/>
      <c r="BC125" s="141"/>
      <c r="BD125" s="141"/>
      <c r="BE125" s="141"/>
      <c r="BF125" s="141"/>
      <c r="BG125" s="141"/>
      <c r="BH125" s="141"/>
    </row>
    <row r="126" spans="1:60" outlineLevel="1" x14ac:dyDescent="0.2">
      <c r="A126" s="164">
        <v>40</v>
      </c>
      <c r="B126" s="165" t="s">
        <v>555</v>
      </c>
      <c r="C126" s="181" t="s">
        <v>556</v>
      </c>
      <c r="D126" s="166" t="s">
        <v>551</v>
      </c>
      <c r="E126" s="167">
        <v>1</v>
      </c>
      <c r="F126" s="168"/>
      <c r="G126" s="169">
        <f>ROUND(E126*F126,2)</f>
        <v>0</v>
      </c>
      <c r="H126" s="168"/>
      <c r="I126" s="169">
        <f>ROUND(E126*H126,2)</f>
        <v>0</v>
      </c>
      <c r="J126" s="168"/>
      <c r="K126" s="169">
        <f>ROUND(E126*J126,2)</f>
        <v>0</v>
      </c>
      <c r="L126" s="169">
        <v>21</v>
      </c>
      <c r="M126" s="169">
        <f>G126*(1+L126/100)</f>
        <v>0</v>
      </c>
      <c r="N126" s="167">
        <v>0</v>
      </c>
      <c r="O126" s="167">
        <f>ROUND(E126*N126,2)</f>
        <v>0</v>
      </c>
      <c r="P126" s="167">
        <v>0</v>
      </c>
      <c r="Q126" s="167">
        <f>ROUND(E126*P126,2)</f>
        <v>0</v>
      </c>
      <c r="R126" s="169"/>
      <c r="S126" s="169" t="s">
        <v>234</v>
      </c>
      <c r="T126" s="170" t="s">
        <v>275</v>
      </c>
      <c r="U126" s="152">
        <v>0</v>
      </c>
      <c r="V126" s="152">
        <f>ROUND(E126*U126,2)</f>
        <v>0</v>
      </c>
      <c r="W126" s="152"/>
      <c r="X126" s="152" t="s">
        <v>552</v>
      </c>
      <c r="Y126" s="152" t="s">
        <v>236</v>
      </c>
      <c r="Z126" s="141"/>
      <c r="AA126" s="141"/>
      <c r="AB126" s="141"/>
      <c r="AC126" s="141"/>
      <c r="AD126" s="141"/>
      <c r="AE126" s="141"/>
      <c r="AF126" s="141"/>
      <c r="AG126" s="141" t="s">
        <v>553</v>
      </c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  <c r="AU126" s="141"/>
      <c r="AV126" s="141"/>
      <c r="AW126" s="141"/>
      <c r="AX126" s="141"/>
      <c r="AY126" s="141"/>
      <c r="AZ126" s="141"/>
      <c r="BA126" s="141"/>
      <c r="BB126" s="141"/>
      <c r="BC126" s="141"/>
      <c r="BD126" s="141"/>
      <c r="BE126" s="141"/>
      <c r="BF126" s="141"/>
      <c r="BG126" s="141"/>
      <c r="BH126" s="141"/>
    </row>
    <row r="127" spans="1:60" ht="33.75" outlineLevel="2" x14ac:dyDescent="0.2">
      <c r="A127" s="148"/>
      <c r="B127" s="149"/>
      <c r="C127" s="253" t="s">
        <v>557</v>
      </c>
      <c r="D127" s="254"/>
      <c r="E127" s="254"/>
      <c r="F127" s="254"/>
      <c r="G127" s="254"/>
      <c r="H127" s="152"/>
      <c r="I127" s="152"/>
      <c r="J127" s="152"/>
      <c r="K127" s="152"/>
      <c r="L127" s="152"/>
      <c r="M127" s="152"/>
      <c r="N127" s="151"/>
      <c r="O127" s="151"/>
      <c r="P127" s="151"/>
      <c r="Q127" s="151"/>
      <c r="R127" s="152"/>
      <c r="S127" s="152"/>
      <c r="T127" s="152"/>
      <c r="U127" s="152"/>
      <c r="V127" s="152"/>
      <c r="W127" s="152"/>
      <c r="X127" s="152"/>
      <c r="Y127" s="152"/>
      <c r="Z127" s="141"/>
      <c r="AA127" s="141"/>
      <c r="AB127" s="141"/>
      <c r="AC127" s="141"/>
      <c r="AD127" s="141"/>
      <c r="AE127" s="141"/>
      <c r="AF127" s="141"/>
      <c r="AG127" s="141" t="s">
        <v>246</v>
      </c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  <c r="AU127" s="141"/>
      <c r="AV127" s="141"/>
      <c r="AW127" s="141"/>
      <c r="AX127" s="141"/>
      <c r="AY127" s="141"/>
      <c r="AZ127" s="141"/>
      <c r="BA127" s="171" t="str">
        <f>C127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127" s="141"/>
      <c r="BC127" s="141"/>
      <c r="BD127" s="141"/>
      <c r="BE127" s="141"/>
      <c r="BF127" s="141"/>
      <c r="BG127" s="141"/>
      <c r="BH127" s="141"/>
    </row>
    <row r="128" spans="1:60" outlineLevel="1" x14ac:dyDescent="0.2">
      <c r="A128" s="164">
        <v>41</v>
      </c>
      <c r="B128" s="165" t="s">
        <v>558</v>
      </c>
      <c r="C128" s="181" t="s">
        <v>559</v>
      </c>
      <c r="D128" s="166" t="s">
        <v>551</v>
      </c>
      <c r="E128" s="167">
        <v>1</v>
      </c>
      <c r="F128" s="168"/>
      <c r="G128" s="169">
        <f>ROUND(E128*F128,2)</f>
        <v>0</v>
      </c>
      <c r="H128" s="168"/>
      <c r="I128" s="169">
        <f>ROUND(E128*H128,2)</f>
        <v>0</v>
      </c>
      <c r="J128" s="168"/>
      <c r="K128" s="169">
        <f>ROUND(E128*J128,2)</f>
        <v>0</v>
      </c>
      <c r="L128" s="169">
        <v>21</v>
      </c>
      <c r="M128" s="169">
        <f>G128*(1+L128/100)</f>
        <v>0</v>
      </c>
      <c r="N128" s="167">
        <v>0</v>
      </c>
      <c r="O128" s="167">
        <f>ROUND(E128*N128,2)</f>
        <v>0</v>
      </c>
      <c r="P128" s="167">
        <v>0</v>
      </c>
      <c r="Q128" s="167">
        <f>ROUND(E128*P128,2)</f>
        <v>0</v>
      </c>
      <c r="R128" s="169"/>
      <c r="S128" s="169" t="s">
        <v>234</v>
      </c>
      <c r="T128" s="170" t="s">
        <v>275</v>
      </c>
      <c r="U128" s="152">
        <v>0</v>
      </c>
      <c r="V128" s="152">
        <f>ROUND(E128*U128,2)</f>
        <v>0</v>
      </c>
      <c r="W128" s="152"/>
      <c r="X128" s="152" t="s">
        <v>552</v>
      </c>
      <c r="Y128" s="152" t="s">
        <v>236</v>
      </c>
      <c r="Z128" s="141"/>
      <c r="AA128" s="141"/>
      <c r="AB128" s="141"/>
      <c r="AC128" s="141"/>
      <c r="AD128" s="141"/>
      <c r="AE128" s="141"/>
      <c r="AF128" s="141"/>
      <c r="AG128" s="141" t="s">
        <v>553</v>
      </c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/>
      <c r="AX128" s="141"/>
      <c r="AY128" s="141"/>
      <c r="AZ128" s="141"/>
      <c r="BA128" s="141"/>
      <c r="BB128" s="141"/>
      <c r="BC128" s="141"/>
      <c r="BD128" s="141"/>
      <c r="BE128" s="141"/>
      <c r="BF128" s="141"/>
      <c r="BG128" s="141"/>
      <c r="BH128" s="141"/>
    </row>
    <row r="129" spans="1:60" ht="22.5" outlineLevel="2" x14ac:dyDescent="0.2">
      <c r="A129" s="148"/>
      <c r="B129" s="149"/>
      <c r="C129" s="253" t="s">
        <v>560</v>
      </c>
      <c r="D129" s="254"/>
      <c r="E129" s="254"/>
      <c r="F129" s="254"/>
      <c r="G129" s="254"/>
      <c r="H129" s="152"/>
      <c r="I129" s="152"/>
      <c r="J129" s="152"/>
      <c r="K129" s="152"/>
      <c r="L129" s="152"/>
      <c r="M129" s="152"/>
      <c r="N129" s="151"/>
      <c r="O129" s="151"/>
      <c r="P129" s="151"/>
      <c r="Q129" s="151"/>
      <c r="R129" s="152"/>
      <c r="S129" s="152"/>
      <c r="T129" s="152"/>
      <c r="U129" s="152"/>
      <c r="V129" s="152"/>
      <c r="W129" s="152"/>
      <c r="X129" s="152"/>
      <c r="Y129" s="152"/>
      <c r="Z129" s="141"/>
      <c r="AA129" s="141"/>
      <c r="AB129" s="141"/>
      <c r="AC129" s="141"/>
      <c r="AD129" s="141"/>
      <c r="AE129" s="141"/>
      <c r="AF129" s="141"/>
      <c r="AG129" s="141" t="s">
        <v>246</v>
      </c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1"/>
      <c r="AZ129" s="141"/>
      <c r="BA129" s="171" t="str">
        <f>C129</f>
        <v>Náklady na ztížené podmínky provádění tam, kde se vyskytují omezující vlivy konkrétního prostředí, které mají prokazatelný vliv na provádění stavebních prací.</v>
      </c>
      <c r="BB129" s="141"/>
      <c r="BC129" s="141"/>
      <c r="BD129" s="141"/>
      <c r="BE129" s="141"/>
      <c r="BF129" s="141"/>
      <c r="BG129" s="141"/>
      <c r="BH129" s="141"/>
    </row>
    <row r="130" spans="1:60" x14ac:dyDescent="0.2">
      <c r="A130" s="157" t="s">
        <v>228</v>
      </c>
      <c r="B130" s="158" t="s">
        <v>200</v>
      </c>
      <c r="C130" s="180" t="s">
        <v>27</v>
      </c>
      <c r="D130" s="159"/>
      <c r="E130" s="160"/>
      <c r="F130" s="161"/>
      <c r="G130" s="161">
        <f>SUMIF(AG131:AG142,"&lt;&gt;NOR",G131:G142)</f>
        <v>0</v>
      </c>
      <c r="H130" s="161"/>
      <c r="I130" s="161">
        <f>SUM(I131:I142)</f>
        <v>0</v>
      </c>
      <c r="J130" s="161"/>
      <c r="K130" s="161">
        <f>SUM(K131:K142)</f>
        <v>0</v>
      </c>
      <c r="L130" s="161"/>
      <c r="M130" s="161">
        <f>SUM(M131:M142)</f>
        <v>0</v>
      </c>
      <c r="N130" s="160"/>
      <c r="O130" s="160">
        <f>SUM(O131:O142)</f>
        <v>0</v>
      </c>
      <c r="P130" s="160"/>
      <c r="Q130" s="160">
        <f>SUM(Q131:Q142)</f>
        <v>0</v>
      </c>
      <c r="R130" s="161"/>
      <c r="S130" s="161"/>
      <c r="T130" s="162"/>
      <c r="U130" s="156"/>
      <c r="V130" s="156">
        <f>SUM(V131:V142)</f>
        <v>0</v>
      </c>
      <c r="W130" s="156"/>
      <c r="X130" s="156"/>
      <c r="Y130" s="156"/>
      <c r="AG130" t="s">
        <v>229</v>
      </c>
    </row>
    <row r="131" spans="1:60" outlineLevel="1" x14ac:dyDescent="0.2">
      <c r="A131" s="164">
        <v>42</v>
      </c>
      <c r="B131" s="165" t="s">
        <v>562</v>
      </c>
      <c r="C131" s="181" t="s">
        <v>563</v>
      </c>
      <c r="D131" s="166" t="s">
        <v>551</v>
      </c>
      <c r="E131" s="167">
        <v>1</v>
      </c>
      <c r="F131" s="168"/>
      <c r="G131" s="169">
        <f>ROUND(E131*F131,2)</f>
        <v>0</v>
      </c>
      <c r="H131" s="168"/>
      <c r="I131" s="169">
        <f>ROUND(E131*H131,2)</f>
        <v>0</v>
      </c>
      <c r="J131" s="168"/>
      <c r="K131" s="169">
        <f>ROUND(E131*J131,2)</f>
        <v>0</v>
      </c>
      <c r="L131" s="169">
        <v>21</v>
      </c>
      <c r="M131" s="169">
        <f>G131*(1+L131/100)</f>
        <v>0</v>
      </c>
      <c r="N131" s="167">
        <v>0</v>
      </c>
      <c r="O131" s="167">
        <f>ROUND(E131*N131,2)</f>
        <v>0</v>
      </c>
      <c r="P131" s="167">
        <v>0</v>
      </c>
      <c r="Q131" s="167">
        <f>ROUND(E131*P131,2)</f>
        <v>0</v>
      </c>
      <c r="R131" s="169"/>
      <c r="S131" s="169" t="s">
        <v>234</v>
      </c>
      <c r="T131" s="170" t="s">
        <v>275</v>
      </c>
      <c r="U131" s="152">
        <v>0</v>
      </c>
      <c r="V131" s="152">
        <f>ROUND(E131*U131,2)</f>
        <v>0</v>
      </c>
      <c r="W131" s="152"/>
      <c r="X131" s="152" t="s">
        <v>552</v>
      </c>
      <c r="Y131" s="152" t="s">
        <v>236</v>
      </c>
      <c r="Z131" s="141"/>
      <c r="AA131" s="141"/>
      <c r="AB131" s="141"/>
      <c r="AC131" s="141"/>
      <c r="AD131" s="141"/>
      <c r="AE131" s="141"/>
      <c r="AF131" s="141"/>
      <c r="AG131" s="141" t="s">
        <v>553</v>
      </c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  <c r="AU131" s="141"/>
      <c r="AV131" s="141"/>
      <c r="AW131" s="141"/>
      <c r="AX131" s="141"/>
      <c r="AY131" s="141"/>
      <c r="AZ131" s="141"/>
      <c r="BA131" s="141"/>
      <c r="BB131" s="141"/>
      <c r="BC131" s="141"/>
      <c r="BD131" s="141"/>
      <c r="BE131" s="141"/>
      <c r="BF131" s="141"/>
      <c r="BG131" s="141"/>
      <c r="BH131" s="141"/>
    </row>
    <row r="132" spans="1:60" ht="22.5" outlineLevel="2" x14ac:dyDescent="0.2">
      <c r="A132" s="148"/>
      <c r="B132" s="149"/>
      <c r="C132" s="253" t="s">
        <v>564</v>
      </c>
      <c r="D132" s="254"/>
      <c r="E132" s="254"/>
      <c r="F132" s="254"/>
      <c r="G132" s="254"/>
      <c r="H132" s="152"/>
      <c r="I132" s="152"/>
      <c r="J132" s="152"/>
      <c r="K132" s="152"/>
      <c r="L132" s="152"/>
      <c r="M132" s="152"/>
      <c r="N132" s="151"/>
      <c r="O132" s="151"/>
      <c r="P132" s="151"/>
      <c r="Q132" s="151"/>
      <c r="R132" s="152"/>
      <c r="S132" s="152"/>
      <c r="T132" s="152"/>
      <c r="U132" s="152"/>
      <c r="V132" s="152"/>
      <c r="W132" s="152"/>
      <c r="X132" s="152"/>
      <c r="Y132" s="152"/>
      <c r="Z132" s="141"/>
      <c r="AA132" s="141"/>
      <c r="AB132" s="141"/>
      <c r="AC132" s="141"/>
      <c r="AD132" s="141"/>
      <c r="AE132" s="141"/>
      <c r="AF132" s="141"/>
      <c r="AG132" s="141" t="s">
        <v>246</v>
      </c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1"/>
      <c r="AZ132" s="141"/>
      <c r="BA132" s="171" t="str">
        <f>C132</f>
        <v>Náklady dodavatele vyplývající z povinností dodavatele stanovených obchodními podmínkami před zahájením stavebních prací. Tato skupina zahrnuje zejména náklady na přípravné činnosti.</v>
      </c>
      <c r="BB132" s="141"/>
      <c r="BC132" s="141"/>
      <c r="BD132" s="141"/>
      <c r="BE132" s="141"/>
      <c r="BF132" s="141"/>
      <c r="BG132" s="141"/>
      <c r="BH132" s="141"/>
    </row>
    <row r="133" spans="1:60" outlineLevel="1" x14ac:dyDescent="0.2">
      <c r="A133" s="164">
        <v>43</v>
      </c>
      <c r="B133" s="165" t="s">
        <v>565</v>
      </c>
      <c r="C133" s="181" t="s">
        <v>566</v>
      </c>
      <c r="D133" s="166" t="s">
        <v>551</v>
      </c>
      <c r="E133" s="167">
        <v>1</v>
      </c>
      <c r="F133" s="168"/>
      <c r="G133" s="169">
        <f>ROUND(E133*F133,2)</f>
        <v>0</v>
      </c>
      <c r="H133" s="168"/>
      <c r="I133" s="169">
        <f>ROUND(E133*H133,2)</f>
        <v>0</v>
      </c>
      <c r="J133" s="168"/>
      <c r="K133" s="169">
        <f>ROUND(E133*J133,2)</f>
        <v>0</v>
      </c>
      <c r="L133" s="169">
        <v>21</v>
      </c>
      <c r="M133" s="169">
        <f>G133*(1+L133/100)</f>
        <v>0</v>
      </c>
      <c r="N133" s="167">
        <v>0</v>
      </c>
      <c r="O133" s="167">
        <f>ROUND(E133*N133,2)</f>
        <v>0</v>
      </c>
      <c r="P133" s="167">
        <v>0</v>
      </c>
      <c r="Q133" s="167">
        <f>ROUND(E133*P133,2)</f>
        <v>0</v>
      </c>
      <c r="R133" s="169"/>
      <c r="S133" s="169" t="s">
        <v>234</v>
      </c>
      <c r="T133" s="170" t="s">
        <v>275</v>
      </c>
      <c r="U133" s="152">
        <v>0</v>
      </c>
      <c r="V133" s="152">
        <f>ROUND(E133*U133,2)</f>
        <v>0</v>
      </c>
      <c r="W133" s="152"/>
      <c r="X133" s="152" t="s">
        <v>552</v>
      </c>
      <c r="Y133" s="152" t="s">
        <v>236</v>
      </c>
      <c r="Z133" s="141"/>
      <c r="AA133" s="141"/>
      <c r="AB133" s="141"/>
      <c r="AC133" s="141"/>
      <c r="AD133" s="141"/>
      <c r="AE133" s="141"/>
      <c r="AF133" s="141"/>
      <c r="AG133" s="141" t="s">
        <v>553</v>
      </c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  <c r="AU133" s="141"/>
      <c r="AV133" s="141"/>
      <c r="AW133" s="141"/>
      <c r="AX133" s="141"/>
      <c r="AY133" s="141"/>
      <c r="AZ133" s="141"/>
      <c r="BA133" s="141"/>
      <c r="BB133" s="141"/>
      <c r="BC133" s="141"/>
      <c r="BD133" s="141"/>
      <c r="BE133" s="141"/>
      <c r="BF133" s="141"/>
      <c r="BG133" s="141"/>
      <c r="BH133" s="141"/>
    </row>
    <row r="134" spans="1:60" outlineLevel="2" x14ac:dyDescent="0.2">
      <c r="A134" s="148"/>
      <c r="B134" s="149"/>
      <c r="C134" s="253" t="s">
        <v>567</v>
      </c>
      <c r="D134" s="254"/>
      <c r="E134" s="254"/>
      <c r="F134" s="254"/>
      <c r="G134" s="254"/>
      <c r="H134" s="152"/>
      <c r="I134" s="152"/>
      <c r="J134" s="152"/>
      <c r="K134" s="152"/>
      <c r="L134" s="152"/>
      <c r="M134" s="152"/>
      <c r="N134" s="151"/>
      <c r="O134" s="151"/>
      <c r="P134" s="151"/>
      <c r="Q134" s="151"/>
      <c r="R134" s="152"/>
      <c r="S134" s="152"/>
      <c r="T134" s="152"/>
      <c r="U134" s="152"/>
      <c r="V134" s="152"/>
      <c r="W134" s="152"/>
      <c r="X134" s="152"/>
      <c r="Y134" s="152"/>
      <c r="Z134" s="141"/>
      <c r="AA134" s="141"/>
      <c r="AB134" s="141"/>
      <c r="AC134" s="141"/>
      <c r="AD134" s="141"/>
      <c r="AE134" s="141"/>
      <c r="AF134" s="141"/>
      <c r="AG134" s="141" t="s">
        <v>246</v>
      </c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1"/>
      <c r="AZ134" s="141"/>
      <c r="BA134" s="171" t="str">
        <f>C134</f>
        <v>Náklady na vypracování Dílenských (Výrobních) dokumentacích.....viz další požadavky na výkrese a popis v TZ.</v>
      </c>
      <c r="BB134" s="141"/>
      <c r="BC134" s="141"/>
      <c r="BD134" s="141"/>
      <c r="BE134" s="141"/>
      <c r="BF134" s="141"/>
      <c r="BG134" s="141"/>
      <c r="BH134" s="141"/>
    </row>
    <row r="135" spans="1:60" outlineLevel="1" x14ac:dyDescent="0.2">
      <c r="A135" s="164">
        <v>44</v>
      </c>
      <c r="B135" s="165" t="s">
        <v>568</v>
      </c>
      <c r="C135" s="181" t="s">
        <v>569</v>
      </c>
      <c r="D135" s="166" t="s">
        <v>551</v>
      </c>
      <c r="E135" s="167">
        <v>1</v>
      </c>
      <c r="F135" s="168"/>
      <c r="G135" s="169">
        <f>ROUND(E135*F135,2)</f>
        <v>0</v>
      </c>
      <c r="H135" s="168"/>
      <c r="I135" s="169">
        <f>ROUND(E135*H135,2)</f>
        <v>0</v>
      </c>
      <c r="J135" s="168"/>
      <c r="K135" s="169">
        <f>ROUND(E135*J135,2)</f>
        <v>0</v>
      </c>
      <c r="L135" s="169">
        <v>21</v>
      </c>
      <c r="M135" s="169">
        <f>G135*(1+L135/100)</f>
        <v>0</v>
      </c>
      <c r="N135" s="167">
        <v>0</v>
      </c>
      <c r="O135" s="167">
        <f>ROUND(E135*N135,2)</f>
        <v>0</v>
      </c>
      <c r="P135" s="167">
        <v>0</v>
      </c>
      <c r="Q135" s="167">
        <f>ROUND(E135*P135,2)</f>
        <v>0</v>
      </c>
      <c r="R135" s="169"/>
      <c r="S135" s="169" t="s">
        <v>234</v>
      </c>
      <c r="T135" s="170" t="s">
        <v>275</v>
      </c>
      <c r="U135" s="152">
        <v>0</v>
      </c>
      <c r="V135" s="152">
        <f>ROUND(E135*U135,2)</f>
        <v>0</v>
      </c>
      <c r="W135" s="152"/>
      <c r="X135" s="152" t="s">
        <v>552</v>
      </c>
      <c r="Y135" s="152" t="s">
        <v>236</v>
      </c>
      <c r="Z135" s="141"/>
      <c r="AA135" s="141"/>
      <c r="AB135" s="141"/>
      <c r="AC135" s="141"/>
      <c r="AD135" s="141"/>
      <c r="AE135" s="141"/>
      <c r="AF135" s="141"/>
      <c r="AG135" s="141" t="s">
        <v>553</v>
      </c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  <c r="AU135" s="141"/>
      <c r="AV135" s="141"/>
      <c r="AW135" s="141"/>
      <c r="AX135" s="141"/>
      <c r="AY135" s="141"/>
      <c r="AZ135" s="141"/>
      <c r="BA135" s="141"/>
      <c r="BB135" s="141"/>
      <c r="BC135" s="141"/>
      <c r="BD135" s="141"/>
      <c r="BE135" s="141"/>
      <c r="BF135" s="141"/>
      <c r="BG135" s="141"/>
      <c r="BH135" s="141"/>
    </row>
    <row r="136" spans="1:60" ht="22.5" outlineLevel="2" x14ac:dyDescent="0.2">
      <c r="A136" s="148"/>
      <c r="B136" s="149"/>
      <c r="C136" s="253" t="s">
        <v>570</v>
      </c>
      <c r="D136" s="254"/>
      <c r="E136" s="254"/>
      <c r="F136" s="254"/>
      <c r="G136" s="254"/>
      <c r="H136" s="152"/>
      <c r="I136" s="152"/>
      <c r="J136" s="152"/>
      <c r="K136" s="152"/>
      <c r="L136" s="152"/>
      <c r="M136" s="152"/>
      <c r="N136" s="151"/>
      <c r="O136" s="151"/>
      <c r="P136" s="151"/>
      <c r="Q136" s="151"/>
      <c r="R136" s="152"/>
      <c r="S136" s="152"/>
      <c r="T136" s="152"/>
      <c r="U136" s="152"/>
      <c r="V136" s="152"/>
      <c r="W136" s="152"/>
      <c r="X136" s="152"/>
      <c r="Y136" s="152"/>
      <c r="Z136" s="141"/>
      <c r="AA136" s="141"/>
      <c r="AB136" s="141"/>
      <c r="AC136" s="141"/>
      <c r="AD136" s="141"/>
      <c r="AE136" s="141"/>
      <c r="AF136" s="141"/>
      <c r="AG136" s="141" t="s">
        <v>246</v>
      </c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  <c r="AU136" s="141"/>
      <c r="AV136" s="141"/>
      <c r="AW136" s="141"/>
      <c r="AX136" s="141"/>
      <c r="AY136" s="141"/>
      <c r="AZ136" s="141"/>
      <c r="BA136" s="171" t="str">
        <f>C136</f>
        <v>Náklady na veškeré geodetické práce (vytýčení stáv.sítí a rozvodů, vytýčení a rozměření nového stavu, geodetické práce v průběhu výstavby, apod.)</v>
      </c>
      <c r="BB136" s="141"/>
      <c r="BC136" s="141"/>
      <c r="BD136" s="141"/>
      <c r="BE136" s="141"/>
      <c r="BF136" s="141"/>
      <c r="BG136" s="141"/>
      <c r="BH136" s="141"/>
    </row>
    <row r="137" spans="1:60" outlineLevel="1" x14ac:dyDescent="0.2">
      <c r="A137" s="164">
        <v>45</v>
      </c>
      <c r="B137" s="165" t="s">
        <v>571</v>
      </c>
      <c r="C137" s="181" t="s">
        <v>572</v>
      </c>
      <c r="D137" s="166" t="s">
        <v>551</v>
      </c>
      <c r="E137" s="167">
        <v>1</v>
      </c>
      <c r="F137" s="168"/>
      <c r="G137" s="169">
        <f>ROUND(E137*F137,2)</f>
        <v>0</v>
      </c>
      <c r="H137" s="168"/>
      <c r="I137" s="169">
        <f>ROUND(E137*H137,2)</f>
        <v>0</v>
      </c>
      <c r="J137" s="168"/>
      <c r="K137" s="169">
        <f>ROUND(E137*J137,2)</f>
        <v>0</v>
      </c>
      <c r="L137" s="169">
        <v>21</v>
      </c>
      <c r="M137" s="169">
        <f>G137*(1+L137/100)</f>
        <v>0</v>
      </c>
      <c r="N137" s="167">
        <v>0</v>
      </c>
      <c r="O137" s="167">
        <f>ROUND(E137*N137,2)</f>
        <v>0</v>
      </c>
      <c r="P137" s="167">
        <v>0</v>
      </c>
      <c r="Q137" s="167">
        <f>ROUND(E137*P137,2)</f>
        <v>0</v>
      </c>
      <c r="R137" s="169"/>
      <c r="S137" s="169" t="s">
        <v>234</v>
      </c>
      <c r="T137" s="170" t="s">
        <v>275</v>
      </c>
      <c r="U137" s="152">
        <v>0</v>
      </c>
      <c r="V137" s="152">
        <f>ROUND(E137*U137,2)</f>
        <v>0</v>
      </c>
      <c r="W137" s="152"/>
      <c r="X137" s="152" t="s">
        <v>552</v>
      </c>
      <c r="Y137" s="152" t="s">
        <v>236</v>
      </c>
      <c r="Z137" s="141"/>
      <c r="AA137" s="141"/>
      <c r="AB137" s="141"/>
      <c r="AC137" s="141"/>
      <c r="AD137" s="141"/>
      <c r="AE137" s="141"/>
      <c r="AF137" s="141"/>
      <c r="AG137" s="141" t="s">
        <v>553</v>
      </c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  <c r="AU137" s="141"/>
      <c r="AV137" s="141"/>
      <c r="AW137" s="141"/>
      <c r="AX137" s="141"/>
      <c r="AY137" s="141"/>
      <c r="AZ137" s="141"/>
      <c r="BA137" s="141"/>
      <c r="BB137" s="141"/>
      <c r="BC137" s="141"/>
      <c r="BD137" s="141"/>
      <c r="BE137" s="141"/>
      <c r="BF137" s="141"/>
      <c r="BG137" s="141"/>
      <c r="BH137" s="141"/>
    </row>
    <row r="138" spans="1:60" ht="22.5" outlineLevel="2" x14ac:dyDescent="0.2">
      <c r="A138" s="148"/>
      <c r="B138" s="149"/>
      <c r="C138" s="253" t="s">
        <v>573</v>
      </c>
      <c r="D138" s="254"/>
      <c r="E138" s="254"/>
      <c r="F138" s="254"/>
      <c r="G138" s="254"/>
      <c r="H138" s="152"/>
      <c r="I138" s="152"/>
      <c r="J138" s="152"/>
      <c r="K138" s="152"/>
      <c r="L138" s="152"/>
      <c r="M138" s="152"/>
      <c r="N138" s="151"/>
      <c r="O138" s="151"/>
      <c r="P138" s="151"/>
      <c r="Q138" s="151"/>
      <c r="R138" s="152"/>
      <c r="S138" s="152"/>
      <c r="T138" s="152"/>
      <c r="U138" s="152"/>
      <c r="V138" s="152"/>
      <c r="W138" s="152"/>
      <c r="X138" s="152"/>
      <c r="Y138" s="152"/>
      <c r="Z138" s="141"/>
      <c r="AA138" s="141"/>
      <c r="AB138" s="141"/>
      <c r="AC138" s="141"/>
      <c r="AD138" s="141"/>
      <c r="AE138" s="141"/>
      <c r="AF138" s="141"/>
      <c r="AG138" s="141" t="s">
        <v>246</v>
      </c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  <c r="AU138" s="141"/>
      <c r="AV138" s="141"/>
      <c r="AW138" s="141"/>
      <c r="AX138" s="141"/>
      <c r="AY138" s="141"/>
      <c r="AZ138" s="141"/>
      <c r="BA138" s="171" t="str">
        <f>C138</f>
        <v>Náklady zhotovitele, související s prováděním zkoušek a revizí předepsaných technickými normami nebo objednatelem a které jsou pro provedení díla nezbytné.</v>
      </c>
      <c r="BB138" s="141"/>
      <c r="BC138" s="141"/>
      <c r="BD138" s="141"/>
      <c r="BE138" s="141"/>
      <c r="BF138" s="141"/>
      <c r="BG138" s="141"/>
      <c r="BH138" s="141"/>
    </row>
    <row r="139" spans="1:60" outlineLevel="1" x14ac:dyDescent="0.2">
      <c r="A139" s="164">
        <v>46</v>
      </c>
      <c r="B139" s="165" t="s">
        <v>574</v>
      </c>
      <c r="C139" s="181" t="s">
        <v>575</v>
      </c>
      <c r="D139" s="166" t="s">
        <v>551</v>
      </c>
      <c r="E139" s="167">
        <v>1</v>
      </c>
      <c r="F139" s="168"/>
      <c r="G139" s="169">
        <f>ROUND(E139*F139,2)</f>
        <v>0</v>
      </c>
      <c r="H139" s="168"/>
      <c r="I139" s="169">
        <f>ROUND(E139*H139,2)</f>
        <v>0</v>
      </c>
      <c r="J139" s="168"/>
      <c r="K139" s="169">
        <f>ROUND(E139*J139,2)</f>
        <v>0</v>
      </c>
      <c r="L139" s="169">
        <v>21</v>
      </c>
      <c r="M139" s="169">
        <f>G139*(1+L139/100)</f>
        <v>0</v>
      </c>
      <c r="N139" s="167">
        <v>0</v>
      </c>
      <c r="O139" s="167">
        <f>ROUND(E139*N139,2)</f>
        <v>0</v>
      </c>
      <c r="P139" s="167">
        <v>0</v>
      </c>
      <c r="Q139" s="167">
        <f>ROUND(E139*P139,2)</f>
        <v>0</v>
      </c>
      <c r="R139" s="169"/>
      <c r="S139" s="169" t="s">
        <v>234</v>
      </c>
      <c r="T139" s="170" t="s">
        <v>275</v>
      </c>
      <c r="U139" s="152">
        <v>0</v>
      </c>
      <c r="V139" s="152">
        <f>ROUND(E139*U139,2)</f>
        <v>0</v>
      </c>
      <c r="W139" s="152"/>
      <c r="X139" s="152" t="s">
        <v>552</v>
      </c>
      <c r="Y139" s="152" t="s">
        <v>236</v>
      </c>
      <c r="Z139" s="141"/>
      <c r="AA139" s="141"/>
      <c r="AB139" s="141"/>
      <c r="AC139" s="141"/>
      <c r="AD139" s="141"/>
      <c r="AE139" s="141"/>
      <c r="AF139" s="141"/>
      <c r="AG139" s="141" t="s">
        <v>553</v>
      </c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  <c r="AU139" s="141"/>
      <c r="AV139" s="141"/>
      <c r="AW139" s="141"/>
      <c r="AX139" s="141"/>
      <c r="AY139" s="141"/>
      <c r="AZ139" s="141"/>
      <c r="BA139" s="141"/>
      <c r="BB139" s="141"/>
      <c r="BC139" s="141"/>
      <c r="BD139" s="141"/>
      <c r="BE139" s="141"/>
      <c r="BF139" s="141"/>
      <c r="BG139" s="141"/>
      <c r="BH139" s="141"/>
    </row>
    <row r="140" spans="1:60" ht="22.5" outlineLevel="2" x14ac:dyDescent="0.2">
      <c r="A140" s="148"/>
      <c r="B140" s="149"/>
      <c r="C140" s="253" t="s">
        <v>576</v>
      </c>
      <c r="D140" s="254"/>
      <c r="E140" s="254"/>
      <c r="F140" s="254"/>
      <c r="G140" s="254"/>
      <c r="H140" s="152"/>
      <c r="I140" s="152"/>
      <c r="J140" s="152"/>
      <c r="K140" s="152"/>
      <c r="L140" s="152"/>
      <c r="M140" s="152"/>
      <c r="N140" s="151"/>
      <c r="O140" s="151"/>
      <c r="P140" s="151"/>
      <c r="Q140" s="151"/>
      <c r="R140" s="152"/>
      <c r="S140" s="152"/>
      <c r="T140" s="152"/>
      <c r="U140" s="152"/>
      <c r="V140" s="152"/>
      <c r="W140" s="152"/>
      <c r="X140" s="152"/>
      <c r="Y140" s="152"/>
      <c r="Z140" s="141"/>
      <c r="AA140" s="141"/>
      <c r="AB140" s="141"/>
      <c r="AC140" s="141"/>
      <c r="AD140" s="141"/>
      <c r="AE140" s="141"/>
      <c r="AF140" s="141"/>
      <c r="AG140" s="141" t="s">
        <v>246</v>
      </c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71" t="str">
        <f>C140</f>
        <v>Náklady na vyhotovení dokumentace skutečného provedení stavby a její předání objednateli v požadované formě a požadovaném počtu. (Vyznačení změn do DPS).</v>
      </c>
      <c r="BB140" s="141"/>
      <c r="BC140" s="141"/>
      <c r="BD140" s="141"/>
      <c r="BE140" s="141"/>
      <c r="BF140" s="141"/>
      <c r="BG140" s="141"/>
      <c r="BH140" s="141"/>
    </row>
    <row r="141" spans="1:60" outlineLevel="1" x14ac:dyDescent="0.2">
      <c r="A141" s="164">
        <v>47</v>
      </c>
      <c r="B141" s="165" t="s">
        <v>577</v>
      </c>
      <c r="C141" s="181" t="s">
        <v>578</v>
      </c>
      <c r="D141" s="166" t="s">
        <v>551</v>
      </c>
      <c r="E141" s="167">
        <v>1</v>
      </c>
      <c r="F141" s="168"/>
      <c r="G141" s="169">
        <f>ROUND(E141*F141,2)</f>
        <v>0</v>
      </c>
      <c r="H141" s="168"/>
      <c r="I141" s="169">
        <f>ROUND(E141*H141,2)</f>
        <v>0</v>
      </c>
      <c r="J141" s="168"/>
      <c r="K141" s="169">
        <f>ROUND(E141*J141,2)</f>
        <v>0</v>
      </c>
      <c r="L141" s="169">
        <v>21</v>
      </c>
      <c r="M141" s="169">
        <f>G141*(1+L141/100)</f>
        <v>0</v>
      </c>
      <c r="N141" s="167">
        <v>0</v>
      </c>
      <c r="O141" s="167">
        <f>ROUND(E141*N141,2)</f>
        <v>0</v>
      </c>
      <c r="P141" s="167">
        <v>0</v>
      </c>
      <c r="Q141" s="167">
        <f>ROUND(E141*P141,2)</f>
        <v>0</v>
      </c>
      <c r="R141" s="169"/>
      <c r="S141" s="169" t="s">
        <v>234</v>
      </c>
      <c r="T141" s="170" t="s">
        <v>275</v>
      </c>
      <c r="U141" s="152">
        <v>0</v>
      </c>
      <c r="V141" s="152">
        <f>ROUND(E141*U141,2)</f>
        <v>0</v>
      </c>
      <c r="W141" s="152"/>
      <c r="X141" s="152" t="s">
        <v>552</v>
      </c>
      <c r="Y141" s="152" t="s">
        <v>236</v>
      </c>
      <c r="Z141" s="141"/>
      <c r="AA141" s="141"/>
      <c r="AB141" s="141"/>
      <c r="AC141" s="141"/>
      <c r="AD141" s="141"/>
      <c r="AE141" s="141"/>
      <c r="AF141" s="141"/>
      <c r="AG141" s="141" t="s">
        <v>553</v>
      </c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  <c r="AU141" s="141"/>
      <c r="AV141" s="141"/>
      <c r="AW141" s="141"/>
      <c r="AX141" s="141"/>
      <c r="AY141" s="141"/>
      <c r="AZ141" s="141"/>
      <c r="BA141" s="141"/>
      <c r="BB141" s="141"/>
      <c r="BC141" s="141"/>
      <c r="BD141" s="141"/>
      <c r="BE141" s="141"/>
      <c r="BF141" s="141"/>
      <c r="BG141" s="141"/>
      <c r="BH141" s="141"/>
    </row>
    <row r="142" spans="1:60" ht="22.5" outlineLevel="2" x14ac:dyDescent="0.2">
      <c r="A142" s="148"/>
      <c r="B142" s="149"/>
      <c r="C142" s="253" t="s">
        <v>579</v>
      </c>
      <c r="D142" s="254"/>
      <c r="E142" s="254"/>
      <c r="F142" s="254"/>
      <c r="G142" s="254"/>
      <c r="H142" s="152"/>
      <c r="I142" s="152"/>
      <c r="J142" s="152"/>
      <c r="K142" s="152"/>
      <c r="L142" s="152"/>
      <c r="M142" s="152"/>
      <c r="N142" s="151"/>
      <c r="O142" s="151"/>
      <c r="P142" s="151"/>
      <c r="Q142" s="151"/>
      <c r="R142" s="152"/>
      <c r="S142" s="152"/>
      <c r="T142" s="152"/>
      <c r="U142" s="152"/>
      <c r="V142" s="152"/>
      <c r="W142" s="152"/>
      <c r="X142" s="152"/>
      <c r="Y142" s="152"/>
      <c r="Z142" s="141"/>
      <c r="AA142" s="141"/>
      <c r="AB142" s="141"/>
      <c r="AC142" s="141"/>
      <c r="AD142" s="141"/>
      <c r="AE142" s="141"/>
      <c r="AF142" s="141"/>
      <c r="AG142" s="141" t="s">
        <v>246</v>
      </c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71" t="str">
        <f>C142</f>
        <v>Náklady na provedení skutečného zaměření stavby+geometrický plán s ověřením v rozsahu nezbytném pro zápis změny do katastru nemovitostí.</v>
      </c>
      <c r="BB142" s="141"/>
      <c r="BC142" s="141"/>
      <c r="BD142" s="141"/>
      <c r="BE142" s="141"/>
      <c r="BF142" s="141"/>
      <c r="BG142" s="141"/>
      <c r="BH142" s="141"/>
    </row>
    <row r="143" spans="1:60" x14ac:dyDescent="0.2">
      <c r="A143" s="3"/>
      <c r="B143" s="4"/>
      <c r="C143" s="185"/>
      <c r="D143" s="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AE143">
        <v>12</v>
      </c>
      <c r="AF143">
        <v>21</v>
      </c>
      <c r="AG143" t="s">
        <v>214</v>
      </c>
    </row>
    <row r="144" spans="1:60" x14ac:dyDescent="0.2">
      <c r="A144" s="144"/>
      <c r="B144" s="145" t="s">
        <v>28</v>
      </c>
      <c r="C144" s="186"/>
      <c r="D144" s="146"/>
      <c r="E144" s="147"/>
      <c r="F144" s="147"/>
      <c r="G144" s="163">
        <f>G8+G19+G87+G91+G104+G114+G118+G123+G130</f>
        <v>0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AE144">
        <f>SUMIF(L7:L142,AE143,G7:G142)</f>
        <v>0</v>
      </c>
      <c r="AF144">
        <f>SUMIF(L7:L142,AF143,G7:G142)</f>
        <v>0</v>
      </c>
      <c r="AG144" t="s">
        <v>580</v>
      </c>
    </row>
    <row r="145" spans="3:33" x14ac:dyDescent="0.2">
      <c r="C145" s="187"/>
      <c r="D145" s="10"/>
      <c r="AG145" t="s">
        <v>581</v>
      </c>
    </row>
    <row r="146" spans="3:33" x14ac:dyDescent="0.2">
      <c r="D146" s="10"/>
    </row>
    <row r="147" spans="3:33" x14ac:dyDescent="0.2">
      <c r="D147" s="10"/>
    </row>
    <row r="148" spans="3:33" x14ac:dyDescent="0.2">
      <c r="D148" s="10"/>
    </row>
    <row r="149" spans="3:33" x14ac:dyDescent="0.2">
      <c r="D149" s="10"/>
    </row>
    <row r="150" spans="3:33" x14ac:dyDescent="0.2">
      <c r="D150" s="10"/>
    </row>
    <row r="151" spans="3:33" x14ac:dyDescent="0.2">
      <c r="D151" s="10"/>
    </row>
    <row r="152" spans="3:33" x14ac:dyDescent="0.2">
      <c r="D152" s="10"/>
    </row>
    <row r="153" spans="3:33" x14ac:dyDescent="0.2">
      <c r="D153" s="10"/>
    </row>
    <row r="154" spans="3:33" x14ac:dyDescent="0.2">
      <c r="D154" s="10"/>
    </row>
    <row r="155" spans="3:33" x14ac:dyDescent="0.2">
      <c r="D155" s="10"/>
    </row>
    <row r="156" spans="3:33" x14ac:dyDescent="0.2">
      <c r="D156" s="10"/>
    </row>
    <row r="157" spans="3:33" x14ac:dyDescent="0.2">
      <c r="D157" s="10"/>
    </row>
    <row r="158" spans="3:33" x14ac:dyDescent="0.2">
      <c r="D158" s="10"/>
    </row>
    <row r="159" spans="3:33" x14ac:dyDescent="0.2">
      <c r="D159" s="10"/>
    </row>
    <row r="160" spans="3:33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formatRows="0"/>
  <mergeCells count="37">
    <mergeCell ref="C142:G142"/>
    <mergeCell ref="C129:G129"/>
    <mergeCell ref="C132:G132"/>
    <mergeCell ref="C134:G134"/>
    <mergeCell ref="C136:G136"/>
    <mergeCell ref="C138:G138"/>
    <mergeCell ref="C140:G140"/>
    <mergeCell ref="C127:G127"/>
    <mergeCell ref="C74:G74"/>
    <mergeCell ref="C78:G78"/>
    <mergeCell ref="C80:G80"/>
    <mergeCell ref="C83:G83"/>
    <mergeCell ref="C89:G89"/>
    <mergeCell ref="C106:G106"/>
    <mergeCell ref="C111:G111"/>
    <mergeCell ref="C116:G116"/>
    <mergeCell ref="C120:G120"/>
    <mergeCell ref="C122:G122"/>
    <mergeCell ref="C125:G125"/>
    <mergeCell ref="C60:G60"/>
    <mergeCell ref="C13:G13"/>
    <mergeCell ref="C15:G15"/>
    <mergeCell ref="C17:G17"/>
    <mergeCell ref="C18:G18"/>
    <mergeCell ref="C21:G21"/>
    <mergeCell ref="C27:G27"/>
    <mergeCell ref="C38:G38"/>
    <mergeCell ref="C42:G42"/>
    <mergeCell ref="C46:G46"/>
    <mergeCell ref="C50:G50"/>
    <mergeCell ref="C59:G59"/>
    <mergeCell ref="C11:G11"/>
    <mergeCell ref="A1:G1"/>
    <mergeCell ref="C2:G2"/>
    <mergeCell ref="C3:G3"/>
    <mergeCell ref="C4:G4"/>
    <mergeCell ref="C10:G10"/>
  </mergeCells>
  <pageMargins left="0.39370078740157483" right="0.19685039370078741" top="0.59055118110236227" bottom="0.39370078740157483" header="0" footer="0.19685039370078741"/>
  <pageSetup paperSize="9" orientation="landscape" verticalDpi="0" r:id="rId1"/>
  <headerFooter alignWithMargins="0">
    <oddFooter>&amp;L&amp;8Zpracováno programem &amp;"Arial CE,Tučné"BUILDpower S,  © RTS, a.s.&amp;C&amp;8Stránka &amp;P z &amp;N&amp;R&amp;8HP4-7-51967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BH5000"/>
  <sheetViews>
    <sheetView workbookViewId="0">
      <pane ySplit="7" topLeftCell="A8" activePane="bottomLeft" state="frozen"/>
      <selection activeCell="B1" sqref="B1:J1"/>
      <selection pane="bottomLeft" sqref="A1:J1"/>
    </sheetView>
  </sheetViews>
  <sheetFormatPr defaultRowHeight="12.75" outlineLevelRow="3" x14ac:dyDescent="0.2"/>
  <cols>
    <col min="1" max="1" width="3.42578125" customWidth="1"/>
    <col min="2" max="2" width="12.42578125" style="116" customWidth="1"/>
    <col min="3" max="3" width="63.28515625" style="116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55" t="s">
        <v>201</v>
      </c>
      <c r="B1" s="255"/>
      <c r="C1" s="255"/>
      <c r="D1" s="255"/>
      <c r="E1" s="255"/>
      <c r="F1" s="255"/>
      <c r="G1" s="255"/>
      <c r="AG1" t="s">
        <v>202</v>
      </c>
    </row>
    <row r="2" spans="1:60" ht="24.95" customHeight="1" x14ac:dyDescent="0.2">
      <c r="A2" s="48" t="s">
        <v>7</v>
      </c>
      <c r="B2" s="195" t="s">
        <v>42</v>
      </c>
      <c r="C2" s="256" t="s">
        <v>43</v>
      </c>
      <c r="D2" s="257"/>
      <c r="E2" s="257"/>
      <c r="F2" s="257"/>
      <c r="G2" s="258"/>
      <c r="AG2" t="s">
        <v>203</v>
      </c>
    </row>
    <row r="3" spans="1:60" ht="24.95" customHeight="1" x14ac:dyDescent="0.2">
      <c r="A3" s="48" t="s">
        <v>8</v>
      </c>
      <c r="B3" s="47" t="s">
        <v>74</v>
      </c>
      <c r="C3" s="259" t="s">
        <v>75</v>
      </c>
      <c r="D3" s="260"/>
      <c r="E3" s="260"/>
      <c r="F3" s="260"/>
      <c r="G3" s="261"/>
      <c r="AC3" s="116" t="s">
        <v>203</v>
      </c>
      <c r="AG3" t="s">
        <v>204</v>
      </c>
    </row>
    <row r="4" spans="1:60" ht="24.95" customHeight="1" x14ac:dyDescent="0.2">
      <c r="A4" s="135" t="s">
        <v>9</v>
      </c>
      <c r="B4" s="196" t="s">
        <v>76</v>
      </c>
      <c r="C4" s="262" t="s">
        <v>77</v>
      </c>
      <c r="D4" s="263"/>
      <c r="E4" s="263"/>
      <c r="F4" s="263"/>
      <c r="G4" s="264"/>
      <c r="AG4" t="s">
        <v>205</v>
      </c>
    </row>
    <row r="5" spans="1:60" x14ac:dyDescent="0.2">
      <c r="D5" s="10"/>
    </row>
    <row r="6" spans="1:60" ht="38.25" x14ac:dyDescent="0.2">
      <c r="A6" s="137" t="s">
        <v>206</v>
      </c>
      <c r="B6" s="139" t="s">
        <v>207</v>
      </c>
      <c r="C6" s="139" t="s">
        <v>208</v>
      </c>
      <c r="D6" s="138" t="s">
        <v>209</v>
      </c>
      <c r="E6" s="137" t="s">
        <v>210</v>
      </c>
      <c r="F6" s="136" t="s">
        <v>211</v>
      </c>
      <c r="G6" s="137" t="s">
        <v>28</v>
      </c>
      <c r="H6" s="140" t="s">
        <v>29</v>
      </c>
      <c r="I6" s="140" t="s">
        <v>212</v>
      </c>
      <c r="J6" s="140" t="s">
        <v>30</v>
      </c>
      <c r="K6" s="140" t="s">
        <v>213</v>
      </c>
      <c r="L6" s="140" t="s">
        <v>214</v>
      </c>
      <c r="M6" s="140" t="s">
        <v>215</v>
      </c>
      <c r="N6" s="140" t="s">
        <v>216</v>
      </c>
      <c r="O6" s="140" t="s">
        <v>217</v>
      </c>
      <c r="P6" s="140" t="s">
        <v>218</v>
      </c>
      <c r="Q6" s="140" t="s">
        <v>219</v>
      </c>
      <c r="R6" s="140" t="s">
        <v>220</v>
      </c>
      <c r="S6" s="140" t="s">
        <v>221</v>
      </c>
      <c r="T6" s="140" t="s">
        <v>222</v>
      </c>
      <c r="U6" s="140" t="s">
        <v>223</v>
      </c>
      <c r="V6" s="140" t="s">
        <v>224</v>
      </c>
      <c r="W6" s="140" t="s">
        <v>225</v>
      </c>
      <c r="X6" s="140" t="s">
        <v>226</v>
      </c>
      <c r="Y6" s="140" t="s">
        <v>227</v>
      </c>
    </row>
    <row r="7" spans="1:60" hidden="1" x14ac:dyDescent="0.2">
      <c r="A7" s="3"/>
      <c r="B7" s="4"/>
      <c r="C7" s="4"/>
      <c r="D7" s="6"/>
      <c r="E7" s="142"/>
      <c r="F7" s="143"/>
      <c r="G7" s="143"/>
      <c r="H7" s="143"/>
      <c r="I7" s="143"/>
      <c r="J7" s="143"/>
      <c r="K7" s="143"/>
      <c r="L7" s="143"/>
      <c r="M7" s="143"/>
      <c r="N7" s="142"/>
      <c r="O7" s="142"/>
      <c r="P7" s="142"/>
      <c r="Q7" s="142"/>
      <c r="R7" s="143"/>
      <c r="S7" s="143"/>
      <c r="T7" s="143"/>
      <c r="U7" s="143"/>
      <c r="V7" s="143"/>
      <c r="W7" s="143"/>
      <c r="X7" s="143"/>
      <c r="Y7" s="143"/>
    </row>
    <row r="8" spans="1:60" x14ac:dyDescent="0.2">
      <c r="A8" s="157" t="s">
        <v>228</v>
      </c>
      <c r="B8" s="158" t="s">
        <v>112</v>
      </c>
      <c r="C8" s="180" t="s">
        <v>113</v>
      </c>
      <c r="D8" s="159"/>
      <c r="E8" s="160"/>
      <c r="F8" s="161"/>
      <c r="G8" s="161">
        <f>SUMIF(AG9:AG44,"&lt;&gt;NOR",G9:G44)</f>
        <v>0</v>
      </c>
      <c r="H8" s="161"/>
      <c r="I8" s="161">
        <f>SUM(I9:I44)</f>
        <v>0</v>
      </c>
      <c r="J8" s="161"/>
      <c r="K8" s="161">
        <f>SUM(K9:K44)</f>
        <v>0</v>
      </c>
      <c r="L8" s="161"/>
      <c r="M8" s="161">
        <f>SUM(M9:M44)</f>
        <v>0</v>
      </c>
      <c r="N8" s="160"/>
      <c r="O8" s="160">
        <f>SUM(O9:O44)</f>
        <v>32.910000000000004</v>
      </c>
      <c r="P8" s="160"/>
      <c r="Q8" s="160">
        <f>SUM(Q9:Q44)</f>
        <v>0</v>
      </c>
      <c r="R8" s="161"/>
      <c r="S8" s="161"/>
      <c r="T8" s="162"/>
      <c r="U8" s="156"/>
      <c r="V8" s="156">
        <f>SUM(V9:V44)</f>
        <v>2783.7200000000003</v>
      </c>
      <c r="W8" s="156"/>
      <c r="X8" s="156"/>
      <c r="Y8" s="156"/>
      <c r="AG8" t="s">
        <v>229</v>
      </c>
    </row>
    <row r="9" spans="1:60" ht="22.5" outlineLevel="1" x14ac:dyDescent="0.2">
      <c r="A9" s="164">
        <v>1</v>
      </c>
      <c r="B9" s="165" t="s">
        <v>1289</v>
      </c>
      <c r="C9" s="181" t="s">
        <v>1290</v>
      </c>
      <c r="D9" s="166" t="s">
        <v>232</v>
      </c>
      <c r="E9" s="167">
        <v>180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7">
        <v>0</v>
      </c>
      <c r="O9" s="167">
        <f>ROUND(E9*N9,2)</f>
        <v>0</v>
      </c>
      <c r="P9" s="167">
        <v>0</v>
      </c>
      <c r="Q9" s="167">
        <f>ROUND(E9*P9,2)</f>
        <v>0</v>
      </c>
      <c r="R9" s="169" t="s">
        <v>284</v>
      </c>
      <c r="S9" s="169" t="s">
        <v>234</v>
      </c>
      <c r="T9" s="170" t="s">
        <v>234</v>
      </c>
      <c r="U9" s="152">
        <v>0.20300000000000001</v>
      </c>
      <c r="V9" s="152">
        <f>ROUND(E9*U9,2)</f>
        <v>36.54</v>
      </c>
      <c r="W9" s="152"/>
      <c r="X9" s="152" t="s">
        <v>285</v>
      </c>
      <c r="Y9" s="152" t="s">
        <v>236</v>
      </c>
      <c r="Z9" s="141"/>
      <c r="AA9" s="141"/>
      <c r="AB9" s="141"/>
      <c r="AC9" s="141"/>
      <c r="AD9" s="141"/>
      <c r="AE9" s="141"/>
      <c r="AF9" s="141"/>
      <c r="AG9" s="141" t="s">
        <v>286</v>
      </c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</row>
    <row r="10" spans="1:60" ht="22.5" outlineLevel="2" x14ac:dyDescent="0.2">
      <c r="A10" s="148"/>
      <c r="B10" s="149"/>
      <c r="C10" s="265" t="s">
        <v>1291</v>
      </c>
      <c r="D10" s="266"/>
      <c r="E10" s="266"/>
      <c r="F10" s="266"/>
      <c r="G10" s="266"/>
      <c r="H10" s="152"/>
      <c r="I10" s="152"/>
      <c r="J10" s="152"/>
      <c r="K10" s="152"/>
      <c r="L10" s="152"/>
      <c r="M10" s="152"/>
      <c r="N10" s="151"/>
      <c r="O10" s="151"/>
      <c r="P10" s="151"/>
      <c r="Q10" s="151"/>
      <c r="R10" s="152"/>
      <c r="S10" s="152"/>
      <c r="T10" s="152"/>
      <c r="U10" s="152"/>
      <c r="V10" s="152"/>
      <c r="W10" s="152"/>
      <c r="X10" s="152"/>
      <c r="Y10" s="152"/>
      <c r="Z10" s="141"/>
      <c r="AA10" s="141"/>
      <c r="AB10" s="141"/>
      <c r="AC10" s="141"/>
      <c r="AD10" s="141"/>
      <c r="AE10" s="141"/>
      <c r="AF10" s="141"/>
      <c r="AG10" s="141" t="s">
        <v>239</v>
      </c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71" t="str">
        <f>C10</f>
        <v>na vzdálenost od hladiny vody v jímce po výšku roviny proložené osou nejvyššího bodu výtlačného potrubí. Včetně odpadní potrubí v délce do 20 m.</v>
      </c>
      <c r="BB10" s="141"/>
      <c r="BC10" s="141"/>
      <c r="BD10" s="141"/>
      <c r="BE10" s="141"/>
      <c r="BF10" s="141"/>
      <c r="BG10" s="141"/>
      <c r="BH10" s="141"/>
    </row>
    <row r="11" spans="1:60" ht="22.5" outlineLevel="1" x14ac:dyDescent="0.2">
      <c r="A11" s="164">
        <v>2</v>
      </c>
      <c r="B11" s="165" t="s">
        <v>1293</v>
      </c>
      <c r="C11" s="181" t="s">
        <v>1294</v>
      </c>
      <c r="D11" s="166" t="s">
        <v>884</v>
      </c>
      <c r="E11" s="167">
        <v>90</v>
      </c>
      <c r="F11" s="168"/>
      <c r="G11" s="169">
        <f>ROUND(E11*F11,2)</f>
        <v>0</v>
      </c>
      <c r="H11" s="168"/>
      <c r="I11" s="169">
        <f>ROUND(E11*H11,2)</f>
        <v>0</v>
      </c>
      <c r="J11" s="168"/>
      <c r="K11" s="169">
        <f>ROUND(E11*J11,2)</f>
        <v>0</v>
      </c>
      <c r="L11" s="169">
        <v>21</v>
      </c>
      <c r="M11" s="169">
        <f>G11*(1+L11/100)</f>
        <v>0</v>
      </c>
      <c r="N11" s="167">
        <v>0</v>
      </c>
      <c r="O11" s="167">
        <f>ROUND(E11*N11,2)</f>
        <v>0</v>
      </c>
      <c r="P11" s="167">
        <v>0</v>
      </c>
      <c r="Q11" s="167">
        <f>ROUND(E11*P11,2)</f>
        <v>0</v>
      </c>
      <c r="R11" s="169" t="s">
        <v>284</v>
      </c>
      <c r="S11" s="169" t="s">
        <v>234</v>
      </c>
      <c r="T11" s="170" t="s">
        <v>234</v>
      </c>
      <c r="U11" s="152">
        <v>0</v>
      </c>
      <c r="V11" s="152">
        <f>ROUND(E11*U11,2)</f>
        <v>0</v>
      </c>
      <c r="W11" s="152"/>
      <c r="X11" s="152" t="s">
        <v>285</v>
      </c>
      <c r="Y11" s="152" t="s">
        <v>236</v>
      </c>
      <c r="Z11" s="141"/>
      <c r="AA11" s="141"/>
      <c r="AB11" s="141"/>
      <c r="AC11" s="141"/>
      <c r="AD11" s="141"/>
      <c r="AE11" s="141"/>
      <c r="AF11" s="141"/>
      <c r="AG11" s="141" t="s">
        <v>286</v>
      </c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</row>
    <row r="12" spans="1:60" ht="22.5" outlineLevel="2" x14ac:dyDescent="0.2">
      <c r="A12" s="148"/>
      <c r="B12" s="149"/>
      <c r="C12" s="265" t="s">
        <v>1295</v>
      </c>
      <c r="D12" s="266"/>
      <c r="E12" s="266"/>
      <c r="F12" s="266"/>
      <c r="G12" s="266"/>
      <c r="H12" s="152"/>
      <c r="I12" s="152"/>
      <c r="J12" s="152"/>
      <c r="K12" s="152"/>
      <c r="L12" s="152"/>
      <c r="M12" s="152"/>
      <c r="N12" s="151"/>
      <c r="O12" s="151"/>
      <c r="P12" s="151"/>
      <c r="Q12" s="151"/>
      <c r="R12" s="152"/>
      <c r="S12" s="152"/>
      <c r="T12" s="152"/>
      <c r="U12" s="152"/>
      <c r="V12" s="152"/>
      <c r="W12" s="152"/>
      <c r="X12" s="152"/>
      <c r="Y12" s="152"/>
      <c r="Z12" s="141"/>
      <c r="AA12" s="141"/>
      <c r="AB12" s="141"/>
      <c r="AC12" s="141"/>
      <c r="AD12" s="141"/>
      <c r="AE12" s="141"/>
      <c r="AF12" s="141"/>
      <c r="AG12" s="141" t="s">
        <v>239</v>
      </c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71" t="str">
        <f>C12</f>
        <v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v>
      </c>
      <c r="BB12" s="141"/>
      <c r="BC12" s="141"/>
      <c r="BD12" s="141"/>
      <c r="BE12" s="141"/>
      <c r="BF12" s="141"/>
      <c r="BG12" s="141"/>
      <c r="BH12" s="141"/>
    </row>
    <row r="13" spans="1:60" ht="22.5" outlineLevel="1" x14ac:dyDescent="0.2">
      <c r="A13" s="164">
        <v>3</v>
      </c>
      <c r="B13" s="165" t="s">
        <v>1872</v>
      </c>
      <c r="C13" s="181" t="s">
        <v>1873</v>
      </c>
      <c r="D13" s="166" t="s">
        <v>244</v>
      </c>
      <c r="E13" s="167">
        <v>178.80500000000001</v>
      </c>
      <c r="F13" s="168"/>
      <c r="G13" s="169">
        <f>ROUND(E13*F13,2)</f>
        <v>0</v>
      </c>
      <c r="H13" s="168"/>
      <c r="I13" s="169">
        <f>ROUND(E13*H13,2)</f>
        <v>0</v>
      </c>
      <c r="J13" s="168"/>
      <c r="K13" s="169">
        <f>ROUND(E13*J13,2)</f>
        <v>0</v>
      </c>
      <c r="L13" s="169">
        <v>21</v>
      </c>
      <c r="M13" s="169">
        <f>G13*(1+L13/100)</f>
        <v>0</v>
      </c>
      <c r="N13" s="167">
        <v>0</v>
      </c>
      <c r="O13" s="167">
        <f>ROUND(E13*N13,2)</f>
        <v>0</v>
      </c>
      <c r="P13" s="167">
        <v>0</v>
      </c>
      <c r="Q13" s="167">
        <f>ROUND(E13*P13,2)</f>
        <v>0</v>
      </c>
      <c r="R13" s="169" t="s">
        <v>284</v>
      </c>
      <c r="S13" s="169" t="s">
        <v>234</v>
      </c>
      <c r="T13" s="170" t="s">
        <v>234</v>
      </c>
      <c r="U13" s="152">
        <v>2.1269999999999998</v>
      </c>
      <c r="V13" s="152">
        <f>ROUND(E13*U13,2)</f>
        <v>380.32</v>
      </c>
      <c r="W13" s="152"/>
      <c r="X13" s="152" t="s">
        <v>285</v>
      </c>
      <c r="Y13" s="152" t="s">
        <v>236</v>
      </c>
      <c r="Z13" s="141"/>
      <c r="AA13" s="141"/>
      <c r="AB13" s="141"/>
      <c r="AC13" s="141"/>
      <c r="AD13" s="141"/>
      <c r="AE13" s="141"/>
      <c r="AF13" s="141"/>
      <c r="AG13" s="141" t="s">
        <v>286</v>
      </c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</row>
    <row r="14" spans="1:60" ht="22.5" outlineLevel="2" x14ac:dyDescent="0.2">
      <c r="A14" s="148"/>
      <c r="B14" s="149"/>
      <c r="C14" s="265" t="s">
        <v>1874</v>
      </c>
      <c r="D14" s="266"/>
      <c r="E14" s="266"/>
      <c r="F14" s="266"/>
      <c r="G14" s="266"/>
      <c r="H14" s="152"/>
      <c r="I14" s="152"/>
      <c r="J14" s="152"/>
      <c r="K14" s="152"/>
      <c r="L14" s="152"/>
      <c r="M14" s="152"/>
      <c r="N14" s="151"/>
      <c r="O14" s="151"/>
      <c r="P14" s="151"/>
      <c r="Q14" s="151"/>
      <c r="R14" s="152"/>
      <c r="S14" s="152"/>
      <c r="T14" s="152"/>
      <c r="U14" s="152"/>
      <c r="V14" s="152"/>
      <c r="W14" s="152"/>
      <c r="X14" s="152"/>
      <c r="Y14" s="152"/>
      <c r="Z14" s="141"/>
      <c r="AA14" s="141"/>
      <c r="AB14" s="141"/>
      <c r="AC14" s="141"/>
      <c r="AD14" s="141"/>
      <c r="AE14" s="141"/>
      <c r="AF14" s="141"/>
      <c r="AG14" s="141" t="s">
        <v>239</v>
      </c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71" t="str">
        <f>C14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14" s="141"/>
      <c r="BC14" s="141"/>
      <c r="BD14" s="141"/>
      <c r="BE14" s="141"/>
      <c r="BF14" s="141"/>
      <c r="BG14" s="141"/>
      <c r="BH14" s="141"/>
    </row>
    <row r="15" spans="1:60" ht="22.5" outlineLevel="2" x14ac:dyDescent="0.2">
      <c r="A15" s="148"/>
      <c r="B15" s="149"/>
      <c r="C15" s="182" t="s">
        <v>1875</v>
      </c>
      <c r="D15" s="154"/>
      <c r="E15" s="155">
        <v>191.18</v>
      </c>
      <c r="F15" s="152"/>
      <c r="G15" s="152"/>
      <c r="H15" s="152"/>
      <c r="I15" s="152"/>
      <c r="J15" s="152"/>
      <c r="K15" s="152"/>
      <c r="L15" s="152"/>
      <c r="M15" s="152"/>
      <c r="N15" s="151"/>
      <c r="O15" s="151"/>
      <c r="P15" s="151"/>
      <c r="Q15" s="151"/>
      <c r="R15" s="152"/>
      <c r="S15" s="152"/>
      <c r="T15" s="152"/>
      <c r="U15" s="152"/>
      <c r="V15" s="152"/>
      <c r="W15" s="152"/>
      <c r="X15" s="152"/>
      <c r="Y15" s="152"/>
      <c r="Z15" s="141"/>
      <c r="AA15" s="141"/>
      <c r="AB15" s="141"/>
      <c r="AC15" s="141"/>
      <c r="AD15" s="141"/>
      <c r="AE15" s="141"/>
      <c r="AF15" s="141"/>
      <c r="AG15" s="141" t="s">
        <v>241</v>
      </c>
      <c r="AH15" s="141">
        <v>0</v>
      </c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</row>
    <row r="16" spans="1:60" outlineLevel="3" x14ac:dyDescent="0.2">
      <c r="A16" s="148"/>
      <c r="B16" s="149"/>
      <c r="C16" s="182" t="s">
        <v>1876</v>
      </c>
      <c r="D16" s="154"/>
      <c r="E16" s="155">
        <v>-12.375</v>
      </c>
      <c r="F16" s="152"/>
      <c r="G16" s="152"/>
      <c r="H16" s="152"/>
      <c r="I16" s="152"/>
      <c r="J16" s="152"/>
      <c r="K16" s="152"/>
      <c r="L16" s="152"/>
      <c r="M16" s="152"/>
      <c r="N16" s="151"/>
      <c r="O16" s="151"/>
      <c r="P16" s="151"/>
      <c r="Q16" s="151"/>
      <c r="R16" s="152"/>
      <c r="S16" s="152"/>
      <c r="T16" s="152"/>
      <c r="U16" s="152"/>
      <c r="V16" s="152"/>
      <c r="W16" s="152"/>
      <c r="X16" s="152"/>
      <c r="Y16" s="152"/>
      <c r="Z16" s="141"/>
      <c r="AA16" s="141"/>
      <c r="AB16" s="141"/>
      <c r="AC16" s="141"/>
      <c r="AD16" s="141"/>
      <c r="AE16" s="141"/>
      <c r="AF16" s="141"/>
      <c r="AG16" s="141" t="s">
        <v>241</v>
      </c>
      <c r="AH16" s="141">
        <v>0</v>
      </c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</row>
    <row r="17" spans="1:60" outlineLevel="1" x14ac:dyDescent="0.2">
      <c r="A17" s="164">
        <v>4</v>
      </c>
      <c r="B17" s="165" t="s">
        <v>1877</v>
      </c>
      <c r="C17" s="181" t="s">
        <v>1878</v>
      </c>
      <c r="D17" s="166" t="s">
        <v>244</v>
      </c>
      <c r="E17" s="167">
        <v>178.80500000000001</v>
      </c>
      <c r="F17" s="168"/>
      <c r="G17" s="169">
        <f>ROUND(E17*F17,2)</f>
        <v>0</v>
      </c>
      <c r="H17" s="168"/>
      <c r="I17" s="169">
        <f>ROUND(E17*H17,2)</f>
        <v>0</v>
      </c>
      <c r="J17" s="168"/>
      <c r="K17" s="169">
        <f>ROUND(E17*J17,2)</f>
        <v>0</v>
      </c>
      <c r="L17" s="169">
        <v>21</v>
      </c>
      <c r="M17" s="169">
        <f>G17*(1+L17/100)</f>
        <v>0</v>
      </c>
      <c r="N17" s="167">
        <v>0</v>
      </c>
      <c r="O17" s="167">
        <f>ROUND(E17*N17,2)</f>
        <v>0</v>
      </c>
      <c r="P17" s="167">
        <v>0</v>
      </c>
      <c r="Q17" s="167">
        <f>ROUND(E17*P17,2)</f>
        <v>0</v>
      </c>
      <c r="R17" s="169" t="s">
        <v>284</v>
      </c>
      <c r="S17" s="169" t="s">
        <v>234</v>
      </c>
      <c r="T17" s="170" t="s">
        <v>234</v>
      </c>
      <c r="U17" s="152">
        <v>0.154</v>
      </c>
      <c r="V17" s="152">
        <f>ROUND(E17*U17,2)</f>
        <v>27.54</v>
      </c>
      <c r="W17" s="152"/>
      <c r="X17" s="152" t="s">
        <v>285</v>
      </c>
      <c r="Y17" s="152" t="s">
        <v>236</v>
      </c>
      <c r="Z17" s="141"/>
      <c r="AA17" s="141"/>
      <c r="AB17" s="141"/>
      <c r="AC17" s="141"/>
      <c r="AD17" s="141"/>
      <c r="AE17" s="141"/>
      <c r="AF17" s="141"/>
      <c r="AG17" s="141" t="s">
        <v>286</v>
      </c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</row>
    <row r="18" spans="1:60" ht="22.5" outlineLevel="2" x14ac:dyDescent="0.2">
      <c r="A18" s="148"/>
      <c r="B18" s="149"/>
      <c r="C18" s="265" t="s">
        <v>1874</v>
      </c>
      <c r="D18" s="266"/>
      <c r="E18" s="266"/>
      <c r="F18" s="266"/>
      <c r="G18" s="266"/>
      <c r="H18" s="152"/>
      <c r="I18" s="152"/>
      <c r="J18" s="152"/>
      <c r="K18" s="152"/>
      <c r="L18" s="152"/>
      <c r="M18" s="152"/>
      <c r="N18" s="151"/>
      <c r="O18" s="151"/>
      <c r="P18" s="151"/>
      <c r="Q18" s="151"/>
      <c r="R18" s="152"/>
      <c r="S18" s="152"/>
      <c r="T18" s="152"/>
      <c r="U18" s="152"/>
      <c r="V18" s="152"/>
      <c r="W18" s="152"/>
      <c r="X18" s="152"/>
      <c r="Y18" s="152"/>
      <c r="Z18" s="141"/>
      <c r="AA18" s="141"/>
      <c r="AB18" s="141"/>
      <c r="AC18" s="141"/>
      <c r="AD18" s="141"/>
      <c r="AE18" s="141"/>
      <c r="AF18" s="141"/>
      <c r="AG18" s="141" t="s">
        <v>239</v>
      </c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71" t="str">
        <f>C18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18" s="141"/>
      <c r="BC18" s="141"/>
      <c r="BD18" s="141"/>
      <c r="BE18" s="141"/>
      <c r="BF18" s="141"/>
      <c r="BG18" s="141"/>
      <c r="BH18" s="141"/>
    </row>
    <row r="19" spans="1:60" outlineLevel="1" x14ac:dyDescent="0.2">
      <c r="A19" s="164">
        <v>5</v>
      </c>
      <c r="B19" s="165" t="s">
        <v>1879</v>
      </c>
      <c r="C19" s="181" t="s">
        <v>1880</v>
      </c>
      <c r="D19" s="166" t="s">
        <v>244</v>
      </c>
      <c r="E19" s="167">
        <v>536.41499999999996</v>
      </c>
      <c r="F19" s="168"/>
      <c r="G19" s="169">
        <f>ROUND(E19*F19,2)</f>
        <v>0</v>
      </c>
      <c r="H19" s="168"/>
      <c r="I19" s="169">
        <f>ROUND(E19*H19,2)</f>
        <v>0</v>
      </c>
      <c r="J19" s="168"/>
      <c r="K19" s="169">
        <f>ROUND(E19*J19,2)</f>
        <v>0</v>
      </c>
      <c r="L19" s="169">
        <v>21</v>
      </c>
      <c r="M19" s="169">
        <f>G19*(1+L19/100)</f>
        <v>0</v>
      </c>
      <c r="N19" s="167">
        <v>8.2900000000000005E-3</v>
      </c>
      <c r="O19" s="167">
        <f>ROUND(E19*N19,2)</f>
        <v>4.45</v>
      </c>
      <c r="P19" s="167">
        <v>0</v>
      </c>
      <c r="Q19" s="167">
        <f>ROUND(E19*P19,2)</f>
        <v>0</v>
      </c>
      <c r="R19" s="169" t="s">
        <v>284</v>
      </c>
      <c r="S19" s="169" t="s">
        <v>234</v>
      </c>
      <c r="T19" s="170" t="s">
        <v>234</v>
      </c>
      <c r="U19" s="152">
        <v>1.5269999999999999</v>
      </c>
      <c r="V19" s="152">
        <f>ROUND(E19*U19,2)</f>
        <v>819.11</v>
      </c>
      <c r="W19" s="152"/>
      <c r="X19" s="152" t="s">
        <v>285</v>
      </c>
      <c r="Y19" s="152" t="s">
        <v>236</v>
      </c>
      <c r="Z19" s="141"/>
      <c r="AA19" s="141"/>
      <c r="AB19" s="141"/>
      <c r="AC19" s="141"/>
      <c r="AD19" s="141"/>
      <c r="AE19" s="141"/>
      <c r="AF19" s="141"/>
      <c r="AG19" s="141" t="s">
        <v>286</v>
      </c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</row>
    <row r="20" spans="1:60" ht="22.5" outlineLevel="2" x14ac:dyDescent="0.2">
      <c r="A20" s="148"/>
      <c r="B20" s="149"/>
      <c r="C20" s="265" t="s">
        <v>1874</v>
      </c>
      <c r="D20" s="266"/>
      <c r="E20" s="266"/>
      <c r="F20" s="266"/>
      <c r="G20" s="266"/>
      <c r="H20" s="152"/>
      <c r="I20" s="152"/>
      <c r="J20" s="152"/>
      <c r="K20" s="152"/>
      <c r="L20" s="152"/>
      <c r="M20" s="152"/>
      <c r="N20" s="151"/>
      <c r="O20" s="151"/>
      <c r="P20" s="151"/>
      <c r="Q20" s="151"/>
      <c r="R20" s="152"/>
      <c r="S20" s="152"/>
      <c r="T20" s="152"/>
      <c r="U20" s="152"/>
      <c r="V20" s="152"/>
      <c r="W20" s="152"/>
      <c r="X20" s="152"/>
      <c r="Y20" s="152"/>
      <c r="Z20" s="141"/>
      <c r="AA20" s="141"/>
      <c r="AB20" s="141"/>
      <c r="AC20" s="141"/>
      <c r="AD20" s="141"/>
      <c r="AE20" s="141"/>
      <c r="AF20" s="141"/>
      <c r="AG20" s="141" t="s">
        <v>239</v>
      </c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71" t="str">
        <f>C20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20" s="141"/>
      <c r="BC20" s="141"/>
      <c r="BD20" s="141"/>
      <c r="BE20" s="141"/>
      <c r="BF20" s="141"/>
      <c r="BG20" s="141"/>
      <c r="BH20" s="141"/>
    </row>
    <row r="21" spans="1:60" ht="22.5" outlineLevel="2" x14ac:dyDescent="0.2">
      <c r="A21" s="148"/>
      <c r="B21" s="149"/>
      <c r="C21" s="182" t="s">
        <v>1881</v>
      </c>
      <c r="D21" s="154"/>
      <c r="E21" s="155">
        <v>573.54</v>
      </c>
      <c r="F21" s="152"/>
      <c r="G21" s="152"/>
      <c r="H21" s="152"/>
      <c r="I21" s="152"/>
      <c r="J21" s="152"/>
      <c r="K21" s="152"/>
      <c r="L21" s="152"/>
      <c r="M21" s="152"/>
      <c r="N21" s="151"/>
      <c r="O21" s="151"/>
      <c r="P21" s="151"/>
      <c r="Q21" s="151"/>
      <c r="R21" s="152"/>
      <c r="S21" s="152"/>
      <c r="T21" s="152"/>
      <c r="U21" s="152"/>
      <c r="V21" s="152"/>
      <c r="W21" s="152"/>
      <c r="X21" s="152"/>
      <c r="Y21" s="152"/>
      <c r="Z21" s="141"/>
      <c r="AA21" s="141"/>
      <c r="AB21" s="141"/>
      <c r="AC21" s="141"/>
      <c r="AD21" s="141"/>
      <c r="AE21" s="141"/>
      <c r="AF21" s="141"/>
      <c r="AG21" s="141" t="s">
        <v>241</v>
      </c>
      <c r="AH21" s="141">
        <v>0</v>
      </c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</row>
    <row r="22" spans="1:60" outlineLevel="3" x14ac:dyDescent="0.2">
      <c r="A22" s="148"/>
      <c r="B22" s="149"/>
      <c r="C22" s="182" t="s">
        <v>1882</v>
      </c>
      <c r="D22" s="154"/>
      <c r="E22" s="155">
        <v>-37.125</v>
      </c>
      <c r="F22" s="152"/>
      <c r="G22" s="152"/>
      <c r="H22" s="152"/>
      <c r="I22" s="152"/>
      <c r="J22" s="152"/>
      <c r="K22" s="152"/>
      <c r="L22" s="152"/>
      <c r="M22" s="152"/>
      <c r="N22" s="151"/>
      <c r="O22" s="151"/>
      <c r="P22" s="151"/>
      <c r="Q22" s="151"/>
      <c r="R22" s="152"/>
      <c r="S22" s="152"/>
      <c r="T22" s="152"/>
      <c r="U22" s="152"/>
      <c r="V22" s="152"/>
      <c r="W22" s="152"/>
      <c r="X22" s="152"/>
      <c r="Y22" s="152"/>
      <c r="Z22" s="141"/>
      <c r="AA22" s="141"/>
      <c r="AB22" s="141"/>
      <c r="AC22" s="141"/>
      <c r="AD22" s="141"/>
      <c r="AE22" s="141"/>
      <c r="AF22" s="141"/>
      <c r="AG22" s="141" t="s">
        <v>241</v>
      </c>
      <c r="AH22" s="141">
        <v>0</v>
      </c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</row>
    <row r="23" spans="1:60" outlineLevel="1" x14ac:dyDescent="0.2">
      <c r="A23" s="164">
        <v>6</v>
      </c>
      <c r="B23" s="165" t="s">
        <v>1883</v>
      </c>
      <c r="C23" s="181" t="s">
        <v>1884</v>
      </c>
      <c r="D23" s="166" t="s">
        <v>244</v>
      </c>
      <c r="E23" s="167">
        <v>114.43519999999999</v>
      </c>
      <c r="F23" s="168"/>
      <c r="G23" s="169">
        <f>ROUND(E23*F23,2)</f>
        <v>0</v>
      </c>
      <c r="H23" s="168"/>
      <c r="I23" s="169">
        <f>ROUND(E23*H23,2)</f>
        <v>0</v>
      </c>
      <c r="J23" s="168"/>
      <c r="K23" s="169">
        <f>ROUND(E23*J23,2)</f>
        <v>0</v>
      </c>
      <c r="L23" s="169">
        <v>21</v>
      </c>
      <c r="M23" s="169">
        <f>G23*(1+L23/100)</f>
        <v>0</v>
      </c>
      <c r="N23" s="167">
        <v>0</v>
      </c>
      <c r="O23" s="167">
        <f>ROUND(E23*N23,2)</f>
        <v>0</v>
      </c>
      <c r="P23" s="167">
        <v>0</v>
      </c>
      <c r="Q23" s="167">
        <f>ROUND(E23*P23,2)</f>
        <v>0</v>
      </c>
      <c r="R23" s="169" t="s">
        <v>284</v>
      </c>
      <c r="S23" s="169" t="s">
        <v>234</v>
      </c>
      <c r="T23" s="170" t="s">
        <v>234</v>
      </c>
      <c r="U23" s="152">
        <v>0.51900000000000002</v>
      </c>
      <c r="V23" s="152">
        <f>ROUND(E23*U23,2)</f>
        <v>59.39</v>
      </c>
      <c r="W23" s="152"/>
      <c r="X23" s="152" t="s">
        <v>285</v>
      </c>
      <c r="Y23" s="152" t="s">
        <v>236</v>
      </c>
      <c r="Z23" s="141"/>
      <c r="AA23" s="141"/>
      <c r="AB23" s="141"/>
      <c r="AC23" s="141"/>
      <c r="AD23" s="141"/>
      <c r="AE23" s="141"/>
      <c r="AF23" s="141"/>
      <c r="AG23" s="141" t="s">
        <v>286</v>
      </c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</row>
    <row r="24" spans="1:60" outlineLevel="2" x14ac:dyDescent="0.2">
      <c r="A24" s="148"/>
      <c r="B24" s="149"/>
      <c r="C24" s="265" t="s">
        <v>1353</v>
      </c>
      <c r="D24" s="266"/>
      <c r="E24" s="266"/>
      <c r="F24" s="266"/>
      <c r="G24" s="266"/>
      <c r="H24" s="152"/>
      <c r="I24" s="152"/>
      <c r="J24" s="152"/>
      <c r="K24" s="152"/>
      <c r="L24" s="152"/>
      <c r="M24" s="152"/>
      <c r="N24" s="151"/>
      <c r="O24" s="151"/>
      <c r="P24" s="151"/>
      <c r="Q24" s="151"/>
      <c r="R24" s="152"/>
      <c r="S24" s="152"/>
      <c r="T24" s="152"/>
      <c r="U24" s="152"/>
      <c r="V24" s="152"/>
      <c r="W24" s="152"/>
      <c r="X24" s="152"/>
      <c r="Y24" s="152"/>
      <c r="Z24" s="141"/>
      <c r="AA24" s="141"/>
      <c r="AB24" s="141"/>
      <c r="AC24" s="141"/>
      <c r="AD24" s="141"/>
      <c r="AE24" s="141"/>
      <c r="AF24" s="141"/>
      <c r="AG24" s="141" t="s">
        <v>239</v>
      </c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71" t="str">
        <f>C24</f>
        <v>bez naložení do dopravní nádoby, ale s vyprázdněním dopravní nádoby na hromadu nebo na dopravní prostředek,</v>
      </c>
      <c r="BB24" s="141"/>
      <c r="BC24" s="141"/>
      <c r="BD24" s="141"/>
      <c r="BE24" s="141"/>
      <c r="BF24" s="141"/>
      <c r="BG24" s="141"/>
      <c r="BH24" s="141"/>
    </row>
    <row r="25" spans="1:60" outlineLevel="2" x14ac:dyDescent="0.2">
      <c r="A25" s="148"/>
      <c r="B25" s="149"/>
      <c r="C25" s="182" t="s">
        <v>1885</v>
      </c>
      <c r="D25" s="154"/>
      <c r="E25" s="155">
        <v>114.43519999999999</v>
      </c>
      <c r="F25" s="152"/>
      <c r="G25" s="152"/>
      <c r="H25" s="152"/>
      <c r="I25" s="152"/>
      <c r="J25" s="152"/>
      <c r="K25" s="152"/>
      <c r="L25" s="152"/>
      <c r="M25" s="152"/>
      <c r="N25" s="151"/>
      <c r="O25" s="151"/>
      <c r="P25" s="151"/>
      <c r="Q25" s="151"/>
      <c r="R25" s="152"/>
      <c r="S25" s="152"/>
      <c r="T25" s="152"/>
      <c r="U25" s="152"/>
      <c r="V25" s="152"/>
      <c r="W25" s="152"/>
      <c r="X25" s="152"/>
      <c r="Y25" s="152"/>
      <c r="Z25" s="141"/>
      <c r="AA25" s="141"/>
      <c r="AB25" s="141"/>
      <c r="AC25" s="141"/>
      <c r="AD25" s="141"/>
      <c r="AE25" s="141"/>
      <c r="AF25" s="141"/>
      <c r="AG25" s="141" t="s">
        <v>241</v>
      </c>
      <c r="AH25" s="141">
        <v>0</v>
      </c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</row>
    <row r="26" spans="1:60" ht="22.5" outlineLevel="1" x14ac:dyDescent="0.2">
      <c r="A26" s="164">
        <v>7</v>
      </c>
      <c r="B26" s="165" t="s">
        <v>1360</v>
      </c>
      <c r="C26" s="181" t="s">
        <v>1361</v>
      </c>
      <c r="D26" s="166" t="s">
        <v>244</v>
      </c>
      <c r="E26" s="167">
        <v>236.00399999999999</v>
      </c>
      <c r="F26" s="168"/>
      <c r="G26" s="169">
        <f>ROUND(E26*F26,2)</f>
        <v>0</v>
      </c>
      <c r="H26" s="168"/>
      <c r="I26" s="169">
        <f>ROUND(E26*H26,2)</f>
        <v>0</v>
      </c>
      <c r="J26" s="168"/>
      <c r="K26" s="169">
        <f>ROUND(E26*J26,2)</f>
        <v>0</v>
      </c>
      <c r="L26" s="169">
        <v>21</v>
      </c>
      <c r="M26" s="169">
        <f>G26*(1+L26/100)</f>
        <v>0</v>
      </c>
      <c r="N26" s="167">
        <v>0</v>
      </c>
      <c r="O26" s="167">
        <f>ROUND(E26*N26,2)</f>
        <v>0</v>
      </c>
      <c r="P26" s="167">
        <v>0</v>
      </c>
      <c r="Q26" s="167">
        <f>ROUND(E26*P26,2)</f>
        <v>0</v>
      </c>
      <c r="R26" s="169" t="s">
        <v>284</v>
      </c>
      <c r="S26" s="169" t="s">
        <v>234</v>
      </c>
      <c r="T26" s="170" t="s">
        <v>234</v>
      </c>
      <c r="U26" s="152">
        <v>1.0999999999999999E-2</v>
      </c>
      <c r="V26" s="152">
        <f>ROUND(E26*U26,2)</f>
        <v>2.6</v>
      </c>
      <c r="W26" s="152"/>
      <c r="X26" s="152" t="s">
        <v>285</v>
      </c>
      <c r="Y26" s="152" t="s">
        <v>236</v>
      </c>
      <c r="Z26" s="141"/>
      <c r="AA26" s="141"/>
      <c r="AB26" s="141"/>
      <c r="AC26" s="141"/>
      <c r="AD26" s="141"/>
      <c r="AE26" s="141"/>
      <c r="AF26" s="141"/>
      <c r="AG26" s="141" t="s">
        <v>286</v>
      </c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</row>
    <row r="27" spans="1:60" outlineLevel="2" x14ac:dyDescent="0.2">
      <c r="A27" s="148"/>
      <c r="B27" s="149"/>
      <c r="C27" s="265" t="s">
        <v>1358</v>
      </c>
      <c r="D27" s="266"/>
      <c r="E27" s="266"/>
      <c r="F27" s="266"/>
      <c r="G27" s="266"/>
      <c r="H27" s="152"/>
      <c r="I27" s="152"/>
      <c r="J27" s="152"/>
      <c r="K27" s="152"/>
      <c r="L27" s="152"/>
      <c r="M27" s="152"/>
      <c r="N27" s="151"/>
      <c r="O27" s="151"/>
      <c r="P27" s="151"/>
      <c r="Q27" s="151"/>
      <c r="R27" s="152"/>
      <c r="S27" s="152"/>
      <c r="T27" s="152"/>
      <c r="U27" s="152"/>
      <c r="V27" s="152"/>
      <c r="W27" s="152"/>
      <c r="X27" s="152"/>
      <c r="Y27" s="152"/>
      <c r="Z27" s="141"/>
      <c r="AA27" s="141"/>
      <c r="AB27" s="141"/>
      <c r="AC27" s="141"/>
      <c r="AD27" s="141"/>
      <c r="AE27" s="141"/>
      <c r="AF27" s="141"/>
      <c r="AG27" s="141" t="s">
        <v>239</v>
      </c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</row>
    <row r="28" spans="1:60" outlineLevel="2" x14ac:dyDescent="0.2">
      <c r="A28" s="148"/>
      <c r="B28" s="149"/>
      <c r="C28" s="182" t="s">
        <v>1886</v>
      </c>
      <c r="D28" s="154"/>
      <c r="E28" s="155">
        <v>236.00399999999999</v>
      </c>
      <c r="F28" s="152"/>
      <c r="G28" s="152"/>
      <c r="H28" s="152"/>
      <c r="I28" s="152"/>
      <c r="J28" s="152"/>
      <c r="K28" s="152"/>
      <c r="L28" s="152"/>
      <c r="M28" s="152"/>
      <c r="N28" s="151"/>
      <c r="O28" s="151"/>
      <c r="P28" s="151"/>
      <c r="Q28" s="151"/>
      <c r="R28" s="152"/>
      <c r="S28" s="152"/>
      <c r="T28" s="152"/>
      <c r="U28" s="152"/>
      <c r="V28" s="152"/>
      <c r="W28" s="152"/>
      <c r="X28" s="152"/>
      <c r="Y28" s="152"/>
      <c r="Z28" s="141"/>
      <c r="AA28" s="141"/>
      <c r="AB28" s="141"/>
      <c r="AC28" s="141"/>
      <c r="AD28" s="141"/>
      <c r="AE28" s="141"/>
      <c r="AF28" s="141"/>
      <c r="AG28" s="141" t="s">
        <v>241</v>
      </c>
      <c r="AH28" s="141">
        <v>0</v>
      </c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/>
      <c r="BH28" s="141"/>
    </row>
    <row r="29" spans="1:60" ht="22.5" outlineLevel="1" x14ac:dyDescent="0.2">
      <c r="A29" s="164">
        <v>8</v>
      </c>
      <c r="B29" s="165" t="s">
        <v>1360</v>
      </c>
      <c r="C29" s="181" t="s">
        <v>1361</v>
      </c>
      <c r="D29" s="166" t="s">
        <v>244</v>
      </c>
      <c r="E29" s="167">
        <v>715.22</v>
      </c>
      <c r="F29" s="168"/>
      <c r="G29" s="169">
        <f>ROUND(E29*F29,2)</f>
        <v>0</v>
      </c>
      <c r="H29" s="168"/>
      <c r="I29" s="169">
        <f>ROUND(E29*H29,2)</f>
        <v>0</v>
      </c>
      <c r="J29" s="168"/>
      <c r="K29" s="169">
        <f>ROUND(E29*J29,2)</f>
        <v>0</v>
      </c>
      <c r="L29" s="169">
        <v>21</v>
      </c>
      <c r="M29" s="169">
        <f>G29*(1+L29/100)</f>
        <v>0</v>
      </c>
      <c r="N29" s="167">
        <v>0</v>
      </c>
      <c r="O29" s="167">
        <f>ROUND(E29*N29,2)</f>
        <v>0</v>
      </c>
      <c r="P29" s="167">
        <v>0</v>
      </c>
      <c r="Q29" s="167">
        <f>ROUND(E29*P29,2)</f>
        <v>0</v>
      </c>
      <c r="R29" s="169" t="s">
        <v>284</v>
      </c>
      <c r="S29" s="169" t="s">
        <v>234</v>
      </c>
      <c r="T29" s="170" t="s">
        <v>234</v>
      </c>
      <c r="U29" s="152">
        <v>1.0999999999999999E-2</v>
      </c>
      <c r="V29" s="152">
        <f>ROUND(E29*U29,2)</f>
        <v>7.87</v>
      </c>
      <c r="W29" s="152"/>
      <c r="X29" s="152" t="s">
        <v>285</v>
      </c>
      <c r="Y29" s="152" t="s">
        <v>236</v>
      </c>
      <c r="Z29" s="141"/>
      <c r="AA29" s="141"/>
      <c r="AB29" s="141"/>
      <c r="AC29" s="141"/>
      <c r="AD29" s="141"/>
      <c r="AE29" s="141"/>
      <c r="AF29" s="141"/>
      <c r="AG29" s="141" t="s">
        <v>286</v>
      </c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</row>
    <row r="30" spans="1:60" outlineLevel="2" x14ac:dyDescent="0.2">
      <c r="A30" s="148"/>
      <c r="B30" s="149"/>
      <c r="C30" s="265" t="s">
        <v>1358</v>
      </c>
      <c r="D30" s="266"/>
      <c r="E30" s="266"/>
      <c r="F30" s="266"/>
      <c r="G30" s="266"/>
      <c r="H30" s="152"/>
      <c r="I30" s="152"/>
      <c r="J30" s="152"/>
      <c r="K30" s="152"/>
      <c r="L30" s="152"/>
      <c r="M30" s="152"/>
      <c r="N30" s="151"/>
      <c r="O30" s="151"/>
      <c r="P30" s="151"/>
      <c r="Q30" s="151"/>
      <c r="R30" s="152"/>
      <c r="S30" s="152"/>
      <c r="T30" s="152"/>
      <c r="U30" s="152"/>
      <c r="V30" s="152"/>
      <c r="W30" s="152"/>
      <c r="X30" s="152"/>
      <c r="Y30" s="152"/>
      <c r="Z30" s="141"/>
      <c r="AA30" s="141"/>
      <c r="AB30" s="141"/>
      <c r="AC30" s="141"/>
      <c r="AD30" s="141"/>
      <c r="AE30" s="141"/>
      <c r="AF30" s="141"/>
      <c r="AG30" s="141" t="s">
        <v>239</v>
      </c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</row>
    <row r="31" spans="1:60" outlineLevel="2" x14ac:dyDescent="0.2">
      <c r="A31" s="148"/>
      <c r="B31" s="149"/>
      <c r="C31" s="182" t="s">
        <v>1887</v>
      </c>
      <c r="D31" s="154"/>
      <c r="E31" s="155">
        <v>715.22</v>
      </c>
      <c r="F31" s="152"/>
      <c r="G31" s="152"/>
      <c r="H31" s="152"/>
      <c r="I31" s="152"/>
      <c r="J31" s="152"/>
      <c r="K31" s="152"/>
      <c r="L31" s="152"/>
      <c r="M31" s="152"/>
      <c r="N31" s="151"/>
      <c r="O31" s="151"/>
      <c r="P31" s="151"/>
      <c r="Q31" s="151"/>
      <c r="R31" s="152"/>
      <c r="S31" s="152"/>
      <c r="T31" s="152"/>
      <c r="U31" s="152"/>
      <c r="V31" s="152"/>
      <c r="W31" s="152"/>
      <c r="X31" s="152"/>
      <c r="Y31" s="152"/>
      <c r="Z31" s="141"/>
      <c r="AA31" s="141"/>
      <c r="AB31" s="141"/>
      <c r="AC31" s="141"/>
      <c r="AD31" s="141"/>
      <c r="AE31" s="141"/>
      <c r="AF31" s="141"/>
      <c r="AG31" s="141" t="s">
        <v>241</v>
      </c>
      <c r="AH31" s="141">
        <v>0</v>
      </c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</row>
    <row r="32" spans="1:60" ht="22.5" outlineLevel="1" x14ac:dyDescent="0.2">
      <c r="A32" s="164">
        <v>9</v>
      </c>
      <c r="B32" s="165" t="s">
        <v>1363</v>
      </c>
      <c r="C32" s="181" t="s">
        <v>1364</v>
      </c>
      <c r="D32" s="166" t="s">
        <v>244</v>
      </c>
      <c r="E32" s="167">
        <v>236.00399999999999</v>
      </c>
      <c r="F32" s="168"/>
      <c r="G32" s="169">
        <f>ROUND(E32*F32,2)</f>
        <v>0</v>
      </c>
      <c r="H32" s="168"/>
      <c r="I32" s="169">
        <f>ROUND(E32*H32,2)</f>
        <v>0</v>
      </c>
      <c r="J32" s="168"/>
      <c r="K32" s="169">
        <f>ROUND(E32*J32,2)</f>
        <v>0</v>
      </c>
      <c r="L32" s="169">
        <v>21</v>
      </c>
      <c r="M32" s="169">
        <f>G32*(1+L32/100)</f>
        <v>0</v>
      </c>
      <c r="N32" s="167">
        <v>0</v>
      </c>
      <c r="O32" s="167">
        <f>ROUND(E32*N32,2)</f>
        <v>0</v>
      </c>
      <c r="P32" s="167">
        <v>0</v>
      </c>
      <c r="Q32" s="167">
        <f>ROUND(E32*P32,2)</f>
        <v>0</v>
      </c>
      <c r="R32" s="169" t="s">
        <v>284</v>
      </c>
      <c r="S32" s="169" t="s">
        <v>234</v>
      </c>
      <c r="T32" s="170" t="s">
        <v>234</v>
      </c>
      <c r="U32" s="152">
        <v>5.2999999999999999E-2</v>
      </c>
      <c r="V32" s="152">
        <f>ROUND(E32*U32,2)</f>
        <v>12.51</v>
      </c>
      <c r="W32" s="152"/>
      <c r="X32" s="152" t="s">
        <v>285</v>
      </c>
      <c r="Y32" s="152" t="s">
        <v>236</v>
      </c>
      <c r="Z32" s="141"/>
      <c r="AA32" s="141"/>
      <c r="AB32" s="141"/>
      <c r="AC32" s="141"/>
      <c r="AD32" s="141"/>
      <c r="AE32" s="141"/>
      <c r="AF32" s="141"/>
      <c r="AG32" s="141" t="s">
        <v>286</v>
      </c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</row>
    <row r="33" spans="1:60" outlineLevel="2" x14ac:dyDescent="0.2">
      <c r="A33" s="148"/>
      <c r="B33" s="149"/>
      <c r="C33" s="182" t="s">
        <v>1886</v>
      </c>
      <c r="D33" s="154"/>
      <c r="E33" s="155">
        <v>236.00399999999999</v>
      </c>
      <c r="F33" s="152"/>
      <c r="G33" s="152"/>
      <c r="H33" s="152"/>
      <c r="I33" s="152"/>
      <c r="J33" s="152"/>
      <c r="K33" s="152"/>
      <c r="L33" s="152"/>
      <c r="M33" s="152"/>
      <c r="N33" s="151"/>
      <c r="O33" s="151"/>
      <c r="P33" s="151"/>
      <c r="Q33" s="151"/>
      <c r="R33" s="152"/>
      <c r="S33" s="152"/>
      <c r="T33" s="152"/>
      <c r="U33" s="152"/>
      <c r="V33" s="152"/>
      <c r="W33" s="152"/>
      <c r="X33" s="152"/>
      <c r="Y33" s="152"/>
      <c r="Z33" s="141"/>
      <c r="AA33" s="141"/>
      <c r="AB33" s="141"/>
      <c r="AC33" s="141"/>
      <c r="AD33" s="141"/>
      <c r="AE33" s="141"/>
      <c r="AF33" s="141"/>
      <c r="AG33" s="141" t="s">
        <v>241</v>
      </c>
      <c r="AH33" s="141">
        <v>0</v>
      </c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</row>
    <row r="34" spans="1:60" ht="22.5" outlineLevel="1" x14ac:dyDescent="0.2">
      <c r="A34" s="172">
        <v>10</v>
      </c>
      <c r="B34" s="173" t="s">
        <v>1365</v>
      </c>
      <c r="C34" s="183" t="s">
        <v>1366</v>
      </c>
      <c r="D34" s="174" t="s">
        <v>244</v>
      </c>
      <c r="E34" s="175">
        <v>715.22</v>
      </c>
      <c r="F34" s="176"/>
      <c r="G34" s="177">
        <f>ROUND(E34*F34,2)</f>
        <v>0</v>
      </c>
      <c r="H34" s="176"/>
      <c r="I34" s="177">
        <f>ROUND(E34*H34,2)</f>
        <v>0</v>
      </c>
      <c r="J34" s="176"/>
      <c r="K34" s="177">
        <f>ROUND(E34*J34,2)</f>
        <v>0</v>
      </c>
      <c r="L34" s="177">
        <v>21</v>
      </c>
      <c r="M34" s="177">
        <f>G34*(1+L34/100)</f>
        <v>0</v>
      </c>
      <c r="N34" s="175">
        <v>0</v>
      </c>
      <c r="O34" s="175">
        <f>ROUND(E34*N34,2)</f>
        <v>0</v>
      </c>
      <c r="P34" s="175">
        <v>0</v>
      </c>
      <c r="Q34" s="175">
        <f>ROUND(E34*P34,2)</f>
        <v>0</v>
      </c>
      <c r="R34" s="177" t="s">
        <v>284</v>
      </c>
      <c r="S34" s="177" t="s">
        <v>234</v>
      </c>
      <c r="T34" s="178" t="s">
        <v>234</v>
      </c>
      <c r="U34" s="152">
        <v>8.9999999999999993E-3</v>
      </c>
      <c r="V34" s="152">
        <f>ROUND(E34*U34,2)</f>
        <v>6.44</v>
      </c>
      <c r="W34" s="152"/>
      <c r="X34" s="152" t="s">
        <v>285</v>
      </c>
      <c r="Y34" s="152" t="s">
        <v>236</v>
      </c>
      <c r="Z34" s="141"/>
      <c r="AA34" s="141"/>
      <c r="AB34" s="141"/>
      <c r="AC34" s="141"/>
      <c r="AD34" s="141"/>
      <c r="AE34" s="141"/>
      <c r="AF34" s="141"/>
      <c r="AG34" s="141" t="s">
        <v>286</v>
      </c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</row>
    <row r="35" spans="1:60" ht="22.5" outlineLevel="1" x14ac:dyDescent="0.2">
      <c r="A35" s="164">
        <v>11</v>
      </c>
      <c r="B35" s="165" t="s">
        <v>1888</v>
      </c>
      <c r="C35" s="181" t="s">
        <v>1889</v>
      </c>
      <c r="D35" s="166" t="s">
        <v>244</v>
      </c>
      <c r="E35" s="167">
        <v>236.00399999999999</v>
      </c>
      <c r="F35" s="168"/>
      <c r="G35" s="169">
        <f>ROUND(E35*F35,2)</f>
        <v>0</v>
      </c>
      <c r="H35" s="168"/>
      <c r="I35" s="169">
        <f>ROUND(E35*H35,2)</f>
        <v>0</v>
      </c>
      <c r="J35" s="168"/>
      <c r="K35" s="169">
        <f>ROUND(E35*J35,2)</f>
        <v>0</v>
      </c>
      <c r="L35" s="169">
        <v>21</v>
      </c>
      <c r="M35" s="169">
        <f>G35*(1+L35/100)</f>
        <v>0</v>
      </c>
      <c r="N35" s="167">
        <v>0</v>
      </c>
      <c r="O35" s="167">
        <f>ROUND(E35*N35,2)</f>
        <v>0</v>
      </c>
      <c r="P35" s="167">
        <v>0</v>
      </c>
      <c r="Q35" s="167">
        <f>ROUND(E35*P35,2)</f>
        <v>0</v>
      </c>
      <c r="R35" s="169" t="s">
        <v>284</v>
      </c>
      <c r="S35" s="169" t="s">
        <v>234</v>
      </c>
      <c r="T35" s="170" t="s">
        <v>234</v>
      </c>
      <c r="U35" s="152">
        <v>0.20200000000000001</v>
      </c>
      <c r="V35" s="152">
        <f>ROUND(E35*U35,2)</f>
        <v>47.67</v>
      </c>
      <c r="W35" s="152"/>
      <c r="X35" s="152" t="s">
        <v>285</v>
      </c>
      <c r="Y35" s="152" t="s">
        <v>236</v>
      </c>
      <c r="Z35" s="141"/>
      <c r="AA35" s="141"/>
      <c r="AB35" s="141"/>
      <c r="AC35" s="141"/>
      <c r="AD35" s="141"/>
      <c r="AE35" s="141"/>
      <c r="AF35" s="141"/>
      <c r="AG35" s="141" t="s">
        <v>286</v>
      </c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</row>
    <row r="36" spans="1:60" outlineLevel="2" x14ac:dyDescent="0.2">
      <c r="A36" s="148"/>
      <c r="B36" s="149"/>
      <c r="C36" s="265" t="s">
        <v>1890</v>
      </c>
      <c r="D36" s="266"/>
      <c r="E36" s="266"/>
      <c r="F36" s="266"/>
      <c r="G36" s="266"/>
      <c r="H36" s="152"/>
      <c r="I36" s="152"/>
      <c r="J36" s="152"/>
      <c r="K36" s="152"/>
      <c r="L36" s="152"/>
      <c r="M36" s="152"/>
      <c r="N36" s="151"/>
      <c r="O36" s="151"/>
      <c r="P36" s="151"/>
      <c r="Q36" s="151"/>
      <c r="R36" s="152"/>
      <c r="S36" s="152"/>
      <c r="T36" s="152"/>
      <c r="U36" s="152"/>
      <c r="V36" s="152"/>
      <c r="W36" s="152"/>
      <c r="X36" s="152"/>
      <c r="Y36" s="152"/>
      <c r="Z36" s="141"/>
      <c r="AA36" s="141"/>
      <c r="AB36" s="141"/>
      <c r="AC36" s="141"/>
      <c r="AD36" s="141"/>
      <c r="AE36" s="141"/>
      <c r="AF36" s="141"/>
      <c r="AG36" s="141" t="s">
        <v>239</v>
      </c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</row>
    <row r="37" spans="1:60" outlineLevel="2" x14ac:dyDescent="0.2">
      <c r="A37" s="148"/>
      <c r="B37" s="149"/>
      <c r="C37" s="182" t="s">
        <v>1891</v>
      </c>
      <c r="D37" s="154"/>
      <c r="E37" s="155">
        <v>236.00399999999999</v>
      </c>
      <c r="F37" s="152"/>
      <c r="G37" s="152"/>
      <c r="H37" s="152"/>
      <c r="I37" s="152"/>
      <c r="J37" s="152"/>
      <c r="K37" s="152"/>
      <c r="L37" s="152"/>
      <c r="M37" s="152"/>
      <c r="N37" s="151"/>
      <c r="O37" s="151"/>
      <c r="P37" s="151"/>
      <c r="Q37" s="151"/>
      <c r="R37" s="152"/>
      <c r="S37" s="152"/>
      <c r="T37" s="152"/>
      <c r="U37" s="152"/>
      <c r="V37" s="152"/>
      <c r="W37" s="152"/>
      <c r="X37" s="152"/>
      <c r="Y37" s="152"/>
      <c r="Z37" s="141"/>
      <c r="AA37" s="141"/>
      <c r="AB37" s="141"/>
      <c r="AC37" s="141"/>
      <c r="AD37" s="141"/>
      <c r="AE37" s="141"/>
      <c r="AF37" s="141"/>
      <c r="AG37" s="141" t="s">
        <v>241</v>
      </c>
      <c r="AH37" s="141">
        <v>0</v>
      </c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</row>
    <row r="38" spans="1:60" outlineLevel="1" x14ac:dyDescent="0.2">
      <c r="A38" s="172">
        <v>12</v>
      </c>
      <c r="B38" s="173" t="s">
        <v>265</v>
      </c>
      <c r="C38" s="183" t="s">
        <v>1367</v>
      </c>
      <c r="D38" s="174" t="s">
        <v>244</v>
      </c>
      <c r="E38" s="175">
        <v>178.80500000000001</v>
      </c>
      <c r="F38" s="176"/>
      <c r="G38" s="177">
        <f>ROUND(E38*F38,2)</f>
        <v>0</v>
      </c>
      <c r="H38" s="176"/>
      <c r="I38" s="177">
        <f>ROUND(E38*H38,2)</f>
        <v>0</v>
      </c>
      <c r="J38" s="176"/>
      <c r="K38" s="177">
        <f>ROUND(E38*J38,2)</f>
        <v>0</v>
      </c>
      <c r="L38" s="177">
        <v>21</v>
      </c>
      <c r="M38" s="177">
        <f>G38*(1+L38/100)</f>
        <v>0</v>
      </c>
      <c r="N38" s="175">
        <v>0</v>
      </c>
      <c r="O38" s="175">
        <f>ROUND(E38*N38,2)</f>
        <v>0</v>
      </c>
      <c r="P38" s="175">
        <v>0</v>
      </c>
      <c r="Q38" s="175">
        <f>ROUND(E38*P38,2)</f>
        <v>0</v>
      </c>
      <c r="R38" s="177" t="s">
        <v>284</v>
      </c>
      <c r="S38" s="177" t="s">
        <v>234</v>
      </c>
      <c r="T38" s="178" t="s">
        <v>234</v>
      </c>
      <c r="U38" s="152">
        <v>0</v>
      </c>
      <c r="V38" s="152">
        <f>ROUND(E38*U38,2)</f>
        <v>0</v>
      </c>
      <c r="W38" s="152"/>
      <c r="X38" s="152" t="s">
        <v>285</v>
      </c>
      <c r="Y38" s="152" t="s">
        <v>236</v>
      </c>
      <c r="Z38" s="141"/>
      <c r="AA38" s="141"/>
      <c r="AB38" s="141"/>
      <c r="AC38" s="141"/>
      <c r="AD38" s="141"/>
      <c r="AE38" s="141"/>
      <c r="AF38" s="141"/>
      <c r="AG38" s="141" t="s">
        <v>286</v>
      </c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/>
      <c r="BG38" s="141"/>
      <c r="BH38" s="141"/>
    </row>
    <row r="39" spans="1:60" outlineLevel="1" x14ac:dyDescent="0.2">
      <c r="A39" s="172">
        <v>13</v>
      </c>
      <c r="B39" s="173" t="s">
        <v>269</v>
      </c>
      <c r="C39" s="183" t="s">
        <v>1892</v>
      </c>
      <c r="D39" s="174" t="s">
        <v>244</v>
      </c>
      <c r="E39" s="175">
        <v>536.41499999999996</v>
      </c>
      <c r="F39" s="176"/>
      <c r="G39" s="177">
        <f>ROUND(E39*F39,2)</f>
        <v>0</v>
      </c>
      <c r="H39" s="176"/>
      <c r="I39" s="177">
        <f>ROUND(E39*H39,2)</f>
        <v>0</v>
      </c>
      <c r="J39" s="176"/>
      <c r="K39" s="177">
        <f>ROUND(E39*J39,2)</f>
        <v>0</v>
      </c>
      <c r="L39" s="177">
        <v>21</v>
      </c>
      <c r="M39" s="177">
        <f>G39*(1+L39/100)</f>
        <v>0</v>
      </c>
      <c r="N39" s="175">
        <v>0</v>
      </c>
      <c r="O39" s="175">
        <f>ROUND(E39*N39,2)</f>
        <v>0</v>
      </c>
      <c r="P39" s="175">
        <v>0</v>
      </c>
      <c r="Q39" s="175">
        <f>ROUND(E39*P39,2)</f>
        <v>0</v>
      </c>
      <c r="R39" s="177" t="s">
        <v>284</v>
      </c>
      <c r="S39" s="177" t="s">
        <v>234</v>
      </c>
      <c r="T39" s="178" t="s">
        <v>234</v>
      </c>
      <c r="U39" s="152">
        <v>0</v>
      </c>
      <c r="V39" s="152">
        <f>ROUND(E39*U39,2)</f>
        <v>0</v>
      </c>
      <c r="W39" s="152"/>
      <c r="X39" s="152" t="s">
        <v>285</v>
      </c>
      <c r="Y39" s="152" t="s">
        <v>236</v>
      </c>
      <c r="Z39" s="141"/>
      <c r="AA39" s="141"/>
      <c r="AB39" s="141"/>
      <c r="AC39" s="141"/>
      <c r="AD39" s="141"/>
      <c r="AE39" s="141"/>
      <c r="AF39" s="141"/>
      <c r="AG39" s="141" t="s">
        <v>286</v>
      </c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1"/>
      <c r="BH39" s="141"/>
    </row>
    <row r="40" spans="1:60" ht="22.5" outlineLevel="1" x14ac:dyDescent="0.2">
      <c r="A40" s="164">
        <v>14</v>
      </c>
      <c r="B40" s="165" t="s">
        <v>1893</v>
      </c>
      <c r="C40" s="181" t="s">
        <v>1894</v>
      </c>
      <c r="D40" s="166" t="s">
        <v>283</v>
      </c>
      <c r="E40" s="167">
        <v>207.95</v>
      </c>
      <c r="F40" s="168"/>
      <c r="G40" s="169">
        <f>ROUND(E40*F40,2)</f>
        <v>0</v>
      </c>
      <c r="H40" s="168"/>
      <c r="I40" s="169">
        <f>ROUND(E40*H40,2)</f>
        <v>0</v>
      </c>
      <c r="J40" s="168"/>
      <c r="K40" s="169">
        <f>ROUND(E40*J40,2)</f>
        <v>0</v>
      </c>
      <c r="L40" s="169">
        <v>21</v>
      </c>
      <c r="M40" s="169">
        <f>G40*(1+L40/100)</f>
        <v>0</v>
      </c>
      <c r="N40" s="167">
        <v>0.13685</v>
      </c>
      <c r="O40" s="167">
        <f>ROUND(E40*N40,2)</f>
        <v>28.46</v>
      </c>
      <c r="P40" s="167">
        <v>0</v>
      </c>
      <c r="Q40" s="167">
        <f>ROUND(E40*P40,2)</f>
        <v>0</v>
      </c>
      <c r="R40" s="169" t="s">
        <v>233</v>
      </c>
      <c r="S40" s="169" t="s">
        <v>234</v>
      </c>
      <c r="T40" s="170" t="s">
        <v>234</v>
      </c>
      <c r="U40" s="152">
        <v>6.6541600000000001</v>
      </c>
      <c r="V40" s="152">
        <f>ROUND(E40*U40,2)</f>
        <v>1383.73</v>
      </c>
      <c r="W40" s="152"/>
      <c r="X40" s="152" t="s">
        <v>235</v>
      </c>
      <c r="Y40" s="152" t="s">
        <v>236</v>
      </c>
      <c r="Z40" s="141"/>
      <c r="AA40" s="141"/>
      <c r="AB40" s="141"/>
      <c r="AC40" s="141"/>
      <c r="AD40" s="141"/>
      <c r="AE40" s="141"/>
      <c r="AF40" s="141"/>
      <c r="AG40" s="141" t="s">
        <v>237</v>
      </c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1"/>
      <c r="BH40" s="141"/>
    </row>
    <row r="41" spans="1:60" ht="22.5" outlineLevel="2" x14ac:dyDescent="0.2">
      <c r="A41" s="148"/>
      <c r="B41" s="149"/>
      <c r="C41" s="265" t="s">
        <v>1895</v>
      </c>
      <c r="D41" s="266"/>
      <c r="E41" s="266"/>
      <c r="F41" s="266"/>
      <c r="G41" s="266"/>
      <c r="H41" s="152"/>
      <c r="I41" s="152"/>
      <c r="J41" s="152"/>
      <c r="K41" s="152"/>
      <c r="L41" s="152"/>
      <c r="M41" s="152"/>
      <c r="N41" s="151"/>
      <c r="O41" s="151"/>
      <c r="P41" s="151"/>
      <c r="Q41" s="151"/>
      <c r="R41" s="152"/>
      <c r="S41" s="152"/>
      <c r="T41" s="152"/>
      <c r="U41" s="152"/>
      <c r="V41" s="152"/>
      <c r="W41" s="152"/>
      <c r="X41" s="152"/>
      <c r="Y41" s="152"/>
      <c r="Z41" s="141"/>
      <c r="AA41" s="141"/>
      <c r="AB41" s="141"/>
      <c r="AC41" s="141"/>
      <c r="AD41" s="141"/>
      <c r="AE41" s="141"/>
      <c r="AF41" s="141"/>
      <c r="AG41" s="141" t="s">
        <v>239</v>
      </c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71" t="str">
        <f>C41</f>
        <v>- vyvrtání otvoru pro zápory - osazení zápor do betonového lože se zásypem  - dodávku zápor včetně dopravy - dodávka a osazení pažin z dřevěných fošen - dodávka a montáž ocelové převázky - osazení a napnutí kotev - vytažení zápor - odstranění převázky</v>
      </c>
      <c r="BB41" s="141"/>
      <c r="BC41" s="141"/>
      <c r="BD41" s="141"/>
      <c r="BE41" s="141"/>
      <c r="BF41" s="141"/>
      <c r="BG41" s="141"/>
      <c r="BH41" s="141"/>
    </row>
    <row r="42" spans="1:60" outlineLevel="2" x14ac:dyDescent="0.2">
      <c r="A42" s="148"/>
      <c r="B42" s="149"/>
      <c r="C42" s="267" t="s">
        <v>1896</v>
      </c>
      <c r="D42" s="268"/>
      <c r="E42" s="268"/>
      <c r="F42" s="268"/>
      <c r="G42" s="268"/>
      <c r="H42" s="152"/>
      <c r="I42" s="152"/>
      <c r="J42" s="152"/>
      <c r="K42" s="152"/>
      <c r="L42" s="152"/>
      <c r="M42" s="152"/>
      <c r="N42" s="151"/>
      <c r="O42" s="151"/>
      <c r="P42" s="151"/>
      <c r="Q42" s="151"/>
      <c r="R42" s="152"/>
      <c r="S42" s="152"/>
      <c r="T42" s="152"/>
      <c r="U42" s="152"/>
      <c r="V42" s="152"/>
      <c r="W42" s="152"/>
      <c r="X42" s="152"/>
      <c r="Y42" s="152"/>
      <c r="Z42" s="141"/>
      <c r="AA42" s="141"/>
      <c r="AB42" s="141"/>
      <c r="AC42" s="141"/>
      <c r="AD42" s="141"/>
      <c r="AE42" s="141"/>
      <c r="AF42" s="141"/>
      <c r="AG42" s="141" t="s">
        <v>246</v>
      </c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1"/>
      <c r="BH42" s="141"/>
    </row>
    <row r="43" spans="1:60" outlineLevel="2" x14ac:dyDescent="0.2">
      <c r="A43" s="148"/>
      <c r="B43" s="149"/>
      <c r="C43" s="182" t="s">
        <v>1897</v>
      </c>
      <c r="D43" s="154"/>
      <c r="E43" s="155">
        <v>38.69</v>
      </c>
      <c r="F43" s="152"/>
      <c r="G43" s="152"/>
      <c r="H43" s="152"/>
      <c r="I43" s="152"/>
      <c r="J43" s="152"/>
      <c r="K43" s="152"/>
      <c r="L43" s="152"/>
      <c r="M43" s="152"/>
      <c r="N43" s="151"/>
      <c r="O43" s="151"/>
      <c r="P43" s="151"/>
      <c r="Q43" s="151"/>
      <c r="R43" s="152"/>
      <c r="S43" s="152"/>
      <c r="T43" s="152"/>
      <c r="U43" s="152"/>
      <c r="V43" s="152"/>
      <c r="W43" s="152"/>
      <c r="X43" s="152"/>
      <c r="Y43" s="152"/>
      <c r="Z43" s="141"/>
      <c r="AA43" s="141"/>
      <c r="AB43" s="141"/>
      <c r="AC43" s="141"/>
      <c r="AD43" s="141"/>
      <c r="AE43" s="141"/>
      <c r="AF43" s="141"/>
      <c r="AG43" s="141" t="s">
        <v>241</v>
      </c>
      <c r="AH43" s="141">
        <v>0</v>
      </c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</row>
    <row r="44" spans="1:60" outlineLevel="3" x14ac:dyDescent="0.2">
      <c r="A44" s="148"/>
      <c r="B44" s="149"/>
      <c r="C44" s="182" t="s">
        <v>1898</v>
      </c>
      <c r="D44" s="154"/>
      <c r="E44" s="155">
        <v>169.26</v>
      </c>
      <c r="F44" s="152"/>
      <c r="G44" s="152"/>
      <c r="H44" s="152"/>
      <c r="I44" s="152"/>
      <c r="J44" s="152"/>
      <c r="K44" s="152"/>
      <c r="L44" s="152"/>
      <c r="M44" s="152"/>
      <c r="N44" s="151"/>
      <c r="O44" s="151"/>
      <c r="P44" s="151"/>
      <c r="Q44" s="151"/>
      <c r="R44" s="152"/>
      <c r="S44" s="152"/>
      <c r="T44" s="152"/>
      <c r="U44" s="152"/>
      <c r="V44" s="152"/>
      <c r="W44" s="152"/>
      <c r="X44" s="152"/>
      <c r="Y44" s="152"/>
      <c r="Z44" s="141"/>
      <c r="AA44" s="141"/>
      <c r="AB44" s="141"/>
      <c r="AC44" s="141"/>
      <c r="AD44" s="141"/>
      <c r="AE44" s="141"/>
      <c r="AF44" s="141"/>
      <c r="AG44" s="141" t="s">
        <v>241</v>
      </c>
      <c r="AH44" s="141">
        <v>0</v>
      </c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/>
      <c r="BG44" s="141"/>
      <c r="BH44" s="141"/>
    </row>
    <row r="45" spans="1:60" x14ac:dyDescent="0.2">
      <c r="A45" s="157" t="s">
        <v>228</v>
      </c>
      <c r="B45" s="158" t="s">
        <v>116</v>
      </c>
      <c r="C45" s="180" t="s">
        <v>117</v>
      </c>
      <c r="D45" s="159"/>
      <c r="E45" s="160"/>
      <c r="F45" s="161"/>
      <c r="G45" s="161">
        <f>SUMIF(AG46:AG54,"&lt;&gt;NOR",G46:G54)</f>
        <v>0</v>
      </c>
      <c r="H45" s="161"/>
      <c r="I45" s="161">
        <f>SUM(I46:I54)</f>
        <v>0</v>
      </c>
      <c r="J45" s="161"/>
      <c r="K45" s="161">
        <f>SUM(K46:K54)</f>
        <v>0</v>
      </c>
      <c r="L45" s="161"/>
      <c r="M45" s="161">
        <f>SUM(M46:M54)</f>
        <v>0</v>
      </c>
      <c r="N45" s="160"/>
      <c r="O45" s="160">
        <f>SUM(O46:O54)</f>
        <v>228.94</v>
      </c>
      <c r="P45" s="160"/>
      <c r="Q45" s="160">
        <f>SUM(Q46:Q54)</f>
        <v>0</v>
      </c>
      <c r="R45" s="161"/>
      <c r="S45" s="161"/>
      <c r="T45" s="162"/>
      <c r="U45" s="156"/>
      <c r="V45" s="156">
        <f>SUM(V46:V54)</f>
        <v>147.26</v>
      </c>
      <c r="W45" s="156"/>
      <c r="X45" s="156"/>
      <c r="Y45" s="156"/>
      <c r="AG45" t="s">
        <v>229</v>
      </c>
    </row>
    <row r="46" spans="1:60" ht="22.5" outlineLevel="1" x14ac:dyDescent="0.2">
      <c r="A46" s="164">
        <v>15</v>
      </c>
      <c r="B46" s="165" t="s">
        <v>281</v>
      </c>
      <c r="C46" s="181" t="s">
        <v>282</v>
      </c>
      <c r="D46" s="166" t="s">
        <v>283</v>
      </c>
      <c r="E46" s="167">
        <v>193.6</v>
      </c>
      <c r="F46" s="168"/>
      <c r="G46" s="169">
        <f>ROUND(E46*F46,2)</f>
        <v>0</v>
      </c>
      <c r="H46" s="168"/>
      <c r="I46" s="169">
        <f>ROUND(E46*H46,2)</f>
        <v>0</v>
      </c>
      <c r="J46" s="168"/>
      <c r="K46" s="169">
        <f>ROUND(E46*J46,2)</f>
        <v>0</v>
      </c>
      <c r="L46" s="169">
        <v>21</v>
      </c>
      <c r="M46" s="169">
        <f>G46*(1+L46/100)</f>
        <v>0</v>
      </c>
      <c r="N46" s="167">
        <v>0</v>
      </c>
      <c r="O46" s="167">
        <f>ROUND(E46*N46,2)</f>
        <v>0</v>
      </c>
      <c r="P46" s="167">
        <v>0</v>
      </c>
      <c r="Q46" s="167">
        <f>ROUND(E46*P46,2)</f>
        <v>0</v>
      </c>
      <c r="R46" s="169" t="s">
        <v>284</v>
      </c>
      <c r="S46" s="169" t="s">
        <v>234</v>
      </c>
      <c r="T46" s="170" t="s">
        <v>234</v>
      </c>
      <c r="U46" s="152">
        <v>0.15</v>
      </c>
      <c r="V46" s="152">
        <f>ROUND(E46*U46,2)</f>
        <v>29.04</v>
      </c>
      <c r="W46" s="152"/>
      <c r="X46" s="152" t="s">
        <v>285</v>
      </c>
      <c r="Y46" s="152" t="s">
        <v>236</v>
      </c>
      <c r="Z46" s="141"/>
      <c r="AA46" s="141"/>
      <c r="AB46" s="141"/>
      <c r="AC46" s="141"/>
      <c r="AD46" s="141"/>
      <c r="AE46" s="141"/>
      <c r="AF46" s="141"/>
      <c r="AG46" s="141" t="s">
        <v>286</v>
      </c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</row>
    <row r="47" spans="1:60" outlineLevel="2" x14ac:dyDescent="0.2">
      <c r="A47" s="148"/>
      <c r="B47" s="149"/>
      <c r="C47" s="265" t="s">
        <v>287</v>
      </c>
      <c r="D47" s="266"/>
      <c r="E47" s="266"/>
      <c r="F47" s="266"/>
      <c r="G47" s="266"/>
      <c r="H47" s="152"/>
      <c r="I47" s="152"/>
      <c r="J47" s="152"/>
      <c r="K47" s="152"/>
      <c r="L47" s="152"/>
      <c r="M47" s="152"/>
      <c r="N47" s="151"/>
      <c r="O47" s="151"/>
      <c r="P47" s="151"/>
      <c r="Q47" s="151"/>
      <c r="R47" s="152"/>
      <c r="S47" s="152"/>
      <c r="T47" s="152"/>
      <c r="U47" s="152"/>
      <c r="V47" s="152"/>
      <c r="W47" s="152"/>
      <c r="X47" s="152"/>
      <c r="Y47" s="152"/>
      <c r="Z47" s="141"/>
      <c r="AA47" s="141"/>
      <c r="AB47" s="141"/>
      <c r="AC47" s="141"/>
      <c r="AD47" s="141"/>
      <c r="AE47" s="141"/>
      <c r="AF47" s="141"/>
      <c r="AG47" s="141" t="s">
        <v>239</v>
      </c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71" t="str">
        <f>C47</f>
        <v>z rostlé horniny tř.1 - 4 pod násypy z hornin soudržných do 92% PS a hornin nesoudržných sypkých relativní ulehlosti I(d) do 0,8</v>
      </c>
      <c r="BB47" s="141"/>
      <c r="BC47" s="141"/>
      <c r="BD47" s="141"/>
      <c r="BE47" s="141"/>
      <c r="BF47" s="141"/>
      <c r="BG47" s="141"/>
      <c r="BH47" s="141"/>
    </row>
    <row r="48" spans="1:60" outlineLevel="2" x14ac:dyDescent="0.2">
      <c r="A48" s="148"/>
      <c r="B48" s="149"/>
      <c r="C48" s="182" t="s">
        <v>1899</v>
      </c>
      <c r="D48" s="154"/>
      <c r="E48" s="155">
        <v>193.6</v>
      </c>
      <c r="F48" s="152"/>
      <c r="G48" s="152"/>
      <c r="H48" s="152"/>
      <c r="I48" s="152"/>
      <c r="J48" s="152"/>
      <c r="K48" s="152"/>
      <c r="L48" s="152"/>
      <c r="M48" s="152"/>
      <c r="N48" s="151"/>
      <c r="O48" s="151"/>
      <c r="P48" s="151"/>
      <c r="Q48" s="151"/>
      <c r="R48" s="152"/>
      <c r="S48" s="152"/>
      <c r="T48" s="152"/>
      <c r="U48" s="152"/>
      <c r="V48" s="152"/>
      <c r="W48" s="152"/>
      <c r="X48" s="152"/>
      <c r="Y48" s="152"/>
      <c r="Z48" s="141"/>
      <c r="AA48" s="141"/>
      <c r="AB48" s="141"/>
      <c r="AC48" s="141"/>
      <c r="AD48" s="141"/>
      <c r="AE48" s="141"/>
      <c r="AF48" s="141"/>
      <c r="AG48" s="141" t="s">
        <v>241</v>
      </c>
      <c r="AH48" s="141">
        <v>0</v>
      </c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</row>
    <row r="49" spans="1:60" outlineLevel="1" x14ac:dyDescent="0.2">
      <c r="A49" s="164">
        <v>16</v>
      </c>
      <c r="B49" s="165" t="s">
        <v>288</v>
      </c>
      <c r="C49" s="181" t="s">
        <v>289</v>
      </c>
      <c r="D49" s="166" t="s">
        <v>244</v>
      </c>
      <c r="E49" s="167">
        <v>105.98</v>
      </c>
      <c r="F49" s="168"/>
      <c r="G49" s="169">
        <f>ROUND(E49*F49,2)</f>
        <v>0</v>
      </c>
      <c r="H49" s="168"/>
      <c r="I49" s="169">
        <f>ROUND(E49*H49,2)</f>
        <v>0</v>
      </c>
      <c r="J49" s="168"/>
      <c r="K49" s="169">
        <f>ROUND(E49*J49,2)</f>
        <v>0</v>
      </c>
      <c r="L49" s="169">
        <v>21</v>
      </c>
      <c r="M49" s="169">
        <f>G49*(1+L49/100)</f>
        <v>0</v>
      </c>
      <c r="N49" s="167">
        <v>2.16</v>
      </c>
      <c r="O49" s="167">
        <f>ROUND(E49*N49,2)</f>
        <v>228.92</v>
      </c>
      <c r="P49" s="167">
        <v>0</v>
      </c>
      <c r="Q49" s="167">
        <f>ROUND(E49*P49,2)</f>
        <v>0</v>
      </c>
      <c r="R49" s="169" t="s">
        <v>290</v>
      </c>
      <c r="S49" s="169" t="s">
        <v>234</v>
      </c>
      <c r="T49" s="170" t="s">
        <v>234</v>
      </c>
      <c r="U49" s="152">
        <v>1.085</v>
      </c>
      <c r="V49" s="152">
        <f>ROUND(E49*U49,2)</f>
        <v>114.99</v>
      </c>
      <c r="W49" s="152"/>
      <c r="X49" s="152" t="s">
        <v>285</v>
      </c>
      <c r="Y49" s="152" t="s">
        <v>236</v>
      </c>
      <c r="Z49" s="141"/>
      <c r="AA49" s="141"/>
      <c r="AB49" s="141"/>
      <c r="AC49" s="141"/>
      <c r="AD49" s="141"/>
      <c r="AE49" s="141"/>
      <c r="AF49" s="141"/>
      <c r="AG49" s="141" t="s">
        <v>286</v>
      </c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</row>
    <row r="50" spans="1:60" outlineLevel="2" x14ac:dyDescent="0.2">
      <c r="A50" s="148"/>
      <c r="B50" s="149"/>
      <c r="C50" s="182" t="s">
        <v>1900</v>
      </c>
      <c r="D50" s="154"/>
      <c r="E50" s="155"/>
      <c r="F50" s="152"/>
      <c r="G50" s="152"/>
      <c r="H50" s="152"/>
      <c r="I50" s="152"/>
      <c r="J50" s="152"/>
      <c r="K50" s="152"/>
      <c r="L50" s="152"/>
      <c r="M50" s="152"/>
      <c r="N50" s="151"/>
      <c r="O50" s="151"/>
      <c r="P50" s="151"/>
      <c r="Q50" s="151"/>
      <c r="R50" s="152"/>
      <c r="S50" s="152"/>
      <c r="T50" s="152"/>
      <c r="U50" s="152"/>
      <c r="V50" s="152"/>
      <c r="W50" s="152"/>
      <c r="X50" s="152"/>
      <c r="Y50" s="152"/>
      <c r="Z50" s="141"/>
      <c r="AA50" s="141"/>
      <c r="AB50" s="141"/>
      <c r="AC50" s="141"/>
      <c r="AD50" s="141"/>
      <c r="AE50" s="141"/>
      <c r="AF50" s="141"/>
      <c r="AG50" s="141" t="s">
        <v>241</v>
      </c>
      <c r="AH50" s="141">
        <v>0</v>
      </c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</row>
    <row r="51" spans="1:60" outlineLevel="3" x14ac:dyDescent="0.2">
      <c r="A51" s="148"/>
      <c r="B51" s="149"/>
      <c r="C51" s="182" t="s">
        <v>1901</v>
      </c>
      <c r="D51" s="154"/>
      <c r="E51" s="155">
        <v>96.8</v>
      </c>
      <c r="F51" s="152"/>
      <c r="G51" s="152"/>
      <c r="H51" s="152"/>
      <c r="I51" s="152"/>
      <c r="J51" s="152"/>
      <c r="K51" s="152"/>
      <c r="L51" s="152"/>
      <c r="M51" s="152"/>
      <c r="N51" s="151"/>
      <c r="O51" s="151"/>
      <c r="P51" s="151"/>
      <c r="Q51" s="151"/>
      <c r="R51" s="152"/>
      <c r="S51" s="152"/>
      <c r="T51" s="152"/>
      <c r="U51" s="152"/>
      <c r="V51" s="152"/>
      <c r="W51" s="152"/>
      <c r="X51" s="152"/>
      <c r="Y51" s="152"/>
      <c r="Z51" s="141"/>
      <c r="AA51" s="141"/>
      <c r="AB51" s="141"/>
      <c r="AC51" s="141"/>
      <c r="AD51" s="141"/>
      <c r="AE51" s="141"/>
      <c r="AF51" s="141"/>
      <c r="AG51" s="141" t="s">
        <v>241</v>
      </c>
      <c r="AH51" s="141">
        <v>0</v>
      </c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</row>
    <row r="52" spans="1:60" ht="22.5" outlineLevel="3" x14ac:dyDescent="0.2">
      <c r="A52" s="148"/>
      <c r="B52" s="149"/>
      <c r="C52" s="182" t="s">
        <v>1902</v>
      </c>
      <c r="D52" s="154"/>
      <c r="E52" s="155">
        <v>9.18</v>
      </c>
      <c r="F52" s="152"/>
      <c r="G52" s="152"/>
      <c r="H52" s="152"/>
      <c r="I52" s="152"/>
      <c r="J52" s="152"/>
      <c r="K52" s="152"/>
      <c r="L52" s="152"/>
      <c r="M52" s="152"/>
      <c r="N52" s="151"/>
      <c r="O52" s="151"/>
      <c r="P52" s="151"/>
      <c r="Q52" s="151"/>
      <c r="R52" s="152"/>
      <c r="S52" s="152"/>
      <c r="T52" s="152"/>
      <c r="U52" s="152"/>
      <c r="V52" s="152"/>
      <c r="W52" s="152"/>
      <c r="X52" s="152"/>
      <c r="Y52" s="152"/>
      <c r="Z52" s="141"/>
      <c r="AA52" s="141"/>
      <c r="AB52" s="141"/>
      <c r="AC52" s="141"/>
      <c r="AD52" s="141"/>
      <c r="AE52" s="141"/>
      <c r="AF52" s="141"/>
      <c r="AG52" s="141" t="s">
        <v>241</v>
      </c>
      <c r="AH52" s="141">
        <v>0</v>
      </c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</row>
    <row r="53" spans="1:60" outlineLevel="1" x14ac:dyDescent="0.2">
      <c r="A53" s="164">
        <v>17</v>
      </c>
      <c r="B53" s="165" t="s">
        <v>378</v>
      </c>
      <c r="C53" s="181" t="s">
        <v>379</v>
      </c>
      <c r="D53" s="166" t="s">
        <v>283</v>
      </c>
      <c r="E53" s="167">
        <v>34.325200000000002</v>
      </c>
      <c r="F53" s="168"/>
      <c r="G53" s="169">
        <f>ROUND(E53*F53,2)</f>
        <v>0</v>
      </c>
      <c r="H53" s="168"/>
      <c r="I53" s="169">
        <f>ROUND(E53*H53,2)</f>
        <v>0</v>
      </c>
      <c r="J53" s="168"/>
      <c r="K53" s="169">
        <f>ROUND(E53*J53,2)</f>
        <v>0</v>
      </c>
      <c r="L53" s="169">
        <v>21</v>
      </c>
      <c r="M53" s="169">
        <f>G53*(1+L53/100)</f>
        <v>0</v>
      </c>
      <c r="N53" s="167">
        <v>5.0000000000000001E-4</v>
      </c>
      <c r="O53" s="167">
        <f>ROUND(E53*N53,2)</f>
        <v>0.02</v>
      </c>
      <c r="P53" s="167">
        <v>0</v>
      </c>
      <c r="Q53" s="167">
        <f>ROUND(E53*P53,2)</f>
        <v>0</v>
      </c>
      <c r="R53" s="169" t="s">
        <v>290</v>
      </c>
      <c r="S53" s="169" t="s">
        <v>234</v>
      </c>
      <c r="T53" s="170" t="s">
        <v>234</v>
      </c>
      <c r="U53" s="152">
        <v>9.4E-2</v>
      </c>
      <c r="V53" s="152">
        <f>ROUND(E53*U53,2)</f>
        <v>3.23</v>
      </c>
      <c r="W53" s="152"/>
      <c r="X53" s="152" t="s">
        <v>285</v>
      </c>
      <c r="Y53" s="152" t="s">
        <v>236</v>
      </c>
      <c r="Z53" s="141"/>
      <c r="AA53" s="141"/>
      <c r="AB53" s="141"/>
      <c r="AC53" s="141"/>
      <c r="AD53" s="141"/>
      <c r="AE53" s="141"/>
      <c r="AF53" s="141"/>
      <c r="AG53" s="141" t="s">
        <v>286</v>
      </c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</row>
    <row r="54" spans="1:60" outlineLevel="2" x14ac:dyDescent="0.2">
      <c r="A54" s="148"/>
      <c r="B54" s="149"/>
      <c r="C54" s="182" t="s">
        <v>1903</v>
      </c>
      <c r="D54" s="154"/>
      <c r="E54" s="155">
        <v>34.325200000000002</v>
      </c>
      <c r="F54" s="152"/>
      <c r="G54" s="152"/>
      <c r="H54" s="152"/>
      <c r="I54" s="152"/>
      <c r="J54" s="152"/>
      <c r="K54" s="152"/>
      <c r="L54" s="152"/>
      <c r="M54" s="152"/>
      <c r="N54" s="151"/>
      <c r="O54" s="151"/>
      <c r="P54" s="151"/>
      <c r="Q54" s="151"/>
      <c r="R54" s="152"/>
      <c r="S54" s="152"/>
      <c r="T54" s="152"/>
      <c r="U54" s="152"/>
      <c r="V54" s="152"/>
      <c r="W54" s="152"/>
      <c r="X54" s="152"/>
      <c r="Y54" s="152"/>
      <c r="Z54" s="141"/>
      <c r="AA54" s="141"/>
      <c r="AB54" s="141"/>
      <c r="AC54" s="141"/>
      <c r="AD54" s="141"/>
      <c r="AE54" s="141"/>
      <c r="AF54" s="141"/>
      <c r="AG54" s="141" t="s">
        <v>241</v>
      </c>
      <c r="AH54" s="141">
        <v>0</v>
      </c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141"/>
      <c r="BH54" s="141"/>
    </row>
    <row r="55" spans="1:60" x14ac:dyDescent="0.2">
      <c r="A55" s="157" t="s">
        <v>228</v>
      </c>
      <c r="B55" s="158" t="s">
        <v>118</v>
      </c>
      <c r="C55" s="180" t="s">
        <v>119</v>
      </c>
      <c r="D55" s="159"/>
      <c r="E55" s="160"/>
      <c r="F55" s="161"/>
      <c r="G55" s="161">
        <f>SUMIF(AG56:AG59,"&lt;&gt;NOR",G56:G59)</f>
        <v>0</v>
      </c>
      <c r="H55" s="161"/>
      <c r="I55" s="161">
        <f>SUM(I56:I59)</f>
        <v>0</v>
      </c>
      <c r="J55" s="161"/>
      <c r="K55" s="161">
        <f>SUM(K56:K59)</f>
        <v>0</v>
      </c>
      <c r="L55" s="161"/>
      <c r="M55" s="161">
        <f>SUM(M56:M59)</f>
        <v>0</v>
      </c>
      <c r="N55" s="160"/>
      <c r="O55" s="160">
        <f>SUM(O56:O59)</f>
        <v>4.3600000000000003</v>
      </c>
      <c r="P55" s="160"/>
      <c r="Q55" s="160">
        <f>SUM(Q56:Q59)</f>
        <v>0</v>
      </c>
      <c r="R55" s="161"/>
      <c r="S55" s="161"/>
      <c r="T55" s="162"/>
      <c r="U55" s="156"/>
      <c r="V55" s="156">
        <f>SUM(V56:V59)</f>
        <v>149.83000000000001</v>
      </c>
      <c r="W55" s="156"/>
      <c r="X55" s="156"/>
      <c r="Y55" s="156"/>
      <c r="AG55" t="s">
        <v>229</v>
      </c>
    </row>
    <row r="56" spans="1:60" ht="22.5" outlineLevel="1" x14ac:dyDescent="0.2">
      <c r="A56" s="164">
        <v>18</v>
      </c>
      <c r="B56" s="165" t="s">
        <v>1904</v>
      </c>
      <c r="C56" s="181" t="s">
        <v>1905</v>
      </c>
      <c r="D56" s="166" t="s">
        <v>283</v>
      </c>
      <c r="E56" s="167">
        <v>290.375</v>
      </c>
      <c r="F56" s="168"/>
      <c r="G56" s="169">
        <f>ROUND(E56*F56,2)</f>
        <v>0</v>
      </c>
      <c r="H56" s="168"/>
      <c r="I56" s="169">
        <f>ROUND(E56*H56,2)</f>
        <v>0</v>
      </c>
      <c r="J56" s="168"/>
      <c r="K56" s="169">
        <f>ROUND(E56*J56,2)</f>
        <v>0</v>
      </c>
      <c r="L56" s="169">
        <v>21</v>
      </c>
      <c r="M56" s="169">
        <f>G56*(1+L56/100)</f>
        <v>0</v>
      </c>
      <c r="N56" s="167">
        <v>1.4999999999999999E-2</v>
      </c>
      <c r="O56" s="167">
        <f>ROUND(E56*N56,2)</f>
        <v>4.3600000000000003</v>
      </c>
      <c r="P56" s="167">
        <v>0</v>
      </c>
      <c r="Q56" s="167">
        <f>ROUND(E56*P56,2)</f>
        <v>0</v>
      </c>
      <c r="R56" s="169"/>
      <c r="S56" s="169" t="s">
        <v>267</v>
      </c>
      <c r="T56" s="170" t="s">
        <v>275</v>
      </c>
      <c r="U56" s="152">
        <v>0.51600000000000001</v>
      </c>
      <c r="V56" s="152">
        <f>ROUND(E56*U56,2)</f>
        <v>149.83000000000001</v>
      </c>
      <c r="W56" s="152"/>
      <c r="X56" s="152" t="s">
        <v>285</v>
      </c>
      <c r="Y56" s="152" t="s">
        <v>236</v>
      </c>
      <c r="Z56" s="141"/>
      <c r="AA56" s="141"/>
      <c r="AB56" s="141"/>
      <c r="AC56" s="141"/>
      <c r="AD56" s="141"/>
      <c r="AE56" s="141"/>
      <c r="AF56" s="141"/>
      <c r="AG56" s="141" t="s">
        <v>286</v>
      </c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/>
      <c r="BG56" s="141"/>
      <c r="BH56" s="141"/>
    </row>
    <row r="57" spans="1:60" ht="22.5" outlineLevel="2" x14ac:dyDescent="0.2">
      <c r="A57" s="148"/>
      <c r="B57" s="149"/>
      <c r="C57" s="253" t="s">
        <v>1906</v>
      </c>
      <c r="D57" s="254"/>
      <c r="E57" s="254"/>
      <c r="F57" s="254"/>
      <c r="G57" s="254"/>
      <c r="H57" s="152"/>
      <c r="I57" s="152"/>
      <c r="J57" s="152"/>
      <c r="K57" s="152"/>
      <c r="L57" s="152"/>
      <c r="M57" s="152"/>
      <c r="N57" s="151"/>
      <c r="O57" s="151"/>
      <c r="P57" s="151"/>
      <c r="Q57" s="151"/>
      <c r="R57" s="152"/>
      <c r="S57" s="152"/>
      <c r="T57" s="152"/>
      <c r="U57" s="152"/>
      <c r="V57" s="152"/>
      <c r="W57" s="152"/>
      <c r="X57" s="152"/>
      <c r="Y57" s="152"/>
      <c r="Z57" s="141"/>
      <c r="AA57" s="141"/>
      <c r="AB57" s="141"/>
      <c r="AC57" s="141"/>
      <c r="AD57" s="141"/>
      <c r="AE57" s="141"/>
      <c r="AF57" s="141"/>
      <c r="AG57" s="141" t="s">
        <v>246</v>
      </c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71" t="str">
        <f>C57</f>
        <v>Obvodový plášť bude dodán včetně potřebných kotevních prvků, těsnících pásků, ztužujících prvků, lemování, prostupů, oplechování apod.</v>
      </c>
      <c r="BB57" s="141"/>
      <c r="BC57" s="141"/>
      <c r="BD57" s="141"/>
      <c r="BE57" s="141"/>
      <c r="BF57" s="141"/>
      <c r="BG57" s="141"/>
      <c r="BH57" s="141"/>
    </row>
    <row r="58" spans="1:60" outlineLevel="3" x14ac:dyDescent="0.2">
      <c r="A58" s="148"/>
      <c r="B58" s="149"/>
      <c r="C58" s="267" t="s">
        <v>647</v>
      </c>
      <c r="D58" s="268"/>
      <c r="E58" s="268"/>
      <c r="F58" s="268"/>
      <c r="G58" s="268"/>
      <c r="H58" s="152"/>
      <c r="I58" s="152"/>
      <c r="J58" s="152"/>
      <c r="K58" s="152"/>
      <c r="L58" s="152"/>
      <c r="M58" s="152"/>
      <c r="N58" s="151"/>
      <c r="O58" s="151"/>
      <c r="P58" s="151"/>
      <c r="Q58" s="151"/>
      <c r="R58" s="152"/>
      <c r="S58" s="152"/>
      <c r="T58" s="152"/>
      <c r="U58" s="152"/>
      <c r="V58" s="152"/>
      <c r="W58" s="152"/>
      <c r="X58" s="152"/>
      <c r="Y58" s="152"/>
      <c r="Z58" s="141"/>
      <c r="AA58" s="141"/>
      <c r="AB58" s="141"/>
      <c r="AC58" s="141"/>
      <c r="AD58" s="141"/>
      <c r="AE58" s="141"/>
      <c r="AF58" s="141"/>
      <c r="AG58" s="141" t="s">
        <v>246</v>
      </c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/>
      <c r="BG58" s="141"/>
      <c r="BH58" s="141"/>
    </row>
    <row r="59" spans="1:60" outlineLevel="2" x14ac:dyDescent="0.2">
      <c r="A59" s="148"/>
      <c r="B59" s="149"/>
      <c r="C59" s="182" t="s">
        <v>1907</v>
      </c>
      <c r="D59" s="154"/>
      <c r="E59" s="155">
        <v>290.375</v>
      </c>
      <c r="F59" s="152"/>
      <c r="G59" s="152"/>
      <c r="H59" s="152"/>
      <c r="I59" s="152"/>
      <c r="J59" s="152"/>
      <c r="K59" s="152"/>
      <c r="L59" s="152"/>
      <c r="M59" s="152"/>
      <c r="N59" s="151"/>
      <c r="O59" s="151"/>
      <c r="P59" s="151"/>
      <c r="Q59" s="151"/>
      <c r="R59" s="152"/>
      <c r="S59" s="152"/>
      <c r="T59" s="152"/>
      <c r="U59" s="152"/>
      <c r="V59" s="152"/>
      <c r="W59" s="152"/>
      <c r="X59" s="152"/>
      <c r="Y59" s="152"/>
      <c r="Z59" s="141"/>
      <c r="AA59" s="141"/>
      <c r="AB59" s="141"/>
      <c r="AC59" s="141"/>
      <c r="AD59" s="141"/>
      <c r="AE59" s="141"/>
      <c r="AF59" s="141"/>
      <c r="AG59" s="141" t="s">
        <v>241</v>
      </c>
      <c r="AH59" s="141">
        <v>0</v>
      </c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/>
      <c r="BG59" s="141"/>
      <c r="BH59" s="141"/>
    </row>
    <row r="60" spans="1:60" x14ac:dyDescent="0.2">
      <c r="A60" s="157" t="s">
        <v>228</v>
      </c>
      <c r="B60" s="158" t="s">
        <v>122</v>
      </c>
      <c r="C60" s="180" t="s">
        <v>123</v>
      </c>
      <c r="D60" s="159"/>
      <c r="E60" s="160"/>
      <c r="F60" s="161"/>
      <c r="G60" s="161">
        <f>SUMIF(AG61:AG106,"&lt;&gt;NOR",G61:G106)</f>
        <v>0</v>
      </c>
      <c r="H60" s="161"/>
      <c r="I60" s="161">
        <f>SUM(I61:I106)</f>
        <v>0</v>
      </c>
      <c r="J60" s="161"/>
      <c r="K60" s="161">
        <f>SUM(K61:K106)</f>
        <v>0</v>
      </c>
      <c r="L60" s="161"/>
      <c r="M60" s="161">
        <f>SUM(M61:M106)</f>
        <v>0</v>
      </c>
      <c r="N60" s="160"/>
      <c r="O60" s="160">
        <f>SUM(O61:O106)</f>
        <v>506.99999999999994</v>
      </c>
      <c r="P60" s="160"/>
      <c r="Q60" s="160">
        <f>SUM(Q61:Q106)</f>
        <v>0</v>
      </c>
      <c r="R60" s="161"/>
      <c r="S60" s="161"/>
      <c r="T60" s="162"/>
      <c r="U60" s="156"/>
      <c r="V60" s="156">
        <f>SUM(V61:V106)</f>
        <v>2485.7000000000003</v>
      </c>
      <c r="W60" s="156"/>
      <c r="X60" s="156"/>
      <c r="Y60" s="156"/>
      <c r="AG60" t="s">
        <v>229</v>
      </c>
    </row>
    <row r="61" spans="1:60" ht="22.5" outlineLevel="1" x14ac:dyDescent="0.2">
      <c r="A61" s="164">
        <v>19</v>
      </c>
      <c r="B61" s="165" t="s">
        <v>320</v>
      </c>
      <c r="C61" s="181" t="s">
        <v>321</v>
      </c>
      <c r="D61" s="166" t="s">
        <v>244</v>
      </c>
      <c r="E61" s="167">
        <v>16.835999999999999</v>
      </c>
      <c r="F61" s="168"/>
      <c r="G61" s="169">
        <f>ROUND(E61*F61,2)</f>
        <v>0</v>
      </c>
      <c r="H61" s="168"/>
      <c r="I61" s="169">
        <f>ROUND(E61*H61,2)</f>
        <v>0</v>
      </c>
      <c r="J61" s="168"/>
      <c r="K61" s="169">
        <f>ROUND(E61*J61,2)</f>
        <v>0</v>
      </c>
      <c r="L61" s="169">
        <v>21</v>
      </c>
      <c r="M61" s="169">
        <f>G61*(1+L61/100)</f>
        <v>0</v>
      </c>
      <c r="N61" s="167">
        <v>2.6125600000000002</v>
      </c>
      <c r="O61" s="167">
        <f>ROUND(E61*N61,2)</f>
        <v>43.99</v>
      </c>
      <c r="P61" s="167">
        <v>0</v>
      </c>
      <c r="Q61" s="167">
        <f>ROUND(E61*P61,2)</f>
        <v>0</v>
      </c>
      <c r="R61" s="169" t="s">
        <v>322</v>
      </c>
      <c r="S61" s="169" t="s">
        <v>234</v>
      </c>
      <c r="T61" s="170" t="s">
        <v>234</v>
      </c>
      <c r="U61" s="152">
        <v>3.0670000000000002</v>
      </c>
      <c r="V61" s="152">
        <f>ROUND(E61*U61,2)</f>
        <v>51.64</v>
      </c>
      <c r="W61" s="152"/>
      <c r="X61" s="152" t="s">
        <v>285</v>
      </c>
      <c r="Y61" s="152" t="s">
        <v>236</v>
      </c>
      <c r="Z61" s="141"/>
      <c r="AA61" s="141"/>
      <c r="AB61" s="141"/>
      <c r="AC61" s="141"/>
      <c r="AD61" s="141"/>
      <c r="AE61" s="141"/>
      <c r="AF61" s="141"/>
      <c r="AG61" s="141" t="s">
        <v>286</v>
      </c>
      <c r="AH61" s="141"/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1"/>
      <c r="BE61" s="141"/>
      <c r="BF61" s="141"/>
      <c r="BG61" s="141"/>
      <c r="BH61" s="141"/>
    </row>
    <row r="62" spans="1:60" ht="22.5" outlineLevel="2" x14ac:dyDescent="0.2">
      <c r="A62" s="148"/>
      <c r="B62" s="149"/>
      <c r="C62" s="265" t="s">
        <v>323</v>
      </c>
      <c r="D62" s="266"/>
      <c r="E62" s="266"/>
      <c r="F62" s="266"/>
      <c r="G62" s="266"/>
      <c r="H62" s="152"/>
      <c r="I62" s="152"/>
      <c r="J62" s="152"/>
      <c r="K62" s="152"/>
      <c r="L62" s="152"/>
      <c r="M62" s="152"/>
      <c r="N62" s="151"/>
      <c r="O62" s="151"/>
      <c r="P62" s="151"/>
      <c r="Q62" s="151"/>
      <c r="R62" s="152"/>
      <c r="S62" s="152"/>
      <c r="T62" s="152"/>
      <c r="U62" s="152"/>
      <c r="V62" s="152"/>
      <c r="W62" s="152"/>
      <c r="X62" s="152"/>
      <c r="Y62" s="152"/>
      <c r="Z62" s="141"/>
      <c r="AA62" s="141"/>
      <c r="AB62" s="141"/>
      <c r="AC62" s="141"/>
      <c r="AD62" s="141"/>
      <c r="AE62" s="141"/>
      <c r="AF62" s="141"/>
      <c r="AG62" s="141" t="s">
        <v>239</v>
      </c>
      <c r="AH62" s="141"/>
      <c r="AI62" s="141"/>
      <c r="AJ62" s="141"/>
      <c r="AK62" s="141"/>
      <c r="AL62" s="141"/>
      <c r="AM62" s="141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71" t="str">
        <f>C62</f>
        <v>čistíren odpadních vod (mimo budovy), nádrží, vodojemů, žlabů nebo kanálů, včetně pomocného pracovního lešení o výšce podlahy do 1900 mm a pro zatížení do 1,5 kPa,</v>
      </c>
      <c r="BB62" s="141"/>
      <c r="BC62" s="141"/>
      <c r="BD62" s="141"/>
      <c r="BE62" s="141"/>
      <c r="BF62" s="141"/>
      <c r="BG62" s="141"/>
      <c r="BH62" s="141"/>
    </row>
    <row r="63" spans="1:60" outlineLevel="2" x14ac:dyDescent="0.2">
      <c r="A63" s="148"/>
      <c r="B63" s="149"/>
      <c r="C63" s="182" t="s">
        <v>1900</v>
      </c>
      <c r="D63" s="154"/>
      <c r="E63" s="155"/>
      <c r="F63" s="152"/>
      <c r="G63" s="152"/>
      <c r="H63" s="152"/>
      <c r="I63" s="152"/>
      <c r="J63" s="152"/>
      <c r="K63" s="152"/>
      <c r="L63" s="152"/>
      <c r="M63" s="152"/>
      <c r="N63" s="151"/>
      <c r="O63" s="151"/>
      <c r="P63" s="151"/>
      <c r="Q63" s="151"/>
      <c r="R63" s="152"/>
      <c r="S63" s="152"/>
      <c r="T63" s="152"/>
      <c r="U63" s="152"/>
      <c r="V63" s="152"/>
      <c r="W63" s="152"/>
      <c r="X63" s="152"/>
      <c r="Y63" s="152"/>
      <c r="Z63" s="141"/>
      <c r="AA63" s="141"/>
      <c r="AB63" s="141"/>
      <c r="AC63" s="141"/>
      <c r="AD63" s="141"/>
      <c r="AE63" s="141"/>
      <c r="AF63" s="141"/>
      <c r="AG63" s="141" t="s">
        <v>241</v>
      </c>
      <c r="AH63" s="141">
        <v>0</v>
      </c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1"/>
      <c r="BC63" s="141"/>
      <c r="BD63" s="141"/>
      <c r="BE63" s="141"/>
      <c r="BF63" s="141"/>
      <c r="BG63" s="141"/>
      <c r="BH63" s="141"/>
    </row>
    <row r="64" spans="1:60" outlineLevel="3" x14ac:dyDescent="0.2">
      <c r="A64" s="148"/>
      <c r="B64" s="149"/>
      <c r="C64" s="182" t="s">
        <v>1908</v>
      </c>
      <c r="D64" s="154"/>
      <c r="E64" s="155">
        <v>16.835999999999999</v>
      </c>
      <c r="F64" s="152"/>
      <c r="G64" s="152"/>
      <c r="H64" s="152"/>
      <c r="I64" s="152"/>
      <c r="J64" s="152"/>
      <c r="K64" s="152"/>
      <c r="L64" s="152"/>
      <c r="M64" s="152"/>
      <c r="N64" s="151"/>
      <c r="O64" s="151"/>
      <c r="P64" s="151"/>
      <c r="Q64" s="151"/>
      <c r="R64" s="152"/>
      <c r="S64" s="152"/>
      <c r="T64" s="152"/>
      <c r="U64" s="152"/>
      <c r="V64" s="152"/>
      <c r="W64" s="152"/>
      <c r="X64" s="152"/>
      <c r="Y64" s="152"/>
      <c r="Z64" s="141"/>
      <c r="AA64" s="141"/>
      <c r="AB64" s="141"/>
      <c r="AC64" s="141"/>
      <c r="AD64" s="141"/>
      <c r="AE64" s="141"/>
      <c r="AF64" s="141"/>
      <c r="AG64" s="141" t="s">
        <v>241</v>
      </c>
      <c r="AH64" s="141">
        <v>0</v>
      </c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1"/>
      <c r="BC64" s="141"/>
      <c r="BD64" s="141"/>
      <c r="BE64" s="141"/>
      <c r="BF64" s="141"/>
      <c r="BG64" s="141"/>
      <c r="BH64" s="141"/>
    </row>
    <row r="65" spans="1:60" ht="22.5" outlineLevel="1" x14ac:dyDescent="0.2">
      <c r="A65" s="164">
        <v>20</v>
      </c>
      <c r="B65" s="165" t="s">
        <v>1909</v>
      </c>
      <c r="C65" s="181" t="s">
        <v>1910</v>
      </c>
      <c r="D65" s="166" t="s">
        <v>244</v>
      </c>
      <c r="E65" s="167">
        <v>28.692</v>
      </c>
      <c r="F65" s="168"/>
      <c r="G65" s="169">
        <f>ROUND(E65*F65,2)</f>
        <v>0</v>
      </c>
      <c r="H65" s="168"/>
      <c r="I65" s="169">
        <f>ROUND(E65*H65,2)</f>
        <v>0</v>
      </c>
      <c r="J65" s="168"/>
      <c r="K65" s="169">
        <f>ROUND(E65*J65,2)</f>
        <v>0</v>
      </c>
      <c r="L65" s="169">
        <v>21</v>
      </c>
      <c r="M65" s="169">
        <f>G65*(1+L65/100)</f>
        <v>0</v>
      </c>
      <c r="N65" s="167">
        <v>2.59138</v>
      </c>
      <c r="O65" s="167">
        <f>ROUND(E65*N65,2)</f>
        <v>74.349999999999994</v>
      </c>
      <c r="P65" s="167">
        <v>0</v>
      </c>
      <c r="Q65" s="167">
        <f>ROUND(E65*P65,2)</f>
        <v>0</v>
      </c>
      <c r="R65" s="169" t="s">
        <v>322</v>
      </c>
      <c r="S65" s="169" t="s">
        <v>234</v>
      </c>
      <c r="T65" s="170" t="s">
        <v>234</v>
      </c>
      <c r="U65" s="152">
        <v>4.1929999999999996</v>
      </c>
      <c r="V65" s="152">
        <f>ROUND(E65*U65,2)</f>
        <v>120.31</v>
      </c>
      <c r="W65" s="152"/>
      <c r="X65" s="152" t="s">
        <v>285</v>
      </c>
      <c r="Y65" s="152" t="s">
        <v>236</v>
      </c>
      <c r="Z65" s="141"/>
      <c r="AA65" s="141"/>
      <c r="AB65" s="141"/>
      <c r="AC65" s="141"/>
      <c r="AD65" s="141"/>
      <c r="AE65" s="141"/>
      <c r="AF65" s="141"/>
      <c r="AG65" s="141" t="s">
        <v>286</v>
      </c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1"/>
      <c r="BC65" s="141"/>
      <c r="BD65" s="141"/>
      <c r="BE65" s="141"/>
      <c r="BF65" s="141"/>
      <c r="BG65" s="141"/>
      <c r="BH65" s="141"/>
    </row>
    <row r="66" spans="1:60" ht="22.5" outlineLevel="2" x14ac:dyDescent="0.2">
      <c r="A66" s="148"/>
      <c r="B66" s="149"/>
      <c r="C66" s="265" t="s">
        <v>323</v>
      </c>
      <c r="D66" s="266"/>
      <c r="E66" s="266"/>
      <c r="F66" s="266"/>
      <c r="G66" s="266"/>
      <c r="H66" s="152"/>
      <c r="I66" s="152"/>
      <c r="J66" s="152"/>
      <c r="K66" s="152"/>
      <c r="L66" s="152"/>
      <c r="M66" s="152"/>
      <c r="N66" s="151"/>
      <c r="O66" s="151"/>
      <c r="P66" s="151"/>
      <c r="Q66" s="151"/>
      <c r="R66" s="152"/>
      <c r="S66" s="152"/>
      <c r="T66" s="152"/>
      <c r="U66" s="152"/>
      <c r="V66" s="152"/>
      <c r="W66" s="152"/>
      <c r="X66" s="152"/>
      <c r="Y66" s="152"/>
      <c r="Z66" s="141"/>
      <c r="AA66" s="141"/>
      <c r="AB66" s="141"/>
      <c r="AC66" s="141"/>
      <c r="AD66" s="141"/>
      <c r="AE66" s="141"/>
      <c r="AF66" s="141"/>
      <c r="AG66" s="141" t="s">
        <v>239</v>
      </c>
      <c r="AH66" s="141"/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71" t="str">
        <f>C66</f>
        <v>čistíren odpadních vod (mimo budovy), nádrží, vodojemů, žlabů nebo kanálů, včetně pomocného pracovního lešení o výšce podlahy do 1900 mm a pro zatížení do 1,5 kPa,</v>
      </c>
      <c r="BB66" s="141"/>
      <c r="BC66" s="141"/>
      <c r="BD66" s="141"/>
      <c r="BE66" s="141"/>
      <c r="BF66" s="141"/>
      <c r="BG66" s="141"/>
      <c r="BH66" s="141"/>
    </row>
    <row r="67" spans="1:60" outlineLevel="2" x14ac:dyDescent="0.2">
      <c r="A67" s="148"/>
      <c r="B67" s="149"/>
      <c r="C67" s="182" t="s">
        <v>1911</v>
      </c>
      <c r="D67" s="154"/>
      <c r="E67" s="155"/>
      <c r="F67" s="152"/>
      <c r="G67" s="152"/>
      <c r="H67" s="152"/>
      <c r="I67" s="152"/>
      <c r="J67" s="152"/>
      <c r="K67" s="152"/>
      <c r="L67" s="152"/>
      <c r="M67" s="152"/>
      <c r="N67" s="151"/>
      <c r="O67" s="151"/>
      <c r="P67" s="151"/>
      <c r="Q67" s="151"/>
      <c r="R67" s="152"/>
      <c r="S67" s="152"/>
      <c r="T67" s="152"/>
      <c r="U67" s="152"/>
      <c r="V67" s="152"/>
      <c r="W67" s="152"/>
      <c r="X67" s="152"/>
      <c r="Y67" s="152"/>
      <c r="Z67" s="141"/>
      <c r="AA67" s="141"/>
      <c r="AB67" s="141"/>
      <c r="AC67" s="141"/>
      <c r="AD67" s="141"/>
      <c r="AE67" s="141"/>
      <c r="AF67" s="141"/>
      <c r="AG67" s="141" t="s">
        <v>241</v>
      </c>
      <c r="AH67" s="141">
        <v>0</v>
      </c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1"/>
      <c r="BH67" s="141"/>
    </row>
    <row r="68" spans="1:60" outlineLevel="3" x14ac:dyDescent="0.2">
      <c r="A68" s="148"/>
      <c r="B68" s="149"/>
      <c r="C68" s="182" t="s">
        <v>1912</v>
      </c>
      <c r="D68" s="154"/>
      <c r="E68" s="155">
        <v>26.4</v>
      </c>
      <c r="F68" s="152"/>
      <c r="G68" s="152"/>
      <c r="H68" s="152"/>
      <c r="I68" s="152"/>
      <c r="J68" s="152"/>
      <c r="K68" s="152"/>
      <c r="L68" s="152"/>
      <c r="M68" s="152"/>
      <c r="N68" s="151"/>
      <c r="O68" s="151"/>
      <c r="P68" s="151"/>
      <c r="Q68" s="151"/>
      <c r="R68" s="152"/>
      <c r="S68" s="152"/>
      <c r="T68" s="152"/>
      <c r="U68" s="152"/>
      <c r="V68" s="152"/>
      <c r="W68" s="152"/>
      <c r="X68" s="152"/>
      <c r="Y68" s="152"/>
      <c r="Z68" s="141"/>
      <c r="AA68" s="141"/>
      <c r="AB68" s="141"/>
      <c r="AC68" s="141"/>
      <c r="AD68" s="141"/>
      <c r="AE68" s="141"/>
      <c r="AF68" s="141"/>
      <c r="AG68" s="141" t="s">
        <v>241</v>
      </c>
      <c r="AH68" s="141">
        <v>0</v>
      </c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1"/>
      <c r="BD68" s="141"/>
      <c r="BE68" s="141"/>
      <c r="BF68" s="141"/>
      <c r="BG68" s="141"/>
      <c r="BH68" s="141"/>
    </row>
    <row r="69" spans="1:60" outlineLevel="3" x14ac:dyDescent="0.2">
      <c r="A69" s="148"/>
      <c r="B69" s="149"/>
      <c r="C69" s="182" t="s">
        <v>1913</v>
      </c>
      <c r="D69" s="154"/>
      <c r="E69" s="155">
        <v>2.4540000000000002</v>
      </c>
      <c r="F69" s="152"/>
      <c r="G69" s="152"/>
      <c r="H69" s="152"/>
      <c r="I69" s="152"/>
      <c r="J69" s="152"/>
      <c r="K69" s="152"/>
      <c r="L69" s="152"/>
      <c r="M69" s="152"/>
      <c r="N69" s="151"/>
      <c r="O69" s="151"/>
      <c r="P69" s="151"/>
      <c r="Q69" s="151"/>
      <c r="R69" s="152"/>
      <c r="S69" s="152"/>
      <c r="T69" s="152"/>
      <c r="U69" s="152"/>
      <c r="V69" s="152"/>
      <c r="W69" s="152"/>
      <c r="X69" s="152"/>
      <c r="Y69" s="152"/>
      <c r="Z69" s="141"/>
      <c r="AA69" s="141"/>
      <c r="AB69" s="141"/>
      <c r="AC69" s="141"/>
      <c r="AD69" s="141"/>
      <c r="AE69" s="141"/>
      <c r="AF69" s="141"/>
      <c r="AG69" s="141" t="s">
        <v>241</v>
      </c>
      <c r="AH69" s="141">
        <v>0</v>
      </c>
      <c r="AI69" s="141"/>
      <c r="AJ69" s="141"/>
      <c r="AK69" s="141"/>
      <c r="AL69" s="141"/>
      <c r="AM69" s="141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1"/>
      <c r="BC69" s="141"/>
      <c r="BD69" s="141"/>
      <c r="BE69" s="141"/>
      <c r="BF69" s="141"/>
      <c r="BG69" s="141"/>
      <c r="BH69" s="141"/>
    </row>
    <row r="70" spans="1:60" outlineLevel="3" x14ac:dyDescent="0.2">
      <c r="A70" s="148"/>
      <c r="B70" s="149"/>
      <c r="C70" s="182" t="s">
        <v>1914</v>
      </c>
      <c r="D70" s="154"/>
      <c r="E70" s="155">
        <v>-0.16200000000000001</v>
      </c>
      <c r="F70" s="152"/>
      <c r="G70" s="152"/>
      <c r="H70" s="152"/>
      <c r="I70" s="152"/>
      <c r="J70" s="152"/>
      <c r="K70" s="152"/>
      <c r="L70" s="152"/>
      <c r="M70" s="152"/>
      <c r="N70" s="151"/>
      <c r="O70" s="151"/>
      <c r="P70" s="151"/>
      <c r="Q70" s="151"/>
      <c r="R70" s="152"/>
      <c r="S70" s="152"/>
      <c r="T70" s="152"/>
      <c r="U70" s="152"/>
      <c r="V70" s="152"/>
      <c r="W70" s="152"/>
      <c r="X70" s="152"/>
      <c r="Y70" s="152"/>
      <c r="Z70" s="141"/>
      <c r="AA70" s="141"/>
      <c r="AB70" s="141"/>
      <c r="AC70" s="141"/>
      <c r="AD70" s="141"/>
      <c r="AE70" s="141"/>
      <c r="AF70" s="141"/>
      <c r="AG70" s="141" t="s">
        <v>241</v>
      </c>
      <c r="AH70" s="141">
        <v>0</v>
      </c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</row>
    <row r="71" spans="1:60" ht="22.5" outlineLevel="1" x14ac:dyDescent="0.2">
      <c r="A71" s="164">
        <v>21</v>
      </c>
      <c r="B71" s="165" t="s">
        <v>1915</v>
      </c>
      <c r="C71" s="181" t="s">
        <v>1916</v>
      </c>
      <c r="D71" s="166" t="s">
        <v>244</v>
      </c>
      <c r="E71" s="167">
        <v>122.4</v>
      </c>
      <c r="F71" s="168"/>
      <c r="G71" s="169">
        <f>ROUND(E71*F71,2)</f>
        <v>0</v>
      </c>
      <c r="H71" s="168"/>
      <c r="I71" s="169">
        <f>ROUND(E71*H71,2)</f>
        <v>0</v>
      </c>
      <c r="J71" s="168"/>
      <c r="K71" s="169">
        <f>ROUND(E71*J71,2)</f>
        <v>0</v>
      </c>
      <c r="L71" s="169">
        <v>21</v>
      </c>
      <c r="M71" s="169">
        <f>G71*(1+L71/100)</f>
        <v>0</v>
      </c>
      <c r="N71" s="167">
        <v>2.5772499999999998</v>
      </c>
      <c r="O71" s="167">
        <f>ROUND(E71*N71,2)</f>
        <v>315.45999999999998</v>
      </c>
      <c r="P71" s="167">
        <v>0</v>
      </c>
      <c r="Q71" s="167">
        <f>ROUND(E71*P71,2)</f>
        <v>0</v>
      </c>
      <c r="R71" s="169" t="s">
        <v>322</v>
      </c>
      <c r="S71" s="169" t="s">
        <v>234</v>
      </c>
      <c r="T71" s="170" t="s">
        <v>234</v>
      </c>
      <c r="U71" s="152">
        <v>2.4550000000000001</v>
      </c>
      <c r="V71" s="152">
        <f>ROUND(E71*U71,2)</f>
        <v>300.49</v>
      </c>
      <c r="W71" s="152"/>
      <c r="X71" s="152" t="s">
        <v>285</v>
      </c>
      <c r="Y71" s="152" t="s">
        <v>236</v>
      </c>
      <c r="Z71" s="141"/>
      <c r="AA71" s="141"/>
      <c r="AB71" s="141"/>
      <c r="AC71" s="141"/>
      <c r="AD71" s="141"/>
      <c r="AE71" s="141"/>
      <c r="AF71" s="141"/>
      <c r="AG71" s="141" t="s">
        <v>286</v>
      </c>
      <c r="AH71" s="141"/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</row>
    <row r="72" spans="1:60" ht="22.5" outlineLevel="2" x14ac:dyDescent="0.2">
      <c r="A72" s="148"/>
      <c r="B72" s="149"/>
      <c r="C72" s="265" t="s">
        <v>323</v>
      </c>
      <c r="D72" s="266"/>
      <c r="E72" s="266"/>
      <c r="F72" s="266"/>
      <c r="G72" s="266"/>
      <c r="H72" s="152"/>
      <c r="I72" s="152"/>
      <c r="J72" s="152"/>
      <c r="K72" s="152"/>
      <c r="L72" s="152"/>
      <c r="M72" s="152"/>
      <c r="N72" s="151"/>
      <c r="O72" s="151"/>
      <c r="P72" s="151"/>
      <c r="Q72" s="151"/>
      <c r="R72" s="152"/>
      <c r="S72" s="152"/>
      <c r="T72" s="152"/>
      <c r="U72" s="152"/>
      <c r="V72" s="152"/>
      <c r="W72" s="152"/>
      <c r="X72" s="152"/>
      <c r="Y72" s="152"/>
      <c r="Z72" s="141"/>
      <c r="AA72" s="141"/>
      <c r="AB72" s="141"/>
      <c r="AC72" s="141"/>
      <c r="AD72" s="141"/>
      <c r="AE72" s="141"/>
      <c r="AF72" s="141"/>
      <c r="AG72" s="141" t="s">
        <v>239</v>
      </c>
      <c r="AH72" s="141"/>
      <c r="AI72" s="141"/>
      <c r="AJ72" s="141"/>
      <c r="AK72" s="141"/>
      <c r="AL72" s="141"/>
      <c r="AM72" s="141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71" t="str">
        <f>C72</f>
        <v>čistíren odpadních vod (mimo budovy), nádrží, vodojemů, žlabů nebo kanálů, včetně pomocného pracovního lešení o výšce podlahy do 1900 mm a pro zatížení do 1,5 kPa,</v>
      </c>
      <c r="BB72" s="141"/>
      <c r="BC72" s="141"/>
      <c r="BD72" s="141"/>
      <c r="BE72" s="141"/>
      <c r="BF72" s="141"/>
      <c r="BG72" s="141"/>
      <c r="BH72" s="141"/>
    </row>
    <row r="73" spans="1:60" outlineLevel="2" x14ac:dyDescent="0.2">
      <c r="A73" s="148"/>
      <c r="B73" s="149"/>
      <c r="C73" s="182" t="s">
        <v>1911</v>
      </c>
      <c r="D73" s="154"/>
      <c r="E73" s="155"/>
      <c r="F73" s="152"/>
      <c r="G73" s="152"/>
      <c r="H73" s="152"/>
      <c r="I73" s="152"/>
      <c r="J73" s="152"/>
      <c r="K73" s="152"/>
      <c r="L73" s="152"/>
      <c r="M73" s="152"/>
      <c r="N73" s="151"/>
      <c r="O73" s="151"/>
      <c r="P73" s="151"/>
      <c r="Q73" s="151"/>
      <c r="R73" s="152"/>
      <c r="S73" s="152"/>
      <c r="T73" s="152"/>
      <c r="U73" s="152"/>
      <c r="V73" s="152"/>
      <c r="W73" s="152"/>
      <c r="X73" s="152"/>
      <c r="Y73" s="152"/>
      <c r="Z73" s="141"/>
      <c r="AA73" s="141"/>
      <c r="AB73" s="141"/>
      <c r="AC73" s="141"/>
      <c r="AD73" s="141"/>
      <c r="AE73" s="141"/>
      <c r="AF73" s="141"/>
      <c r="AG73" s="141" t="s">
        <v>241</v>
      </c>
      <c r="AH73" s="141">
        <v>0</v>
      </c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1"/>
      <c r="BC73" s="141"/>
      <c r="BD73" s="141"/>
      <c r="BE73" s="141"/>
      <c r="BF73" s="141"/>
      <c r="BG73" s="141"/>
      <c r="BH73" s="141"/>
    </row>
    <row r="74" spans="1:60" outlineLevel="3" x14ac:dyDescent="0.2">
      <c r="A74" s="148"/>
      <c r="B74" s="149"/>
      <c r="C74" s="182" t="s">
        <v>1917</v>
      </c>
      <c r="D74" s="154"/>
      <c r="E74" s="155">
        <v>54</v>
      </c>
      <c r="F74" s="152"/>
      <c r="G74" s="152"/>
      <c r="H74" s="152"/>
      <c r="I74" s="152"/>
      <c r="J74" s="152"/>
      <c r="K74" s="152"/>
      <c r="L74" s="152"/>
      <c r="M74" s="152"/>
      <c r="N74" s="151"/>
      <c r="O74" s="151"/>
      <c r="P74" s="151"/>
      <c r="Q74" s="151"/>
      <c r="R74" s="152"/>
      <c r="S74" s="152"/>
      <c r="T74" s="152"/>
      <c r="U74" s="152"/>
      <c r="V74" s="152"/>
      <c r="W74" s="152"/>
      <c r="X74" s="152"/>
      <c r="Y74" s="152"/>
      <c r="Z74" s="141"/>
      <c r="AA74" s="141"/>
      <c r="AB74" s="141"/>
      <c r="AC74" s="141"/>
      <c r="AD74" s="141"/>
      <c r="AE74" s="141"/>
      <c r="AF74" s="141"/>
      <c r="AG74" s="141" t="s">
        <v>241</v>
      </c>
      <c r="AH74" s="141">
        <v>0</v>
      </c>
      <c r="AI74" s="141"/>
      <c r="AJ74" s="141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1"/>
      <c r="BC74" s="141"/>
      <c r="BD74" s="141"/>
      <c r="BE74" s="141"/>
      <c r="BF74" s="141"/>
      <c r="BG74" s="141"/>
      <c r="BH74" s="141"/>
    </row>
    <row r="75" spans="1:60" outlineLevel="3" x14ac:dyDescent="0.2">
      <c r="A75" s="148"/>
      <c r="B75" s="149"/>
      <c r="C75" s="182" t="s">
        <v>1918</v>
      </c>
      <c r="D75" s="154"/>
      <c r="E75" s="155">
        <v>58.8</v>
      </c>
      <c r="F75" s="152"/>
      <c r="G75" s="152"/>
      <c r="H75" s="152"/>
      <c r="I75" s="152"/>
      <c r="J75" s="152"/>
      <c r="K75" s="152"/>
      <c r="L75" s="152"/>
      <c r="M75" s="152"/>
      <c r="N75" s="151"/>
      <c r="O75" s="151"/>
      <c r="P75" s="151"/>
      <c r="Q75" s="151"/>
      <c r="R75" s="152"/>
      <c r="S75" s="152"/>
      <c r="T75" s="152"/>
      <c r="U75" s="152"/>
      <c r="V75" s="152"/>
      <c r="W75" s="152"/>
      <c r="X75" s="152"/>
      <c r="Y75" s="152"/>
      <c r="Z75" s="141"/>
      <c r="AA75" s="141"/>
      <c r="AB75" s="141"/>
      <c r="AC75" s="141"/>
      <c r="AD75" s="141"/>
      <c r="AE75" s="141"/>
      <c r="AF75" s="141"/>
      <c r="AG75" s="141" t="s">
        <v>241</v>
      </c>
      <c r="AH75" s="141">
        <v>0</v>
      </c>
      <c r="AI75" s="141"/>
      <c r="AJ75" s="141"/>
      <c r="AK75" s="141"/>
      <c r="AL75" s="141"/>
      <c r="AM75" s="141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</row>
    <row r="76" spans="1:60" outlineLevel="3" x14ac:dyDescent="0.2">
      <c r="A76" s="148"/>
      <c r="B76" s="149"/>
      <c r="C76" s="182" t="s">
        <v>1919</v>
      </c>
      <c r="D76" s="154"/>
      <c r="E76" s="155">
        <v>9.6</v>
      </c>
      <c r="F76" s="152"/>
      <c r="G76" s="152"/>
      <c r="H76" s="152"/>
      <c r="I76" s="152"/>
      <c r="J76" s="152"/>
      <c r="K76" s="152"/>
      <c r="L76" s="152"/>
      <c r="M76" s="152"/>
      <c r="N76" s="151"/>
      <c r="O76" s="151"/>
      <c r="P76" s="151"/>
      <c r="Q76" s="151"/>
      <c r="R76" s="152"/>
      <c r="S76" s="152"/>
      <c r="T76" s="152"/>
      <c r="U76" s="152"/>
      <c r="V76" s="152"/>
      <c r="W76" s="152"/>
      <c r="X76" s="152"/>
      <c r="Y76" s="152"/>
      <c r="Z76" s="141"/>
      <c r="AA76" s="141"/>
      <c r="AB76" s="141"/>
      <c r="AC76" s="141"/>
      <c r="AD76" s="141"/>
      <c r="AE76" s="141"/>
      <c r="AF76" s="141"/>
      <c r="AG76" s="141" t="s">
        <v>241</v>
      </c>
      <c r="AH76" s="141">
        <v>0</v>
      </c>
      <c r="AI76" s="141"/>
      <c r="AJ76" s="141"/>
      <c r="AK76" s="141"/>
      <c r="AL76" s="141"/>
      <c r="AM76" s="141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</row>
    <row r="77" spans="1:60" ht="22.5" outlineLevel="1" x14ac:dyDescent="0.2">
      <c r="A77" s="164">
        <v>22</v>
      </c>
      <c r="B77" s="165" t="s">
        <v>1460</v>
      </c>
      <c r="C77" s="181" t="s">
        <v>1461</v>
      </c>
      <c r="D77" s="166" t="s">
        <v>283</v>
      </c>
      <c r="E77" s="167">
        <v>405.64</v>
      </c>
      <c r="F77" s="168"/>
      <c r="G77" s="169">
        <f>ROUND(E77*F77,2)</f>
        <v>0</v>
      </c>
      <c r="H77" s="168"/>
      <c r="I77" s="169">
        <f>ROUND(E77*H77,2)</f>
        <v>0</v>
      </c>
      <c r="J77" s="168"/>
      <c r="K77" s="169">
        <f>ROUND(E77*J77,2)</f>
        <v>0</v>
      </c>
      <c r="L77" s="169">
        <v>21</v>
      </c>
      <c r="M77" s="169">
        <f>G77*(1+L77/100)</f>
        <v>0</v>
      </c>
      <c r="N77" s="167">
        <v>6.6030000000000005E-2</v>
      </c>
      <c r="O77" s="167">
        <f>ROUND(E77*N77,2)</f>
        <v>26.78</v>
      </c>
      <c r="P77" s="167">
        <v>0</v>
      </c>
      <c r="Q77" s="167">
        <f>ROUND(E77*P77,2)</f>
        <v>0</v>
      </c>
      <c r="R77" s="169" t="s">
        <v>322</v>
      </c>
      <c r="S77" s="169" t="s">
        <v>234</v>
      </c>
      <c r="T77" s="170" t="s">
        <v>234</v>
      </c>
      <c r="U77" s="152">
        <v>1.72</v>
      </c>
      <c r="V77" s="152">
        <f>ROUND(E77*U77,2)</f>
        <v>697.7</v>
      </c>
      <c r="W77" s="152"/>
      <c r="X77" s="152" t="s">
        <v>285</v>
      </c>
      <c r="Y77" s="152" t="s">
        <v>236</v>
      </c>
      <c r="Z77" s="141"/>
      <c r="AA77" s="141"/>
      <c r="AB77" s="141"/>
      <c r="AC77" s="141"/>
      <c r="AD77" s="141"/>
      <c r="AE77" s="141"/>
      <c r="AF77" s="141"/>
      <c r="AG77" s="141" t="s">
        <v>286</v>
      </c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</row>
    <row r="78" spans="1:60" outlineLevel="2" x14ac:dyDescent="0.2">
      <c r="A78" s="148"/>
      <c r="B78" s="149"/>
      <c r="C78" s="265" t="s">
        <v>1462</v>
      </c>
      <c r="D78" s="266"/>
      <c r="E78" s="266"/>
      <c r="F78" s="266"/>
      <c r="G78" s="266"/>
      <c r="H78" s="152"/>
      <c r="I78" s="152"/>
      <c r="J78" s="152"/>
      <c r="K78" s="152"/>
      <c r="L78" s="152"/>
      <c r="M78" s="152"/>
      <c r="N78" s="151"/>
      <c r="O78" s="151"/>
      <c r="P78" s="151"/>
      <c r="Q78" s="151"/>
      <c r="R78" s="152"/>
      <c r="S78" s="152"/>
      <c r="T78" s="152"/>
      <c r="U78" s="152"/>
      <c r="V78" s="152"/>
      <c r="W78" s="152"/>
      <c r="X78" s="152"/>
      <c r="Y78" s="152"/>
      <c r="Z78" s="141"/>
      <c r="AA78" s="141"/>
      <c r="AB78" s="141"/>
      <c r="AC78" s="141"/>
      <c r="AD78" s="141"/>
      <c r="AE78" s="141"/>
      <c r="AF78" s="141"/>
      <c r="AG78" s="141" t="s">
        <v>239</v>
      </c>
      <c r="AH78" s="141"/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</row>
    <row r="79" spans="1:60" outlineLevel="2" x14ac:dyDescent="0.2">
      <c r="A79" s="148"/>
      <c r="B79" s="149"/>
      <c r="C79" s="182" t="s">
        <v>1900</v>
      </c>
      <c r="D79" s="154"/>
      <c r="E79" s="155"/>
      <c r="F79" s="152"/>
      <c r="G79" s="152"/>
      <c r="H79" s="152"/>
      <c r="I79" s="152"/>
      <c r="J79" s="152"/>
      <c r="K79" s="152"/>
      <c r="L79" s="152"/>
      <c r="M79" s="152"/>
      <c r="N79" s="151"/>
      <c r="O79" s="151"/>
      <c r="P79" s="151"/>
      <c r="Q79" s="151"/>
      <c r="R79" s="152"/>
      <c r="S79" s="152"/>
      <c r="T79" s="152"/>
      <c r="U79" s="152"/>
      <c r="V79" s="152"/>
      <c r="W79" s="152"/>
      <c r="X79" s="152"/>
      <c r="Y79" s="152"/>
      <c r="Z79" s="141"/>
      <c r="AA79" s="141"/>
      <c r="AB79" s="141"/>
      <c r="AC79" s="141"/>
      <c r="AD79" s="141"/>
      <c r="AE79" s="141"/>
      <c r="AF79" s="141"/>
      <c r="AG79" s="141" t="s">
        <v>241</v>
      </c>
      <c r="AH79" s="141">
        <v>0</v>
      </c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</row>
    <row r="80" spans="1:60" outlineLevel="3" x14ac:dyDescent="0.2">
      <c r="A80" s="148"/>
      <c r="B80" s="149"/>
      <c r="C80" s="182" t="s">
        <v>1920</v>
      </c>
      <c r="D80" s="154"/>
      <c r="E80" s="155">
        <v>88</v>
      </c>
      <c r="F80" s="152"/>
      <c r="G80" s="152"/>
      <c r="H80" s="152"/>
      <c r="I80" s="152"/>
      <c r="J80" s="152"/>
      <c r="K80" s="152"/>
      <c r="L80" s="152"/>
      <c r="M80" s="152"/>
      <c r="N80" s="151"/>
      <c r="O80" s="151"/>
      <c r="P80" s="151"/>
      <c r="Q80" s="151"/>
      <c r="R80" s="152"/>
      <c r="S80" s="152"/>
      <c r="T80" s="152"/>
      <c r="U80" s="152"/>
      <c r="V80" s="152"/>
      <c r="W80" s="152"/>
      <c r="X80" s="152"/>
      <c r="Y80" s="152"/>
      <c r="Z80" s="141"/>
      <c r="AA80" s="141"/>
      <c r="AB80" s="141"/>
      <c r="AC80" s="141"/>
      <c r="AD80" s="141"/>
      <c r="AE80" s="141"/>
      <c r="AF80" s="141"/>
      <c r="AG80" s="141" t="s">
        <v>241</v>
      </c>
      <c r="AH80" s="141">
        <v>0</v>
      </c>
      <c r="AI80" s="141"/>
      <c r="AJ80" s="141"/>
      <c r="AK80" s="141"/>
      <c r="AL80" s="141"/>
      <c r="AM80" s="141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</row>
    <row r="81" spans="1:60" outlineLevel="3" x14ac:dyDescent="0.2">
      <c r="A81" s="148"/>
      <c r="B81" s="149"/>
      <c r="C81" s="182" t="s">
        <v>1921</v>
      </c>
      <c r="D81" s="154"/>
      <c r="E81" s="155">
        <v>21</v>
      </c>
      <c r="F81" s="152"/>
      <c r="G81" s="152"/>
      <c r="H81" s="152"/>
      <c r="I81" s="152"/>
      <c r="J81" s="152"/>
      <c r="K81" s="152"/>
      <c r="L81" s="152"/>
      <c r="M81" s="152"/>
      <c r="N81" s="151"/>
      <c r="O81" s="151"/>
      <c r="P81" s="151"/>
      <c r="Q81" s="151"/>
      <c r="R81" s="152"/>
      <c r="S81" s="152"/>
      <c r="T81" s="152"/>
      <c r="U81" s="152"/>
      <c r="V81" s="152"/>
      <c r="W81" s="152"/>
      <c r="X81" s="152"/>
      <c r="Y81" s="152"/>
      <c r="Z81" s="141"/>
      <c r="AA81" s="141"/>
      <c r="AB81" s="141"/>
      <c r="AC81" s="141"/>
      <c r="AD81" s="141"/>
      <c r="AE81" s="141"/>
      <c r="AF81" s="141"/>
      <c r="AG81" s="141" t="s">
        <v>241</v>
      </c>
      <c r="AH81" s="141">
        <v>0</v>
      </c>
      <c r="AI81" s="141"/>
      <c r="AJ81" s="141"/>
      <c r="AK81" s="141"/>
      <c r="AL81" s="141"/>
      <c r="AM81" s="141"/>
      <c r="AN81" s="141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</row>
    <row r="82" spans="1:60" outlineLevel="3" x14ac:dyDescent="0.2">
      <c r="A82" s="148"/>
      <c r="B82" s="149"/>
      <c r="C82" s="182" t="s">
        <v>1922</v>
      </c>
      <c r="D82" s="154"/>
      <c r="E82" s="155">
        <v>235.2</v>
      </c>
      <c r="F82" s="152"/>
      <c r="G82" s="152"/>
      <c r="H82" s="152"/>
      <c r="I82" s="152"/>
      <c r="J82" s="152"/>
      <c r="K82" s="152"/>
      <c r="L82" s="152"/>
      <c r="M82" s="152"/>
      <c r="N82" s="151"/>
      <c r="O82" s="151"/>
      <c r="P82" s="151"/>
      <c r="Q82" s="151"/>
      <c r="R82" s="152"/>
      <c r="S82" s="152"/>
      <c r="T82" s="152"/>
      <c r="U82" s="152"/>
      <c r="V82" s="152"/>
      <c r="W82" s="152"/>
      <c r="X82" s="152"/>
      <c r="Y82" s="152"/>
      <c r="Z82" s="141"/>
      <c r="AA82" s="141"/>
      <c r="AB82" s="141"/>
      <c r="AC82" s="141"/>
      <c r="AD82" s="141"/>
      <c r="AE82" s="141"/>
      <c r="AF82" s="141"/>
      <c r="AG82" s="141" t="s">
        <v>241</v>
      </c>
      <c r="AH82" s="141">
        <v>0</v>
      </c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</row>
    <row r="83" spans="1:60" outlineLevel="3" x14ac:dyDescent="0.2">
      <c r="A83" s="148"/>
      <c r="B83" s="149"/>
      <c r="C83" s="182" t="s">
        <v>1923</v>
      </c>
      <c r="D83" s="154"/>
      <c r="E83" s="155">
        <v>38.4</v>
      </c>
      <c r="F83" s="152"/>
      <c r="G83" s="152"/>
      <c r="H83" s="152"/>
      <c r="I83" s="152"/>
      <c r="J83" s="152"/>
      <c r="K83" s="152"/>
      <c r="L83" s="152"/>
      <c r="M83" s="152"/>
      <c r="N83" s="151"/>
      <c r="O83" s="151"/>
      <c r="P83" s="151"/>
      <c r="Q83" s="151"/>
      <c r="R83" s="152"/>
      <c r="S83" s="152"/>
      <c r="T83" s="152"/>
      <c r="U83" s="152"/>
      <c r="V83" s="152"/>
      <c r="W83" s="152"/>
      <c r="X83" s="152"/>
      <c r="Y83" s="152"/>
      <c r="Z83" s="141"/>
      <c r="AA83" s="141"/>
      <c r="AB83" s="141"/>
      <c r="AC83" s="141"/>
      <c r="AD83" s="141"/>
      <c r="AE83" s="141"/>
      <c r="AF83" s="141"/>
      <c r="AG83" s="141" t="s">
        <v>241</v>
      </c>
      <c r="AH83" s="141">
        <v>0</v>
      </c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1"/>
      <c r="AZ83" s="141"/>
      <c r="BA83" s="141"/>
      <c r="BB83" s="141"/>
      <c r="BC83" s="141"/>
      <c r="BD83" s="141"/>
      <c r="BE83" s="141"/>
      <c r="BF83" s="141"/>
      <c r="BG83" s="141"/>
      <c r="BH83" s="141"/>
    </row>
    <row r="84" spans="1:60" outlineLevel="3" x14ac:dyDescent="0.2">
      <c r="A84" s="148"/>
      <c r="B84" s="149"/>
      <c r="C84" s="182" t="s">
        <v>1924</v>
      </c>
      <c r="D84" s="154"/>
      <c r="E84" s="155">
        <v>24.54</v>
      </c>
      <c r="F84" s="152"/>
      <c r="G84" s="152"/>
      <c r="H84" s="152"/>
      <c r="I84" s="152"/>
      <c r="J84" s="152"/>
      <c r="K84" s="152"/>
      <c r="L84" s="152"/>
      <c r="M84" s="152"/>
      <c r="N84" s="151"/>
      <c r="O84" s="151"/>
      <c r="P84" s="151"/>
      <c r="Q84" s="151"/>
      <c r="R84" s="152"/>
      <c r="S84" s="152"/>
      <c r="T84" s="152"/>
      <c r="U84" s="152"/>
      <c r="V84" s="152"/>
      <c r="W84" s="152"/>
      <c r="X84" s="152"/>
      <c r="Y84" s="152"/>
      <c r="Z84" s="141"/>
      <c r="AA84" s="141"/>
      <c r="AB84" s="141"/>
      <c r="AC84" s="141"/>
      <c r="AD84" s="141"/>
      <c r="AE84" s="141"/>
      <c r="AF84" s="141"/>
      <c r="AG84" s="141" t="s">
        <v>241</v>
      </c>
      <c r="AH84" s="141">
        <v>0</v>
      </c>
      <c r="AI84" s="141"/>
      <c r="AJ84" s="141"/>
      <c r="AK84" s="141"/>
      <c r="AL84" s="141"/>
      <c r="AM84" s="141"/>
      <c r="AN84" s="141"/>
      <c r="AO84" s="141"/>
      <c r="AP84" s="141"/>
      <c r="AQ84" s="141"/>
      <c r="AR84" s="141"/>
      <c r="AS84" s="141"/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1"/>
      <c r="BE84" s="141"/>
      <c r="BF84" s="141"/>
      <c r="BG84" s="141"/>
      <c r="BH84" s="141"/>
    </row>
    <row r="85" spans="1:60" outlineLevel="3" x14ac:dyDescent="0.2">
      <c r="A85" s="148"/>
      <c r="B85" s="149"/>
      <c r="C85" s="182" t="s">
        <v>1925</v>
      </c>
      <c r="D85" s="154"/>
      <c r="E85" s="155">
        <v>-1.62</v>
      </c>
      <c r="F85" s="152"/>
      <c r="G85" s="152"/>
      <c r="H85" s="152"/>
      <c r="I85" s="152"/>
      <c r="J85" s="152"/>
      <c r="K85" s="152"/>
      <c r="L85" s="152"/>
      <c r="M85" s="152"/>
      <c r="N85" s="151"/>
      <c r="O85" s="151"/>
      <c r="P85" s="151"/>
      <c r="Q85" s="151"/>
      <c r="R85" s="152"/>
      <c r="S85" s="152"/>
      <c r="T85" s="152"/>
      <c r="U85" s="152"/>
      <c r="V85" s="152"/>
      <c r="W85" s="152"/>
      <c r="X85" s="152"/>
      <c r="Y85" s="152"/>
      <c r="Z85" s="141"/>
      <c r="AA85" s="141"/>
      <c r="AB85" s="141"/>
      <c r="AC85" s="141"/>
      <c r="AD85" s="141"/>
      <c r="AE85" s="141"/>
      <c r="AF85" s="141"/>
      <c r="AG85" s="141" t="s">
        <v>241</v>
      </c>
      <c r="AH85" s="141">
        <v>0</v>
      </c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</row>
    <row r="86" spans="1:60" outlineLevel="3" x14ac:dyDescent="0.2">
      <c r="A86" s="148"/>
      <c r="B86" s="149"/>
      <c r="C86" s="182" t="s">
        <v>1926</v>
      </c>
      <c r="D86" s="154"/>
      <c r="E86" s="155">
        <v>0.12</v>
      </c>
      <c r="F86" s="152"/>
      <c r="G86" s="152"/>
      <c r="H86" s="152"/>
      <c r="I86" s="152"/>
      <c r="J86" s="152"/>
      <c r="K86" s="152"/>
      <c r="L86" s="152"/>
      <c r="M86" s="152"/>
      <c r="N86" s="151"/>
      <c r="O86" s="151"/>
      <c r="P86" s="151"/>
      <c r="Q86" s="151"/>
      <c r="R86" s="152"/>
      <c r="S86" s="152"/>
      <c r="T86" s="152"/>
      <c r="U86" s="152"/>
      <c r="V86" s="152"/>
      <c r="W86" s="152"/>
      <c r="X86" s="152"/>
      <c r="Y86" s="152"/>
      <c r="Z86" s="141"/>
      <c r="AA86" s="141"/>
      <c r="AB86" s="141"/>
      <c r="AC86" s="141"/>
      <c r="AD86" s="141"/>
      <c r="AE86" s="141"/>
      <c r="AF86" s="141"/>
      <c r="AG86" s="141" t="s">
        <v>241</v>
      </c>
      <c r="AH86" s="141">
        <v>0</v>
      </c>
      <c r="AI86" s="141"/>
      <c r="AJ86" s="141"/>
      <c r="AK86" s="141"/>
      <c r="AL86" s="141"/>
      <c r="AM86" s="141"/>
      <c r="AN86" s="141"/>
      <c r="AO86" s="141"/>
      <c r="AP86" s="141"/>
      <c r="AQ86" s="141"/>
      <c r="AR86" s="141"/>
      <c r="AS86" s="141"/>
      <c r="AT86" s="141"/>
      <c r="AU86" s="141"/>
      <c r="AV86" s="141"/>
      <c r="AW86" s="141"/>
      <c r="AX86" s="141"/>
      <c r="AY86" s="141"/>
      <c r="AZ86" s="141"/>
      <c r="BA86" s="141"/>
      <c r="BB86" s="141"/>
      <c r="BC86" s="141"/>
      <c r="BD86" s="141"/>
      <c r="BE86" s="141"/>
      <c r="BF86" s="141"/>
      <c r="BG86" s="141"/>
      <c r="BH86" s="141"/>
    </row>
    <row r="87" spans="1:60" ht="22.5" outlineLevel="1" x14ac:dyDescent="0.2">
      <c r="A87" s="164">
        <v>23</v>
      </c>
      <c r="B87" s="165" t="s">
        <v>1483</v>
      </c>
      <c r="C87" s="181" t="s">
        <v>1484</v>
      </c>
      <c r="D87" s="166" t="s">
        <v>283</v>
      </c>
      <c r="E87" s="167">
        <v>405.64</v>
      </c>
      <c r="F87" s="168"/>
      <c r="G87" s="169">
        <f>ROUND(E87*F87,2)</f>
        <v>0</v>
      </c>
      <c r="H87" s="168"/>
      <c r="I87" s="169">
        <f>ROUND(E87*H87,2)</f>
        <v>0</v>
      </c>
      <c r="J87" s="168"/>
      <c r="K87" s="169">
        <f>ROUND(E87*J87,2)</f>
        <v>0</v>
      </c>
      <c r="L87" s="169">
        <v>21</v>
      </c>
      <c r="M87" s="169">
        <f>G87*(1+L87/100)</f>
        <v>0</v>
      </c>
      <c r="N87" s="167">
        <v>0</v>
      </c>
      <c r="O87" s="167">
        <f>ROUND(E87*N87,2)</f>
        <v>0</v>
      </c>
      <c r="P87" s="167">
        <v>0</v>
      </c>
      <c r="Q87" s="167">
        <f>ROUND(E87*P87,2)</f>
        <v>0</v>
      </c>
      <c r="R87" s="169" t="s">
        <v>322</v>
      </c>
      <c r="S87" s="169" t="s">
        <v>234</v>
      </c>
      <c r="T87" s="170" t="s">
        <v>234</v>
      </c>
      <c r="U87" s="152">
        <v>0.65</v>
      </c>
      <c r="V87" s="152">
        <f>ROUND(E87*U87,2)</f>
        <v>263.67</v>
      </c>
      <c r="W87" s="152"/>
      <c r="X87" s="152" t="s">
        <v>285</v>
      </c>
      <c r="Y87" s="152" t="s">
        <v>236</v>
      </c>
      <c r="Z87" s="141"/>
      <c r="AA87" s="141"/>
      <c r="AB87" s="141"/>
      <c r="AC87" s="141"/>
      <c r="AD87" s="141"/>
      <c r="AE87" s="141"/>
      <c r="AF87" s="141"/>
      <c r="AG87" s="141" t="s">
        <v>286</v>
      </c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</row>
    <row r="88" spans="1:60" outlineLevel="2" x14ac:dyDescent="0.2">
      <c r="A88" s="148"/>
      <c r="B88" s="149"/>
      <c r="C88" s="265" t="s">
        <v>1462</v>
      </c>
      <c r="D88" s="266"/>
      <c r="E88" s="266"/>
      <c r="F88" s="266"/>
      <c r="G88" s="266"/>
      <c r="H88" s="152"/>
      <c r="I88" s="152"/>
      <c r="J88" s="152"/>
      <c r="K88" s="152"/>
      <c r="L88" s="152"/>
      <c r="M88" s="152"/>
      <c r="N88" s="151"/>
      <c r="O88" s="151"/>
      <c r="P88" s="151"/>
      <c r="Q88" s="151"/>
      <c r="R88" s="152"/>
      <c r="S88" s="152"/>
      <c r="T88" s="152"/>
      <c r="U88" s="152"/>
      <c r="V88" s="152"/>
      <c r="W88" s="152"/>
      <c r="X88" s="152"/>
      <c r="Y88" s="152"/>
      <c r="Z88" s="141"/>
      <c r="AA88" s="141"/>
      <c r="AB88" s="141"/>
      <c r="AC88" s="141"/>
      <c r="AD88" s="141"/>
      <c r="AE88" s="141"/>
      <c r="AF88" s="141"/>
      <c r="AG88" s="141" t="s">
        <v>239</v>
      </c>
      <c r="AH88" s="141"/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  <c r="BG88" s="141"/>
      <c r="BH88" s="141"/>
    </row>
    <row r="89" spans="1:60" outlineLevel="1" x14ac:dyDescent="0.2">
      <c r="A89" s="164">
        <v>24</v>
      </c>
      <c r="B89" s="165" t="s">
        <v>1485</v>
      </c>
      <c r="C89" s="181" t="s">
        <v>1486</v>
      </c>
      <c r="D89" s="166" t="s">
        <v>274</v>
      </c>
      <c r="E89" s="167">
        <v>44.619480000000003</v>
      </c>
      <c r="F89" s="168"/>
      <c r="G89" s="169">
        <f>ROUND(E89*F89,2)</f>
        <v>0</v>
      </c>
      <c r="H89" s="168"/>
      <c r="I89" s="169">
        <f>ROUND(E89*H89,2)</f>
        <v>0</v>
      </c>
      <c r="J89" s="168"/>
      <c r="K89" s="169">
        <f>ROUND(E89*J89,2)</f>
        <v>0</v>
      </c>
      <c r="L89" s="169">
        <v>21</v>
      </c>
      <c r="M89" s="169">
        <f>G89*(1+L89/100)</f>
        <v>0</v>
      </c>
      <c r="N89" s="167">
        <v>1.0293000000000001</v>
      </c>
      <c r="O89" s="167">
        <f>ROUND(E89*N89,2)</f>
        <v>45.93</v>
      </c>
      <c r="P89" s="167">
        <v>0</v>
      </c>
      <c r="Q89" s="167">
        <f>ROUND(E89*P89,2)</f>
        <v>0</v>
      </c>
      <c r="R89" s="169" t="s">
        <v>322</v>
      </c>
      <c r="S89" s="169" t="s">
        <v>234</v>
      </c>
      <c r="T89" s="170" t="s">
        <v>234</v>
      </c>
      <c r="U89" s="152">
        <v>22.07</v>
      </c>
      <c r="V89" s="152">
        <f>ROUND(E89*U89,2)</f>
        <v>984.75</v>
      </c>
      <c r="W89" s="152"/>
      <c r="X89" s="152" t="s">
        <v>285</v>
      </c>
      <c r="Y89" s="152" t="s">
        <v>236</v>
      </c>
      <c r="Z89" s="141"/>
      <c r="AA89" s="141"/>
      <c r="AB89" s="141"/>
      <c r="AC89" s="141"/>
      <c r="AD89" s="141"/>
      <c r="AE89" s="141"/>
      <c r="AF89" s="141"/>
      <c r="AG89" s="141" t="s">
        <v>286</v>
      </c>
      <c r="AH89" s="141"/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1"/>
      <c r="BH89" s="141"/>
    </row>
    <row r="90" spans="1:60" ht="22.5" outlineLevel="2" x14ac:dyDescent="0.2">
      <c r="A90" s="148"/>
      <c r="B90" s="149"/>
      <c r="C90" s="265" t="s">
        <v>1487</v>
      </c>
      <c r="D90" s="266"/>
      <c r="E90" s="266"/>
      <c r="F90" s="266"/>
      <c r="G90" s="266"/>
      <c r="H90" s="152"/>
      <c r="I90" s="152"/>
      <c r="J90" s="152"/>
      <c r="K90" s="152"/>
      <c r="L90" s="152"/>
      <c r="M90" s="152"/>
      <c r="N90" s="151"/>
      <c r="O90" s="151"/>
      <c r="P90" s="151"/>
      <c r="Q90" s="151"/>
      <c r="R90" s="152"/>
      <c r="S90" s="152"/>
      <c r="T90" s="152"/>
      <c r="U90" s="152"/>
      <c r="V90" s="152"/>
      <c r="W90" s="152"/>
      <c r="X90" s="152"/>
      <c r="Y90" s="152"/>
      <c r="Z90" s="141"/>
      <c r="AA90" s="141"/>
      <c r="AB90" s="141"/>
      <c r="AC90" s="141"/>
      <c r="AD90" s="141"/>
      <c r="AE90" s="141"/>
      <c r="AF90" s="141"/>
      <c r="AG90" s="141" t="s">
        <v>239</v>
      </c>
      <c r="AH90" s="141"/>
      <c r="AI90" s="141"/>
      <c r="AJ90" s="141"/>
      <c r="AK90" s="141"/>
      <c r="AL90" s="141"/>
      <c r="AM90" s="141"/>
      <c r="AN90" s="141"/>
      <c r="AO90" s="141"/>
      <c r="AP90" s="141"/>
      <c r="AQ90" s="141"/>
      <c r="AR90" s="141"/>
      <c r="AS90" s="141"/>
      <c r="AT90" s="141"/>
      <c r="AU90" s="141"/>
      <c r="AV90" s="141"/>
      <c r="AW90" s="141"/>
      <c r="AX90" s="141"/>
      <c r="AY90" s="141"/>
      <c r="AZ90" s="141"/>
      <c r="BA90" s="171" t="str">
        <f>C90</f>
        <v>čistíren odpadních vod (mimo budovy), nádrží, vodojemů, žlabů nebo kanálů, včetně pomocného pracovního lešení o výšce podlahy do 1900 mm a pro zatížení do 1,5 kPa</v>
      </c>
      <c r="BB90" s="141"/>
      <c r="BC90" s="141"/>
      <c r="BD90" s="141"/>
      <c r="BE90" s="141"/>
      <c r="BF90" s="141"/>
      <c r="BG90" s="141"/>
      <c r="BH90" s="141"/>
    </row>
    <row r="91" spans="1:60" outlineLevel="2" x14ac:dyDescent="0.2">
      <c r="A91" s="148"/>
      <c r="B91" s="149"/>
      <c r="C91" s="182" t="s">
        <v>1900</v>
      </c>
      <c r="D91" s="154"/>
      <c r="E91" s="155"/>
      <c r="F91" s="152"/>
      <c r="G91" s="152"/>
      <c r="H91" s="152"/>
      <c r="I91" s="152"/>
      <c r="J91" s="152"/>
      <c r="K91" s="152"/>
      <c r="L91" s="152"/>
      <c r="M91" s="152"/>
      <c r="N91" s="151"/>
      <c r="O91" s="151"/>
      <c r="P91" s="151"/>
      <c r="Q91" s="151"/>
      <c r="R91" s="152"/>
      <c r="S91" s="152"/>
      <c r="T91" s="152"/>
      <c r="U91" s="152"/>
      <c r="V91" s="152"/>
      <c r="W91" s="152"/>
      <c r="X91" s="152"/>
      <c r="Y91" s="152"/>
      <c r="Z91" s="141"/>
      <c r="AA91" s="141"/>
      <c r="AB91" s="141"/>
      <c r="AC91" s="141"/>
      <c r="AD91" s="141"/>
      <c r="AE91" s="141"/>
      <c r="AF91" s="141"/>
      <c r="AG91" s="141" t="s">
        <v>241</v>
      </c>
      <c r="AH91" s="141">
        <v>0</v>
      </c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1"/>
      <c r="AZ91" s="141"/>
      <c r="BA91" s="141"/>
      <c r="BB91" s="141"/>
      <c r="BC91" s="141"/>
      <c r="BD91" s="141"/>
      <c r="BE91" s="141"/>
      <c r="BF91" s="141"/>
      <c r="BG91" s="141"/>
      <c r="BH91" s="141"/>
    </row>
    <row r="92" spans="1:60" outlineLevel="3" x14ac:dyDescent="0.2">
      <c r="A92" s="148"/>
      <c r="B92" s="149"/>
      <c r="C92" s="182" t="s">
        <v>1927</v>
      </c>
      <c r="D92" s="154"/>
      <c r="E92" s="155">
        <v>5.4514800000000001</v>
      </c>
      <c r="F92" s="152"/>
      <c r="G92" s="152"/>
      <c r="H92" s="152"/>
      <c r="I92" s="152"/>
      <c r="J92" s="152"/>
      <c r="K92" s="152"/>
      <c r="L92" s="152"/>
      <c r="M92" s="152"/>
      <c r="N92" s="151"/>
      <c r="O92" s="151"/>
      <c r="P92" s="151"/>
      <c r="Q92" s="151"/>
      <c r="R92" s="152"/>
      <c r="S92" s="152"/>
      <c r="T92" s="152"/>
      <c r="U92" s="152"/>
      <c r="V92" s="152"/>
      <c r="W92" s="152"/>
      <c r="X92" s="152"/>
      <c r="Y92" s="152"/>
      <c r="Z92" s="141"/>
      <c r="AA92" s="141"/>
      <c r="AB92" s="141"/>
      <c r="AC92" s="141"/>
      <c r="AD92" s="141"/>
      <c r="AE92" s="141"/>
      <c r="AF92" s="141"/>
      <c r="AG92" s="141" t="s">
        <v>241</v>
      </c>
      <c r="AH92" s="141">
        <v>0</v>
      </c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</row>
    <row r="93" spans="1:60" outlineLevel="3" x14ac:dyDescent="0.2">
      <c r="A93" s="148"/>
      <c r="B93" s="149"/>
      <c r="C93" s="182" t="s">
        <v>1928</v>
      </c>
      <c r="D93" s="154"/>
      <c r="E93" s="155">
        <v>39.167999999999999</v>
      </c>
      <c r="F93" s="152"/>
      <c r="G93" s="152"/>
      <c r="H93" s="152"/>
      <c r="I93" s="152"/>
      <c r="J93" s="152"/>
      <c r="K93" s="152"/>
      <c r="L93" s="152"/>
      <c r="M93" s="152"/>
      <c r="N93" s="151"/>
      <c r="O93" s="151"/>
      <c r="P93" s="151"/>
      <c r="Q93" s="151"/>
      <c r="R93" s="152"/>
      <c r="S93" s="152"/>
      <c r="T93" s="152"/>
      <c r="U93" s="152"/>
      <c r="V93" s="152"/>
      <c r="W93" s="152"/>
      <c r="X93" s="152"/>
      <c r="Y93" s="152"/>
      <c r="Z93" s="141"/>
      <c r="AA93" s="141"/>
      <c r="AB93" s="141"/>
      <c r="AC93" s="141"/>
      <c r="AD93" s="141"/>
      <c r="AE93" s="141"/>
      <c r="AF93" s="141"/>
      <c r="AG93" s="141" t="s">
        <v>241</v>
      </c>
      <c r="AH93" s="141">
        <v>0</v>
      </c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</row>
    <row r="94" spans="1:60" outlineLevel="1" x14ac:dyDescent="0.2">
      <c r="A94" s="164">
        <v>25</v>
      </c>
      <c r="B94" s="165" t="s">
        <v>1929</v>
      </c>
      <c r="C94" s="181" t="s">
        <v>1930</v>
      </c>
      <c r="D94" s="166" t="s">
        <v>283</v>
      </c>
      <c r="E94" s="167">
        <v>88</v>
      </c>
      <c r="F94" s="168"/>
      <c r="G94" s="169">
        <f>ROUND(E94*F94,2)</f>
        <v>0</v>
      </c>
      <c r="H94" s="168"/>
      <c r="I94" s="169">
        <f>ROUND(E94*H94,2)</f>
        <v>0</v>
      </c>
      <c r="J94" s="168"/>
      <c r="K94" s="169">
        <f>ROUND(E94*J94,2)</f>
        <v>0</v>
      </c>
      <c r="L94" s="169">
        <v>21</v>
      </c>
      <c r="M94" s="169">
        <f>G94*(1+L94/100)</f>
        <v>0</v>
      </c>
      <c r="N94" s="167">
        <v>5.5199999999999997E-3</v>
      </c>
      <c r="O94" s="167">
        <f>ROUND(E94*N94,2)</f>
        <v>0.49</v>
      </c>
      <c r="P94" s="167">
        <v>0</v>
      </c>
      <c r="Q94" s="167">
        <f>ROUND(E94*P94,2)</f>
        <v>0</v>
      </c>
      <c r="R94" s="169" t="s">
        <v>383</v>
      </c>
      <c r="S94" s="169" t="s">
        <v>234</v>
      </c>
      <c r="T94" s="170" t="s">
        <v>234</v>
      </c>
      <c r="U94" s="152">
        <v>0.57299999999999995</v>
      </c>
      <c r="V94" s="152">
        <f>ROUND(E94*U94,2)</f>
        <v>50.42</v>
      </c>
      <c r="W94" s="152"/>
      <c r="X94" s="152" t="s">
        <v>285</v>
      </c>
      <c r="Y94" s="152" t="s">
        <v>236</v>
      </c>
      <c r="Z94" s="141"/>
      <c r="AA94" s="141"/>
      <c r="AB94" s="141"/>
      <c r="AC94" s="141"/>
      <c r="AD94" s="141"/>
      <c r="AE94" s="141"/>
      <c r="AF94" s="141"/>
      <c r="AG94" s="141" t="s">
        <v>286</v>
      </c>
      <c r="AH94" s="141"/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</row>
    <row r="95" spans="1:60" outlineLevel="2" x14ac:dyDescent="0.2">
      <c r="A95" s="148"/>
      <c r="B95" s="149"/>
      <c r="C95" s="265" t="s">
        <v>1931</v>
      </c>
      <c r="D95" s="266"/>
      <c r="E95" s="266"/>
      <c r="F95" s="266"/>
      <c r="G95" s="266"/>
      <c r="H95" s="152"/>
      <c r="I95" s="152"/>
      <c r="J95" s="152"/>
      <c r="K95" s="152"/>
      <c r="L95" s="152"/>
      <c r="M95" s="152"/>
      <c r="N95" s="151"/>
      <c r="O95" s="151"/>
      <c r="P95" s="151"/>
      <c r="Q95" s="151"/>
      <c r="R95" s="152"/>
      <c r="S95" s="152"/>
      <c r="T95" s="152"/>
      <c r="U95" s="152"/>
      <c r="V95" s="152"/>
      <c r="W95" s="152"/>
      <c r="X95" s="152"/>
      <c r="Y95" s="152"/>
      <c r="Z95" s="141"/>
      <c r="AA95" s="141"/>
      <c r="AB95" s="141"/>
      <c r="AC95" s="141"/>
      <c r="AD95" s="141"/>
      <c r="AE95" s="141"/>
      <c r="AF95" s="141"/>
      <c r="AG95" s="141" t="s">
        <v>239</v>
      </c>
      <c r="AH95" s="141"/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71" t="str">
        <f>C95</f>
        <v>výšky do 4 m se zesílením dna bednění podle hodnoty zatížení betonovou směsí a výztuží. Bez pomocného lešení.</v>
      </c>
      <c r="BB95" s="141"/>
      <c r="BC95" s="141"/>
      <c r="BD95" s="141"/>
      <c r="BE95" s="141"/>
      <c r="BF95" s="141"/>
      <c r="BG95" s="141"/>
      <c r="BH95" s="141"/>
    </row>
    <row r="96" spans="1:60" outlineLevel="2" x14ac:dyDescent="0.2">
      <c r="A96" s="148"/>
      <c r="B96" s="149"/>
      <c r="C96" s="182" t="s">
        <v>1900</v>
      </c>
      <c r="D96" s="154"/>
      <c r="E96" s="155"/>
      <c r="F96" s="152"/>
      <c r="G96" s="152"/>
      <c r="H96" s="152"/>
      <c r="I96" s="152"/>
      <c r="J96" s="152"/>
      <c r="K96" s="152"/>
      <c r="L96" s="152"/>
      <c r="M96" s="152"/>
      <c r="N96" s="151"/>
      <c r="O96" s="151"/>
      <c r="P96" s="151"/>
      <c r="Q96" s="151"/>
      <c r="R96" s="152"/>
      <c r="S96" s="152"/>
      <c r="T96" s="152"/>
      <c r="U96" s="152"/>
      <c r="V96" s="152"/>
      <c r="W96" s="152"/>
      <c r="X96" s="152"/>
      <c r="Y96" s="152"/>
      <c r="Z96" s="141"/>
      <c r="AA96" s="141"/>
      <c r="AB96" s="141"/>
      <c r="AC96" s="141"/>
      <c r="AD96" s="141"/>
      <c r="AE96" s="141"/>
      <c r="AF96" s="141"/>
      <c r="AG96" s="141" t="s">
        <v>241</v>
      </c>
      <c r="AH96" s="141">
        <v>0</v>
      </c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</row>
    <row r="97" spans="1:60" outlineLevel="3" x14ac:dyDescent="0.2">
      <c r="A97" s="148"/>
      <c r="B97" s="149"/>
      <c r="C97" s="182" t="s">
        <v>1920</v>
      </c>
      <c r="D97" s="154"/>
      <c r="E97" s="155">
        <v>88</v>
      </c>
      <c r="F97" s="152"/>
      <c r="G97" s="152"/>
      <c r="H97" s="152"/>
      <c r="I97" s="152"/>
      <c r="J97" s="152"/>
      <c r="K97" s="152"/>
      <c r="L97" s="152"/>
      <c r="M97" s="152"/>
      <c r="N97" s="151"/>
      <c r="O97" s="151"/>
      <c r="P97" s="151"/>
      <c r="Q97" s="151"/>
      <c r="R97" s="152"/>
      <c r="S97" s="152"/>
      <c r="T97" s="152"/>
      <c r="U97" s="152"/>
      <c r="V97" s="152"/>
      <c r="W97" s="152"/>
      <c r="X97" s="152"/>
      <c r="Y97" s="152"/>
      <c r="Z97" s="141"/>
      <c r="AA97" s="141"/>
      <c r="AB97" s="141"/>
      <c r="AC97" s="141"/>
      <c r="AD97" s="141"/>
      <c r="AE97" s="141"/>
      <c r="AF97" s="141"/>
      <c r="AG97" s="141" t="s">
        <v>241</v>
      </c>
      <c r="AH97" s="141">
        <v>0</v>
      </c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141"/>
      <c r="AZ97" s="141"/>
      <c r="BA97" s="141"/>
      <c r="BB97" s="141"/>
      <c r="BC97" s="141"/>
      <c r="BD97" s="141"/>
      <c r="BE97" s="141"/>
      <c r="BF97" s="141"/>
      <c r="BG97" s="141"/>
      <c r="BH97" s="141"/>
    </row>
    <row r="98" spans="1:60" outlineLevel="1" x14ac:dyDescent="0.2">
      <c r="A98" s="164">
        <v>26</v>
      </c>
      <c r="B98" s="165" t="s">
        <v>1932</v>
      </c>
      <c r="C98" s="181" t="s">
        <v>1933</v>
      </c>
      <c r="D98" s="166" t="s">
        <v>283</v>
      </c>
      <c r="E98" s="167">
        <v>88</v>
      </c>
      <c r="F98" s="168"/>
      <c r="G98" s="169">
        <f>ROUND(E98*F98,2)</f>
        <v>0</v>
      </c>
      <c r="H98" s="168"/>
      <c r="I98" s="169">
        <f>ROUND(E98*H98,2)</f>
        <v>0</v>
      </c>
      <c r="J98" s="168"/>
      <c r="K98" s="169">
        <f>ROUND(E98*J98,2)</f>
        <v>0</v>
      </c>
      <c r="L98" s="169">
        <v>21</v>
      </c>
      <c r="M98" s="169">
        <f>G98*(1+L98/100)</f>
        <v>0</v>
      </c>
      <c r="N98" s="167">
        <v>0</v>
      </c>
      <c r="O98" s="167">
        <f>ROUND(E98*N98,2)</f>
        <v>0</v>
      </c>
      <c r="P98" s="167">
        <v>0</v>
      </c>
      <c r="Q98" s="167">
        <f>ROUND(E98*P98,2)</f>
        <v>0</v>
      </c>
      <c r="R98" s="169" t="s">
        <v>383</v>
      </c>
      <c r="S98" s="169" t="s">
        <v>234</v>
      </c>
      <c r="T98" s="170" t="s">
        <v>234</v>
      </c>
      <c r="U98" s="152">
        <v>0.19</v>
      </c>
      <c r="V98" s="152">
        <f>ROUND(E98*U98,2)</f>
        <v>16.72</v>
      </c>
      <c r="W98" s="152"/>
      <c r="X98" s="152" t="s">
        <v>285</v>
      </c>
      <c r="Y98" s="152" t="s">
        <v>236</v>
      </c>
      <c r="Z98" s="141"/>
      <c r="AA98" s="141"/>
      <c r="AB98" s="141"/>
      <c r="AC98" s="141"/>
      <c r="AD98" s="141"/>
      <c r="AE98" s="141"/>
      <c r="AF98" s="141"/>
      <c r="AG98" s="141" t="s">
        <v>286</v>
      </c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1"/>
      <c r="AX98" s="141"/>
      <c r="AY98" s="141"/>
      <c r="AZ98" s="141"/>
      <c r="BA98" s="141"/>
      <c r="BB98" s="141"/>
      <c r="BC98" s="141"/>
      <c r="BD98" s="141"/>
      <c r="BE98" s="141"/>
      <c r="BF98" s="141"/>
      <c r="BG98" s="141"/>
      <c r="BH98" s="141"/>
    </row>
    <row r="99" spans="1:60" outlineLevel="2" x14ac:dyDescent="0.2">
      <c r="A99" s="148"/>
      <c r="B99" s="149"/>
      <c r="C99" s="265" t="s">
        <v>1931</v>
      </c>
      <c r="D99" s="266"/>
      <c r="E99" s="266"/>
      <c r="F99" s="266"/>
      <c r="G99" s="266"/>
      <c r="H99" s="152"/>
      <c r="I99" s="152"/>
      <c r="J99" s="152"/>
      <c r="K99" s="152"/>
      <c r="L99" s="152"/>
      <c r="M99" s="152"/>
      <c r="N99" s="151"/>
      <c r="O99" s="151"/>
      <c r="P99" s="151"/>
      <c r="Q99" s="151"/>
      <c r="R99" s="152"/>
      <c r="S99" s="152"/>
      <c r="T99" s="152"/>
      <c r="U99" s="152"/>
      <c r="V99" s="152"/>
      <c r="W99" s="152"/>
      <c r="X99" s="152"/>
      <c r="Y99" s="152"/>
      <c r="Z99" s="141"/>
      <c r="AA99" s="141"/>
      <c r="AB99" s="141"/>
      <c r="AC99" s="141"/>
      <c r="AD99" s="141"/>
      <c r="AE99" s="141"/>
      <c r="AF99" s="141"/>
      <c r="AG99" s="141" t="s">
        <v>239</v>
      </c>
      <c r="AH99" s="141"/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71" t="str">
        <f>C99</f>
        <v>výšky do 4 m se zesílením dna bednění podle hodnoty zatížení betonovou směsí a výztuží. Bez pomocného lešení.</v>
      </c>
      <c r="BB99" s="141"/>
      <c r="BC99" s="141"/>
      <c r="BD99" s="141"/>
      <c r="BE99" s="141"/>
      <c r="BF99" s="141"/>
      <c r="BG99" s="141"/>
      <c r="BH99" s="141"/>
    </row>
    <row r="100" spans="1:60" outlineLevel="1" x14ac:dyDescent="0.2">
      <c r="A100" s="164">
        <v>27</v>
      </c>
      <c r="B100" s="165" t="s">
        <v>370</v>
      </c>
      <c r="C100" s="181" t="s">
        <v>371</v>
      </c>
      <c r="D100" s="166" t="s">
        <v>299</v>
      </c>
      <c r="E100" s="167">
        <v>80</v>
      </c>
      <c r="F100" s="168"/>
      <c r="G100" s="169">
        <f>ROUND(E100*F100,2)</f>
        <v>0</v>
      </c>
      <c r="H100" s="168"/>
      <c r="I100" s="169">
        <f>ROUND(E100*H100,2)</f>
        <v>0</v>
      </c>
      <c r="J100" s="168"/>
      <c r="K100" s="169">
        <f>ROUND(E100*J100,2)</f>
        <v>0</v>
      </c>
      <c r="L100" s="169">
        <v>21</v>
      </c>
      <c r="M100" s="169">
        <f>G100*(1+L100/100)</f>
        <v>0</v>
      </c>
      <c r="N100" s="167">
        <v>0</v>
      </c>
      <c r="O100" s="167">
        <f>ROUND(E100*N100,2)</f>
        <v>0</v>
      </c>
      <c r="P100" s="167">
        <v>0</v>
      </c>
      <c r="Q100" s="167">
        <f>ROUND(E100*P100,2)</f>
        <v>0</v>
      </c>
      <c r="R100" s="169"/>
      <c r="S100" s="169" t="s">
        <v>267</v>
      </c>
      <c r="T100" s="170" t="s">
        <v>275</v>
      </c>
      <c r="U100" s="152">
        <v>0</v>
      </c>
      <c r="V100" s="152">
        <f>ROUND(E100*U100,2)</f>
        <v>0</v>
      </c>
      <c r="W100" s="152"/>
      <c r="X100" s="152" t="s">
        <v>235</v>
      </c>
      <c r="Y100" s="152" t="s">
        <v>236</v>
      </c>
      <c r="Z100" s="141"/>
      <c r="AA100" s="141"/>
      <c r="AB100" s="141"/>
      <c r="AC100" s="141"/>
      <c r="AD100" s="141"/>
      <c r="AE100" s="141"/>
      <c r="AF100" s="141"/>
      <c r="AG100" s="141" t="s">
        <v>237</v>
      </c>
      <c r="AH100" s="141"/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</row>
    <row r="101" spans="1:60" outlineLevel="2" x14ac:dyDescent="0.2">
      <c r="A101" s="148"/>
      <c r="B101" s="149"/>
      <c r="C101" s="253" t="s">
        <v>372</v>
      </c>
      <c r="D101" s="254"/>
      <c r="E101" s="254"/>
      <c r="F101" s="254"/>
      <c r="G101" s="254"/>
      <c r="H101" s="152"/>
      <c r="I101" s="152"/>
      <c r="J101" s="152"/>
      <c r="K101" s="152"/>
      <c r="L101" s="152"/>
      <c r="M101" s="152"/>
      <c r="N101" s="151"/>
      <c r="O101" s="151"/>
      <c r="P101" s="151"/>
      <c r="Q101" s="151"/>
      <c r="R101" s="152"/>
      <c r="S101" s="152"/>
      <c r="T101" s="152"/>
      <c r="U101" s="152"/>
      <c r="V101" s="152"/>
      <c r="W101" s="152"/>
      <c r="X101" s="152"/>
      <c r="Y101" s="152"/>
      <c r="Z101" s="141"/>
      <c r="AA101" s="141"/>
      <c r="AB101" s="141"/>
      <c r="AC101" s="141"/>
      <c r="AD101" s="141"/>
      <c r="AE101" s="141"/>
      <c r="AF101" s="141"/>
      <c r="AG101" s="141" t="s">
        <v>246</v>
      </c>
      <c r="AH101" s="141"/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1"/>
      <c r="AZ101" s="141"/>
      <c r="BA101" s="141"/>
      <c r="BB101" s="141"/>
      <c r="BC101" s="141"/>
      <c r="BD101" s="141"/>
      <c r="BE101" s="141"/>
      <c r="BF101" s="141"/>
      <c r="BG101" s="141"/>
      <c r="BH101" s="141"/>
    </row>
    <row r="102" spans="1:60" outlineLevel="3" x14ac:dyDescent="0.2">
      <c r="A102" s="148"/>
      <c r="B102" s="149"/>
      <c r="C102" s="267" t="s">
        <v>373</v>
      </c>
      <c r="D102" s="268"/>
      <c r="E102" s="268"/>
      <c r="F102" s="268"/>
      <c r="G102" s="268"/>
      <c r="H102" s="152"/>
      <c r="I102" s="152"/>
      <c r="J102" s="152"/>
      <c r="K102" s="152"/>
      <c r="L102" s="152"/>
      <c r="M102" s="152"/>
      <c r="N102" s="151"/>
      <c r="O102" s="151"/>
      <c r="P102" s="151"/>
      <c r="Q102" s="151"/>
      <c r="R102" s="152"/>
      <c r="S102" s="152"/>
      <c r="T102" s="152"/>
      <c r="U102" s="152"/>
      <c r="V102" s="152"/>
      <c r="W102" s="152"/>
      <c r="X102" s="152"/>
      <c r="Y102" s="152"/>
      <c r="Z102" s="141"/>
      <c r="AA102" s="141"/>
      <c r="AB102" s="141"/>
      <c r="AC102" s="141"/>
      <c r="AD102" s="141"/>
      <c r="AE102" s="141"/>
      <c r="AF102" s="141"/>
      <c r="AG102" s="141" t="s">
        <v>246</v>
      </c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1"/>
      <c r="BE102" s="141"/>
      <c r="BF102" s="141"/>
      <c r="BG102" s="141"/>
      <c r="BH102" s="141"/>
    </row>
    <row r="103" spans="1:60" outlineLevel="3" x14ac:dyDescent="0.2">
      <c r="A103" s="148"/>
      <c r="B103" s="149"/>
      <c r="C103" s="267" t="s">
        <v>374</v>
      </c>
      <c r="D103" s="268"/>
      <c r="E103" s="268"/>
      <c r="F103" s="268"/>
      <c r="G103" s="268"/>
      <c r="H103" s="152"/>
      <c r="I103" s="152"/>
      <c r="J103" s="152"/>
      <c r="K103" s="152"/>
      <c r="L103" s="152"/>
      <c r="M103" s="152"/>
      <c r="N103" s="151"/>
      <c r="O103" s="151"/>
      <c r="P103" s="151"/>
      <c r="Q103" s="151"/>
      <c r="R103" s="152"/>
      <c r="S103" s="152"/>
      <c r="T103" s="152"/>
      <c r="U103" s="152"/>
      <c r="V103" s="152"/>
      <c r="W103" s="152"/>
      <c r="X103" s="152"/>
      <c r="Y103" s="152"/>
      <c r="Z103" s="141"/>
      <c r="AA103" s="141"/>
      <c r="AB103" s="141"/>
      <c r="AC103" s="141"/>
      <c r="AD103" s="141"/>
      <c r="AE103" s="141"/>
      <c r="AF103" s="141"/>
      <c r="AG103" s="141" t="s">
        <v>246</v>
      </c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1"/>
    </row>
    <row r="104" spans="1:60" outlineLevel="3" x14ac:dyDescent="0.2">
      <c r="A104" s="148"/>
      <c r="B104" s="149"/>
      <c r="C104" s="267" t="s">
        <v>375</v>
      </c>
      <c r="D104" s="268"/>
      <c r="E104" s="268"/>
      <c r="F104" s="268"/>
      <c r="G104" s="268"/>
      <c r="H104" s="152"/>
      <c r="I104" s="152"/>
      <c r="J104" s="152"/>
      <c r="K104" s="152"/>
      <c r="L104" s="152"/>
      <c r="M104" s="152"/>
      <c r="N104" s="151"/>
      <c r="O104" s="151"/>
      <c r="P104" s="151"/>
      <c r="Q104" s="151"/>
      <c r="R104" s="152"/>
      <c r="S104" s="152"/>
      <c r="T104" s="152"/>
      <c r="U104" s="152"/>
      <c r="V104" s="152"/>
      <c r="W104" s="152"/>
      <c r="X104" s="152"/>
      <c r="Y104" s="152"/>
      <c r="Z104" s="141"/>
      <c r="AA104" s="141"/>
      <c r="AB104" s="141"/>
      <c r="AC104" s="141"/>
      <c r="AD104" s="141"/>
      <c r="AE104" s="141"/>
      <c r="AF104" s="141"/>
      <c r="AG104" s="141" t="s">
        <v>246</v>
      </c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</row>
    <row r="105" spans="1:60" outlineLevel="3" x14ac:dyDescent="0.2">
      <c r="A105" s="148"/>
      <c r="B105" s="149"/>
      <c r="C105" s="267" t="s">
        <v>376</v>
      </c>
      <c r="D105" s="268"/>
      <c r="E105" s="268"/>
      <c r="F105" s="268"/>
      <c r="G105" s="268"/>
      <c r="H105" s="152"/>
      <c r="I105" s="152"/>
      <c r="J105" s="152"/>
      <c r="K105" s="152"/>
      <c r="L105" s="152"/>
      <c r="M105" s="152"/>
      <c r="N105" s="151"/>
      <c r="O105" s="151"/>
      <c r="P105" s="151"/>
      <c r="Q105" s="151"/>
      <c r="R105" s="152"/>
      <c r="S105" s="152"/>
      <c r="T105" s="152"/>
      <c r="U105" s="152"/>
      <c r="V105" s="152"/>
      <c r="W105" s="152"/>
      <c r="X105" s="152"/>
      <c r="Y105" s="152"/>
      <c r="Z105" s="141"/>
      <c r="AA105" s="141"/>
      <c r="AB105" s="141"/>
      <c r="AC105" s="141"/>
      <c r="AD105" s="141"/>
      <c r="AE105" s="141"/>
      <c r="AF105" s="141"/>
      <c r="AG105" s="141" t="s">
        <v>246</v>
      </c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</row>
    <row r="106" spans="1:60" outlineLevel="3" x14ac:dyDescent="0.2">
      <c r="A106" s="148"/>
      <c r="B106" s="149"/>
      <c r="C106" s="267" t="s">
        <v>313</v>
      </c>
      <c r="D106" s="268"/>
      <c r="E106" s="268"/>
      <c r="F106" s="268"/>
      <c r="G106" s="268"/>
      <c r="H106" s="152"/>
      <c r="I106" s="152"/>
      <c r="J106" s="152"/>
      <c r="K106" s="152"/>
      <c r="L106" s="152"/>
      <c r="M106" s="152"/>
      <c r="N106" s="151"/>
      <c r="O106" s="151"/>
      <c r="P106" s="151"/>
      <c r="Q106" s="151"/>
      <c r="R106" s="152"/>
      <c r="S106" s="152"/>
      <c r="T106" s="152"/>
      <c r="U106" s="152"/>
      <c r="V106" s="152"/>
      <c r="W106" s="152"/>
      <c r="X106" s="152"/>
      <c r="Y106" s="152"/>
      <c r="Z106" s="141"/>
      <c r="AA106" s="141"/>
      <c r="AB106" s="141"/>
      <c r="AC106" s="141"/>
      <c r="AD106" s="141"/>
      <c r="AE106" s="141"/>
      <c r="AF106" s="141"/>
      <c r="AG106" s="141" t="s">
        <v>246</v>
      </c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</row>
    <row r="107" spans="1:60" x14ac:dyDescent="0.2">
      <c r="A107" s="157" t="s">
        <v>228</v>
      </c>
      <c r="B107" s="158" t="s">
        <v>134</v>
      </c>
      <c r="C107" s="180" t="s">
        <v>135</v>
      </c>
      <c r="D107" s="159"/>
      <c r="E107" s="160"/>
      <c r="F107" s="161"/>
      <c r="G107" s="161">
        <f>SUMIF(AG108:AG116,"&lt;&gt;NOR",G108:G116)</f>
        <v>0</v>
      </c>
      <c r="H107" s="161"/>
      <c r="I107" s="161">
        <f>SUM(I108:I116)</f>
        <v>0</v>
      </c>
      <c r="J107" s="161"/>
      <c r="K107" s="161">
        <f>SUM(K108:K116)</f>
        <v>0</v>
      </c>
      <c r="L107" s="161"/>
      <c r="M107" s="161">
        <f>SUM(M108:M116)</f>
        <v>0</v>
      </c>
      <c r="N107" s="160"/>
      <c r="O107" s="160">
        <f>SUM(O108:O116)</f>
        <v>0.75</v>
      </c>
      <c r="P107" s="160"/>
      <c r="Q107" s="160">
        <f>SUM(Q108:Q116)</f>
        <v>0</v>
      </c>
      <c r="R107" s="161"/>
      <c r="S107" s="161"/>
      <c r="T107" s="162"/>
      <c r="U107" s="156"/>
      <c r="V107" s="156">
        <f>SUM(V108:V116)</f>
        <v>57.109999999999992</v>
      </c>
      <c r="W107" s="156"/>
      <c r="X107" s="156"/>
      <c r="Y107" s="156"/>
      <c r="AG107" t="s">
        <v>229</v>
      </c>
    </row>
    <row r="108" spans="1:60" ht="22.5" outlineLevel="1" x14ac:dyDescent="0.2">
      <c r="A108" s="164">
        <v>28</v>
      </c>
      <c r="B108" s="165" t="s">
        <v>1934</v>
      </c>
      <c r="C108" s="181" t="s">
        <v>1935</v>
      </c>
      <c r="D108" s="166" t="s">
        <v>283</v>
      </c>
      <c r="E108" s="167">
        <v>14.923999999999999</v>
      </c>
      <c r="F108" s="168"/>
      <c r="G108" s="169">
        <f>ROUND(E108*F108,2)</f>
        <v>0</v>
      </c>
      <c r="H108" s="168"/>
      <c r="I108" s="169">
        <f>ROUND(E108*H108,2)</f>
        <v>0</v>
      </c>
      <c r="J108" s="168"/>
      <c r="K108" s="169">
        <f>ROUND(E108*J108,2)</f>
        <v>0</v>
      </c>
      <c r="L108" s="169">
        <v>21</v>
      </c>
      <c r="M108" s="169">
        <f>G108*(1+L108/100)</f>
        <v>0</v>
      </c>
      <c r="N108" s="167">
        <v>1.6420000000000001E-2</v>
      </c>
      <c r="O108" s="167">
        <f>ROUND(E108*N108,2)</f>
        <v>0.25</v>
      </c>
      <c r="P108" s="167">
        <v>0</v>
      </c>
      <c r="Q108" s="167">
        <f>ROUND(E108*P108,2)</f>
        <v>0</v>
      </c>
      <c r="R108" s="169" t="s">
        <v>383</v>
      </c>
      <c r="S108" s="169" t="s">
        <v>234</v>
      </c>
      <c r="T108" s="170" t="s">
        <v>234</v>
      </c>
      <c r="U108" s="152">
        <v>1.2558</v>
      </c>
      <c r="V108" s="152">
        <f>ROUND(E108*U108,2)</f>
        <v>18.739999999999998</v>
      </c>
      <c r="W108" s="152"/>
      <c r="X108" s="152" t="s">
        <v>285</v>
      </c>
      <c r="Y108" s="152" t="s">
        <v>236</v>
      </c>
      <c r="Z108" s="141"/>
      <c r="AA108" s="141"/>
      <c r="AB108" s="141"/>
      <c r="AC108" s="141"/>
      <c r="AD108" s="141"/>
      <c r="AE108" s="141"/>
      <c r="AF108" s="141"/>
      <c r="AG108" s="141" t="s">
        <v>286</v>
      </c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1"/>
      <c r="AZ108" s="141"/>
      <c r="BA108" s="141"/>
      <c r="BB108" s="141"/>
      <c r="BC108" s="141"/>
      <c r="BD108" s="141"/>
      <c r="BE108" s="141"/>
      <c r="BF108" s="141"/>
      <c r="BG108" s="141"/>
      <c r="BH108" s="141"/>
    </row>
    <row r="109" spans="1:60" ht="22.5" outlineLevel="2" x14ac:dyDescent="0.2">
      <c r="A109" s="148"/>
      <c r="B109" s="149"/>
      <c r="C109" s="265" t="s">
        <v>1936</v>
      </c>
      <c r="D109" s="266"/>
      <c r="E109" s="266"/>
      <c r="F109" s="266"/>
      <c r="G109" s="266"/>
      <c r="H109" s="152"/>
      <c r="I109" s="152"/>
      <c r="J109" s="152"/>
      <c r="K109" s="152"/>
      <c r="L109" s="152"/>
      <c r="M109" s="152"/>
      <c r="N109" s="151"/>
      <c r="O109" s="151"/>
      <c r="P109" s="151"/>
      <c r="Q109" s="151"/>
      <c r="R109" s="152"/>
      <c r="S109" s="152"/>
      <c r="T109" s="152"/>
      <c r="U109" s="152"/>
      <c r="V109" s="152"/>
      <c r="W109" s="152"/>
      <c r="X109" s="152"/>
      <c r="Y109" s="152"/>
      <c r="Z109" s="141"/>
      <c r="AA109" s="141"/>
      <c r="AB109" s="141"/>
      <c r="AC109" s="141"/>
      <c r="AD109" s="141"/>
      <c r="AE109" s="141"/>
      <c r="AF109" s="141"/>
      <c r="AG109" s="141" t="s">
        <v>239</v>
      </c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71" t="str">
        <f>C109</f>
        <v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v>
      </c>
      <c r="BB109" s="141"/>
      <c r="BC109" s="141"/>
      <c r="BD109" s="141"/>
      <c r="BE109" s="141"/>
      <c r="BF109" s="141"/>
      <c r="BG109" s="141"/>
      <c r="BH109" s="141"/>
    </row>
    <row r="110" spans="1:60" outlineLevel="2" x14ac:dyDescent="0.2">
      <c r="A110" s="148"/>
      <c r="B110" s="149"/>
      <c r="C110" s="182" t="s">
        <v>1937</v>
      </c>
      <c r="D110" s="154"/>
      <c r="E110" s="155">
        <v>14.923999999999999</v>
      </c>
      <c r="F110" s="152"/>
      <c r="G110" s="152"/>
      <c r="H110" s="152"/>
      <c r="I110" s="152"/>
      <c r="J110" s="152"/>
      <c r="K110" s="152"/>
      <c r="L110" s="152"/>
      <c r="M110" s="152"/>
      <c r="N110" s="151"/>
      <c r="O110" s="151"/>
      <c r="P110" s="151"/>
      <c r="Q110" s="151"/>
      <c r="R110" s="152"/>
      <c r="S110" s="152"/>
      <c r="T110" s="152"/>
      <c r="U110" s="152"/>
      <c r="V110" s="152"/>
      <c r="W110" s="152"/>
      <c r="X110" s="152"/>
      <c r="Y110" s="152"/>
      <c r="Z110" s="141"/>
      <c r="AA110" s="141"/>
      <c r="AB110" s="141"/>
      <c r="AC110" s="141"/>
      <c r="AD110" s="141"/>
      <c r="AE110" s="141"/>
      <c r="AF110" s="141"/>
      <c r="AG110" s="141" t="s">
        <v>241</v>
      </c>
      <c r="AH110" s="141">
        <v>0</v>
      </c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1"/>
      <c r="AZ110" s="141"/>
      <c r="BA110" s="141"/>
      <c r="BB110" s="141"/>
      <c r="BC110" s="141"/>
      <c r="BD110" s="141"/>
      <c r="BE110" s="141"/>
      <c r="BF110" s="141"/>
      <c r="BG110" s="141"/>
      <c r="BH110" s="141"/>
    </row>
    <row r="111" spans="1:60" ht="22.5" outlineLevel="1" x14ac:dyDescent="0.2">
      <c r="A111" s="164">
        <v>29</v>
      </c>
      <c r="B111" s="165" t="s">
        <v>1938</v>
      </c>
      <c r="C111" s="181" t="s">
        <v>1939</v>
      </c>
      <c r="D111" s="166" t="s">
        <v>283</v>
      </c>
      <c r="E111" s="167">
        <v>29.847999999999999</v>
      </c>
      <c r="F111" s="168"/>
      <c r="G111" s="169">
        <f>ROUND(E111*F111,2)</f>
        <v>0</v>
      </c>
      <c r="H111" s="168"/>
      <c r="I111" s="169">
        <f>ROUND(E111*H111,2)</f>
        <v>0</v>
      </c>
      <c r="J111" s="168"/>
      <c r="K111" s="169">
        <f>ROUND(E111*J111,2)</f>
        <v>0</v>
      </c>
      <c r="L111" s="169">
        <v>21</v>
      </c>
      <c r="M111" s="169">
        <f>G111*(1+L111/100)</f>
        <v>0</v>
      </c>
      <c r="N111" s="167">
        <v>1.039E-2</v>
      </c>
      <c r="O111" s="167">
        <f>ROUND(E111*N111,2)</f>
        <v>0.31</v>
      </c>
      <c r="P111" s="167">
        <v>0</v>
      </c>
      <c r="Q111" s="167">
        <f>ROUND(E111*P111,2)</f>
        <v>0</v>
      </c>
      <c r="R111" s="169" t="s">
        <v>383</v>
      </c>
      <c r="S111" s="169" t="s">
        <v>234</v>
      </c>
      <c r="T111" s="170" t="s">
        <v>234</v>
      </c>
      <c r="U111" s="152">
        <v>0.85699999999999998</v>
      </c>
      <c r="V111" s="152">
        <f>ROUND(E111*U111,2)</f>
        <v>25.58</v>
      </c>
      <c r="W111" s="152"/>
      <c r="X111" s="152" t="s">
        <v>285</v>
      </c>
      <c r="Y111" s="152" t="s">
        <v>236</v>
      </c>
      <c r="Z111" s="141"/>
      <c r="AA111" s="141"/>
      <c r="AB111" s="141"/>
      <c r="AC111" s="141"/>
      <c r="AD111" s="141"/>
      <c r="AE111" s="141"/>
      <c r="AF111" s="141"/>
      <c r="AG111" s="141" t="s">
        <v>286</v>
      </c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1"/>
      <c r="AZ111" s="141"/>
      <c r="BA111" s="141"/>
      <c r="BB111" s="141"/>
      <c r="BC111" s="141"/>
      <c r="BD111" s="141"/>
      <c r="BE111" s="141"/>
      <c r="BF111" s="141"/>
      <c r="BG111" s="141"/>
      <c r="BH111" s="141"/>
    </row>
    <row r="112" spans="1:60" ht="22.5" outlineLevel="2" x14ac:dyDescent="0.2">
      <c r="A112" s="148"/>
      <c r="B112" s="149"/>
      <c r="C112" s="265" t="s">
        <v>1936</v>
      </c>
      <c r="D112" s="266"/>
      <c r="E112" s="266"/>
      <c r="F112" s="266"/>
      <c r="G112" s="266"/>
      <c r="H112" s="152"/>
      <c r="I112" s="152"/>
      <c r="J112" s="152"/>
      <c r="K112" s="152"/>
      <c r="L112" s="152"/>
      <c r="M112" s="152"/>
      <c r="N112" s="151"/>
      <c r="O112" s="151"/>
      <c r="P112" s="151"/>
      <c r="Q112" s="151"/>
      <c r="R112" s="152"/>
      <c r="S112" s="152"/>
      <c r="T112" s="152"/>
      <c r="U112" s="152"/>
      <c r="V112" s="152"/>
      <c r="W112" s="152"/>
      <c r="X112" s="152"/>
      <c r="Y112" s="152"/>
      <c r="Z112" s="141"/>
      <c r="AA112" s="141"/>
      <c r="AB112" s="141"/>
      <c r="AC112" s="141"/>
      <c r="AD112" s="141"/>
      <c r="AE112" s="141"/>
      <c r="AF112" s="141"/>
      <c r="AG112" s="141" t="s">
        <v>239</v>
      </c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71" t="str">
        <f>C112</f>
        <v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v>
      </c>
      <c r="BB112" s="141"/>
      <c r="BC112" s="141"/>
      <c r="BD112" s="141"/>
      <c r="BE112" s="141"/>
      <c r="BF112" s="141"/>
      <c r="BG112" s="141"/>
      <c r="BH112" s="141"/>
    </row>
    <row r="113" spans="1:60" outlineLevel="2" x14ac:dyDescent="0.2">
      <c r="A113" s="148"/>
      <c r="B113" s="149"/>
      <c r="C113" s="182" t="s">
        <v>1940</v>
      </c>
      <c r="D113" s="154"/>
      <c r="E113" s="155">
        <v>29.847999999999999</v>
      </c>
      <c r="F113" s="152"/>
      <c r="G113" s="152"/>
      <c r="H113" s="152"/>
      <c r="I113" s="152"/>
      <c r="J113" s="152"/>
      <c r="K113" s="152"/>
      <c r="L113" s="152"/>
      <c r="M113" s="152"/>
      <c r="N113" s="151"/>
      <c r="O113" s="151"/>
      <c r="P113" s="151"/>
      <c r="Q113" s="151"/>
      <c r="R113" s="152"/>
      <c r="S113" s="152"/>
      <c r="T113" s="152"/>
      <c r="U113" s="152"/>
      <c r="V113" s="152"/>
      <c r="W113" s="152"/>
      <c r="X113" s="152"/>
      <c r="Y113" s="152"/>
      <c r="Z113" s="141"/>
      <c r="AA113" s="141"/>
      <c r="AB113" s="141"/>
      <c r="AC113" s="141"/>
      <c r="AD113" s="141"/>
      <c r="AE113" s="141"/>
      <c r="AF113" s="141"/>
      <c r="AG113" s="141" t="s">
        <v>241</v>
      </c>
      <c r="AH113" s="141">
        <v>0</v>
      </c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1"/>
      <c r="AZ113" s="141"/>
      <c r="BA113" s="141"/>
      <c r="BB113" s="141"/>
      <c r="BC113" s="141"/>
      <c r="BD113" s="141"/>
      <c r="BE113" s="141"/>
      <c r="BF113" s="141"/>
      <c r="BG113" s="141"/>
      <c r="BH113" s="141"/>
    </row>
    <row r="114" spans="1:60" ht="22.5" outlineLevel="1" x14ac:dyDescent="0.2">
      <c r="A114" s="164">
        <v>30</v>
      </c>
      <c r="B114" s="165" t="s">
        <v>1941</v>
      </c>
      <c r="C114" s="181" t="s">
        <v>1942</v>
      </c>
      <c r="D114" s="166" t="s">
        <v>283</v>
      </c>
      <c r="E114" s="167">
        <v>14.923999999999999</v>
      </c>
      <c r="F114" s="168"/>
      <c r="G114" s="169">
        <f>ROUND(E114*F114,2)</f>
        <v>0</v>
      </c>
      <c r="H114" s="168"/>
      <c r="I114" s="169">
        <f>ROUND(E114*H114,2)</f>
        <v>0</v>
      </c>
      <c r="J114" s="168"/>
      <c r="K114" s="169">
        <f>ROUND(E114*J114,2)</f>
        <v>0</v>
      </c>
      <c r="L114" s="169">
        <v>21</v>
      </c>
      <c r="M114" s="169">
        <f>G114*(1+L114/100)</f>
        <v>0</v>
      </c>
      <c r="N114" s="167">
        <v>1.2529999999999999E-2</v>
      </c>
      <c r="O114" s="167">
        <f>ROUND(E114*N114,2)</f>
        <v>0.19</v>
      </c>
      <c r="P114" s="167">
        <v>0</v>
      </c>
      <c r="Q114" s="167">
        <f>ROUND(E114*P114,2)</f>
        <v>0</v>
      </c>
      <c r="R114" s="169" t="s">
        <v>383</v>
      </c>
      <c r="S114" s="169" t="s">
        <v>234</v>
      </c>
      <c r="T114" s="170" t="s">
        <v>234</v>
      </c>
      <c r="U114" s="152">
        <v>0.85699999999999998</v>
      </c>
      <c r="V114" s="152">
        <f>ROUND(E114*U114,2)</f>
        <v>12.79</v>
      </c>
      <c r="W114" s="152"/>
      <c r="X114" s="152" t="s">
        <v>285</v>
      </c>
      <c r="Y114" s="152" t="s">
        <v>236</v>
      </c>
      <c r="Z114" s="141"/>
      <c r="AA114" s="141"/>
      <c r="AB114" s="141"/>
      <c r="AC114" s="141"/>
      <c r="AD114" s="141"/>
      <c r="AE114" s="141"/>
      <c r="AF114" s="141"/>
      <c r="AG114" s="141" t="s">
        <v>286</v>
      </c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1"/>
      <c r="AZ114" s="141"/>
      <c r="BA114" s="141"/>
      <c r="BB114" s="141"/>
      <c r="BC114" s="141"/>
      <c r="BD114" s="141"/>
      <c r="BE114" s="141"/>
      <c r="BF114" s="141"/>
      <c r="BG114" s="141"/>
      <c r="BH114" s="141"/>
    </row>
    <row r="115" spans="1:60" ht="22.5" outlineLevel="2" x14ac:dyDescent="0.2">
      <c r="A115" s="148"/>
      <c r="B115" s="149"/>
      <c r="C115" s="265" t="s">
        <v>1936</v>
      </c>
      <c r="D115" s="266"/>
      <c r="E115" s="266"/>
      <c r="F115" s="266"/>
      <c r="G115" s="266"/>
      <c r="H115" s="152"/>
      <c r="I115" s="152"/>
      <c r="J115" s="152"/>
      <c r="K115" s="152"/>
      <c r="L115" s="152"/>
      <c r="M115" s="152"/>
      <c r="N115" s="151"/>
      <c r="O115" s="151"/>
      <c r="P115" s="151"/>
      <c r="Q115" s="151"/>
      <c r="R115" s="152"/>
      <c r="S115" s="152"/>
      <c r="T115" s="152"/>
      <c r="U115" s="152"/>
      <c r="V115" s="152"/>
      <c r="W115" s="152"/>
      <c r="X115" s="152"/>
      <c r="Y115" s="152"/>
      <c r="Z115" s="141"/>
      <c r="AA115" s="141"/>
      <c r="AB115" s="141"/>
      <c r="AC115" s="141"/>
      <c r="AD115" s="141"/>
      <c r="AE115" s="141"/>
      <c r="AF115" s="141"/>
      <c r="AG115" s="141" t="s">
        <v>239</v>
      </c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1"/>
      <c r="AZ115" s="141"/>
      <c r="BA115" s="171" t="str">
        <f>C115</f>
        <v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v>
      </c>
      <c r="BB115" s="141"/>
      <c r="BC115" s="141"/>
      <c r="BD115" s="141"/>
      <c r="BE115" s="141"/>
      <c r="BF115" s="141"/>
      <c r="BG115" s="141"/>
      <c r="BH115" s="141"/>
    </row>
    <row r="116" spans="1:60" outlineLevel="2" x14ac:dyDescent="0.2">
      <c r="A116" s="148"/>
      <c r="B116" s="149"/>
      <c r="C116" s="182" t="s">
        <v>1937</v>
      </c>
      <c r="D116" s="154"/>
      <c r="E116" s="155">
        <v>14.923999999999999</v>
      </c>
      <c r="F116" s="152"/>
      <c r="G116" s="152"/>
      <c r="H116" s="152"/>
      <c r="I116" s="152"/>
      <c r="J116" s="152"/>
      <c r="K116" s="152"/>
      <c r="L116" s="152"/>
      <c r="M116" s="152"/>
      <c r="N116" s="151"/>
      <c r="O116" s="151"/>
      <c r="P116" s="151"/>
      <c r="Q116" s="151"/>
      <c r="R116" s="152"/>
      <c r="S116" s="152"/>
      <c r="T116" s="152"/>
      <c r="U116" s="152"/>
      <c r="V116" s="152"/>
      <c r="W116" s="152"/>
      <c r="X116" s="152"/>
      <c r="Y116" s="152"/>
      <c r="Z116" s="141"/>
      <c r="AA116" s="141"/>
      <c r="AB116" s="141"/>
      <c r="AC116" s="141"/>
      <c r="AD116" s="141"/>
      <c r="AE116" s="141"/>
      <c r="AF116" s="141"/>
      <c r="AG116" s="141" t="s">
        <v>241</v>
      </c>
      <c r="AH116" s="141">
        <v>0</v>
      </c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1"/>
      <c r="AZ116" s="141"/>
      <c r="BA116" s="141"/>
      <c r="BB116" s="141"/>
      <c r="BC116" s="141"/>
      <c r="BD116" s="141"/>
      <c r="BE116" s="141"/>
      <c r="BF116" s="141"/>
      <c r="BG116" s="141"/>
      <c r="BH116" s="141"/>
    </row>
    <row r="117" spans="1:60" x14ac:dyDescent="0.2">
      <c r="A117" s="157" t="s">
        <v>228</v>
      </c>
      <c r="B117" s="158" t="s">
        <v>136</v>
      </c>
      <c r="C117" s="180" t="s">
        <v>137</v>
      </c>
      <c r="D117" s="159"/>
      <c r="E117" s="160"/>
      <c r="F117" s="161"/>
      <c r="G117" s="161">
        <f>SUMIF(AG118:AG122,"&lt;&gt;NOR",G118:G122)</f>
        <v>0</v>
      </c>
      <c r="H117" s="161"/>
      <c r="I117" s="161">
        <f>SUM(I118:I122)</f>
        <v>0</v>
      </c>
      <c r="J117" s="161"/>
      <c r="K117" s="161">
        <f>SUM(K118:K122)</f>
        <v>0</v>
      </c>
      <c r="L117" s="161"/>
      <c r="M117" s="161">
        <f>SUM(M118:M122)</f>
        <v>0</v>
      </c>
      <c r="N117" s="160"/>
      <c r="O117" s="160">
        <f>SUM(O118:O122)</f>
        <v>17.86</v>
      </c>
      <c r="P117" s="160"/>
      <c r="Q117" s="160">
        <f>SUM(Q118:Q122)</f>
        <v>0</v>
      </c>
      <c r="R117" s="161"/>
      <c r="S117" s="161"/>
      <c r="T117" s="162"/>
      <c r="U117" s="156"/>
      <c r="V117" s="156">
        <f>SUM(V118:V122)</f>
        <v>44.7</v>
      </c>
      <c r="W117" s="156"/>
      <c r="X117" s="156"/>
      <c r="Y117" s="156"/>
      <c r="AG117" t="s">
        <v>229</v>
      </c>
    </row>
    <row r="118" spans="1:60" ht="22.5" outlineLevel="1" x14ac:dyDescent="0.2">
      <c r="A118" s="164">
        <v>31</v>
      </c>
      <c r="B118" s="165" t="s">
        <v>1943</v>
      </c>
      <c r="C118" s="181" t="s">
        <v>1944</v>
      </c>
      <c r="D118" s="166" t="s">
        <v>244</v>
      </c>
      <c r="E118" s="167">
        <v>7.56</v>
      </c>
      <c r="F118" s="168"/>
      <c r="G118" s="169">
        <f>ROUND(E118*F118,2)</f>
        <v>0</v>
      </c>
      <c r="H118" s="168"/>
      <c r="I118" s="169">
        <f>ROUND(E118*H118,2)</f>
        <v>0</v>
      </c>
      <c r="J118" s="168"/>
      <c r="K118" s="169">
        <f>ROUND(E118*J118,2)</f>
        <v>0</v>
      </c>
      <c r="L118" s="169">
        <v>21</v>
      </c>
      <c r="M118" s="169">
        <f>G118*(1+L118/100)</f>
        <v>0</v>
      </c>
      <c r="N118" s="167">
        <v>2.323</v>
      </c>
      <c r="O118" s="167">
        <f>ROUND(E118*N118,2)</f>
        <v>17.559999999999999</v>
      </c>
      <c r="P118" s="167">
        <v>0</v>
      </c>
      <c r="Q118" s="167">
        <f>ROUND(E118*P118,2)</f>
        <v>0</v>
      </c>
      <c r="R118" s="169" t="s">
        <v>383</v>
      </c>
      <c r="S118" s="169" t="s">
        <v>234</v>
      </c>
      <c r="T118" s="170" t="s">
        <v>234</v>
      </c>
      <c r="U118" s="152">
        <v>3.2130000000000001</v>
      </c>
      <c r="V118" s="152">
        <f>ROUND(E118*U118,2)</f>
        <v>24.29</v>
      </c>
      <c r="W118" s="152"/>
      <c r="X118" s="152" t="s">
        <v>285</v>
      </c>
      <c r="Y118" s="152" t="s">
        <v>236</v>
      </c>
      <c r="Z118" s="141"/>
      <c r="AA118" s="141"/>
      <c r="AB118" s="141"/>
      <c r="AC118" s="141"/>
      <c r="AD118" s="141"/>
      <c r="AE118" s="141"/>
      <c r="AF118" s="141"/>
      <c r="AG118" s="141" t="s">
        <v>286</v>
      </c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1"/>
      <c r="AZ118" s="141"/>
      <c r="BA118" s="141"/>
      <c r="BB118" s="141"/>
      <c r="BC118" s="141"/>
      <c r="BD118" s="141"/>
      <c r="BE118" s="141"/>
      <c r="BF118" s="141"/>
      <c r="BG118" s="141"/>
      <c r="BH118" s="141"/>
    </row>
    <row r="119" spans="1:60" outlineLevel="2" x14ac:dyDescent="0.2">
      <c r="A119" s="148"/>
      <c r="B119" s="149"/>
      <c r="C119" s="265" t="s">
        <v>1945</v>
      </c>
      <c r="D119" s="266"/>
      <c r="E119" s="266"/>
      <c r="F119" s="266"/>
      <c r="G119" s="266"/>
      <c r="H119" s="152"/>
      <c r="I119" s="152"/>
      <c r="J119" s="152"/>
      <c r="K119" s="152"/>
      <c r="L119" s="152"/>
      <c r="M119" s="152"/>
      <c r="N119" s="151"/>
      <c r="O119" s="151"/>
      <c r="P119" s="151"/>
      <c r="Q119" s="151"/>
      <c r="R119" s="152"/>
      <c r="S119" s="152"/>
      <c r="T119" s="152"/>
      <c r="U119" s="152"/>
      <c r="V119" s="152"/>
      <c r="W119" s="152"/>
      <c r="X119" s="152"/>
      <c r="Y119" s="152"/>
      <c r="Z119" s="141"/>
      <c r="AA119" s="141"/>
      <c r="AB119" s="141"/>
      <c r="AC119" s="141"/>
      <c r="AD119" s="141"/>
      <c r="AE119" s="141"/>
      <c r="AF119" s="141"/>
      <c r="AG119" s="141" t="s">
        <v>239</v>
      </c>
      <c r="AH119" s="141"/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1"/>
      <c r="AZ119" s="141"/>
      <c r="BA119" s="141"/>
      <c r="BB119" s="141"/>
      <c r="BC119" s="141"/>
      <c r="BD119" s="141"/>
      <c r="BE119" s="141"/>
      <c r="BF119" s="141"/>
      <c r="BG119" s="141"/>
      <c r="BH119" s="141"/>
    </row>
    <row r="120" spans="1:60" outlineLevel="2" x14ac:dyDescent="0.2">
      <c r="A120" s="148"/>
      <c r="B120" s="149"/>
      <c r="C120" s="182" t="s">
        <v>1946</v>
      </c>
      <c r="D120" s="154"/>
      <c r="E120" s="155">
        <v>7.56</v>
      </c>
      <c r="F120" s="152"/>
      <c r="G120" s="152"/>
      <c r="H120" s="152"/>
      <c r="I120" s="152"/>
      <c r="J120" s="152"/>
      <c r="K120" s="152"/>
      <c r="L120" s="152"/>
      <c r="M120" s="152"/>
      <c r="N120" s="151"/>
      <c r="O120" s="151"/>
      <c r="P120" s="151"/>
      <c r="Q120" s="151"/>
      <c r="R120" s="152"/>
      <c r="S120" s="152"/>
      <c r="T120" s="152"/>
      <c r="U120" s="152"/>
      <c r="V120" s="152"/>
      <c r="W120" s="152"/>
      <c r="X120" s="152"/>
      <c r="Y120" s="152"/>
      <c r="Z120" s="141"/>
      <c r="AA120" s="141"/>
      <c r="AB120" s="141"/>
      <c r="AC120" s="141"/>
      <c r="AD120" s="141"/>
      <c r="AE120" s="141"/>
      <c r="AF120" s="141"/>
      <c r="AG120" s="141" t="s">
        <v>241</v>
      </c>
      <c r="AH120" s="141">
        <v>0</v>
      </c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1"/>
      <c r="AZ120" s="141"/>
      <c r="BA120" s="141"/>
      <c r="BB120" s="141"/>
      <c r="BC120" s="141"/>
      <c r="BD120" s="141"/>
      <c r="BE120" s="141"/>
      <c r="BF120" s="141"/>
      <c r="BG120" s="141"/>
      <c r="BH120" s="141"/>
    </row>
    <row r="121" spans="1:60" outlineLevel="1" x14ac:dyDescent="0.2">
      <c r="A121" s="164">
        <v>32</v>
      </c>
      <c r="B121" s="165" t="s">
        <v>381</v>
      </c>
      <c r="C121" s="181" t="s">
        <v>382</v>
      </c>
      <c r="D121" s="166" t="s">
        <v>244</v>
      </c>
      <c r="E121" s="167">
        <v>7.56</v>
      </c>
      <c r="F121" s="168"/>
      <c r="G121" s="169">
        <f>ROUND(E121*F121,2)</f>
        <v>0</v>
      </c>
      <c r="H121" s="168"/>
      <c r="I121" s="169">
        <f>ROUND(E121*H121,2)</f>
        <v>0</v>
      </c>
      <c r="J121" s="168"/>
      <c r="K121" s="169">
        <f>ROUND(E121*J121,2)</f>
        <v>0</v>
      </c>
      <c r="L121" s="169">
        <v>21</v>
      </c>
      <c r="M121" s="169">
        <f>G121*(1+L121/100)</f>
        <v>0</v>
      </c>
      <c r="N121" s="167">
        <v>0.04</v>
      </c>
      <c r="O121" s="167">
        <f>ROUND(E121*N121,2)</f>
        <v>0.3</v>
      </c>
      <c r="P121" s="167">
        <v>0</v>
      </c>
      <c r="Q121" s="167">
        <f>ROUND(E121*P121,2)</f>
        <v>0</v>
      </c>
      <c r="R121" s="169" t="s">
        <v>383</v>
      </c>
      <c r="S121" s="169" t="s">
        <v>234</v>
      </c>
      <c r="T121" s="170" t="s">
        <v>234</v>
      </c>
      <c r="U121" s="152">
        <v>2.7</v>
      </c>
      <c r="V121" s="152">
        <f>ROUND(E121*U121,2)</f>
        <v>20.41</v>
      </c>
      <c r="W121" s="152"/>
      <c r="X121" s="152" t="s">
        <v>285</v>
      </c>
      <c r="Y121" s="152" t="s">
        <v>236</v>
      </c>
      <c r="Z121" s="141"/>
      <c r="AA121" s="141"/>
      <c r="AB121" s="141"/>
      <c r="AC121" s="141"/>
      <c r="AD121" s="141"/>
      <c r="AE121" s="141"/>
      <c r="AF121" s="141"/>
      <c r="AG121" s="141" t="s">
        <v>286</v>
      </c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1"/>
      <c r="AW121" s="141"/>
      <c r="AX121" s="141"/>
      <c r="AY121" s="141"/>
      <c r="AZ121" s="141"/>
      <c r="BA121" s="141"/>
      <c r="BB121" s="141"/>
      <c r="BC121" s="141"/>
      <c r="BD121" s="141"/>
      <c r="BE121" s="141"/>
      <c r="BF121" s="141"/>
      <c r="BG121" s="141"/>
      <c r="BH121" s="141"/>
    </row>
    <row r="122" spans="1:60" outlineLevel="2" x14ac:dyDescent="0.2">
      <c r="A122" s="148"/>
      <c r="B122" s="149"/>
      <c r="C122" s="265" t="s">
        <v>384</v>
      </c>
      <c r="D122" s="266"/>
      <c r="E122" s="266"/>
      <c r="F122" s="266"/>
      <c r="G122" s="266"/>
      <c r="H122" s="152"/>
      <c r="I122" s="152"/>
      <c r="J122" s="152"/>
      <c r="K122" s="152"/>
      <c r="L122" s="152"/>
      <c r="M122" s="152"/>
      <c r="N122" s="151"/>
      <c r="O122" s="151"/>
      <c r="P122" s="151"/>
      <c r="Q122" s="151"/>
      <c r="R122" s="152"/>
      <c r="S122" s="152"/>
      <c r="T122" s="152"/>
      <c r="U122" s="152"/>
      <c r="V122" s="152"/>
      <c r="W122" s="152"/>
      <c r="X122" s="152"/>
      <c r="Y122" s="152"/>
      <c r="Z122" s="141"/>
      <c r="AA122" s="141"/>
      <c r="AB122" s="141"/>
      <c r="AC122" s="141"/>
      <c r="AD122" s="141"/>
      <c r="AE122" s="141"/>
      <c r="AF122" s="141"/>
      <c r="AG122" s="141" t="s">
        <v>239</v>
      </c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  <c r="AU122" s="141"/>
      <c r="AV122" s="141"/>
      <c r="AW122" s="141"/>
      <c r="AX122" s="141"/>
      <c r="AY122" s="141"/>
      <c r="AZ122" s="141"/>
      <c r="BA122" s="141"/>
      <c r="BB122" s="141"/>
      <c r="BC122" s="141"/>
      <c r="BD122" s="141"/>
      <c r="BE122" s="141"/>
      <c r="BF122" s="141"/>
      <c r="BG122" s="141"/>
      <c r="BH122" s="141"/>
    </row>
    <row r="123" spans="1:60" x14ac:dyDescent="0.2">
      <c r="A123" s="157" t="s">
        <v>228</v>
      </c>
      <c r="B123" s="158" t="s">
        <v>138</v>
      </c>
      <c r="C123" s="180" t="s">
        <v>139</v>
      </c>
      <c r="D123" s="159"/>
      <c r="E123" s="160"/>
      <c r="F123" s="161"/>
      <c r="G123" s="161">
        <f>SUMIF(AG124:AG131,"&lt;&gt;NOR",G124:G131)</f>
        <v>0</v>
      </c>
      <c r="H123" s="161"/>
      <c r="I123" s="161">
        <f>SUM(I124:I131)</f>
        <v>0</v>
      </c>
      <c r="J123" s="161"/>
      <c r="K123" s="161">
        <f>SUM(K124:K131)</f>
        <v>0</v>
      </c>
      <c r="L123" s="161"/>
      <c r="M123" s="161">
        <f>SUM(M124:M131)</f>
        <v>0</v>
      </c>
      <c r="N123" s="160"/>
      <c r="O123" s="160">
        <f>SUM(O124:O131)</f>
        <v>0.22000000000000003</v>
      </c>
      <c r="P123" s="160"/>
      <c r="Q123" s="160">
        <f>SUM(Q124:Q131)</f>
        <v>0</v>
      </c>
      <c r="R123" s="161"/>
      <c r="S123" s="161"/>
      <c r="T123" s="162"/>
      <c r="U123" s="156"/>
      <c r="V123" s="156">
        <f>SUM(V124:V131)</f>
        <v>25.299999999999997</v>
      </c>
      <c r="W123" s="156"/>
      <c r="X123" s="156"/>
      <c r="Y123" s="156"/>
      <c r="AG123" t="s">
        <v>229</v>
      </c>
    </row>
    <row r="124" spans="1:60" ht="22.5" outlineLevel="1" x14ac:dyDescent="0.2">
      <c r="A124" s="164">
        <v>33</v>
      </c>
      <c r="B124" s="165" t="s">
        <v>1947</v>
      </c>
      <c r="C124" s="181" t="s">
        <v>1948</v>
      </c>
      <c r="D124" s="166" t="s">
        <v>317</v>
      </c>
      <c r="E124" s="167">
        <v>2</v>
      </c>
      <c r="F124" s="168"/>
      <c r="G124" s="169">
        <f>ROUND(E124*F124,2)</f>
        <v>0</v>
      </c>
      <c r="H124" s="168"/>
      <c r="I124" s="169">
        <f>ROUND(E124*H124,2)</f>
        <v>0</v>
      </c>
      <c r="J124" s="168"/>
      <c r="K124" s="169">
        <f>ROUND(E124*J124,2)</f>
        <v>0</v>
      </c>
      <c r="L124" s="169">
        <v>21</v>
      </c>
      <c r="M124" s="169">
        <f>G124*(1+L124/100)</f>
        <v>0</v>
      </c>
      <c r="N124" s="167">
        <v>0.04</v>
      </c>
      <c r="O124" s="167">
        <f>ROUND(E124*N124,2)</f>
        <v>0.08</v>
      </c>
      <c r="P124" s="167">
        <v>0</v>
      </c>
      <c r="Q124" s="167">
        <f>ROUND(E124*P124,2)</f>
        <v>0</v>
      </c>
      <c r="R124" s="169"/>
      <c r="S124" s="169" t="s">
        <v>267</v>
      </c>
      <c r="T124" s="170" t="s">
        <v>275</v>
      </c>
      <c r="U124" s="152">
        <v>0.45</v>
      </c>
      <c r="V124" s="152">
        <f>ROUND(E124*U124,2)</f>
        <v>0.9</v>
      </c>
      <c r="W124" s="152"/>
      <c r="X124" s="152" t="s">
        <v>285</v>
      </c>
      <c r="Y124" s="152" t="s">
        <v>236</v>
      </c>
      <c r="Z124" s="141"/>
      <c r="AA124" s="141"/>
      <c r="AB124" s="141"/>
      <c r="AC124" s="141"/>
      <c r="AD124" s="141"/>
      <c r="AE124" s="141"/>
      <c r="AF124" s="141"/>
      <c r="AG124" s="141" t="s">
        <v>286</v>
      </c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  <c r="AU124" s="141"/>
      <c r="AV124" s="141"/>
      <c r="AW124" s="141"/>
      <c r="AX124" s="141"/>
      <c r="AY124" s="141"/>
      <c r="AZ124" s="141"/>
      <c r="BA124" s="141"/>
      <c r="BB124" s="141"/>
      <c r="BC124" s="141"/>
      <c r="BD124" s="141"/>
      <c r="BE124" s="141"/>
      <c r="BF124" s="141"/>
      <c r="BG124" s="141"/>
      <c r="BH124" s="141"/>
    </row>
    <row r="125" spans="1:60" outlineLevel="2" x14ac:dyDescent="0.2">
      <c r="A125" s="148"/>
      <c r="B125" s="149"/>
      <c r="C125" s="253" t="s">
        <v>1949</v>
      </c>
      <c r="D125" s="254"/>
      <c r="E125" s="254"/>
      <c r="F125" s="254"/>
      <c r="G125" s="254"/>
      <c r="H125" s="152"/>
      <c r="I125" s="152"/>
      <c r="J125" s="152"/>
      <c r="K125" s="152"/>
      <c r="L125" s="152"/>
      <c r="M125" s="152"/>
      <c r="N125" s="151"/>
      <c r="O125" s="151"/>
      <c r="P125" s="151"/>
      <c r="Q125" s="151"/>
      <c r="R125" s="152"/>
      <c r="S125" s="152"/>
      <c r="T125" s="152"/>
      <c r="U125" s="152"/>
      <c r="V125" s="152"/>
      <c r="W125" s="152"/>
      <c r="X125" s="152"/>
      <c r="Y125" s="152"/>
      <c r="Z125" s="141"/>
      <c r="AA125" s="141"/>
      <c r="AB125" s="141"/>
      <c r="AC125" s="141"/>
      <c r="AD125" s="141"/>
      <c r="AE125" s="141"/>
      <c r="AF125" s="141"/>
      <c r="AG125" s="141" t="s">
        <v>246</v>
      </c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  <c r="AU125" s="141"/>
      <c r="AV125" s="141"/>
      <c r="AW125" s="141"/>
      <c r="AX125" s="141"/>
      <c r="AY125" s="141"/>
      <c r="AZ125" s="141"/>
      <c r="BA125" s="141"/>
      <c r="BB125" s="141"/>
      <c r="BC125" s="141"/>
      <c r="BD125" s="141"/>
      <c r="BE125" s="141"/>
      <c r="BF125" s="141"/>
      <c r="BG125" s="141"/>
      <c r="BH125" s="141"/>
    </row>
    <row r="126" spans="1:60" outlineLevel="3" x14ac:dyDescent="0.2">
      <c r="A126" s="148"/>
      <c r="B126" s="149"/>
      <c r="C126" s="267" t="s">
        <v>412</v>
      </c>
      <c r="D126" s="268"/>
      <c r="E126" s="268"/>
      <c r="F126" s="268"/>
      <c r="G126" s="268"/>
      <c r="H126" s="152"/>
      <c r="I126" s="152"/>
      <c r="J126" s="152"/>
      <c r="K126" s="152"/>
      <c r="L126" s="152"/>
      <c r="M126" s="152"/>
      <c r="N126" s="151"/>
      <c r="O126" s="151"/>
      <c r="P126" s="151"/>
      <c r="Q126" s="151"/>
      <c r="R126" s="152"/>
      <c r="S126" s="152"/>
      <c r="T126" s="152"/>
      <c r="U126" s="152"/>
      <c r="V126" s="152"/>
      <c r="W126" s="152"/>
      <c r="X126" s="152"/>
      <c r="Y126" s="152"/>
      <c r="Z126" s="141"/>
      <c r="AA126" s="141"/>
      <c r="AB126" s="141"/>
      <c r="AC126" s="141"/>
      <c r="AD126" s="141"/>
      <c r="AE126" s="141"/>
      <c r="AF126" s="141"/>
      <c r="AG126" s="141" t="s">
        <v>246</v>
      </c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  <c r="AU126" s="141"/>
      <c r="AV126" s="141"/>
      <c r="AW126" s="141"/>
      <c r="AX126" s="141"/>
      <c r="AY126" s="141"/>
      <c r="AZ126" s="141"/>
      <c r="BA126" s="141"/>
      <c r="BB126" s="141"/>
      <c r="BC126" s="141"/>
      <c r="BD126" s="141"/>
      <c r="BE126" s="141"/>
      <c r="BF126" s="141"/>
      <c r="BG126" s="141"/>
      <c r="BH126" s="141"/>
    </row>
    <row r="127" spans="1:60" outlineLevel="2" x14ac:dyDescent="0.2">
      <c r="A127" s="148"/>
      <c r="B127" s="149"/>
      <c r="C127" s="182" t="s">
        <v>1950</v>
      </c>
      <c r="D127" s="154"/>
      <c r="E127" s="155">
        <v>2</v>
      </c>
      <c r="F127" s="152"/>
      <c r="G127" s="152"/>
      <c r="H127" s="152"/>
      <c r="I127" s="152"/>
      <c r="J127" s="152"/>
      <c r="K127" s="152"/>
      <c r="L127" s="152"/>
      <c r="M127" s="152"/>
      <c r="N127" s="151"/>
      <c r="O127" s="151"/>
      <c r="P127" s="151"/>
      <c r="Q127" s="151"/>
      <c r="R127" s="152"/>
      <c r="S127" s="152"/>
      <c r="T127" s="152"/>
      <c r="U127" s="152"/>
      <c r="V127" s="152"/>
      <c r="W127" s="152"/>
      <c r="X127" s="152"/>
      <c r="Y127" s="152"/>
      <c r="Z127" s="141"/>
      <c r="AA127" s="141"/>
      <c r="AB127" s="141"/>
      <c r="AC127" s="141"/>
      <c r="AD127" s="141"/>
      <c r="AE127" s="141"/>
      <c r="AF127" s="141"/>
      <c r="AG127" s="141" t="s">
        <v>241</v>
      </c>
      <c r="AH127" s="141">
        <v>0</v>
      </c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  <c r="AU127" s="141"/>
      <c r="AV127" s="141"/>
      <c r="AW127" s="141"/>
      <c r="AX127" s="141"/>
      <c r="AY127" s="141"/>
      <c r="AZ127" s="141"/>
      <c r="BA127" s="141"/>
      <c r="BB127" s="141"/>
      <c r="BC127" s="141"/>
      <c r="BD127" s="141"/>
      <c r="BE127" s="141"/>
      <c r="BF127" s="141"/>
      <c r="BG127" s="141"/>
      <c r="BH127" s="141"/>
    </row>
    <row r="128" spans="1:60" ht="22.5" outlineLevel="1" x14ac:dyDescent="0.2">
      <c r="A128" s="164">
        <v>34</v>
      </c>
      <c r="B128" s="165" t="s">
        <v>1951</v>
      </c>
      <c r="C128" s="181" t="s">
        <v>1952</v>
      </c>
      <c r="D128" s="166" t="s">
        <v>317</v>
      </c>
      <c r="E128" s="167">
        <v>1</v>
      </c>
      <c r="F128" s="168"/>
      <c r="G128" s="169">
        <f>ROUND(E128*F128,2)</f>
        <v>0</v>
      </c>
      <c r="H128" s="168"/>
      <c r="I128" s="169">
        <f>ROUND(E128*H128,2)</f>
        <v>0</v>
      </c>
      <c r="J128" s="168"/>
      <c r="K128" s="169">
        <f>ROUND(E128*J128,2)</f>
        <v>0</v>
      </c>
      <c r="L128" s="169">
        <v>21</v>
      </c>
      <c r="M128" s="169">
        <f>G128*(1+L128/100)</f>
        <v>0</v>
      </c>
      <c r="N128" s="167">
        <v>0.14000000000000001</v>
      </c>
      <c r="O128" s="167">
        <f>ROUND(E128*N128,2)</f>
        <v>0.14000000000000001</v>
      </c>
      <c r="P128" s="167">
        <v>0</v>
      </c>
      <c r="Q128" s="167">
        <f>ROUND(E128*P128,2)</f>
        <v>0</v>
      </c>
      <c r="R128" s="169"/>
      <c r="S128" s="169" t="s">
        <v>267</v>
      </c>
      <c r="T128" s="170" t="s">
        <v>275</v>
      </c>
      <c r="U128" s="152">
        <v>24.400490000000001</v>
      </c>
      <c r="V128" s="152">
        <f>ROUND(E128*U128,2)</f>
        <v>24.4</v>
      </c>
      <c r="W128" s="152"/>
      <c r="X128" s="152" t="s">
        <v>285</v>
      </c>
      <c r="Y128" s="152" t="s">
        <v>236</v>
      </c>
      <c r="Z128" s="141"/>
      <c r="AA128" s="141"/>
      <c r="AB128" s="141"/>
      <c r="AC128" s="141"/>
      <c r="AD128" s="141"/>
      <c r="AE128" s="141"/>
      <c r="AF128" s="141"/>
      <c r="AG128" s="141" t="s">
        <v>286</v>
      </c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/>
      <c r="AX128" s="141"/>
      <c r="AY128" s="141"/>
      <c r="AZ128" s="141"/>
      <c r="BA128" s="141"/>
      <c r="BB128" s="141"/>
      <c r="BC128" s="141"/>
      <c r="BD128" s="141"/>
      <c r="BE128" s="141"/>
      <c r="BF128" s="141"/>
      <c r="BG128" s="141"/>
      <c r="BH128" s="141"/>
    </row>
    <row r="129" spans="1:60" outlineLevel="2" x14ac:dyDescent="0.2">
      <c r="A129" s="148"/>
      <c r="B129" s="149"/>
      <c r="C129" s="253" t="s">
        <v>1953</v>
      </c>
      <c r="D129" s="254"/>
      <c r="E129" s="254"/>
      <c r="F129" s="254"/>
      <c r="G129" s="254"/>
      <c r="H129" s="152"/>
      <c r="I129" s="152"/>
      <c r="J129" s="152"/>
      <c r="K129" s="152"/>
      <c r="L129" s="152"/>
      <c r="M129" s="152"/>
      <c r="N129" s="151"/>
      <c r="O129" s="151"/>
      <c r="P129" s="151"/>
      <c r="Q129" s="151"/>
      <c r="R129" s="152"/>
      <c r="S129" s="152"/>
      <c r="T129" s="152"/>
      <c r="U129" s="152"/>
      <c r="V129" s="152"/>
      <c r="W129" s="152"/>
      <c r="X129" s="152"/>
      <c r="Y129" s="152"/>
      <c r="Z129" s="141"/>
      <c r="AA129" s="141"/>
      <c r="AB129" s="141"/>
      <c r="AC129" s="141"/>
      <c r="AD129" s="141"/>
      <c r="AE129" s="141"/>
      <c r="AF129" s="141"/>
      <c r="AG129" s="141" t="s">
        <v>246</v>
      </c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1"/>
      <c r="AZ129" s="141"/>
      <c r="BA129" s="141"/>
      <c r="BB129" s="141"/>
      <c r="BC129" s="141"/>
      <c r="BD129" s="141"/>
      <c r="BE129" s="141"/>
      <c r="BF129" s="141"/>
      <c r="BG129" s="141"/>
      <c r="BH129" s="141"/>
    </row>
    <row r="130" spans="1:60" outlineLevel="3" x14ac:dyDescent="0.2">
      <c r="A130" s="148"/>
      <c r="B130" s="149"/>
      <c r="C130" s="267" t="s">
        <v>412</v>
      </c>
      <c r="D130" s="268"/>
      <c r="E130" s="268"/>
      <c r="F130" s="268"/>
      <c r="G130" s="268"/>
      <c r="H130" s="152"/>
      <c r="I130" s="152"/>
      <c r="J130" s="152"/>
      <c r="K130" s="152"/>
      <c r="L130" s="152"/>
      <c r="M130" s="152"/>
      <c r="N130" s="151"/>
      <c r="O130" s="151"/>
      <c r="P130" s="151"/>
      <c r="Q130" s="151"/>
      <c r="R130" s="152"/>
      <c r="S130" s="152"/>
      <c r="T130" s="152"/>
      <c r="U130" s="152"/>
      <c r="V130" s="152"/>
      <c r="W130" s="152"/>
      <c r="X130" s="152"/>
      <c r="Y130" s="152"/>
      <c r="Z130" s="141"/>
      <c r="AA130" s="141"/>
      <c r="AB130" s="141"/>
      <c r="AC130" s="141"/>
      <c r="AD130" s="141"/>
      <c r="AE130" s="141"/>
      <c r="AF130" s="141"/>
      <c r="AG130" s="141" t="s">
        <v>246</v>
      </c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  <c r="AU130" s="141"/>
      <c r="AV130" s="141"/>
      <c r="AW130" s="141"/>
      <c r="AX130" s="141"/>
      <c r="AY130" s="141"/>
      <c r="AZ130" s="141"/>
      <c r="BA130" s="141"/>
      <c r="BB130" s="141"/>
      <c r="BC130" s="141"/>
      <c r="BD130" s="141"/>
      <c r="BE130" s="141"/>
      <c r="BF130" s="141"/>
      <c r="BG130" s="141"/>
      <c r="BH130" s="141"/>
    </row>
    <row r="131" spans="1:60" outlineLevel="2" x14ac:dyDescent="0.2">
      <c r="A131" s="148"/>
      <c r="B131" s="149"/>
      <c r="C131" s="182" t="s">
        <v>1954</v>
      </c>
      <c r="D131" s="154"/>
      <c r="E131" s="155">
        <v>1</v>
      </c>
      <c r="F131" s="152"/>
      <c r="G131" s="152"/>
      <c r="H131" s="152"/>
      <c r="I131" s="152"/>
      <c r="J131" s="152"/>
      <c r="K131" s="152"/>
      <c r="L131" s="152"/>
      <c r="M131" s="152"/>
      <c r="N131" s="151"/>
      <c r="O131" s="151"/>
      <c r="P131" s="151"/>
      <c r="Q131" s="151"/>
      <c r="R131" s="152"/>
      <c r="S131" s="152"/>
      <c r="T131" s="152"/>
      <c r="U131" s="152"/>
      <c r="V131" s="152"/>
      <c r="W131" s="152"/>
      <c r="X131" s="152"/>
      <c r="Y131" s="152"/>
      <c r="Z131" s="141"/>
      <c r="AA131" s="141"/>
      <c r="AB131" s="141"/>
      <c r="AC131" s="141"/>
      <c r="AD131" s="141"/>
      <c r="AE131" s="141"/>
      <c r="AF131" s="141"/>
      <c r="AG131" s="141" t="s">
        <v>241</v>
      </c>
      <c r="AH131" s="141">
        <v>0</v>
      </c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  <c r="AU131" s="141"/>
      <c r="AV131" s="141"/>
      <c r="AW131" s="141"/>
      <c r="AX131" s="141"/>
      <c r="AY131" s="141"/>
      <c r="AZ131" s="141"/>
      <c r="BA131" s="141"/>
      <c r="BB131" s="141"/>
      <c r="BC131" s="141"/>
      <c r="BD131" s="141"/>
      <c r="BE131" s="141"/>
      <c r="BF131" s="141"/>
      <c r="BG131" s="141"/>
      <c r="BH131" s="141"/>
    </row>
    <row r="132" spans="1:60" x14ac:dyDescent="0.2">
      <c r="A132" s="157" t="s">
        <v>228</v>
      </c>
      <c r="B132" s="158" t="s">
        <v>140</v>
      </c>
      <c r="C132" s="180" t="s">
        <v>141</v>
      </c>
      <c r="D132" s="159"/>
      <c r="E132" s="160"/>
      <c r="F132" s="161"/>
      <c r="G132" s="161">
        <f>SUMIF(AG133:AG135,"&lt;&gt;NOR",G133:G135)</f>
        <v>0</v>
      </c>
      <c r="H132" s="161"/>
      <c r="I132" s="161">
        <f>SUM(I133:I135)</f>
        <v>0</v>
      </c>
      <c r="J132" s="161"/>
      <c r="K132" s="161">
        <f>SUM(K133:K135)</f>
        <v>0</v>
      </c>
      <c r="L132" s="161"/>
      <c r="M132" s="161">
        <f>SUM(M133:M135)</f>
        <v>0</v>
      </c>
      <c r="N132" s="160"/>
      <c r="O132" s="160">
        <f>SUM(O133:O135)</f>
        <v>25.32</v>
      </c>
      <c r="P132" s="160"/>
      <c r="Q132" s="160">
        <f>SUM(Q133:Q135)</f>
        <v>0</v>
      </c>
      <c r="R132" s="161"/>
      <c r="S132" s="161"/>
      <c r="T132" s="162"/>
      <c r="U132" s="156"/>
      <c r="V132" s="156">
        <f>SUM(V133:V135)</f>
        <v>160.55000000000001</v>
      </c>
      <c r="W132" s="156"/>
      <c r="X132" s="156"/>
      <c r="Y132" s="156"/>
      <c r="AG132" t="s">
        <v>229</v>
      </c>
    </row>
    <row r="133" spans="1:60" ht="33.75" outlineLevel="1" x14ac:dyDescent="0.2">
      <c r="A133" s="172">
        <v>35</v>
      </c>
      <c r="B133" s="173" t="s">
        <v>1830</v>
      </c>
      <c r="C133" s="183" t="s">
        <v>1955</v>
      </c>
      <c r="D133" s="174" t="s">
        <v>299</v>
      </c>
      <c r="E133" s="175">
        <v>43</v>
      </c>
      <c r="F133" s="176"/>
      <c r="G133" s="177">
        <f>ROUND(E133*F133,2)</f>
        <v>0</v>
      </c>
      <c r="H133" s="176"/>
      <c r="I133" s="177">
        <f>ROUND(E133*H133,2)</f>
        <v>0</v>
      </c>
      <c r="J133" s="176"/>
      <c r="K133" s="177">
        <f>ROUND(E133*J133,2)</f>
        <v>0</v>
      </c>
      <c r="L133" s="177">
        <v>21</v>
      </c>
      <c r="M133" s="177">
        <f>G133*(1+L133/100)</f>
        <v>0</v>
      </c>
      <c r="N133" s="175">
        <v>0.58614999999999995</v>
      </c>
      <c r="O133" s="175">
        <f>ROUND(E133*N133,2)</f>
        <v>25.2</v>
      </c>
      <c r="P133" s="175">
        <v>0</v>
      </c>
      <c r="Q133" s="175">
        <f>ROUND(E133*P133,2)</f>
        <v>0</v>
      </c>
      <c r="R133" s="177"/>
      <c r="S133" s="177" t="s">
        <v>267</v>
      </c>
      <c r="T133" s="178" t="s">
        <v>275</v>
      </c>
      <c r="U133" s="152">
        <v>3.6409799999999999</v>
      </c>
      <c r="V133" s="152">
        <f>ROUND(E133*U133,2)</f>
        <v>156.56</v>
      </c>
      <c r="W133" s="152"/>
      <c r="X133" s="152" t="s">
        <v>235</v>
      </c>
      <c r="Y133" s="152" t="s">
        <v>236</v>
      </c>
      <c r="Z133" s="141"/>
      <c r="AA133" s="141"/>
      <c r="AB133" s="141"/>
      <c r="AC133" s="141"/>
      <c r="AD133" s="141"/>
      <c r="AE133" s="141"/>
      <c r="AF133" s="141"/>
      <c r="AG133" s="141" t="s">
        <v>237</v>
      </c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  <c r="AU133" s="141"/>
      <c r="AV133" s="141"/>
      <c r="AW133" s="141"/>
      <c r="AX133" s="141"/>
      <c r="AY133" s="141"/>
      <c r="AZ133" s="141"/>
      <c r="BA133" s="141"/>
      <c r="BB133" s="141"/>
      <c r="BC133" s="141"/>
      <c r="BD133" s="141"/>
      <c r="BE133" s="141"/>
      <c r="BF133" s="141"/>
      <c r="BG133" s="141"/>
      <c r="BH133" s="141"/>
    </row>
    <row r="134" spans="1:60" ht="22.5" outlineLevel="1" x14ac:dyDescent="0.2">
      <c r="A134" s="164">
        <v>36</v>
      </c>
      <c r="B134" s="165" t="s">
        <v>1956</v>
      </c>
      <c r="C134" s="181" t="s">
        <v>1957</v>
      </c>
      <c r="D134" s="166" t="s">
        <v>317</v>
      </c>
      <c r="E134" s="167">
        <v>2</v>
      </c>
      <c r="F134" s="168"/>
      <c r="G134" s="169">
        <f>ROUND(E134*F134,2)</f>
        <v>0</v>
      </c>
      <c r="H134" s="168"/>
      <c r="I134" s="169">
        <f>ROUND(E134*H134,2)</f>
        <v>0</v>
      </c>
      <c r="J134" s="168"/>
      <c r="K134" s="169">
        <f>ROUND(E134*J134,2)</f>
        <v>0</v>
      </c>
      <c r="L134" s="169">
        <v>21</v>
      </c>
      <c r="M134" s="169">
        <f>G134*(1+L134/100)</f>
        <v>0</v>
      </c>
      <c r="N134" s="167">
        <v>6.0130000000000003E-2</v>
      </c>
      <c r="O134" s="167">
        <f>ROUND(E134*N134,2)</f>
        <v>0.12</v>
      </c>
      <c r="P134" s="167">
        <v>0</v>
      </c>
      <c r="Q134" s="167">
        <f>ROUND(E134*P134,2)</f>
        <v>0</v>
      </c>
      <c r="R134" s="169"/>
      <c r="S134" s="169" t="s">
        <v>267</v>
      </c>
      <c r="T134" s="170" t="s">
        <v>275</v>
      </c>
      <c r="U134" s="152">
        <v>1.99271</v>
      </c>
      <c r="V134" s="152">
        <f>ROUND(E134*U134,2)</f>
        <v>3.99</v>
      </c>
      <c r="W134" s="152"/>
      <c r="X134" s="152" t="s">
        <v>235</v>
      </c>
      <c r="Y134" s="152" t="s">
        <v>236</v>
      </c>
      <c r="Z134" s="141"/>
      <c r="AA134" s="141"/>
      <c r="AB134" s="141"/>
      <c r="AC134" s="141"/>
      <c r="AD134" s="141"/>
      <c r="AE134" s="141"/>
      <c r="AF134" s="141"/>
      <c r="AG134" s="141" t="s">
        <v>237</v>
      </c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1"/>
      <c r="AZ134" s="141"/>
      <c r="BA134" s="141"/>
      <c r="BB134" s="141"/>
      <c r="BC134" s="141"/>
      <c r="BD134" s="141"/>
      <c r="BE134" s="141"/>
      <c r="BF134" s="141"/>
      <c r="BG134" s="141"/>
      <c r="BH134" s="141"/>
    </row>
    <row r="135" spans="1:60" outlineLevel="2" x14ac:dyDescent="0.2">
      <c r="A135" s="148"/>
      <c r="B135" s="149"/>
      <c r="C135" s="182" t="s">
        <v>1958</v>
      </c>
      <c r="D135" s="154"/>
      <c r="E135" s="155">
        <v>2</v>
      </c>
      <c r="F135" s="152"/>
      <c r="G135" s="152"/>
      <c r="H135" s="152"/>
      <c r="I135" s="152"/>
      <c r="J135" s="152"/>
      <c r="K135" s="152"/>
      <c r="L135" s="152"/>
      <c r="M135" s="152"/>
      <c r="N135" s="151"/>
      <c r="O135" s="151"/>
      <c r="P135" s="151"/>
      <c r="Q135" s="151"/>
      <c r="R135" s="152"/>
      <c r="S135" s="152"/>
      <c r="T135" s="152"/>
      <c r="U135" s="152"/>
      <c r="V135" s="152"/>
      <c r="W135" s="152"/>
      <c r="X135" s="152"/>
      <c r="Y135" s="152"/>
      <c r="Z135" s="141"/>
      <c r="AA135" s="141"/>
      <c r="AB135" s="141"/>
      <c r="AC135" s="141"/>
      <c r="AD135" s="141"/>
      <c r="AE135" s="141"/>
      <c r="AF135" s="141"/>
      <c r="AG135" s="141" t="s">
        <v>241</v>
      </c>
      <c r="AH135" s="141">
        <v>0</v>
      </c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  <c r="AU135" s="141"/>
      <c r="AV135" s="141"/>
      <c r="AW135" s="141"/>
      <c r="AX135" s="141"/>
      <c r="AY135" s="141"/>
      <c r="AZ135" s="141"/>
      <c r="BA135" s="141"/>
      <c r="BB135" s="141"/>
      <c r="BC135" s="141"/>
      <c r="BD135" s="141"/>
      <c r="BE135" s="141"/>
      <c r="BF135" s="141"/>
      <c r="BG135" s="141"/>
      <c r="BH135" s="141"/>
    </row>
    <row r="136" spans="1:60" x14ac:dyDescent="0.2">
      <c r="A136" s="157" t="s">
        <v>228</v>
      </c>
      <c r="B136" s="158" t="s">
        <v>142</v>
      </c>
      <c r="C136" s="180" t="s">
        <v>143</v>
      </c>
      <c r="D136" s="159"/>
      <c r="E136" s="160"/>
      <c r="F136" s="161"/>
      <c r="G136" s="161">
        <f>SUMIF(AG137:AG138,"&lt;&gt;NOR",G137:G138)</f>
        <v>0</v>
      </c>
      <c r="H136" s="161"/>
      <c r="I136" s="161">
        <f>SUM(I137:I138)</f>
        <v>0</v>
      </c>
      <c r="J136" s="161"/>
      <c r="K136" s="161">
        <f>SUM(K137:K138)</f>
        <v>0</v>
      </c>
      <c r="L136" s="161"/>
      <c r="M136" s="161">
        <f>SUM(M137:M138)</f>
        <v>0</v>
      </c>
      <c r="N136" s="160"/>
      <c r="O136" s="160">
        <f>SUM(O137:O138)</f>
        <v>0</v>
      </c>
      <c r="P136" s="160"/>
      <c r="Q136" s="160">
        <f>SUM(Q137:Q138)</f>
        <v>0</v>
      </c>
      <c r="R136" s="161"/>
      <c r="S136" s="161"/>
      <c r="T136" s="162"/>
      <c r="U136" s="156"/>
      <c r="V136" s="156">
        <f>SUM(V137:V138)</f>
        <v>80</v>
      </c>
      <c r="W136" s="156"/>
      <c r="X136" s="156"/>
      <c r="Y136" s="156"/>
      <c r="AG136" t="s">
        <v>229</v>
      </c>
    </row>
    <row r="137" spans="1:60" outlineLevel="1" x14ac:dyDescent="0.2">
      <c r="A137" s="164">
        <v>37</v>
      </c>
      <c r="B137" s="165" t="s">
        <v>417</v>
      </c>
      <c r="C137" s="181" t="s">
        <v>418</v>
      </c>
      <c r="D137" s="166" t="s">
        <v>232</v>
      </c>
      <c r="E137" s="167">
        <v>80</v>
      </c>
      <c r="F137" s="168"/>
      <c r="G137" s="169">
        <f>ROUND(E137*F137,2)</f>
        <v>0</v>
      </c>
      <c r="H137" s="168"/>
      <c r="I137" s="169">
        <f>ROUND(E137*H137,2)</f>
        <v>0</v>
      </c>
      <c r="J137" s="168"/>
      <c r="K137" s="169">
        <f>ROUND(E137*J137,2)</f>
        <v>0</v>
      </c>
      <c r="L137" s="169">
        <v>21</v>
      </c>
      <c r="M137" s="169">
        <f>G137*(1+L137/100)</f>
        <v>0</v>
      </c>
      <c r="N137" s="167">
        <v>0</v>
      </c>
      <c r="O137" s="167">
        <f>ROUND(E137*N137,2)</f>
        <v>0</v>
      </c>
      <c r="P137" s="167">
        <v>0</v>
      </c>
      <c r="Q137" s="167">
        <f>ROUND(E137*P137,2)</f>
        <v>0</v>
      </c>
      <c r="R137" s="169" t="s">
        <v>419</v>
      </c>
      <c r="S137" s="169" t="s">
        <v>234</v>
      </c>
      <c r="T137" s="170" t="s">
        <v>234</v>
      </c>
      <c r="U137" s="152">
        <v>1</v>
      </c>
      <c r="V137" s="152">
        <f>ROUND(E137*U137,2)</f>
        <v>80</v>
      </c>
      <c r="W137" s="152"/>
      <c r="X137" s="152" t="s">
        <v>143</v>
      </c>
      <c r="Y137" s="152" t="s">
        <v>236</v>
      </c>
      <c r="Z137" s="141"/>
      <c r="AA137" s="141"/>
      <c r="AB137" s="141"/>
      <c r="AC137" s="141"/>
      <c r="AD137" s="141"/>
      <c r="AE137" s="141"/>
      <c r="AF137" s="141"/>
      <c r="AG137" s="141" t="s">
        <v>420</v>
      </c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  <c r="AU137" s="141"/>
      <c r="AV137" s="141"/>
      <c r="AW137" s="141"/>
      <c r="AX137" s="141"/>
      <c r="AY137" s="141"/>
      <c r="AZ137" s="141"/>
      <c r="BA137" s="141"/>
      <c r="BB137" s="141"/>
      <c r="BC137" s="141"/>
      <c r="BD137" s="141"/>
      <c r="BE137" s="141"/>
      <c r="BF137" s="141"/>
      <c r="BG137" s="141"/>
      <c r="BH137" s="141"/>
    </row>
    <row r="138" spans="1:60" outlineLevel="2" x14ac:dyDescent="0.2">
      <c r="A138" s="148"/>
      <c r="B138" s="149"/>
      <c r="C138" s="182" t="s">
        <v>1959</v>
      </c>
      <c r="D138" s="154"/>
      <c r="E138" s="155">
        <v>80</v>
      </c>
      <c r="F138" s="152"/>
      <c r="G138" s="152"/>
      <c r="H138" s="152"/>
      <c r="I138" s="152"/>
      <c r="J138" s="152"/>
      <c r="K138" s="152"/>
      <c r="L138" s="152"/>
      <c r="M138" s="152"/>
      <c r="N138" s="151"/>
      <c r="O138" s="151"/>
      <c r="P138" s="151"/>
      <c r="Q138" s="151"/>
      <c r="R138" s="152"/>
      <c r="S138" s="152"/>
      <c r="T138" s="152"/>
      <c r="U138" s="152"/>
      <c r="V138" s="152"/>
      <c r="W138" s="152"/>
      <c r="X138" s="152"/>
      <c r="Y138" s="152"/>
      <c r="Z138" s="141"/>
      <c r="AA138" s="141"/>
      <c r="AB138" s="141"/>
      <c r="AC138" s="141"/>
      <c r="AD138" s="141"/>
      <c r="AE138" s="141"/>
      <c r="AF138" s="141"/>
      <c r="AG138" s="141" t="s">
        <v>241</v>
      </c>
      <c r="AH138" s="141">
        <v>0</v>
      </c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  <c r="AU138" s="141"/>
      <c r="AV138" s="141"/>
      <c r="AW138" s="141"/>
      <c r="AX138" s="141"/>
      <c r="AY138" s="141"/>
      <c r="AZ138" s="141"/>
      <c r="BA138" s="141"/>
      <c r="BB138" s="141"/>
      <c r="BC138" s="141"/>
      <c r="BD138" s="141"/>
      <c r="BE138" s="141"/>
      <c r="BF138" s="141"/>
      <c r="BG138" s="141"/>
      <c r="BH138" s="141"/>
    </row>
    <row r="139" spans="1:60" x14ac:dyDescent="0.2">
      <c r="A139" s="157" t="s">
        <v>228</v>
      </c>
      <c r="B139" s="158" t="s">
        <v>146</v>
      </c>
      <c r="C139" s="180" t="s">
        <v>147</v>
      </c>
      <c r="D139" s="159"/>
      <c r="E139" s="160"/>
      <c r="F139" s="161"/>
      <c r="G139" s="161">
        <f>SUMIF(AG140:AG146,"&lt;&gt;NOR",G140:G146)</f>
        <v>0</v>
      </c>
      <c r="H139" s="161"/>
      <c r="I139" s="161">
        <f>SUM(I140:I146)</f>
        <v>0</v>
      </c>
      <c r="J139" s="161"/>
      <c r="K139" s="161">
        <f>SUM(K140:K146)</f>
        <v>0</v>
      </c>
      <c r="L139" s="161"/>
      <c r="M139" s="161">
        <f>SUM(M140:M146)</f>
        <v>0</v>
      </c>
      <c r="N139" s="160"/>
      <c r="O139" s="160">
        <f>SUM(O140:O146)</f>
        <v>0.01</v>
      </c>
      <c r="P139" s="160"/>
      <c r="Q139" s="160">
        <f>SUM(Q140:Q146)</f>
        <v>0</v>
      </c>
      <c r="R139" s="161"/>
      <c r="S139" s="161"/>
      <c r="T139" s="162"/>
      <c r="U139" s="156"/>
      <c r="V139" s="156">
        <f>SUM(V140:V146)</f>
        <v>30.04</v>
      </c>
      <c r="W139" s="156"/>
      <c r="X139" s="156"/>
      <c r="Y139" s="156"/>
      <c r="AG139" t="s">
        <v>229</v>
      </c>
    </row>
    <row r="140" spans="1:60" ht="22.5" outlineLevel="1" x14ac:dyDescent="0.2">
      <c r="A140" s="164">
        <v>38</v>
      </c>
      <c r="B140" s="165" t="s">
        <v>1960</v>
      </c>
      <c r="C140" s="181" t="s">
        <v>1961</v>
      </c>
      <c r="D140" s="166" t="s">
        <v>244</v>
      </c>
      <c r="E140" s="167">
        <v>201.6</v>
      </c>
      <c r="F140" s="168"/>
      <c r="G140" s="169">
        <f>ROUND(E140*F140,2)</f>
        <v>0</v>
      </c>
      <c r="H140" s="168"/>
      <c r="I140" s="169">
        <f>ROUND(E140*H140,2)</f>
        <v>0</v>
      </c>
      <c r="J140" s="168"/>
      <c r="K140" s="169">
        <f>ROUND(E140*J140,2)</f>
        <v>0</v>
      </c>
      <c r="L140" s="169">
        <v>21</v>
      </c>
      <c r="M140" s="169">
        <f>G140*(1+L140/100)</f>
        <v>0</v>
      </c>
      <c r="N140" s="167">
        <v>0</v>
      </c>
      <c r="O140" s="167">
        <f>ROUND(E140*N140,2)</f>
        <v>0</v>
      </c>
      <c r="P140" s="167">
        <v>0</v>
      </c>
      <c r="Q140" s="167">
        <f>ROUND(E140*P140,2)</f>
        <v>0</v>
      </c>
      <c r="R140" s="169" t="s">
        <v>322</v>
      </c>
      <c r="S140" s="169" t="s">
        <v>234</v>
      </c>
      <c r="T140" s="170" t="s">
        <v>234</v>
      </c>
      <c r="U140" s="152">
        <v>0.114</v>
      </c>
      <c r="V140" s="152">
        <f>ROUND(E140*U140,2)</f>
        <v>22.98</v>
      </c>
      <c r="W140" s="152"/>
      <c r="X140" s="152" t="s">
        <v>285</v>
      </c>
      <c r="Y140" s="152" t="s">
        <v>236</v>
      </c>
      <c r="Z140" s="141"/>
      <c r="AA140" s="141"/>
      <c r="AB140" s="141"/>
      <c r="AC140" s="141"/>
      <c r="AD140" s="141"/>
      <c r="AE140" s="141"/>
      <c r="AF140" s="141"/>
      <c r="AG140" s="141" t="s">
        <v>286</v>
      </c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1"/>
      <c r="BG140" s="141"/>
      <c r="BH140" s="141"/>
    </row>
    <row r="141" spans="1:60" outlineLevel="2" x14ac:dyDescent="0.2">
      <c r="A141" s="148"/>
      <c r="B141" s="149"/>
      <c r="C141" s="265" t="s">
        <v>1962</v>
      </c>
      <c r="D141" s="266"/>
      <c r="E141" s="266"/>
      <c r="F141" s="266"/>
      <c r="G141" s="266"/>
      <c r="H141" s="152"/>
      <c r="I141" s="152"/>
      <c r="J141" s="152"/>
      <c r="K141" s="152"/>
      <c r="L141" s="152"/>
      <c r="M141" s="152"/>
      <c r="N141" s="151"/>
      <c r="O141" s="151"/>
      <c r="P141" s="151"/>
      <c r="Q141" s="151"/>
      <c r="R141" s="152"/>
      <c r="S141" s="152"/>
      <c r="T141" s="152"/>
      <c r="U141" s="152"/>
      <c r="V141" s="152"/>
      <c r="W141" s="152"/>
      <c r="X141" s="152"/>
      <c r="Y141" s="152"/>
      <c r="Z141" s="141"/>
      <c r="AA141" s="141"/>
      <c r="AB141" s="141"/>
      <c r="AC141" s="141"/>
      <c r="AD141" s="141"/>
      <c r="AE141" s="141"/>
      <c r="AF141" s="141"/>
      <c r="AG141" s="141" t="s">
        <v>239</v>
      </c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  <c r="AU141" s="141"/>
      <c r="AV141" s="141"/>
      <c r="AW141" s="141"/>
      <c r="AX141" s="141"/>
      <c r="AY141" s="141"/>
      <c r="AZ141" s="141"/>
      <c r="BA141" s="141"/>
      <c r="BB141" s="141"/>
      <c r="BC141" s="141"/>
      <c r="BD141" s="141"/>
      <c r="BE141" s="141"/>
      <c r="BF141" s="141"/>
      <c r="BG141" s="141"/>
      <c r="BH141" s="141"/>
    </row>
    <row r="142" spans="1:60" ht="22.5" outlineLevel="1" x14ac:dyDescent="0.2">
      <c r="A142" s="164">
        <v>39</v>
      </c>
      <c r="B142" s="165" t="s">
        <v>1963</v>
      </c>
      <c r="C142" s="181" t="s">
        <v>1964</v>
      </c>
      <c r="D142" s="166" t="s">
        <v>244</v>
      </c>
      <c r="E142" s="167">
        <v>201.6</v>
      </c>
      <c r="F142" s="168"/>
      <c r="G142" s="169">
        <f>ROUND(E142*F142,2)</f>
        <v>0</v>
      </c>
      <c r="H142" s="168"/>
      <c r="I142" s="169">
        <f>ROUND(E142*H142,2)</f>
        <v>0</v>
      </c>
      <c r="J142" s="168"/>
      <c r="K142" s="169">
        <f>ROUND(E142*J142,2)</f>
        <v>0</v>
      </c>
      <c r="L142" s="169">
        <v>21</v>
      </c>
      <c r="M142" s="169">
        <f>G142*(1+L142/100)</f>
        <v>0</v>
      </c>
      <c r="N142" s="167">
        <v>0</v>
      </c>
      <c r="O142" s="167">
        <f>ROUND(E142*N142,2)</f>
        <v>0</v>
      </c>
      <c r="P142" s="167">
        <v>0</v>
      </c>
      <c r="Q142" s="167">
        <f>ROUND(E142*P142,2)</f>
        <v>0</v>
      </c>
      <c r="R142" s="169" t="s">
        <v>322</v>
      </c>
      <c r="S142" s="169" t="s">
        <v>234</v>
      </c>
      <c r="T142" s="170" t="s">
        <v>234</v>
      </c>
      <c r="U142" s="152">
        <v>3.5000000000000003E-2</v>
      </c>
      <c r="V142" s="152">
        <f>ROUND(E142*U142,2)</f>
        <v>7.06</v>
      </c>
      <c r="W142" s="152"/>
      <c r="X142" s="152" t="s">
        <v>285</v>
      </c>
      <c r="Y142" s="152" t="s">
        <v>236</v>
      </c>
      <c r="Z142" s="141"/>
      <c r="AA142" s="141"/>
      <c r="AB142" s="141"/>
      <c r="AC142" s="141"/>
      <c r="AD142" s="141"/>
      <c r="AE142" s="141"/>
      <c r="AF142" s="141"/>
      <c r="AG142" s="141" t="s">
        <v>286</v>
      </c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1"/>
      <c r="BG142" s="141"/>
      <c r="BH142" s="141"/>
    </row>
    <row r="143" spans="1:60" outlineLevel="2" x14ac:dyDescent="0.2">
      <c r="A143" s="148"/>
      <c r="B143" s="149"/>
      <c r="C143" s="265" t="s">
        <v>1962</v>
      </c>
      <c r="D143" s="266"/>
      <c r="E143" s="266"/>
      <c r="F143" s="266"/>
      <c r="G143" s="266"/>
      <c r="H143" s="152"/>
      <c r="I143" s="152"/>
      <c r="J143" s="152"/>
      <c r="K143" s="152"/>
      <c r="L143" s="152"/>
      <c r="M143" s="152"/>
      <c r="N143" s="151"/>
      <c r="O143" s="151"/>
      <c r="P143" s="151"/>
      <c r="Q143" s="151"/>
      <c r="R143" s="152"/>
      <c r="S143" s="152"/>
      <c r="T143" s="152"/>
      <c r="U143" s="152"/>
      <c r="V143" s="152"/>
      <c r="W143" s="152"/>
      <c r="X143" s="152"/>
      <c r="Y143" s="152"/>
      <c r="Z143" s="141"/>
      <c r="AA143" s="141"/>
      <c r="AB143" s="141"/>
      <c r="AC143" s="141"/>
      <c r="AD143" s="141"/>
      <c r="AE143" s="141"/>
      <c r="AF143" s="141"/>
      <c r="AG143" s="141" t="s">
        <v>239</v>
      </c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  <c r="AU143" s="141"/>
      <c r="AV143" s="141"/>
      <c r="AW143" s="141"/>
      <c r="AX143" s="141"/>
      <c r="AY143" s="141"/>
      <c r="AZ143" s="141"/>
      <c r="BA143" s="141"/>
      <c r="BB143" s="141"/>
      <c r="BC143" s="141"/>
      <c r="BD143" s="141"/>
      <c r="BE143" s="141"/>
      <c r="BF143" s="141"/>
      <c r="BG143" s="141"/>
      <c r="BH143" s="141"/>
    </row>
    <row r="144" spans="1:60" outlineLevel="1" x14ac:dyDescent="0.2">
      <c r="A144" s="164">
        <v>40</v>
      </c>
      <c r="B144" s="165" t="s">
        <v>1965</v>
      </c>
      <c r="C144" s="181" t="s">
        <v>1966</v>
      </c>
      <c r="D144" s="166" t="s">
        <v>299</v>
      </c>
      <c r="E144" s="167">
        <v>51</v>
      </c>
      <c r="F144" s="168"/>
      <c r="G144" s="169">
        <f>ROUND(E144*F144,2)</f>
        <v>0</v>
      </c>
      <c r="H144" s="168"/>
      <c r="I144" s="169">
        <f>ROUND(E144*H144,2)</f>
        <v>0</v>
      </c>
      <c r="J144" s="168"/>
      <c r="K144" s="169">
        <f>ROUND(E144*J144,2)</f>
        <v>0</v>
      </c>
      <c r="L144" s="169">
        <v>21</v>
      </c>
      <c r="M144" s="169">
        <f>G144*(1+L144/100)</f>
        <v>0</v>
      </c>
      <c r="N144" s="167">
        <v>2.4000000000000001E-4</v>
      </c>
      <c r="O144" s="167">
        <f>ROUND(E144*N144,2)</f>
        <v>0.01</v>
      </c>
      <c r="P144" s="167">
        <v>0</v>
      </c>
      <c r="Q144" s="167">
        <f>ROUND(E144*P144,2)</f>
        <v>0</v>
      </c>
      <c r="R144" s="169"/>
      <c r="S144" s="169" t="s">
        <v>267</v>
      </c>
      <c r="T144" s="170" t="s">
        <v>275</v>
      </c>
      <c r="U144" s="152">
        <v>0</v>
      </c>
      <c r="V144" s="152">
        <f>ROUND(E144*U144,2)</f>
        <v>0</v>
      </c>
      <c r="W144" s="152"/>
      <c r="X144" s="152" t="s">
        <v>285</v>
      </c>
      <c r="Y144" s="152" t="s">
        <v>236</v>
      </c>
      <c r="Z144" s="141"/>
      <c r="AA144" s="141"/>
      <c r="AB144" s="141"/>
      <c r="AC144" s="141"/>
      <c r="AD144" s="141"/>
      <c r="AE144" s="141"/>
      <c r="AF144" s="141"/>
      <c r="AG144" s="141" t="s">
        <v>286</v>
      </c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  <c r="AU144" s="141"/>
      <c r="AV144" s="141"/>
      <c r="AW144" s="141"/>
      <c r="AX144" s="141"/>
      <c r="AY144" s="141"/>
      <c r="AZ144" s="141"/>
      <c r="BA144" s="141"/>
      <c r="BB144" s="141"/>
      <c r="BC144" s="141"/>
      <c r="BD144" s="141"/>
      <c r="BE144" s="141"/>
      <c r="BF144" s="141"/>
      <c r="BG144" s="141"/>
      <c r="BH144" s="141"/>
    </row>
    <row r="145" spans="1:60" outlineLevel="2" x14ac:dyDescent="0.2">
      <c r="A145" s="148"/>
      <c r="B145" s="149"/>
      <c r="C145" s="253" t="s">
        <v>1967</v>
      </c>
      <c r="D145" s="254"/>
      <c r="E145" s="254"/>
      <c r="F145" s="254"/>
      <c r="G145" s="254"/>
      <c r="H145" s="152"/>
      <c r="I145" s="152"/>
      <c r="J145" s="152"/>
      <c r="K145" s="152"/>
      <c r="L145" s="152"/>
      <c r="M145" s="152"/>
      <c r="N145" s="151"/>
      <c r="O145" s="151"/>
      <c r="P145" s="151"/>
      <c r="Q145" s="151"/>
      <c r="R145" s="152"/>
      <c r="S145" s="152"/>
      <c r="T145" s="152"/>
      <c r="U145" s="152"/>
      <c r="V145" s="152"/>
      <c r="W145" s="152"/>
      <c r="X145" s="152"/>
      <c r="Y145" s="152"/>
      <c r="Z145" s="141"/>
      <c r="AA145" s="141"/>
      <c r="AB145" s="141"/>
      <c r="AC145" s="141"/>
      <c r="AD145" s="141"/>
      <c r="AE145" s="141"/>
      <c r="AF145" s="141"/>
      <c r="AG145" s="141" t="s">
        <v>246</v>
      </c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  <c r="AU145" s="141"/>
      <c r="AV145" s="141"/>
      <c r="AW145" s="141"/>
      <c r="AX145" s="141"/>
      <c r="AY145" s="141"/>
      <c r="AZ145" s="141"/>
      <c r="BA145" s="141"/>
      <c r="BB145" s="141"/>
      <c r="BC145" s="141"/>
      <c r="BD145" s="141"/>
      <c r="BE145" s="141"/>
      <c r="BF145" s="141"/>
      <c r="BG145" s="141"/>
      <c r="BH145" s="141"/>
    </row>
    <row r="146" spans="1:60" outlineLevel="2" x14ac:dyDescent="0.2">
      <c r="A146" s="148"/>
      <c r="B146" s="149"/>
      <c r="C146" s="182" t="s">
        <v>1968</v>
      </c>
      <c r="D146" s="154"/>
      <c r="E146" s="155">
        <v>51</v>
      </c>
      <c r="F146" s="152"/>
      <c r="G146" s="152"/>
      <c r="H146" s="152"/>
      <c r="I146" s="152"/>
      <c r="J146" s="152"/>
      <c r="K146" s="152"/>
      <c r="L146" s="152"/>
      <c r="M146" s="152"/>
      <c r="N146" s="151"/>
      <c r="O146" s="151"/>
      <c r="P146" s="151"/>
      <c r="Q146" s="151"/>
      <c r="R146" s="152"/>
      <c r="S146" s="152"/>
      <c r="T146" s="152"/>
      <c r="U146" s="152"/>
      <c r="V146" s="152"/>
      <c r="W146" s="152"/>
      <c r="X146" s="152"/>
      <c r="Y146" s="152"/>
      <c r="Z146" s="141"/>
      <c r="AA146" s="141"/>
      <c r="AB146" s="141"/>
      <c r="AC146" s="141"/>
      <c r="AD146" s="141"/>
      <c r="AE146" s="141"/>
      <c r="AF146" s="141"/>
      <c r="AG146" s="141" t="s">
        <v>241</v>
      </c>
      <c r="AH146" s="141">
        <v>0</v>
      </c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  <c r="AU146" s="141"/>
      <c r="AV146" s="141"/>
      <c r="AW146" s="141"/>
      <c r="AX146" s="141"/>
      <c r="AY146" s="141"/>
      <c r="AZ146" s="141"/>
      <c r="BA146" s="141"/>
      <c r="BB146" s="141"/>
      <c r="BC146" s="141"/>
      <c r="BD146" s="141"/>
      <c r="BE146" s="141"/>
      <c r="BF146" s="141"/>
      <c r="BG146" s="141"/>
      <c r="BH146" s="141"/>
    </row>
    <row r="147" spans="1:60" x14ac:dyDescent="0.2">
      <c r="A147" s="157" t="s">
        <v>228</v>
      </c>
      <c r="B147" s="158" t="s">
        <v>148</v>
      </c>
      <c r="C147" s="180" t="s">
        <v>149</v>
      </c>
      <c r="D147" s="159"/>
      <c r="E147" s="160"/>
      <c r="F147" s="161"/>
      <c r="G147" s="161">
        <f>SUMIF(AG148:AG151,"&lt;&gt;NOR",G148:G151)</f>
        <v>0</v>
      </c>
      <c r="H147" s="161"/>
      <c r="I147" s="161">
        <f>SUM(I148:I151)</f>
        <v>0</v>
      </c>
      <c r="J147" s="161"/>
      <c r="K147" s="161">
        <f>SUM(K148:K151)</f>
        <v>0</v>
      </c>
      <c r="L147" s="161"/>
      <c r="M147" s="161">
        <f>SUM(M148:M151)</f>
        <v>0</v>
      </c>
      <c r="N147" s="160"/>
      <c r="O147" s="160">
        <f>SUM(O148:O151)</f>
        <v>0.7</v>
      </c>
      <c r="P147" s="160"/>
      <c r="Q147" s="160">
        <f>SUM(Q148:Q151)</f>
        <v>0</v>
      </c>
      <c r="R147" s="161"/>
      <c r="S147" s="161"/>
      <c r="T147" s="162"/>
      <c r="U147" s="156"/>
      <c r="V147" s="156">
        <f>SUM(V148:V151)</f>
        <v>39.44</v>
      </c>
      <c r="W147" s="156"/>
      <c r="X147" s="156"/>
      <c r="Y147" s="156"/>
      <c r="AG147" t="s">
        <v>229</v>
      </c>
    </row>
    <row r="148" spans="1:60" outlineLevel="1" x14ac:dyDescent="0.2">
      <c r="A148" s="164">
        <v>41</v>
      </c>
      <c r="B148" s="165" t="s">
        <v>1969</v>
      </c>
      <c r="C148" s="181" t="s">
        <v>1970</v>
      </c>
      <c r="D148" s="166" t="s">
        <v>283</v>
      </c>
      <c r="E148" s="167">
        <v>84</v>
      </c>
      <c r="F148" s="168"/>
      <c r="G148" s="169">
        <f>ROUND(E148*F148,2)</f>
        <v>0</v>
      </c>
      <c r="H148" s="168"/>
      <c r="I148" s="169">
        <f>ROUND(E148*H148,2)</f>
        <v>0</v>
      </c>
      <c r="J148" s="168"/>
      <c r="K148" s="169">
        <f>ROUND(E148*J148,2)</f>
        <v>0</v>
      </c>
      <c r="L148" s="169">
        <v>21</v>
      </c>
      <c r="M148" s="169">
        <f>G148*(1+L148/100)</f>
        <v>0</v>
      </c>
      <c r="N148" s="167">
        <v>1.2099999999999999E-3</v>
      </c>
      <c r="O148" s="167">
        <f>ROUND(E148*N148,2)</f>
        <v>0.1</v>
      </c>
      <c r="P148" s="167">
        <v>0</v>
      </c>
      <c r="Q148" s="167">
        <f>ROUND(E148*P148,2)</f>
        <v>0</v>
      </c>
      <c r="R148" s="169" t="s">
        <v>866</v>
      </c>
      <c r="S148" s="169" t="s">
        <v>234</v>
      </c>
      <c r="T148" s="170" t="s">
        <v>234</v>
      </c>
      <c r="U148" s="152">
        <v>0.17699999999999999</v>
      </c>
      <c r="V148" s="152">
        <f>ROUND(E148*U148,2)</f>
        <v>14.87</v>
      </c>
      <c r="W148" s="152"/>
      <c r="X148" s="152" t="s">
        <v>285</v>
      </c>
      <c r="Y148" s="152" t="s">
        <v>236</v>
      </c>
      <c r="Z148" s="141"/>
      <c r="AA148" s="141"/>
      <c r="AB148" s="141"/>
      <c r="AC148" s="141"/>
      <c r="AD148" s="141"/>
      <c r="AE148" s="141"/>
      <c r="AF148" s="141"/>
      <c r="AG148" s="141" t="s">
        <v>286</v>
      </c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  <c r="AU148" s="141"/>
      <c r="AV148" s="141"/>
      <c r="AW148" s="141"/>
      <c r="AX148" s="141"/>
      <c r="AY148" s="141"/>
      <c r="AZ148" s="141"/>
      <c r="BA148" s="141"/>
      <c r="BB148" s="141"/>
      <c r="BC148" s="141"/>
      <c r="BD148" s="141"/>
      <c r="BE148" s="141"/>
      <c r="BF148" s="141"/>
      <c r="BG148" s="141"/>
      <c r="BH148" s="141"/>
    </row>
    <row r="149" spans="1:60" outlineLevel="2" x14ac:dyDescent="0.2">
      <c r="A149" s="148"/>
      <c r="B149" s="149"/>
      <c r="C149" s="182" t="s">
        <v>1971</v>
      </c>
      <c r="D149" s="154"/>
      <c r="E149" s="155">
        <v>84</v>
      </c>
      <c r="F149" s="152"/>
      <c r="G149" s="152"/>
      <c r="H149" s="152"/>
      <c r="I149" s="152"/>
      <c r="J149" s="152"/>
      <c r="K149" s="152"/>
      <c r="L149" s="152"/>
      <c r="M149" s="152"/>
      <c r="N149" s="151"/>
      <c r="O149" s="151"/>
      <c r="P149" s="151"/>
      <c r="Q149" s="151"/>
      <c r="R149" s="152"/>
      <c r="S149" s="152"/>
      <c r="T149" s="152"/>
      <c r="U149" s="152"/>
      <c r="V149" s="152"/>
      <c r="W149" s="152"/>
      <c r="X149" s="152"/>
      <c r="Y149" s="152"/>
      <c r="Z149" s="141"/>
      <c r="AA149" s="141"/>
      <c r="AB149" s="141"/>
      <c r="AC149" s="141"/>
      <c r="AD149" s="141"/>
      <c r="AE149" s="141"/>
      <c r="AF149" s="141"/>
      <c r="AG149" s="141" t="s">
        <v>241</v>
      </c>
      <c r="AH149" s="141">
        <v>0</v>
      </c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  <c r="AU149" s="141"/>
      <c r="AV149" s="141"/>
      <c r="AW149" s="141"/>
      <c r="AX149" s="141"/>
      <c r="AY149" s="141"/>
      <c r="AZ149" s="141"/>
      <c r="BA149" s="141"/>
      <c r="BB149" s="141"/>
      <c r="BC149" s="141"/>
      <c r="BD149" s="141"/>
      <c r="BE149" s="141"/>
      <c r="BF149" s="141"/>
      <c r="BG149" s="141"/>
      <c r="BH149" s="141"/>
    </row>
    <row r="150" spans="1:60" outlineLevel="1" x14ac:dyDescent="0.2">
      <c r="A150" s="164">
        <v>42</v>
      </c>
      <c r="B150" s="165" t="s">
        <v>876</v>
      </c>
      <c r="C150" s="181" t="s">
        <v>877</v>
      </c>
      <c r="D150" s="166" t="s">
        <v>283</v>
      </c>
      <c r="E150" s="167">
        <v>94.5</v>
      </c>
      <c r="F150" s="168"/>
      <c r="G150" s="169">
        <f>ROUND(E150*F150,2)</f>
        <v>0</v>
      </c>
      <c r="H150" s="168"/>
      <c r="I150" s="169">
        <f>ROUND(E150*H150,2)</f>
        <v>0</v>
      </c>
      <c r="J150" s="168"/>
      <c r="K150" s="169">
        <f>ROUND(E150*J150,2)</f>
        <v>0</v>
      </c>
      <c r="L150" s="169">
        <v>21</v>
      </c>
      <c r="M150" s="169">
        <f>G150*(1+L150/100)</f>
        <v>0</v>
      </c>
      <c r="N150" s="167">
        <v>6.3400000000000001E-3</v>
      </c>
      <c r="O150" s="167">
        <f>ROUND(E150*N150,2)</f>
        <v>0.6</v>
      </c>
      <c r="P150" s="167">
        <v>0</v>
      </c>
      <c r="Q150" s="167">
        <f>ROUND(E150*P150,2)</f>
        <v>0</v>
      </c>
      <c r="R150" s="169" t="s">
        <v>866</v>
      </c>
      <c r="S150" s="169" t="s">
        <v>234</v>
      </c>
      <c r="T150" s="170" t="s">
        <v>234</v>
      </c>
      <c r="U150" s="152">
        <v>0.26</v>
      </c>
      <c r="V150" s="152">
        <f>ROUND(E150*U150,2)</f>
        <v>24.57</v>
      </c>
      <c r="W150" s="152"/>
      <c r="X150" s="152" t="s">
        <v>285</v>
      </c>
      <c r="Y150" s="152" t="s">
        <v>236</v>
      </c>
      <c r="Z150" s="141"/>
      <c r="AA150" s="141"/>
      <c r="AB150" s="141"/>
      <c r="AC150" s="141"/>
      <c r="AD150" s="141"/>
      <c r="AE150" s="141"/>
      <c r="AF150" s="141"/>
      <c r="AG150" s="141" t="s">
        <v>286</v>
      </c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  <c r="AU150" s="141"/>
      <c r="AV150" s="141"/>
      <c r="AW150" s="141"/>
      <c r="AX150" s="141"/>
      <c r="AY150" s="141"/>
      <c r="AZ150" s="141"/>
      <c r="BA150" s="141"/>
      <c r="BB150" s="141"/>
      <c r="BC150" s="141"/>
      <c r="BD150" s="141"/>
      <c r="BE150" s="141"/>
      <c r="BF150" s="141"/>
      <c r="BG150" s="141"/>
      <c r="BH150" s="141"/>
    </row>
    <row r="151" spans="1:60" outlineLevel="2" x14ac:dyDescent="0.2">
      <c r="A151" s="148"/>
      <c r="B151" s="149"/>
      <c r="C151" s="182" t="s">
        <v>1972</v>
      </c>
      <c r="D151" s="154"/>
      <c r="E151" s="155">
        <v>94.5</v>
      </c>
      <c r="F151" s="152"/>
      <c r="G151" s="152"/>
      <c r="H151" s="152"/>
      <c r="I151" s="152"/>
      <c r="J151" s="152"/>
      <c r="K151" s="152"/>
      <c r="L151" s="152"/>
      <c r="M151" s="152"/>
      <c r="N151" s="151"/>
      <c r="O151" s="151"/>
      <c r="P151" s="151"/>
      <c r="Q151" s="151"/>
      <c r="R151" s="152"/>
      <c r="S151" s="152"/>
      <c r="T151" s="152"/>
      <c r="U151" s="152"/>
      <c r="V151" s="152"/>
      <c r="W151" s="152"/>
      <c r="X151" s="152"/>
      <c r="Y151" s="152"/>
      <c r="Z151" s="141"/>
      <c r="AA151" s="141"/>
      <c r="AB151" s="141"/>
      <c r="AC151" s="141"/>
      <c r="AD151" s="141"/>
      <c r="AE151" s="141"/>
      <c r="AF151" s="141"/>
      <c r="AG151" s="141" t="s">
        <v>241</v>
      </c>
      <c r="AH151" s="141">
        <v>0</v>
      </c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  <c r="AU151" s="141"/>
      <c r="AV151" s="141"/>
      <c r="AW151" s="141"/>
      <c r="AX151" s="141"/>
      <c r="AY151" s="141"/>
      <c r="AZ151" s="141"/>
      <c r="BA151" s="141"/>
      <c r="BB151" s="141"/>
      <c r="BC151" s="141"/>
      <c r="BD151" s="141"/>
      <c r="BE151" s="141"/>
      <c r="BF151" s="141"/>
      <c r="BG151" s="141"/>
      <c r="BH151" s="141"/>
    </row>
    <row r="152" spans="1:60" x14ac:dyDescent="0.2">
      <c r="A152" s="157" t="s">
        <v>228</v>
      </c>
      <c r="B152" s="158" t="s">
        <v>150</v>
      </c>
      <c r="C152" s="180" t="s">
        <v>151</v>
      </c>
      <c r="D152" s="159"/>
      <c r="E152" s="160"/>
      <c r="F152" s="161"/>
      <c r="G152" s="161">
        <f>SUMIF(AG153:AG164,"&lt;&gt;NOR",G153:G164)</f>
        <v>0</v>
      </c>
      <c r="H152" s="161"/>
      <c r="I152" s="161">
        <f>SUM(I153:I164)</f>
        <v>0</v>
      </c>
      <c r="J152" s="161"/>
      <c r="K152" s="161">
        <f>SUM(K153:K164)</f>
        <v>0</v>
      </c>
      <c r="L152" s="161"/>
      <c r="M152" s="161">
        <f>SUM(M153:M164)</f>
        <v>0</v>
      </c>
      <c r="N152" s="160"/>
      <c r="O152" s="160">
        <f>SUM(O153:O164)</f>
        <v>1.1800000000000002</v>
      </c>
      <c r="P152" s="160"/>
      <c r="Q152" s="160">
        <f>SUM(Q153:Q164)</f>
        <v>0</v>
      </c>
      <c r="R152" s="161"/>
      <c r="S152" s="161"/>
      <c r="T152" s="162"/>
      <c r="U152" s="156"/>
      <c r="V152" s="156">
        <f>SUM(V153:V164)</f>
        <v>31.439999999999998</v>
      </c>
      <c r="W152" s="156"/>
      <c r="X152" s="156"/>
      <c r="Y152" s="156"/>
      <c r="AG152" t="s">
        <v>229</v>
      </c>
    </row>
    <row r="153" spans="1:60" outlineLevel="1" x14ac:dyDescent="0.2">
      <c r="A153" s="164">
        <v>43</v>
      </c>
      <c r="B153" s="165" t="s">
        <v>1973</v>
      </c>
      <c r="C153" s="181" t="s">
        <v>1974</v>
      </c>
      <c r="D153" s="166" t="s">
        <v>317</v>
      </c>
      <c r="E153" s="167">
        <v>7</v>
      </c>
      <c r="F153" s="168"/>
      <c r="G153" s="169">
        <f>ROUND(E153*F153,2)</f>
        <v>0</v>
      </c>
      <c r="H153" s="168"/>
      <c r="I153" s="169">
        <f>ROUND(E153*H153,2)</f>
        <v>0</v>
      </c>
      <c r="J153" s="168"/>
      <c r="K153" s="169">
        <f>ROUND(E153*J153,2)</f>
        <v>0</v>
      </c>
      <c r="L153" s="169">
        <v>21</v>
      </c>
      <c r="M153" s="169">
        <f>G153*(1+L153/100)</f>
        <v>0</v>
      </c>
      <c r="N153" s="167">
        <v>7.0200000000000002E-3</v>
      </c>
      <c r="O153" s="167">
        <f>ROUND(E153*N153,2)</f>
        <v>0.05</v>
      </c>
      <c r="P153" s="167">
        <v>0</v>
      </c>
      <c r="Q153" s="167">
        <f>ROUND(E153*P153,2)</f>
        <v>0</v>
      </c>
      <c r="R153" s="169" t="s">
        <v>1023</v>
      </c>
      <c r="S153" s="169" t="s">
        <v>234</v>
      </c>
      <c r="T153" s="170" t="s">
        <v>234</v>
      </c>
      <c r="U153" s="152">
        <v>1.694</v>
      </c>
      <c r="V153" s="152">
        <f>ROUND(E153*U153,2)</f>
        <v>11.86</v>
      </c>
      <c r="W153" s="152"/>
      <c r="X153" s="152" t="s">
        <v>285</v>
      </c>
      <c r="Y153" s="152" t="s">
        <v>236</v>
      </c>
      <c r="Z153" s="141"/>
      <c r="AA153" s="141"/>
      <c r="AB153" s="141"/>
      <c r="AC153" s="141"/>
      <c r="AD153" s="141"/>
      <c r="AE153" s="141"/>
      <c r="AF153" s="141"/>
      <c r="AG153" s="141" t="s">
        <v>286</v>
      </c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41"/>
      <c r="BB153" s="141"/>
      <c r="BC153" s="141"/>
      <c r="BD153" s="141"/>
      <c r="BE153" s="141"/>
      <c r="BF153" s="141"/>
      <c r="BG153" s="141"/>
      <c r="BH153" s="141"/>
    </row>
    <row r="154" spans="1:60" outlineLevel="2" x14ac:dyDescent="0.2">
      <c r="A154" s="148"/>
      <c r="B154" s="149"/>
      <c r="C154" s="182" t="s">
        <v>1975</v>
      </c>
      <c r="D154" s="154"/>
      <c r="E154" s="155">
        <v>7</v>
      </c>
      <c r="F154" s="152"/>
      <c r="G154" s="152"/>
      <c r="H154" s="152"/>
      <c r="I154" s="152"/>
      <c r="J154" s="152"/>
      <c r="K154" s="152"/>
      <c r="L154" s="152"/>
      <c r="M154" s="152"/>
      <c r="N154" s="151"/>
      <c r="O154" s="151"/>
      <c r="P154" s="151"/>
      <c r="Q154" s="151"/>
      <c r="R154" s="152"/>
      <c r="S154" s="152"/>
      <c r="T154" s="152"/>
      <c r="U154" s="152"/>
      <c r="V154" s="152"/>
      <c r="W154" s="152"/>
      <c r="X154" s="152"/>
      <c r="Y154" s="152"/>
      <c r="Z154" s="141"/>
      <c r="AA154" s="141"/>
      <c r="AB154" s="141"/>
      <c r="AC154" s="141"/>
      <c r="AD154" s="141"/>
      <c r="AE154" s="141"/>
      <c r="AF154" s="141"/>
      <c r="AG154" s="141" t="s">
        <v>241</v>
      </c>
      <c r="AH154" s="141">
        <v>0</v>
      </c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1"/>
      <c r="AZ154" s="141"/>
      <c r="BA154" s="141"/>
      <c r="BB154" s="141"/>
      <c r="BC154" s="141"/>
      <c r="BD154" s="141"/>
      <c r="BE154" s="141"/>
      <c r="BF154" s="141"/>
      <c r="BG154" s="141"/>
      <c r="BH154" s="141"/>
    </row>
    <row r="155" spans="1:60" ht="22.5" outlineLevel="1" x14ac:dyDescent="0.2">
      <c r="A155" s="164">
        <v>44</v>
      </c>
      <c r="B155" s="165" t="s">
        <v>1976</v>
      </c>
      <c r="C155" s="181" t="s">
        <v>1977</v>
      </c>
      <c r="D155" s="166" t="s">
        <v>283</v>
      </c>
      <c r="E155" s="167">
        <v>108</v>
      </c>
      <c r="F155" s="168"/>
      <c r="G155" s="169">
        <f>ROUND(E155*F155,2)</f>
        <v>0</v>
      </c>
      <c r="H155" s="168"/>
      <c r="I155" s="169">
        <f>ROUND(E155*H155,2)</f>
        <v>0</v>
      </c>
      <c r="J155" s="168"/>
      <c r="K155" s="169">
        <f>ROUND(E155*J155,2)</f>
        <v>0</v>
      </c>
      <c r="L155" s="169">
        <v>21</v>
      </c>
      <c r="M155" s="169">
        <f>G155*(1+L155/100)</f>
        <v>0</v>
      </c>
      <c r="N155" s="167">
        <v>1.0000000000000001E-5</v>
      </c>
      <c r="O155" s="167">
        <f>ROUND(E155*N155,2)</f>
        <v>0</v>
      </c>
      <c r="P155" s="167">
        <v>0</v>
      </c>
      <c r="Q155" s="167">
        <f>ROUND(E155*P155,2)</f>
        <v>0</v>
      </c>
      <c r="R155" s="169" t="s">
        <v>322</v>
      </c>
      <c r="S155" s="169" t="s">
        <v>234</v>
      </c>
      <c r="T155" s="170" t="s">
        <v>234</v>
      </c>
      <c r="U155" s="152">
        <v>0.17100000000000001</v>
      </c>
      <c r="V155" s="152">
        <f>ROUND(E155*U155,2)</f>
        <v>18.47</v>
      </c>
      <c r="W155" s="152"/>
      <c r="X155" s="152" t="s">
        <v>285</v>
      </c>
      <c r="Y155" s="152" t="s">
        <v>236</v>
      </c>
      <c r="Z155" s="141"/>
      <c r="AA155" s="141"/>
      <c r="AB155" s="141"/>
      <c r="AC155" s="141"/>
      <c r="AD155" s="141"/>
      <c r="AE155" s="141"/>
      <c r="AF155" s="141"/>
      <c r="AG155" s="141" t="s">
        <v>286</v>
      </c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41"/>
      <c r="BB155" s="141"/>
      <c r="BC155" s="141"/>
      <c r="BD155" s="141"/>
      <c r="BE155" s="141"/>
      <c r="BF155" s="141"/>
      <c r="BG155" s="141"/>
      <c r="BH155" s="141"/>
    </row>
    <row r="156" spans="1:60" outlineLevel="2" x14ac:dyDescent="0.2">
      <c r="A156" s="148"/>
      <c r="B156" s="149"/>
      <c r="C156" s="265" t="s">
        <v>1978</v>
      </c>
      <c r="D156" s="266"/>
      <c r="E156" s="266"/>
      <c r="F156" s="266"/>
      <c r="G156" s="266"/>
      <c r="H156" s="152"/>
      <c r="I156" s="152"/>
      <c r="J156" s="152"/>
      <c r="K156" s="152"/>
      <c r="L156" s="152"/>
      <c r="M156" s="152"/>
      <c r="N156" s="151"/>
      <c r="O156" s="151"/>
      <c r="P156" s="151"/>
      <c r="Q156" s="151"/>
      <c r="R156" s="152"/>
      <c r="S156" s="152"/>
      <c r="T156" s="152"/>
      <c r="U156" s="152"/>
      <c r="V156" s="152"/>
      <c r="W156" s="152"/>
      <c r="X156" s="152"/>
      <c r="Y156" s="152"/>
      <c r="Z156" s="141"/>
      <c r="AA156" s="141"/>
      <c r="AB156" s="141"/>
      <c r="AC156" s="141"/>
      <c r="AD156" s="141"/>
      <c r="AE156" s="141"/>
      <c r="AF156" s="141"/>
      <c r="AG156" s="141" t="s">
        <v>239</v>
      </c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  <c r="AU156" s="141"/>
      <c r="AV156" s="141"/>
      <c r="AW156" s="141"/>
      <c r="AX156" s="141"/>
      <c r="AY156" s="141"/>
      <c r="AZ156" s="141"/>
      <c r="BA156" s="141"/>
      <c r="BB156" s="141"/>
      <c r="BC156" s="141"/>
      <c r="BD156" s="141"/>
      <c r="BE156" s="141"/>
      <c r="BF156" s="141"/>
      <c r="BG156" s="141"/>
      <c r="BH156" s="141"/>
    </row>
    <row r="157" spans="1:60" outlineLevel="2" x14ac:dyDescent="0.2">
      <c r="A157" s="148"/>
      <c r="B157" s="149"/>
      <c r="C157" s="182" t="s">
        <v>1979</v>
      </c>
      <c r="D157" s="154"/>
      <c r="E157" s="155">
        <v>108</v>
      </c>
      <c r="F157" s="152"/>
      <c r="G157" s="152"/>
      <c r="H157" s="152"/>
      <c r="I157" s="152"/>
      <c r="J157" s="152"/>
      <c r="K157" s="152"/>
      <c r="L157" s="152"/>
      <c r="M157" s="152"/>
      <c r="N157" s="151"/>
      <c r="O157" s="151"/>
      <c r="P157" s="151"/>
      <c r="Q157" s="151"/>
      <c r="R157" s="152"/>
      <c r="S157" s="152"/>
      <c r="T157" s="152"/>
      <c r="U157" s="152"/>
      <c r="V157" s="152"/>
      <c r="W157" s="152"/>
      <c r="X157" s="152"/>
      <c r="Y157" s="152"/>
      <c r="Z157" s="141"/>
      <c r="AA157" s="141"/>
      <c r="AB157" s="141"/>
      <c r="AC157" s="141"/>
      <c r="AD157" s="141"/>
      <c r="AE157" s="141"/>
      <c r="AF157" s="141"/>
      <c r="AG157" s="141" t="s">
        <v>241</v>
      </c>
      <c r="AH157" s="141">
        <v>0</v>
      </c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1"/>
      <c r="BG157" s="141"/>
      <c r="BH157" s="141"/>
    </row>
    <row r="158" spans="1:60" outlineLevel="1" x14ac:dyDescent="0.2">
      <c r="A158" s="172">
        <v>45</v>
      </c>
      <c r="B158" s="173" t="s">
        <v>1980</v>
      </c>
      <c r="C158" s="183" t="s">
        <v>1981</v>
      </c>
      <c r="D158" s="174" t="s">
        <v>317</v>
      </c>
      <c r="E158" s="175">
        <v>2</v>
      </c>
      <c r="F158" s="176"/>
      <c r="G158" s="177">
        <f t="shared" ref="G158:G163" si="0">ROUND(E158*F158,2)</f>
        <v>0</v>
      </c>
      <c r="H158" s="176"/>
      <c r="I158" s="177">
        <f t="shared" ref="I158:I163" si="1">ROUND(E158*H158,2)</f>
        <v>0</v>
      </c>
      <c r="J158" s="176"/>
      <c r="K158" s="177">
        <f t="shared" ref="K158:K163" si="2">ROUND(E158*J158,2)</f>
        <v>0</v>
      </c>
      <c r="L158" s="177">
        <v>21</v>
      </c>
      <c r="M158" s="177">
        <f t="shared" ref="M158:M163" si="3">G158*(1+L158/100)</f>
        <v>0</v>
      </c>
      <c r="N158" s="175">
        <v>1.0000000000000001E-5</v>
      </c>
      <c r="O158" s="175">
        <f t="shared" ref="O158:O163" si="4">ROUND(E158*N158,2)</f>
        <v>0</v>
      </c>
      <c r="P158" s="175">
        <v>0</v>
      </c>
      <c r="Q158" s="175">
        <f t="shared" ref="Q158:Q163" si="5">ROUND(E158*P158,2)</f>
        <v>0</v>
      </c>
      <c r="R158" s="177" t="s">
        <v>383</v>
      </c>
      <c r="S158" s="177" t="s">
        <v>234</v>
      </c>
      <c r="T158" s="178" t="s">
        <v>234</v>
      </c>
      <c r="U158" s="152">
        <v>0.17</v>
      </c>
      <c r="V158" s="152">
        <f t="shared" ref="V158:V163" si="6">ROUND(E158*U158,2)</f>
        <v>0.34</v>
      </c>
      <c r="W158" s="152"/>
      <c r="X158" s="152" t="s">
        <v>285</v>
      </c>
      <c r="Y158" s="152" t="s">
        <v>236</v>
      </c>
      <c r="Z158" s="141"/>
      <c r="AA158" s="141"/>
      <c r="AB158" s="141"/>
      <c r="AC158" s="141"/>
      <c r="AD158" s="141"/>
      <c r="AE158" s="141"/>
      <c r="AF158" s="141"/>
      <c r="AG158" s="141" t="s">
        <v>286</v>
      </c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  <c r="AU158" s="141"/>
      <c r="AV158" s="141"/>
      <c r="AW158" s="141"/>
      <c r="AX158" s="141"/>
      <c r="AY158" s="141"/>
      <c r="AZ158" s="141"/>
      <c r="BA158" s="141"/>
      <c r="BB158" s="141"/>
      <c r="BC158" s="141"/>
      <c r="BD158" s="141"/>
      <c r="BE158" s="141"/>
      <c r="BF158" s="141"/>
      <c r="BG158" s="141"/>
      <c r="BH158" s="141"/>
    </row>
    <row r="159" spans="1:60" outlineLevel="1" x14ac:dyDescent="0.2">
      <c r="A159" s="172">
        <v>46</v>
      </c>
      <c r="B159" s="173" t="s">
        <v>1982</v>
      </c>
      <c r="C159" s="183" t="s">
        <v>1983</v>
      </c>
      <c r="D159" s="174" t="s">
        <v>317</v>
      </c>
      <c r="E159" s="175">
        <v>2</v>
      </c>
      <c r="F159" s="176"/>
      <c r="G159" s="177">
        <f t="shared" si="0"/>
        <v>0</v>
      </c>
      <c r="H159" s="176"/>
      <c r="I159" s="177">
        <f t="shared" si="1"/>
        <v>0</v>
      </c>
      <c r="J159" s="176"/>
      <c r="K159" s="177">
        <f t="shared" si="2"/>
        <v>0</v>
      </c>
      <c r="L159" s="177">
        <v>21</v>
      </c>
      <c r="M159" s="177">
        <f t="shared" si="3"/>
        <v>0</v>
      </c>
      <c r="N159" s="175">
        <v>0</v>
      </c>
      <c r="O159" s="175">
        <f t="shared" si="4"/>
        <v>0</v>
      </c>
      <c r="P159" s="175">
        <v>0</v>
      </c>
      <c r="Q159" s="175">
        <f t="shared" si="5"/>
        <v>0</v>
      </c>
      <c r="R159" s="177" t="s">
        <v>383</v>
      </c>
      <c r="S159" s="177" t="s">
        <v>234</v>
      </c>
      <c r="T159" s="178" t="s">
        <v>234</v>
      </c>
      <c r="U159" s="152">
        <v>0.11890000000000001</v>
      </c>
      <c r="V159" s="152">
        <f t="shared" si="6"/>
        <v>0.24</v>
      </c>
      <c r="W159" s="152"/>
      <c r="X159" s="152" t="s">
        <v>285</v>
      </c>
      <c r="Y159" s="152" t="s">
        <v>236</v>
      </c>
      <c r="Z159" s="141"/>
      <c r="AA159" s="141"/>
      <c r="AB159" s="141"/>
      <c r="AC159" s="141"/>
      <c r="AD159" s="141"/>
      <c r="AE159" s="141"/>
      <c r="AF159" s="141"/>
      <c r="AG159" s="141" t="s">
        <v>286</v>
      </c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1"/>
      <c r="BG159" s="141"/>
      <c r="BH159" s="141"/>
    </row>
    <row r="160" spans="1:60" outlineLevel="1" x14ac:dyDescent="0.2">
      <c r="A160" s="172">
        <v>47</v>
      </c>
      <c r="B160" s="173" t="s">
        <v>1984</v>
      </c>
      <c r="C160" s="183" t="s">
        <v>1985</v>
      </c>
      <c r="D160" s="174" t="s">
        <v>317</v>
      </c>
      <c r="E160" s="175">
        <v>2</v>
      </c>
      <c r="F160" s="176"/>
      <c r="G160" s="177">
        <f t="shared" si="0"/>
        <v>0</v>
      </c>
      <c r="H160" s="176"/>
      <c r="I160" s="177">
        <f t="shared" si="1"/>
        <v>0</v>
      </c>
      <c r="J160" s="176"/>
      <c r="K160" s="177">
        <f t="shared" si="2"/>
        <v>0</v>
      </c>
      <c r="L160" s="177">
        <v>21</v>
      </c>
      <c r="M160" s="177">
        <f t="shared" si="3"/>
        <v>0</v>
      </c>
      <c r="N160" s="175">
        <v>0</v>
      </c>
      <c r="O160" s="175">
        <f t="shared" si="4"/>
        <v>0</v>
      </c>
      <c r="P160" s="175">
        <v>0</v>
      </c>
      <c r="Q160" s="175">
        <f t="shared" si="5"/>
        <v>0</v>
      </c>
      <c r="R160" s="177" t="s">
        <v>383</v>
      </c>
      <c r="S160" s="177" t="s">
        <v>234</v>
      </c>
      <c r="T160" s="178" t="s">
        <v>234</v>
      </c>
      <c r="U160" s="152">
        <v>0.26419999999999999</v>
      </c>
      <c r="V160" s="152">
        <f t="shared" si="6"/>
        <v>0.53</v>
      </c>
      <c r="W160" s="152"/>
      <c r="X160" s="152" t="s">
        <v>285</v>
      </c>
      <c r="Y160" s="152" t="s">
        <v>236</v>
      </c>
      <c r="Z160" s="141"/>
      <c r="AA160" s="141"/>
      <c r="AB160" s="141"/>
      <c r="AC160" s="141"/>
      <c r="AD160" s="141"/>
      <c r="AE160" s="141"/>
      <c r="AF160" s="141"/>
      <c r="AG160" s="141" t="s">
        <v>286</v>
      </c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  <c r="AU160" s="141"/>
      <c r="AV160" s="141"/>
      <c r="AW160" s="141"/>
      <c r="AX160" s="141"/>
      <c r="AY160" s="141"/>
      <c r="AZ160" s="141"/>
      <c r="BA160" s="141"/>
      <c r="BB160" s="141"/>
      <c r="BC160" s="141"/>
      <c r="BD160" s="141"/>
      <c r="BE160" s="141"/>
      <c r="BF160" s="141"/>
      <c r="BG160" s="141"/>
      <c r="BH160" s="141"/>
    </row>
    <row r="161" spans="1:60" ht="22.5" outlineLevel="1" x14ac:dyDescent="0.2">
      <c r="A161" s="172">
        <v>48</v>
      </c>
      <c r="B161" s="173" t="s">
        <v>1986</v>
      </c>
      <c r="C161" s="183" t="s">
        <v>1987</v>
      </c>
      <c r="D161" s="174" t="s">
        <v>1265</v>
      </c>
      <c r="E161" s="175">
        <v>1</v>
      </c>
      <c r="F161" s="176"/>
      <c r="G161" s="177">
        <f t="shared" si="0"/>
        <v>0</v>
      </c>
      <c r="H161" s="176"/>
      <c r="I161" s="177">
        <f t="shared" si="1"/>
        <v>0</v>
      </c>
      <c r="J161" s="176"/>
      <c r="K161" s="177">
        <f t="shared" si="2"/>
        <v>0</v>
      </c>
      <c r="L161" s="177">
        <v>21</v>
      </c>
      <c r="M161" s="177">
        <f t="shared" si="3"/>
        <v>0</v>
      </c>
      <c r="N161" s="175">
        <v>0</v>
      </c>
      <c r="O161" s="175">
        <f t="shared" si="4"/>
        <v>0</v>
      </c>
      <c r="P161" s="175">
        <v>0</v>
      </c>
      <c r="Q161" s="175">
        <f t="shared" si="5"/>
        <v>0</v>
      </c>
      <c r="R161" s="177"/>
      <c r="S161" s="177" t="s">
        <v>267</v>
      </c>
      <c r="T161" s="178" t="s">
        <v>275</v>
      </c>
      <c r="U161" s="152">
        <v>0</v>
      </c>
      <c r="V161" s="152">
        <f t="shared" si="6"/>
        <v>0</v>
      </c>
      <c r="W161" s="152"/>
      <c r="X161" s="152" t="s">
        <v>235</v>
      </c>
      <c r="Y161" s="152" t="s">
        <v>236</v>
      </c>
      <c r="Z161" s="141"/>
      <c r="AA161" s="141"/>
      <c r="AB161" s="141"/>
      <c r="AC161" s="141"/>
      <c r="AD161" s="141"/>
      <c r="AE161" s="141"/>
      <c r="AF161" s="141"/>
      <c r="AG161" s="141" t="s">
        <v>237</v>
      </c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  <c r="AU161" s="141"/>
      <c r="AV161" s="141"/>
      <c r="AW161" s="141"/>
      <c r="AX161" s="141"/>
      <c r="AY161" s="141"/>
      <c r="AZ161" s="141"/>
      <c r="BA161" s="141"/>
      <c r="BB161" s="141"/>
      <c r="BC161" s="141"/>
      <c r="BD161" s="141"/>
      <c r="BE161" s="141"/>
      <c r="BF161" s="141"/>
      <c r="BG161" s="141"/>
      <c r="BH161" s="141"/>
    </row>
    <row r="162" spans="1:60" outlineLevel="1" x14ac:dyDescent="0.2">
      <c r="A162" s="172">
        <v>49</v>
      </c>
      <c r="B162" s="173" t="s">
        <v>1988</v>
      </c>
      <c r="C162" s="183" t="s">
        <v>1989</v>
      </c>
      <c r="D162" s="174" t="s">
        <v>317</v>
      </c>
      <c r="E162" s="175">
        <v>2</v>
      </c>
      <c r="F162" s="176"/>
      <c r="G162" s="177">
        <f t="shared" si="0"/>
        <v>0</v>
      </c>
      <c r="H162" s="176"/>
      <c r="I162" s="177">
        <f t="shared" si="1"/>
        <v>0</v>
      </c>
      <c r="J162" s="176"/>
      <c r="K162" s="177">
        <f t="shared" si="2"/>
        <v>0</v>
      </c>
      <c r="L162" s="177">
        <v>21</v>
      </c>
      <c r="M162" s="177">
        <f t="shared" si="3"/>
        <v>0</v>
      </c>
      <c r="N162" s="175">
        <v>9.7999999999999997E-3</v>
      </c>
      <c r="O162" s="175">
        <f t="shared" si="4"/>
        <v>0.02</v>
      </c>
      <c r="P162" s="175">
        <v>0</v>
      </c>
      <c r="Q162" s="175">
        <f t="shared" si="5"/>
        <v>0</v>
      </c>
      <c r="R162" s="177"/>
      <c r="S162" s="177" t="s">
        <v>267</v>
      </c>
      <c r="T162" s="178" t="s">
        <v>275</v>
      </c>
      <c r="U162" s="152">
        <v>0</v>
      </c>
      <c r="V162" s="152">
        <f t="shared" si="6"/>
        <v>0</v>
      </c>
      <c r="W162" s="152"/>
      <c r="X162" s="152" t="s">
        <v>276</v>
      </c>
      <c r="Y162" s="152" t="s">
        <v>236</v>
      </c>
      <c r="Z162" s="141"/>
      <c r="AA162" s="141"/>
      <c r="AB162" s="141"/>
      <c r="AC162" s="141"/>
      <c r="AD162" s="141"/>
      <c r="AE162" s="141"/>
      <c r="AF162" s="141"/>
      <c r="AG162" s="141" t="s">
        <v>277</v>
      </c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  <c r="AU162" s="141"/>
      <c r="AV162" s="141"/>
      <c r="AW162" s="141"/>
      <c r="AX162" s="141"/>
      <c r="AY162" s="141"/>
      <c r="AZ162" s="141"/>
      <c r="BA162" s="141"/>
      <c r="BB162" s="141"/>
      <c r="BC162" s="141"/>
      <c r="BD162" s="141"/>
      <c r="BE162" s="141"/>
      <c r="BF162" s="141"/>
      <c r="BG162" s="141"/>
      <c r="BH162" s="141"/>
    </row>
    <row r="163" spans="1:60" ht="22.5" outlineLevel="1" x14ac:dyDescent="0.2">
      <c r="A163" s="164">
        <v>50</v>
      </c>
      <c r="B163" s="165" t="s">
        <v>1990</v>
      </c>
      <c r="C163" s="181" t="s">
        <v>1991</v>
      </c>
      <c r="D163" s="166" t="s">
        <v>317</v>
      </c>
      <c r="E163" s="167">
        <v>7</v>
      </c>
      <c r="F163" s="168"/>
      <c r="G163" s="169">
        <f t="shared" si="0"/>
        <v>0</v>
      </c>
      <c r="H163" s="168"/>
      <c r="I163" s="169">
        <f t="shared" si="1"/>
        <v>0</v>
      </c>
      <c r="J163" s="168"/>
      <c r="K163" s="169">
        <f t="shared" si="2"/>
        <v>0</v>
      </c>
      <c r="L163" s="169">
        <v>21</v>
      </c>
      <c r="M163" s="169">
        <f t="shared" si="3"/>
        <v>0</v>
      </c>
      <c r="N163" s="167">
        <v>0.158</v>
      </c>
      <c r="O163" s="167">
        <f t="shared" si="4"/>
        <v>1.1100000000000001</v>
      </c>
      <c r="P163" s="167">
        <v>0</v>
      </c>
      <c r="Q163" s="167">
        <f t="shared" si="5"/>
        <v>0</v>
      </c>
      <c r="R163" s="169"/>
      <c r="S163" s="169" t="s">
        <v>267</v>
      </c>
      <c r="T163" s="170" t="s">
        <v>275</v>
      </c>
      <c r="U163" s="152">
        <v>0</v>
      </c>
      <c r="V163" s="152">
        <f t="shared" si="6"/>
        <v>0</v>
      </c>
      <c r="W163" s="152"/>
      <c r="X163" s="152" t="s">
        <v>276</v>
      </c>
      <c r="Y163" s="152" t="s">
        <v>236</v>
      </c>
      <c r="Z163" s="141"/>
      <c r="AA163" s="141"/>
      <c r="AB163" s="141"/>
      <c r="AC163" s="141"/>
      <c r="AD163" s="141"/>
      <c r="AE163" s="141"/>
      <c r="AF163" s="141"/>
      <c r="AG163" s="141" t="s">
        <v>277</v>
      </c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  <c r="AU163" s="141"/>
      <c r="AV163" s="141"/>
      <c r="AW163" s="141"/>
      <c r="AX163" s="141"/>
      <c r="AY163" s="141"/>
      <c r="AZ163" s="141"/>
      <c r="BA163" s="141"/>
      <c r="BB163" s="141"/>
      <c r="BC163" s="141"/>
      <c r="BD163" s="141"/>
      <c r="BE163" s="141"/>
      <c r="BF163" s="141"/>
      <c r="BG163" s="141"/>
      <c r="BH163" s="141"/>
    </row>
    <row r="164" spans="1:60" outlineLevel="2" x14ac:dyDescent="0.2">
      <c r="A164" s="148"/>
      <c r="B164" s="149"/>
      <c r="C164" s="182" t="s">
        <v>1975</v>
      </c>
      <c r="D164" s="154"/>
      <c r="E164" s="155">
        <v>7</v>
      </c>
      <c r="F164" s="152"/>
      <c r="G164" s="152"/>
      <c r="H164" s="152"/>
      <c r="I164" s="152"/>
      <c r="J164" s="152"/>
      <c r="K164" s="152"/>
      <c r="L164" s="152"/>
      <c r="M164" s="152"/>
      <c r="N164" s="151"/>
      <c r="O164" s="151"/>
      <c r="P164" s="151"/>
      <c r="Q164" s="151"/>
      <c r="R164" s="152"/>
      <c r="S164" s="152"/>
      <c r="T164" s="152"/>
      <c r="U164" s="152"/>
      <c r="V164" s="152"/>
      <c r="W164" s="152"/>
      <c r="X164" s="152"/>
      <c r="Y164" s="152"/>
      <c r="Z164" s="141"/>
      <c r="AA164" s="141"/>
      <c r="AB164" s="141"/>
      <c r="AC164" s="141"/>
      <c r="AD164" s="141"/>
      <c r="AE164" s="141"/>
      <c r="AF164" s="141"/>
      <c r="AG164" s="141" t="s">
        <v>241</v>
      </c>
      <c r="AH164" s="141">
        <v>0</v>
      </c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  <c r="AU164" s="141"/>
      <c r="AV164" s="141"/>
      <c r="AW164" s="141"/>
      <c r="AX164" s="141"/>
      <c r="AY164" s="141"/>
      <c r="AZ164" s="141"/>
      <c r="BA164" s="141"/>
      <c r="BB164" s="141"/>
      <c r="BC164" s="141"/>
      <c r="BD164" s="141"/>
      <c r="BE164" s="141"/>
      <c r="BF164" s="141"/>
      <c r="BG164" s="141"/>
      <c r="BH164" s="141"/>
    </row>
    <row r="165" spans="1:60" x14ac:dyDescent="0.2">
      <c r="A165" s="157" t="s">
        <v>228</v>
      </c>
      <c r="B165" s="158" t="s">
        <v>152</v>
      </c>
      <c r="C165" s="180" t="s">
        <v>153</v>
      </c>
      <c r="D165" s="159"/>
      <c r="E165" s="160"/>
      <c r="F165" s="161"/>
      <c r="G165" s="161">
        <f>SUMIF(AG166:AG175,"&lt;&gt;NOR",G166:G175)</f>
        <v>0</v>
      </c>
      <c r="H165" s="161"/>
      <c r="I165" s="161">
        <f>SUM(I166:I175)</f>
        <v>0</v>
      </c>
      <c r="J165" s="161"/>
      <c r="K165" s="161">
        <f>SUM(K166:K175)</f>
        <v>0</v>
      </c>
      <c r="L165" s="161"/>
      <c r="M165" s="161">
        <f>SUM(M166:M175)</f>
        <v>0</v>
      </c>
      <c r="N165" s="160"/>
      <c r="O165" s="160">
        <f>SUM(O166:O175)</f>
        <v>0</v>
      </c>
      <c r="P165" s="160"/>
      <c r="Q165" s="160">
        <f>SUM(Q166:Q175)</f>
        <v>0.27</v>
      </c>
      <c r="R165" s="161"/>
      <c r="S165" s="161"/>
      <c r="T165" s="162"/>
      <c r="U165" s="156"/>
      <c r="V165" s="156">
        <f>SUM(V166:V175)</f>
        <v>30.689999999999998</v>
      </c>
      <c r="W165" s="156"/>
      <c r="X165" s="156"/>
      <c r="Y165" s="156"/>
      <c r="AG165" t="s">
        <v>229</v>
      </c>
    </row>
    <row r="166" spans="1:60" outlineLevel="1" x14ac:dyDescent="0.2">
      <c r="A166" s="164">
        <v>51</v>
      </c>
      <c r="B166" s="165" t="s">
        <v>1992</v>
      </c>
      <c r="C166" s="181" t="s">
        <v>1993</v>
      </c>
      <c r="D166" s="166" t="s">
        <v>299</v>
      </c>
      <c r="E166" s="167">
        <v>1.5</v>
      </c>
      <c r="F166" s="168"/>
      <c r="G166" s="169">
        <f>ROUND(E166*F166,2)</f>
        <v>0</v>
      </c>
      <c r="H166" s="168"/>
      <c r="I166" s="169">
        <f>ROUND(E166*H166,2)</f>
        <v>0</v>
      </c>
      <c r="J166" s="168"/>
      <c r="K166" s="169">
        <f>ROUND(E166*J166,2)</f>
        <v>0</v>
      </c>
      <c r="L166" s="169">
        <v>21</v>
      </c>
      <c r="M166" s="169">
        <f>G166*(1+L166/100)</f>
        <v>0</v>
      </c>
      <c r="N166" s="167">
        <v>3.3300000000000001E-3</v>
      </c>
      <c r="O166" s="167">
        <f>ROUND(E166*N166,2)</f>
        <v>0</v>
      </c>
      <c r="P166" s="167">
        <v>7.85E-2</v>
      </c>
      <c r="Q166" s="167">
        <f>ROUND(E166*P166,2)</f>
        <v>0.12</v>
      </c>
      <c r="R166" s="169" t="s">
        <v>1083</v>
      </c>
      <c r="S166" s="169" t="s">
        <v>234</v>
      </c>
      <c r="T166" s="170" t="s">
        <v>234</v>
      </c>
      <c r="U166" s="152">
        <v>6.2</v>
      </c>
      <c r="V166" s="152">
        <f>ROUND(E166*U166,2)</f>
        <v>9.3000000000000007</v>
      </c>
      <c r="W166" s="152"/>
      <c r="X166" s="152" t="s">
        <v>285</v>
      </c>
      <c r="Y166" s="152" t="s">
        <v>236</v>
      </c>
      <c r="Z166" s="141"/>
      <c r="AA166" s="141"/>
      <c r="AB166" s="141"/>
      <c r="AC166" s="141"/>
      <c r="AD166" s="141"/>
      <c r="AE166" s="141"/>
      <c r="AF166" s="141"/>
      <c r="AG166" s="141" t="s">
        <v>286</v>
      </c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1"/>
      <c r="AZ166" s="141"/>
      <c r="BA166" s="141"/>
      <c r="BB166" s="141"/>
      <c r="BC166" s="141"/>
      <c r="BD166" s="141"/>
      <c r="BE166" s="141"/>
      <c r="BF166" s="141"/>
      <c r="BG166" s="141"/>
      <c r="BH166" s="141"/>
    </row>
    <row r="167" spans="1:60" outlineLevel="2" x14ac:dyDescent="0.2">
      <c r="A167" s="148"/>
      <c r="B167" s="149"/>
      <c r="C167" s="253" t="s">
        <v>1994</v>
      </c>
      <c r="D167" s="254"/>
      <c r="E167" s="254"/>
      <c r="F167" s="254"/>
      <c r="G167" s="254"/>
      <c r="H167" s="152"/>
      <c r="I167" s="152"/>
      <c r="J167" s="152"/>
      <c r="K167" s="152"/>
      <c r="L167" s="152"/>
      <c r="M167" s="152"/>
      <c r="N167" s="151"/>
      <c r="O167" s="151"/>
      <c r="P167" s="151"/>
      <c r="Q167" s="151"/>
      <c r="R167" s="152"/>
      <c r="S167" s="152"/>
      <c r="T167" s="152"/>
      <c r="U167" s="152"/>
      <c r="V167" s="152"/>
      <c r="W167" s="152"/>
      <c r="X167" s="152"/>
      <c r="Y167" s="152"/>
      <c r="Z167" s="141"/>
      <c r="AA167" s="141"/>
      <c r="AB167" s="141"/>
      <c r="AC167" s="141"/>
      <c r="AD167" s="141"/>
      <c r="AE167" s="141"/>
      <c r="AF167" s="141"/>
      <c r="AG167" s="141" t="s">
        <v>246</v>
      </c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  <c r="AU167" s="141"/>
      <c r="AV167" s="141"/>
      <c r="AW167" s="141"/>
      <c r="AX167" s="141"/>
      <c r="AY167" s="141"/>
      <c r="AZ167" s="141"/>
      <c r="BA167" s="141"/>
      <c r="BB167" s="141"/>
      <c r="BC167" s="141"/>
      <c r="BD167" s="141"/>
      <c r="BE167" s="141"/>
      <c r="BF167" s="141"/>
      <c r="BG167" s="141"/>
      <c r="BH167" s="141"/>
    </row>
    <row r="168" spans="1:60" outlineLevel="2" x14ac:dyDescent="0.2">
      <c r="A168" s="148"/>
      <c r="B168" s="149"/>
      <c r="C168" s="182" t="s">
        <v>1995</v>
      </c>
      <c r="D168" s="154"/>
      <c r="E168" s="155">
        <v>1.5</v>
      </c>
      <c r="F168" s="152"/>
      <c r="G168" s="152"/>
      <c r="H168" s="152"/>
      <c r="I168" s="152"/>
      <c r="J168" s="152"/>
      <c r="K168" s="152"/>
      <c r="L168" s="152"/>
      <c r="M168" s="152"/>
      <c r="N168" s="151"/>
      <c r="O168" s="151"/>
      <c r="P168" s="151"/>
      <c r="Q168" s="151"/>
      <c r="R168" s="152"/>
      <c r="S168" s="152"/>
      <c r="T168" s="152"/>
      <c r="U168" s="152"/>
      <c r="V168" s="152"/>
      <c r="W168" s="152"/>
      <c r="X168" s="152"/>
      <c r="Y168" s="152"/>
      <c r="Z168" s="141"/>
      <c r="AA168" s="141"/>
      <c r="AB168" s="141"/>
      <c r="AC168" s="141"/>
      <c r="AD168" s="141"/>
      <c r="AE168" s="141"/>
      <c r="AF168" s="141"/>
      <c r="AG168" s="141" t="s">
        <v>241</v>
      </c>
      <c r="AH168" s="141">
        <v>0</v>
      </c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  <c r="AU168" s="141"/>
      <c r="AV168" s="141"/>
      <c r="AW168" s="141"/>
      <c r="AX168" s="141"/>
      <c r="AY168" s="141"/>
      <c r="AZ168" s="141"/>
      <c r="BA168" s="141"/>
      <c r="BB168" s="141"/>
      <c r="BC168" s="141"/>
      <c r="BD168" s="141"/>
      <c r="BE168" s="141"/>
      <c r="BF168" s="141"/>
      <c r="BG168" s="141"/>
      <c r="BH168" s="141"/>
    </row>
    <row r="169" spans="1:60" outlineLevel="1" x14ac:dyDescent="0.2">
      <c r="A169" s="164">
        <v>52</v>
      </c>
      <c r="B169" s="165" t="s">
        <v>1996</v>
      </c>
      <c r="C169" s="181" t="s">
        <v>1997</v>
      </c>
      <c r="D169" s="166" t="s">
        <v>299</v>
      </c>
      <c r="E169" s="167">
        <v>1.2</v>
      </c>
      <c r="F169" s="168"/>
      <c r="G169" s="169">
        <f>ROUND(E169*F169,2)</f>
        <v>0</v>
      </c>
      <c r="H169" s="168"/>
      <c r="I169" s="169">
        <f>ROUND(E169*H169,2)</f>
        <v>0</v>
      </c>
      <c r="J169" s="168"/>
      <c r="K169" s="169">
        <f>ROUND(E169*J169,2)</f>
        <v>0</v>
      </c>
      <c r="L169" s="169">
        <v>21</v>
      </c>
      <c r="M169" s="169">
        <f>G169*(1+L169/100)</f>
        <v>0</v>
      </c>
      <c r="N169" s="167">
        <v>3.7499999999999999E-3</v>
      </c>
      <c r="O169" s="167">
        <f>ROUND(E169*N169,2)</f>
        <v>0</v>
      </c>
      <c r="P169" s="167">
        <v>0.12266000000000001</v>
      </c>
      <c r="Q169" s="167">
        <f>ROUND(E169*P169,2)</f>
        <v>0.15</v>
      </c>
      <c r="R169" s="169" t="s">
        <v>1083</v>
      </c>
      <c r="S169" s="169" t="s">
        <v>234</v>
      </c>
      <c r="T169" s="170" t="s">
        <v>234</v>
      </c>
      <c r="U169" s="152">
        <v>7.1</v>
      </c>
      <c r="V169" s="152">
        <f>ROUND(E169*U169,2)</f>
        <v>8.52</v>
      </c>
      <c r="W169" s="152"/>
      <c r="X169" s="152" t="s">
        <v>285</v>
      </c>
      <c r="Y169" s="152" t="s">
        <v>236</v>
      </c>
      <c r="Z169" s="141"/>
      <c r="AA169" s="141"/>
      <c r="AB169" s="141"/>
      <c r="AC169" s="141"/>
      <c r="AD169" s="141"/>
      <c r="AE169" s="141"/>
      <c r="AF169" s="141"/>
      <c r="AG169" s="141" t="s">
        <v>286</v>
      </c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  <c r="AU169" s="141"/>
      <c r="AV169" s="141"/>
      <c r="AW169" s="141"/>
      <c r="AX169" s="141"/>
      <c r="AY169" s="141"/>
      <c r="AZ169" s="141"/>
      <c r="BA169" s="141"/>
      <c r="BB169" s="141"/>
      <c r="BC169" s="141"/>
      <c r="BD169" s="141"/>
      <c r="BE169" s="141"/>
      <c r="BF169" s="141"/>
      <c r="BG169" s="141"/>
      <c r="BH169" s="141"/>
    </row>
    <row r="170" spans="1:60" outlineLevel="2" x14ac:dyDescent="0.2">
      <c r="A170" s="148"/>
      <c r="B170" s="149"/>
      <c r="C170" s="253" t="s">
        <v>1994</v>
      </c>
      <c r="D170" s="254"/>
      <c r="E170" s="254"/>
      <c r="F170" s="254"/>
      <c r="G170" s="254"/>
      <c r="H170" s="152"/>
      <c r="I170" s="152"/>
      <c r="J170" s="152"/>
      <c r="K170" s="152"/>
      <c r="L170" s="152"/>
      <c r="M170" s="152"/>
      <c r="N170" s="151"/>
      <c r="O170" s="151"/>
      <c r="P170" s="151"/>
      <c r="Q170" s="151"/>
      <c r="R170" s="152"/>
      <c r="S170" s="152"/>
      <c r="T170" s="152"/>
      <c r="U170" s="152"/>
      <c r="V170" s="152"/>
      <c r="W170" s="152"/>
      <c r="X170" s="152"/>
      <c r="Y170" s="152"/>
      <c r="Z170" s="141"/>
      <c r="AA170" s="141"/>
      <c r="AB170" s="141"/>
      <c r="AC170" s="141"/>
      <c r="AD170" s="141"/>
      <c r="AE170" s="141"/>
      <c r="AF170" s="141"/>
      <c r="AG170" s="141" t="s">
        <v>246</v>
      </c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  <c r="AU170" s="141"/>
      <c r="AV170" s="141"/>
      <c r="AW170" s="141"/>
      <c r="AX170" s="141"/>
      <c r="AY170" s="141"/>
      <c r="AZ170" s="141"/>
      <c r="BA170" s="141"/>
      <c r="BB170" s="141"/>
      <c r="BC170" s="141"/>
      <c r="BD170" s="141"/>
      <c r="BE170" s="141"/>
      <c r="BF170" s="141"/>
      <c r="BG170" s="141"/>
      <c r="BH170" s="141"/>
    </row>
    <row r="171" spans="1:60" outlineLevel="2" x14ac:dyDescent="0.2">
      <c r="A171" s="148"/>
      <c r="B171" s="149"/>
      <c r="C171" s="182" t="s">
        <v>1998</v>
      </c>
      <c r="D171" s="154"/>
      <c r="E171" s="155">
        <v>1.2</v>
      </c>
      <c r="F171" s="152"/>
      <c r="G171" s="152"/>
      <c r="H171" s="152"/>
      <c r="I171" s="152"/>
      <c r="J171" s="152"/>
      <c r="K171" s="152"/>
      <c r="L171" s="152"/>
      <c r="M171" s="152"/>
      <c r="N171" s="151"/>
      <c r="O171" s="151"/>
      <c r="P171" s="151"/>
      <c r="Q171" s="151"/>
      <c r="R171" s="152"/>
      <c r="S171" s="152"/>
      <c r="T171" s="152"/>
      <c r="U171" s="152"/>
      <c r="V171" s="152"/>
      <c r="W171" s="152"/>
      <c r="X171" s="152"/>
      <c r="Y171" s="152"/>
      <c r="Z171" s="141"/>
      <c r="AA171" s="141"/>
      <c r="AB171" s="141"/>
      <c r="AC171" s="141"/>
      <c r="AD171" s="141"/>
      <c r="AE171" s="141"/>
      <c r="AF171" s="141"/>
      <c r="AG171" s="141" t="s">
        <v>241</v>
      </c>
      <c r="AH171" s="141">
        <v>0</v>
      </c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  <c r="AU171" s="141"/>
      <c r="AV171" s="141"/>
      <c r="AW171" s="141"/>
      <c r="AX171" s="141"/>
      <c r="AY171" s="141"/>
      <c r="AZ171" s="141"/>
      <c r="BA171" s="141"/>
      <c r="BB171" s="141"/>
      <c r="BC171" s="141"/>
      <c r="BD171" s="141"/>
      <c r="BE171" s="141"/>
      <c r="BF171" s="141"/>
      <c r="BG171" s="141"/>
      <c r="BH171" s="141"/>
    </row>
    <row r="172" spans="1:60" ht="22.5" outlineLevel="1" x14ac:dyDescent="0.2">
      <c r="A172" s="172">
        <v>53</v>
      </c>
      <c r="B172" s="173" t="s">
        <v>1999</v>
      </c>
      <c r="C172" s="183" t="s">
        <v>2000</v>
      </c>
      <c r="D172" s="174" t="s">
        <v>299</v>
      </c>
      <c r="E172" s="175">
        <v>1.5</v>
      </c>
      <c r="F172" s="176"/>
      <c r="G172" s="177">
        <f>ROUND(E172*F172,2)</f>
        <v>0</v>
      </c>
      <c r="H172" s="176"/>
      <c r="I172" s="177">
        <f>ROUND(E172*H172,2)</f>
        <v>0</v>
      </c>
      <c r="J172" s="176"/>
      <c r="K172" s="177">
        <f>ROUND(E172*J172,2)</f>
        <v>0</v>
      </c>
      <c r="L172" s="177">
        <v>21</v>
      </c>
      <c r="M172" s="177">
        <f>G172*(1+L172/100)</f>
        <v>0</v>
      </c>
      <c r="N172" s="175">
        <v>3.2100000000000002E-3</v>
      </c>
      <c r="O172" s="175">
        <f>ROUND(E172*N172,2)</f>
        <v>0</v>
      </c>
      <c r="P172" s="175">
        <v>0</v>
      </c>
      <c r="Q172" s="175">
        <f>ROUND(E172*P172,2)</f>
        <v>0</v>
      </c>
      <c r="R172" s="177" t="s">
        <v>1083</v>
      </c>
      <c r="S172" s="177" t="s">
        <v>234</v>
      </c>
      <c r="T172" s="178" t="s">
        <v>234</v>
      </c>
      <c r="U172" s="152">
        <v>3.3149999999999999</v>
      </c>
      <c r="V172" s="152">
        <f>ROUND(E172*U172,2)</f>
        <v>4.97</v>
      </c>
      <c r="W172" s="152"/>
      <c r="X172" s="152" t="s">
        <v>285</v>
      </c>
      <c r="Y172" s="152" t="s">
        <v>236</v>
      </c>
      <c r="Z172" s="141"/>
      <c r="AA172" s="141"/>
      <c r="AB172" s="141"/>
      <c r="AC172" s="141"/>
      <c r="AD172" s="141"/>
      <c r="AE172" s="141"/>
      <c r="AF172" s="141"/>
      <c r="AG172" s="141" t="s">
        <v>286</v>
      </c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  <c r="AU172" s="141"/>
      <c r="AV172" s="141"/>
      <c r="AW172" s="141"/>
      <c r="AX172" s="141"/>
      <c r="AY172" s="141"/>
      <c r="AZ172" s="141"/>
      <c r="BA172" s="141"/>
      <c r="BB172" s="141"/>
      <c r="BC172" s="141"/>
      <c r="BD172" s="141"/>
      <c r="BE172" s="141"/>
      <c r="BF172" s="141"/>
      <c r="BG172" s="141"/>
      <c r="BH172" s="141"/>
    </row>
    <row r="173" spans="1:60" ht="22.5" outlineLevel="1" x14ac:dyDescent="0.2">
      <c r="A173" s="172">
        <v>54</v>
      </c>
      <c r="B173" s="173" t="s">
        <v>2001</v>
      </c>
      <c r="C173" s="183" t="s">
        <v>2002</v>
      </c>
      <c r="D173" s="174" t="s">
        <v>299</v>
      </c>
      <c r="E173" s="175">
        <v>1.2</v>
      </c>
      <c r="F173" s="176"/>
      <c r="G173" s="177">
        <f>ROUND(E173*F173,2)</f>
        <v>0</v>
      </c>
      <c r="H173" s="176"/>
      <c r="I173" s="177">
        <f>ROUND(E173*H173,2)</f>
        <v>0</v>
      </c>
      <c r="J173" s="176"/>
      <c r="K173" s="177">
        <f>ROUND(E173*J173,2)</f>
        <v>0</v>
      </c>
      <c r="L173" s="177">
        <v>21</v>
      </c>
      <c r="M173" s="177">
        <f>G173*(1+L173/100)</f>
        <v>0</v>
      </c>
      <c r="N173" s="175">
        <v>3.5100000000000001E-3</v>
      </c>
      <c r="O173" s="175">
        <f>ROUND(E173*N173,2)</f>
        <v>0</v>
      </c>
      <c r="P173" s="175">
        <v>0</v>
      </c>
      <c r="Q173" s="175">
        <f>ROUND(E173*P173,2)</f>
        <v>0</v>
      </c>
      <c r="R173" s="177" t="s">
        <v>1083</v>
      </c>
      <c r="S173" s="177" t="s">
        <v>234</v>
      </c>
      <c r="T173" s="178" t="s">
        <v>234</v>
      </c>
      <c r="U173" s="152">
        <v>3.5150000000000001</v>
      </c>
      <c r="V173" s="152">
        <f>ROUND(E173*U173,2)</f>
        <v>4.22</v>
      </c>
      <c r="W173" s="152"/>
      <c r="X173" s="152" t="s">
        <v>285</v>
      </c>
      <c r="Y173" s="152" t="s">
        <v>236</v>
      </c>
      <c r="Z173" s="141"/>
      <c r="AA173" s="141"/>
      <c r="AB173" s="141"/>
      <c r="AC173" s="141"/>
      <c r="AD173" s="141"/>
      <c r="AE173" s="141"/>
      <c r="AF173" s="141"/>
      <c r="AG173" s="141" t="s">
        <v>286</v>
      </c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  <c r="AU173" s="141"/>
      <c r="AV173" s="141"/>
      <c r="AW173" s="141"/>
      <c r="AX173" s="141"/>
      <c r="AY173" s="141"/>
      <c r="AZ173" s="141"/>
      <c r="BA173" s="141"/>
      <c r="BB173" s="141"/>
      <c r="BC173" s="141"/>
      <c r="BD173" s="141"/>
      <c r="BE173" s="141"/>
      <c r="BF173" s="141"/>
      <c r="BG173" s="141"/>
      <c r="BH173" s="141"/>
    </row>
    <row r="174" spans="1:60" ht="22.5" outlineLevel="1" x14ac:dyDescent="0.2">
      <c r="A174" s="172">
        <v>55</v>
      </c>
      <c r="B174" s="173" t="s">
        <v>2003</v>
      </c>
      <c r="C174" s="183" t="s">
        <v>2004</v>
      </c>
      <c r="D174" s="174" t="s">
        <v>299</v>
      </c>
      <c r="E174" s="175">
        <v>1.5</v>
      </c>
      <c r="F174" s="176"/>
      <c r="G174" s="177">
        <f>ROUND(E174*F174,2)</f>
        <v>0</v>
      </c>
      <c r="H174" s="176"/>
      <c r="I174" s="177">
        <f>ROUND(E174*H174,2)</f>
        <v>0</v>
      </c>
      <c r="J174" s="176"/>
      <c r="K174" s="177">
        <f>ROUND(E174*J174,2)</f>
        <v>0</v>
      </c>
      <c r="L174" s="177">
        <v>21</v>
      </c>
      <c r="M174" s="177">
        <f>G174*(1+L174/100)</f>
        <v>0</v>
      </c>
      <c r="N174" s="175">
        <v>0</v>
      </c>
      <c r="O174" s="175">
        <f>ROUND(E174*N174,2)</f>
        <v>0</v>
      </c>
      <c r="P174" s="175">
        <v>0</v>
      </c>
      <c r="Q174" s="175">
        <f>ROUND(E174*P174,2)</f>
        <v>0</v>
      </c>
      <c r="R174" s="177" t="s">
        <v>1083</v>
      </c>
      <c r="S174" s="177" t="s">
        <v>234</v>
      </c>
      <c r="T174" s="178" t="s">
        <v>234</v>
      </c>
      <c r="U174" s="152">
        <v>1.29</v>
      </c>
      <c r="V174" s="152">
        <f>ROUND(E174*U174,2)</f>
        <v>1.94</v>
      </c>
      <c r="W174" s="152"/>
      <c r="X174" s="152" t="s">
        <v>285</v>
      </c>
      <c r="Y174" s="152" t="s">
        <v>236</v>
      </c>
      <c r="Z174" s="141"/>
      <c r="AA174" s="141"/>
      <c r="AB174" s="141"/>
      <c r="AC174" s="141"/>
      <c r="AD174" s="141"/>
      <c r="AE174" s="141"/>
      <c r="AF174" s="141"/>
      <c r="AG174" s="141" t="s">
        <v>286</v>
      </c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  <c r="AU174" s="141"/>
      <c r="AV174" s="141"/>
      <c r="AW174" s="141"/>
      <c r="AX174" s="141"/>
      <c r="AY174" s="141"/>
      <c r="AZ174" s="141"/>
      <c r="BA174" s="141"/>
      <c r="BB174" s="141"/>
      <c r="BC174" s="141"/>
      <c r="BD174" s="141"/>
      <c r="BE174" s="141"/>
      <c r="BF174" s="141"/>
      <c r="BG174" s="141"/>
      <c r="BH174" s="141"/>
    </row>
    <row r="175" spans="1:60" ht="22.5" outlineLevel="1" x14ac:dyDescent="0.2">
      <c r="A175" s="172">
        <v>56</v>
      </c>
      <c r="B175" s="173" t="s">
        <v>2005</v>
      </c>
      <c r="C175" s="183" t="s">
        <v>2006</v>
      </c>
      <c r="D175" s="174" t="s">
        <v>299</v>
      </c>
      <c r="E175" s="175">
        <v>1.2</v>
      </c>
      <c r="F175" s="176"/>
      <c r="G175" s="177">
        <f>ROUND(E175*F175,2)</f>
        <v>0</v>
      </c>
      <c r="H175" s="176"/>
      <c r="I175" s="177">
        <f>ROUND(E175*H175,2)</f>
        <v>0</v>
      </c>
      <c r="J175" s="176"/>
      <c r="K175" s="177">
        <f>ROUND(E175*J175,2)</f>
        <v>0</v>
      </c>
      <c r="L175" s="177">
        <v>21</v>
      </c>
      <c r="M175" s="177">
        <f>G175*(1+L175/100)</f>
        <v>0</v>
      </c>
      <c r="N175" s="175">
        <v>0</v>
      </c>
      <c r="O175" s="175">
        <f>ROUND(E175*N175,2)</f>
        <v>0</v>
      </c>
      <c r="P175" s="175">
        <v>0</v>
      </c>
      <c r="Q175" s="175">
        <f>ROUND(E175*P175,2)</f>
        <v>0</v>
      </c>
      <c r="R175" s="177" t="s">
        <v>1083</v>
      </c>
      <c r="S175" s="177" t="s">
        <v>234</v>
      </c>
      <c r="T175" s="178" t="s">
        <v>234</v>
      </c>
      <c r="U175" s="152">
        <v>1.45</v>
      </c>
      <c r="V175" s="152">
        <f>ROUND(E175*U175,2)</f>
        <v>1.74</v>
      </c>
      <c r="W175" s="152"/>
      <c r="X175" s="152" t="s">
        <v>285</v>
      </c>
      <c r="Y175" s="152" t="s">
        <v>236</v>
      </c>
      <c r="Z175" s="141"/>
      <c r="AA175" s="141"/>
      <c r="AB175" s="141"/>
      <c r="AC175" s="141"/>
      <c r="AD175" s="141"/>
      <c r="AE175" s="141"/>
      <c r="AF175" s="141"/>
      <c r="AG175" s="141" t="s">
        <v>286</v>
      </c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  <c r="AU175" s="141"/>
      <c r="AV175" s="141"/>
      <c r="AW175" s="141"/>
      <c r="AX175" s="141"/>
      <c r="AY175" s="141"/>
      <c r="AZ175" s="141"/>
      <c r="BA175" s="141"/>
      <c r="BB175" s="141"/>
      <c r="BC175" s="141"/>
      <c r="BD175" s="141"/>
      <c r="BE175" s="141"/>
      <c r="BF175" s="141"/>
      <c r="BG175" s="141"/>
      <c r="BH175" s="141"/>
    </row>
    <row r="176" spans="1:60" x14ac:dyDescent="0.2">
      <c r="A176" s="157" t="s">
        <v>228</v>
      </c>
      <c r="B176" s="158" t="s">
        <v>154</v>
      </c>
      <c r="C176" s="180" t="s">
        <v>155</v>
      </c>
      <c r="D176" s="159"/>
      <c r="E176" s="160"/>
      <c r="F176" s="161"/>
      <c r="G176" s="161">
        <f>SUMIF(AG177:AG180,"&lt;&gt;NOR",G177:G180)</f>
        <v>0</v>
      </c>
      <c r="H176" s="161"/>
      <c r="I176" s="161">
        <f>SUM(I177:I180)</f>
        <v>0</v>
      </c>
      <c r="J176" s="161"/>
      <c r="K176" s="161">
        <f>SUM(K177:K180)</f>
        <v>0</v>
      </c>
      <c r="L176" s="161"/>
      <c r="M176" s="161">
        <f>SUM(M177:M180)</f>
        <v>0</v>
      </c>
      <c r="N176" s="160"/>
      <c r="O176" s="160">
        <f>SUM(O177:O180)</f>
        <v>0</v>
      </c>
      <c r="P176" s="160"/>
      <c r="Q176" s="160">
        <f>SUM(Q177:Q180)</f>
        <v>0</v>
      </c>
      <c r="R176" s="161"/>
      <c r="S176" s="161"/>
      <c r="T176" s="162"/>
      <c r="U176" s="156"/>
      <c r="V176" s="156">
        <f>SUM(V177:V180)</f>
        <v>829</v>
      </c>
      <c r="W176" s="156"/>
      <c r="X176" s="156"/>
      <c r="Y176" s="156"/>
      <c r="AG176" t="s">
        <v>229</v>
      </c>
    </row>
    <row r="177" spans="1:60" ht="22.5" outlineLevel="1" x14ac:dyDescent="0.2">
      <c r="A177" s="164">
        <v>57</v>
      </c>
      <c r="B177" s="165" t="s">
        <v>433</v>
      </c>
      <c r="C177" s="181" t="s">
        <v>434</v>
      </c>
      <c r="D177" s="166" t="s">
        <v>274</v>
      </c>
      <c r="E177" s="167">
        <v>765.45962999999995</v>
      </c>
      <c r="F177" s="168"/>
      <c r="G177" s="169">
        <f>ROUND(E177*F177,2)</f>
        <v>0</v>
      </c>
      <c r="H177" s="168"/>
      <c r="I177" s="169">
        <f>ROUND(E177*H177,2)</f>
        <v>0</v>
      </c>
      <c r="J177" s="168"/>
      <c r="K177" s="169">
        <f>ROUND(E177*J177,2)</f>
        <v>0</v>
      </c>
      <c r="L177" s="169">
        <v>21</v>
      </c>
      <c r="M177" s="169">
        <f>G177*(1+L177/100)</f>
        <v>0</v>
      </c>
      <c r="N177" s="167">
        <v>0</v>
      </c>
      <c r="O177" s="167">
        <f>ROUND(E177*N177,2)</f>
        <v>0</v>
      </c>
      <c r="P177" s="167">
        <v>0</v>
      </c>
      <c r="Q177" s="167">
        <f>ROUND(E177*P177,2)</f>
        <v>0</v>
      </c>
      <c r="R177" s="169" t="s">
        <v>322</v>
      </c>
      <c r="S177" s="169" t="s">
        <v>234</v>
      </c>
      <c r="T177" s="170" t="s">
        <v>234</v>
      </c>
      <c r="U177" s="152">
        <v>1.0009999999999999</v>
      </c>
      <c r="V177" s="152">
        <f>ROUND(E177*U177,2)</f>
        <v>766.23</v>
      </c>
      <c r="W177" s="152"/>
      <c r="X177" s="152" t="s">
        <v>435</v>
      </c>
      <c r="Y177" s="152" t="s">
        <v>236</v>
      </c>
      <c r="Z177" s="141"/>
      <c r="AA177" s="141"/>
      <c r="AB177" s="141"/>
      <c r="AC177" s="141"/>
      <c r="AD177" s="141"/>
      <c r="AE177" s="141"/>
      <c r="AF177" s="141"/>
      <c r="AG177" s="141" t="s">
        <v>436</v>
      </c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  <c r="AU177" s="141"/>
      <c r="AV177" s="141"/>
      <c r="AW177" s="141"/>
      <c r="AX177" s="141"/>
      <c r="AY177" s="141"/>
      <c r="AZ177" s="141"/>
      <c r="BA177" s="141"/>
      <c r="BB177" s="141"/>
      <c r="BC177" s="141"/>
      <c r="BD177" s="141"/>
      <c r="BE177" s="141"/>
      <c r="BF177" s="141"/>
      <c r="BG177" s="141"/>
      <c r="BH177" s="141"/>
    </row>
    <row r="178" spans="1:60" ht="22.5" outlineLevel="2" x14ac:dyDescent="0.2">
      <c r="A178" s="148"/>
      <c r="B178" s="149"/>
      <c r="C178" s="265" t="s">
        <v>437</v>
      </c>
      <c r="D178" s="266"/>
      <c r="E178" s="266"/>
      <c r="F178" s="266"/>
      <c r="G178" s="266"/>
      <c r="H178" s="152"/>
      <c r="I178" s="152"/>
      <c r="J178" s="152"/>
      <c r="K178" s="152"/>
      <c r="L178" s="152"/>
      <c r="M178" s="152"/>
      <c r="N178" s="151"/>
      <c r="O178" s="151"/>
      <c r="P178" s="151"/>
      <c r="Q178" s="151"/>
      <c r="R178" s="152"/>
      <c r="S178" s="152"/>
      <c r="T178" s="152"/>
      <c r="U178" s="152"/>
      <c r="V178" s="152"/>
      <c r="W178" s="152"/>
      <c r="X178" s="152"/>
      <c r="Y178" s="152"/>
      <c r="Z178" s="141"/>
      <c r="AA178" s="141"/>
      <c r="AB178" s="141"/>
      <c r="AC178" s="141"/>
      <c r="AD178" s="141"/>
      <c r="AE178" s="141"/>
      <c r="AF178" s="141"/>
      <c r="AG178" s="141" t="s">
        <v>239</v>
      </c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  <c r="AU178" s="141"/>
      <c r="AV178" s="141"/>
      <c r="AW178" s="141"/>
      <c r="AX178" s="141"/>
      <c r="AY178" s="141"/>
      <c r="AZ178" s="141"/>
      <c r="BA178" s="171" t="str">
        <f>C178</f>
        <v>na novostavbách a změnách objektů pro oplocení (815 2 JKSo), objekty zvláštní pro chov živočichů (815 3 JKSO), objekty pozemní různé (815 9 JKSO) se svislou nosnou konstrukcí monolitickou betonovou tyčovou nebo plošnou ( KMCH 2 a 3 - JKSO šesté místo)</v>
      </c>
      <c r="BB178" s="141"/>
      <c r="BC178" s="141"/>
      <c r="BD178" s="141"/>
      <c r="BE178" s="141"/>
      <c r="BF178" s="141"/>
      <c r="BG178" s="141"/>
      <c r="BH178" s="141"/>
    </row>
    <row r="179" spans="1:60" ht="22.5" outlineLevel="1" x14ac:dyDescent="0.2">
      <c r="A179" s="164">
        <v>58</v>
      </c>
      <c r="B179" s="165" t="s">
        <v>438</v>
      </c>
      <c r="C179" s="181" t="s">
        <v>439</v>
      </c>
      <c r="D179" s="166" t="s">
        <v>274</v>
      </c>
      <c r="E179" s="167">
        <v>765.45962999999995</v>
      </c>
      <c r="F179" s="168"/>
      <c r="G179" s="169">
        <f>ROUND(E179*F179,2)</f>
        <v>0</v>
      </c>
      <c r="H179" s="168"/>
      <c r="I179" s="169">
        <f>ROUND(E179*H179,2)</f>
        <v>0</v>
      </c>
      <c r="J179" s="168"/>
      <c r="K179" s="169">
        <f>ROUND(E179*J179,2)</f>
        <v>0</v>
      </c>
      <c r="L179" s="169">
        <v>21</v>
      </c>
      <c r="M179" s="169">
        <f>G179*(1+L179/100)</f>
        <v>0</v>
      </c>
      <c r="N179" s="167">
        <v>0</v>
      </c>
      <c r="O179" s="167">
        <f>ROUND(E179*N179,2)</f>
        <v>0</v>
      </c>
      <c r="P179" s="167">
        <v>0</v>
      </c>
      <c r="Q179" s="167">
        <f>ROUND(E179*P179,2)</f>
        <v>0</v>
      </c>
      <c r="R179" s="169" t="s">
        <v>322</v>
      </c>
      <c r="S179" s="169" t="s">
        <v>234</v>
      </c>
      <c r="T179" s="170" t="s">
        <v>234</v>
      </c>
      <c r="U179" s="152">
        <v>8.2000000000000003E-2</v>
      </c>
      <c r="V179" s="152">
        <f>ROUND(E179*U179,2)</f>
        <v>62.77</v>
      </c>
      <c r="W179" s="152"/>
      <c r="X179" s="152" t="s">
        <v>435</v>
      </c>
      <c r="Y179" s="152" t="s">
        <v>236</v>
      </c>
      <c r="Z179" s="141"/>
      <c r="AA179" s="141"/>
      <c r="AB179" s="141"/>
      <c r="AC179" s="141"/>
      <c r="AD179" s="141"/>
      <c r="AE179" s="141"/>
      <c r="AF179" s="141"/>
      <c r="AG179" s="141" t="s">
        <v>436</v>
      </c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  <c r="AU179" s="141"/>
      <c r="AV179" s="141"/>
      <c r="AW179" s="141"/>
      <c r="AX179" s="141"/>
      <c r="AY179" s="141"/>
      <c r="AZ179" s="141"/>
      <c r="BA179" s="141"/>
      <c r="BB179" s="141"/>
      <c r="BC179" s="141"/>
      <c r="BD179" s="141"/>
      <c r="BE179" s="141"/>
      <c r="BF179" s="141"/>
      <c r="BG179" s="141"/>
      <c r="BH179" s="141"/>
    </row>
    <row r="180" spans="1:60" ht="22.5" outlineLevel="2" x14ac:dyDescent="0.2">
      <c r="A180" s="148"/>
      <c r="B180" s="149"/>
      <c r="C180" s="265" t="s">
        <v>437</v>
      </c>
      <c r="D180" s="266"/>
      <c r="E180" s="266"/>
      <c r="F180" s="266"/>
      <c r="G180" s="266"/>
      <c r="H180" s="152"/>
      <c r="I180" s="152"/>
      <c r="J180" s="152"/>
      <c r="K180" s="152"/>
      <c r="L180" s="152"/>
      <c r="M180" s="152"/>
      <c r="N180" s="151"/>
      <c r="O180" s="151"/>
      <c r="P180" s="151"/>
      <c r="Q180" s="151"/>
      <c r="R180" s="152"/>
      <c r="S180" s="152"/>
      <c r="T180" s="152"/>
      <c r="U180" s="152"/>
      <c r="V180" s="152"/>
      <c r="W180" s="152"/>
      <c r="X180" s="152"/>
      <c r="Y180" s="152"/>
      <c r="Z180" s="141"/>
      <c r="AA180" s="141"/>
      <c r="AB180" s="141"/>
      <c r="AC180" s="141"/>
      <c r="AD180" s="141"/>
      <c r="AE180" s="141"/>
      <c r="AF180" s="141"/>
      <c r="AG180" s="141" t="s">
        <v>239</v>
      </c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  <c r="AU180" s="141"/>
      <c r="AV180" s="141"/>
      <c r="AW180" s="141"/>
      <c r="AX180" s="141"/>
      <c r="AY180" s="141"/>
      <c r="AZ180" s="141"/>
      <c r="BA180" s="171" t="str">
        <f>C180</f>
        <v>na novostavbách a změnách objektů pro oplocení (815 2 JKSo), objekty zvláštní pro chov živočichů (815 3 JKSO), objekty pozemní různé (815 9 JKSO) se svislou nosnou konstrukcí monolitickou betonovou tyčovou nebo plošnou ( KMCH 2 a 3 - JKSO šesté místo)</v>
      </c>
      <c r="BB180" s="141"/>
      <c r="BC180" s="141"/>
      <c r="BD180" s="141"/>
      <c r="BE180" s="141"/>
      <c r="BF180" s="141"/>
      <c r="BG180" s="141"/>
      <c r="BH180" s="141"/>
    </row>
    <row r="181" spans="1:60" x14ac:dyDescent="0.2">
      <c r="A181" s="157" t="s">
        <v>228</v>
      </c>
      <c r="B181" s="158" t="s">
        <v>156</v>
      </c>
      <c r="C181" s="180" t="s">
        <v>157</v>
      </c>
      <c r="D181" s="159"/>
      <c r="E181" s="160"/>
      <c r="F181" s="161"/>
      <c r="G181" s="161">
        <f>SUMIF(AG182:AG197,"&lt;&gt;NOR",G182:G197)</f>
        <v>0</v>
      </c>
      <c r="H181" s="161"/>
      <c r="I181" s="161">
        <f>SUM(I182:I197)</f>
        <v>0</v>
      </c>
      <c r="J181" s="161"/>
      <c r="K181" s="161">
        <f>SUM(K182:K197)</f>
        <v>0</v>
      </c>
      <c r="L181" s="161"/>
      <c r="M181" s="161">
        <f>SUM(M182:M197)</f>
        <v>0</v>
      </c>
      <c r="N181" s="160"/>
      <c r="O181" s="160">
        <f>SUM(O182:O197)</f>
        <v>1.53</v>
      </c>
      <c r="P181" s="160"/>
      <c r="Q181" s="160">
        <f>SUM(Q182:Q197)</f>
        <v>0</v>
      </c>
      <c r="R181" s="161"/>
      <c r="S181" s="161"/>
      <c r="T181" s="162"/>
      <c r="U181" s="156"/>
      <c r="V181" s="156">
        <f>SUM(V182:V197)</f>
        <v>81.609999999999985</v>
      </c>
      <c r="W181" s="156"/>
      <c r="X181" s="156"/>
      <c r="Y181" s="156"/>
      <c r="AG181" t="s">
        <v>229</v>
      </c>
    </row>
    <row r="182" spans="1:60" ht="22.5" outlineLevel="1" x14ac:dyDescent="0.2">
      <c r="A182" s="164">
        <v>59</v>
      </c>
      <c r="B182" s="165" t="s">
        <v>440</v>
      </c>
      <c r="C182" s="181" t="s">
        <v>441</v>
      </c>
      <c r="D182" s="166" t="s">
        <v>283</v>
      </c>
      <c r="E182" s="167">
        <v>108</v>
      </c>
      <c r="F182" s="168"/>
      <c r="G182" s="169">
        <f>ROUND(E182*F182,2)</f>
        <v>0</v>
      </c>
      <c r="H182" s="168"/>
      <c r="I182" s="169">
        <f>ROUND(E182*H182,2)</f>
        <v>0</v>
      </c>
      <c r="J182" s="168"/>
      <c r="K182" s="169">
        <f>ROUND(E182*J182,2)</f>
        <v>0</v>
      </c>
      <c r="L182" s="169">
        <v>21</v>
      </c>
      <c r="M182" s="169">
        <f>G182*(1+L182/100)</f>
        <v>0</v>
      </c>
      <c r="N182" s="167">
        <v>3.3E-4</v>
      </c>
      <c r="O182" s="167">
        <f>ROUND(E182*N182,2)</f>
        <v>0.04</v>
      </c>
      <c r="P182" s="167">
        <v>0</v>
      </c>
      <c r="Q182" s="167">
        <f>ROUND(E182*P182,2)</f>
        <v>0</v>
      </c>
      <c r="R182" s="169" t="s">
        <v>442</v>
      </c>
      <c r="S182" s="169" t="s">
        <v>234</v>
      </c>
      <c r="T182" s="170" t="s">
        <v>234</v>
      </c>
      <c r="U182" s="152">
        <v>2.75E-2</v>
      </c>
      <c r="V182" s="152">
        <f>ROUND(E182*U182,2)</f>
        <v>2.97</v>
      </c>
      <c r="W182" s="152"/>
      <c r="X182" s="152" t="s">
        <v>285</v>
      </c>
      <c r="Y182" s="152" t="s">
        <v>236</v>
      </c>
      <c r="Z182" s="141"/>
      <c r="AA182" s="141"/>
      <c r="AB182" s="141"/>
      <c r="AC182" s="141"/>
      <c r="AD182" s="141"/>
      <c r="AE182" s="141"/>
      <c r="AF182" s="141"/>
      <c r="AG182" s="141" t="s">
        <v>286</v>
      </c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  <c r="AU182" s="141"/>
      <c r="AV182" s="141"/>
      <c r="AW182" s="141"/>
      <c r="AX182" s="141"/>
      <c r="AY182" s="141"/>
      <c r="AZ182" s="141"/>
      <c r="BA182" s="141"/>
      <c r="BB182" s="141"/>
      <c r="BC182" s="141"/>
      <c r="BD182" s="141"/>
      <c r="BE182" s="141"/>
      <c r="BF182" s="141"/>
      <c r="BG182" s="141"/>
      <c r="BH182" s="141"/>
    </row>
    <row r="183" spans="1:60" outlineLevel="2" x14ac:dyDescent="0.2">
      <c r="A183" s="148"/>
      <c r="B183" s="149"/>
      <c r="C183" s="182" t="s">
        <v>2007</v>
      </c>
      <c r="D183" s="154"/>
      <c r="E183" s="155">
        <v>108</v>
      </c>
      <c r="F183" s="152"/>
      <c r="G183" s="152"/>
      <c r="H183" s="152"/>
      <c r="I183" s="152"/>
      <c r="J183" s="152"/>
      <c r="K183" s="152"/>
      <c r="L183" s="152"/>
      <c r="M183" s="152"/>
      <c r="N183" s="151"/>
      <c r="O183" s="151"/>
      <c r="P183" s="151"/>
      <c r="Q183" s="151"/>
      <c r="R183" s="152"/>
      <c r="S183" s="152"/>
      <c r="T183" s="152"/>
      <c r="U183" s="152"/>
      <c r="V183" s="152"/>
      <c r="W183" s="152"/>
      <c r="X183" s="152"/>
      <c r="Y183" s="152"/>
      <c r="Z183" s="141"/>
      <c r="AA183" s="141"/>
      <c r="AB183" s="141"/>
      <c r="AC183" s="141"/>
      <c r="AD183" s="141"/>
      <c r="AE183" s="141"/>
      <c r="AF183" s="141"/>
      <c r="AG183" s="141" t="s">
        <v>241</v>
      </c>
      <c r="AH183" s="141">
        <v>0</v>
      </c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</row>
    <row r="184" spans="1:60" ht="33.75" outlineLevel="1" x14ac:dyDescent="0.2">
      <c r="A184" s="164">
        <v>60</v>
      </c>
      <c r="B184" s="165" t="s">
        <v>443</v>
      </c>
      <c r="C184" s="181" t="s">
        <v>444</v>
      </c>
      <c r="D184" s="166" t="s">
        <v>283</v>
      </c>
      <c r="E184" s="167">
        <v>138.6</v>
      </c>
      <c r="F184" s="168"/>
      <c r="G184" s="169">
        <f>ROUND(E184*F184,2)</f>
        <v>0</v>
      </c>
      <c r="H184" s="168"/>
      <c r="I184" s="169">
        <f>ROUND(E184*H184,2)</f>
        <v>0</v>
      </c>
      <c r="J184" s="168"/>
      <c r="K184" s="169">
        <f>ROUND(E184*J184,2)</f>
        <v>0</v>
      </c>
      <c r="L184" s="169">
        <v>21</v>
      </c>
      <c r="M184" s="169">
        <f>G184*(1+L184/100)</f>
        <v>0</v>
      </c>
      <c r="N184" s="167">
        <v>5.1999999999999995E-4</v>
      </c>
      <c r="O184" s="167">
        <f>ROUND(E184*N184,2)</f>
        <v>7.0000000000000007E-2</v>
      </c>
      <c r="P184" s="167">
        <v>0</v>
      </c>
      <c r="Q184" s="167">
        <f>ROUND(E184*P184,2)</f>
        <v>0</v>
      </c>
      <c r="R184" s="169" t="s">
        <v>442</v>
      </c>
      <c r="S184" s="169" t="s">
        <v>234</v>
      </c>
      <c r="T184" s="170" t="s">
        <v>234</v>
      </c>
      <c r="U184" s="152">
        <v>4.9000000000000002E-2</v>
      </c>
      <c r="V184" s="152">
        <f>ROUND(E184*U184,2)</f>
        <v>6.79</v>
      </c>
      <c r="W184" s="152"/>
      <c r="X184" s="152" t="s">
        <v>285</v>
      </c>
      <c r="Y184" s="152" t="s">
        <v>236</v>
      </c>
      <c r="Z184" s="141"/>
      <c r="AA184" s="141"/>
      <c r="AB184" s="141"/>
      <c r="AC184" s="141"/>
      <c r="AD184" s="141"/>
      <c r="AE184" s="141"/>
      <c r="AF184" s="141"/>
      <c r="AG184" s="141" t="s">
        <v>286</v>
      </c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</row>
    <row r="185" spans="1:60" outlineLevel="2" x14ac:dyDescent="0.2">
      <c r="A185" s="148"/>
      <c r="B185" s="149"/>
      <c r="C185" s="182" t="s">
        <v>2008</v>
      </c>
      <c r="D185" s="154"/>
      <c r="E185" s="155">
        <v>138.6</v>
      </c>
      <c r="F185" s="152"/>
      <c r="G185" s="152"/>
      <c r="H185" s="152"/>
      <c r="I185" s="152"/>
      <c r="J185" s="152"/>
      <c r="K185" s="152"/>
      <c r="L185" s="152"/>
      <c r="M185" s="152"/>
      <c r="N185" s="151"/>
      <c r="O185" s="151"/>
      <c r="P185" s="151"/>
      <c r="Q185" s="151"/>
      <c r="R185" s="152"/>
      <c r="S185" s="152"/>
      <c r="T185" s="152"/>
      <c r="U185" s="152"/>
      <c r="V185" s="152"/>
      <c r="W185" s="152"/>
      <c r="X185" s="152"/>
      <c r="Y185" s="152"/>
      <c r="Z185" s="141"/>
      <c r="AA185" s="141"/>
      <c r="AB185" s="141"/>
      <c r="AC185" s="141"/>
      <c r="AD185" s="141"/>
      <c r="AE185" s="141"/>
      <c r="AF185" s="141"/>
      <c r="AG185" s="141" t="s">
        <v>241</v>
      </c>
      <c r="AH185" s="141">
        <v>0</v>
      </c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  <c r="AU185" s="141"/>
      <c r="AV185" s="141"/>
      <c r="AW185" s="141"/>
      <c r="AX185" s="141"/>
      <c r="AY185" s="141"/>
      <c r="AZ185" s="141"/>
      <c r="BA185" s="141"/>
      <c r="BB185" s="141"/>
      <c r="BC185" s="141"/>
      <c r="BD185" s="141"/>
      <c r="BE185" s="141"/>
      <c r="BF185" s="141"/>
      <c r="BG185" s="141"/>
      <c r="BH185" s="141"/>
    </row>
    <row r="186" spans="1:60" ht="22.5" outlineLevel="1" x14ac:dyDescent="0.2">
      <c r="A186" s="164">
        <v>61</v>
      </c>
      <c r="B186" s="165" t="s">
        <v>2009</v>
      </c>
      <c r="C186" s="181" t="s">
        <v>2010</v>
      </c>
      <c r="D186" s="166" t="s">
        <v>283</v>
      </c>
      <c r="E186" s="167">
        <v>29.847999999999999</v>
      </c>
      <c r="F186" s="168"/>
      <c r="G186" s="169">
        <f>ROUND(E186*F186,2)</f>
        <v>0</v>
      </c>
      <c r="H186" s="168"/>
      <c r="I186" s="169">
        <f>ROUND(E186*H186,2)</f>
        <v>0</v>
      </c>
      <c r="J186" s="168"/>
      <c r="K186" s="169">
        <f>ROUND(E186*J186,2)</f>
        <v>0</v>
      </c>
      <c r="L186" s="169">
        <v>21</v>
      </c>
      <c r="M186" s="169">
        <f>G186*(1+L186/100)</f>
        <v>0</v>
      </c>
      <c r="N186" s="167">
        <v>1E-4</v>
      </c>
      <c r="O186" s="167">
        <f>ROUND(E186*N186,2)</f>
        <v>0</v>
      </c>
      <c r="P186" s="167">
        <v>0</v>
      </c>
      <c r="Q186" s="167">
        <f>ROUND(E186*P186,2)</f>
        <v>0</v>
      </c>
      <c r="R186" s="169" t="s">
        <v>442</v>
      </c>
      <c r="S186" s="169" t="s">
        <v>234</v>
      </c>
      <c r="T186" s="170" t="s">
        <v>234</v>
      </c>
      <c r="U186" s="152">
        <v>0.34</v>
      </c>
      <c r="V186" s="152">
        <f>ROUND(E186*U186,2)</f>
        <v>10.15</v>
      </c>
      <c r="W186" s="152"/>
      <c r="X186" s="152" t="s">
        <v>285</v>
      </c>
      <c r="Y186" s="152" t="s">
        <v>236</v>
      </c>
      <c r="Z186" s="141"/>
      <c r="AA186" s="141"/>
      <c r="AB186" s="141"/>
      <c r="AC186" s="141"/>
      <c r="AD186" s="141"/>
      <c r="AE186" s="141"/>
      <c r="AF186" s="141"/>
      <c r="AG186" s="141" t="s">
        <v>286</v>
      </c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  <c r="AU186" s="141"/>
      <c r="AV186" s="141"/>
      <c r="AW186" s="141"/>
      <c r="AX186" s="141"/>
      <c r="AY186" s="141"/>
      <c r="AZ186" s="141"/>
      <c r="BA186" s="141"/>
      <c r="BB186" s="141"/>
      <c r="BC186" s="141"/>
      <c r="BD186" s="141"/>
      <c r="BE186" s="141"/>
      <c r="BF186" s="141"/>
      <c r="BG186" s="141"/>
      <c r="BH186" s="141"/>
    </row>
    <row r="187" spans="1:60" outlineLevel="2" x14ac:dyDescent="0.2">
      <c r="A187" s="148"/>
      <c r="B187" s="149"/>
      <c r="C187" s="182" t="s">
        <v>2011</v>
      </c>
      <c r="D187" s="154"/>
      <c r="E187" s="155">
        <v>29.847999999999999</v>
      </c>
      <c r="F187" s="152"/>
      <c r="G187" s="152"/>
      <c r="H187" s="152"/>
      <c r="I187" s="152"/>
      <c r="J187" s="152"/>
      <c r="K187" s="152"/>
      <c r="L187" s="152"/>
      <c r="M187" s="152"/>
      <c r="N187" s="151"/>
      <c r="O187" s="151"/>
      <c r="P187" s="151"/>
      <c r="Q187" s="151"/>
      <c r="R187" s="152"/>
      <c r="S187" s="152"/>
      <c r="T187" s="152"/>
      <c r="U187" s="152"/>
      <c r="V187" s="152"/>
      <c r="W187" s="152"/>
      <c r="X187" s="152"/>
      <c r="Y187" s="152"/>
      <c r="Z187" s="141"/>
      <c r="AA187" s="141"/>
      <c r="AB187" s="141"/>
      <c r="AC187" s="141"/>
      <c r="AD187" s="141"/>
      <c r="AE187" s="141"/>
      <c r="AF187" s="141"/>
      <c r="AG187" s="141" t="s">
        <v>241</v>
      </c>
      <c r="AH187" s="141">
        <v>0</v>
      </c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  <c r="AU187" s="141"/>
      <c r="AV187" s="141"/>
      <c r="AW187" s="141"/>
      <c r="AX187" s="141"/>
      <c r="AY187" s="141"/>
      <c r="AZ187" s="141"/>
      <c r="BA187" s="141"/>
      <c r="BB187" s="141"/>
      <c r="BC187" s="141"/>
      <c r="BD187" s="141"/>
      <c r="BE187" s="141"/>
      <c r="BF187" s="141"/>
      <c r="BG187" s="141"/>
      <c r="BH187" s="141"/>
    </row>
    <row r="188" spans="1:60" ht="22.5" outlineLevel="1" x14ac:dyDescent="0.2">
      <c r="A188" s="164">
        <v>62</v>
      </c>
      <c r="B188" s="165" t="s">
        <v>445</v>
      </c>
      <c r="C188" s="181" t="s">
        <v>446</v>
      </c>
      <c r="D188" s="166" t="s">
        <v>283</v>
      </c>
      <c r="E188" s="167">
        <v>108</v>
      </c>
      <c r="F188" s="168"/>
      <c r="G188" s="169">
        <f>ROUND(E188*F188,2)</f>
        <v>0</v>
      </c>
      <c r="H188" s="168"/>
      <c r="I188" s="169">
        <f>ROUND(E188*H188,2)</f>
        <v>0</v>
      </c>
      <c r="J188" s="168"/>
      <c r="K188" s="169">
        <f>ROUND(E188*J188,2)</f>
        <v>0</v>
      </c>
      <c r="L188" s="169">
        <v>21</v>
      </c>
      <c r="M188" s="169">
        <f>G188*(1+L188/100)</f>
        <v>0</v>
      </c>
      <c r="N188" s="167">
        <v>4.0999999999999999E-4</v>
      </c>
      <c r="O188" s="167">
        <f>ROUND(E188*N188,2)</f>
        <v>0.04</v>
      </c>
      <c r="P188" s="167">
        <v>0</v>
      </c>
      <c r="Q188" s="167">
        <f>ROUND(E188*P188,2)</f>
        <v>0</v>
      </c>
      <c r="R188" s="169" t="s">
        <v>442</v>
      </c>
      <c r="S188" s="169" t="s">
        <v>234</v>
      </c>
      <c r="T188" s="170" t="s">
        <v>234</v>
      </c>
      <c r="U188" s="152">
        <v>0.22991</v>
      </c>
      <c r="V188" s="152">
        <f>ROUND(E188*U188,2)</f>
        <v>24.83</v>
      </c>
      <c r="W188" s="152"/>
      <c r="X188" s="152" t="s">
        <v>285</v>
      </c>
      <c r="Y188" s="152" t="s">
        <v>236</v>
      </c>
      <c r="Z188" s="141"/>
      <c r="AA188" s="141"/>
      <c r="AB188" s="141"/>
      <c r="AC188" s="141"/>
      <c r="AD188" s="141"/>
      <c r="AE188" s="141"/>
      <c r="AF188" s="141"/>
      <c r="AG188" s="141" t="s">
        <v>286</v>
      </c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  <c r="AU188" s="141"/>
      <c r="AV188" s="141"/>
      <c r="AW188" s="141"/>
      <c r="AX188" s="141"/>
      <c r="AY188" s="141"/>
      <c r="AZ188" s="141"/>
      <c r="BA188" s="141"/>
      <c r="BB188" s="141"/>
      <c r="BC188" s="141"/>
      <c r="BD188" s="141"/>
      <c r="BE188" s="141"/>
      <c r="BF188" s="141"/>
      <c r="BG188" s="141"/>
      <c r="BH188" s="141"/>
    </row>
    <row r="189" spans="1:60" outlineLevel="2" x14ac:dyDescent="0.2">
      <c r="A189" s="148"/>
      <c r="B189" s="149"/>
      <c r="C189" s="182" t="s">
        <v>2007</v>
      </c>
      <c r="D189" s="154"/>
      <c r="E189" s="155">
        <v>108</v>
      </c>
      <c r="F189" s="152"/>
      <c r="G189" s="152"/>
      <c r="H189" s="152"/>
      <c r="I189" s="152"/>
      <c r="J189" s="152"/>
      <c r="K189" s="152"/>
      <c r="L189" s="152"/>
      <c r="M189" s="152"/>
      <c r="N189" s="151"/>
      <c r="O189" s="151"/>
      <c r="P189" s="151"/>
      <c r="Q189" s="151"/>
      <c r="R189" s="152"/>
      <c r="S189" s="152"/>
      <c r="T189" s="152"/>
      <c r="U189" s="152"/>
      <c r="V189" s="152"/>
      <c r="W189" s="152"/>
      <c r="X189" s="152"/>
      <c r="Y189" s="152"/>
      <c r="Z189" s="141"/>
      <c r="AA189" s="141"/>
      <c r="AB189" s="141"/>
      <c r="AC189" s="141"/>
      <c r="AD189" s="141"/>
      <c r="AE189" s="141"/>
      <c r="AF189" s="141"/>
      <c r="AG189" s="141" t="s">
        <v>241</v>
      </c>
      <c r="AH189" s="141">
        <v>0</v>
      </c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  <c r="AU189" s="141"/>
      <c r="AV189" s="141"/>
      <c r="AW189" s="141"/>
      <c r="AX189" s="141"/>
      <c r="AY189" s="141"/>
      <c r="AZ189" s="141"/>
      <c r="BA189" s="141"/>
      <c r="BB189" s="141"/>
      <c r="BC189" s="141"/>
      <c r="BD189" s="141"/>
      <c r="BE189" s="141"/>
      <c r="BF189" s="141"/>
      <c r="BG189" s="141"/>
      <c r="BH189" s="141"/>
    </row>
    <row r="190" spans="1:60" ht="22.5" outlineLevel="1" x14ac:dyDescent="0.2">
      <c r="A190" s="164">
        <v>63</v>
      </c>
      <c r="B190" s="165" t="s">
        <v>452</v>
      </c>
      <c r="C190" s="181" t="s">
        <v>453</v>
      </c>
      <c r="D190" s="166" t="s">
        <v>283</v>
      </c>
      <c r="E190" s="167">
        <v>138.6</v>
      </c>
      <c r="F190" s="168"/>
      <c r="G190" s="169">
        <f>ROUND(E190*F190,2)</f>
        <v>0</v>
      </c>
      <c r="H190" s="168"/>
      <c r="I190" s="169">
        <f>ROUND(E190*H190,2)</f>
        <v>0</v>
      </c>
      <c r="J190" s="168"/>
      <c r="K190" s="169">
        <f>ROUND(E190*J190,2)</f>
        <v>0</v>
      </c>
      <c r="L190" s="169">
        <v>21</v>
      </c>
      <c r="M190" s="169">
        <f>G190*(1+L190/100)</f>
        <v>0</v>
      </c>
      <c r="N190" s="167">
        <v>5.8E-4</v>
      </c>
      <c r="O190" s="167">
        <f>ROUND(E190*N190,2)</f>
        <v>0.08</v>
      </c>
      <c r="P190" s="167">
        <v>0</v>
      </c>
      <c r="Q190" s="167">
        <f>ROUND(E190*P190,2)</f>
        <v>0</v>
      </c>
      <c r="R190" s="169" t="s">
        <v>442</v>
      </c>
      <c r="S190" s="169" t="s">
        <v>234</v>
      </c>
      <c r="T190" s="170" t="s">
        <v>234</v>
      </c>
      <c r="U190" s="152">
        <v>0.26600000000000001</v>
      </c>
      <c r="V190" s="152">
        <f>ROUND(E190*U190,2)</f>
        <v>36.869999999999997</v>
      </c>
      <c r="W190" s="152"/>
      <c r="X190" s="152" t="s">
        <v>285</v>
      </c>
      <c r="Y190" s="152" t="s">
        <v>236</v>
      </c>
      <c r="Z190" s="141"/>
      <c r="AA190" s="141"/>
      <c r="AB190" s="141"/>
      <c r="AC190" s="141"/>
      <c r="AD190" s="141"/>
      <c r="AE190" s="141"/>
      <c r="AF190" s="141"/>
      <c r="AG190" s="141" t="s">
        <v>286</v>
      </c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  <c r="AU190" s="141"/>
      <c r="AV190" s="141"/>
      <c r="AW190" s="141"/>
      <c r="AX190" s="141"/>
      <c r="AY190" s="141"/>
      <c r="AZ190" s="141"/>
      <c r="BA190" s="141"/>
      <c r="BB190" s="141"/>
      <c r="BC190" s="141"/>
      <c r="BD190" s="141"/>
      <c r="BE190" s="141"/>
      <c r="BF190" s="141"/>
      <c r="BG190" s="141"/>
      <c r="BH190" s="141"/>
    </row>
    <row r="191" spans="1:60" outlineLevel="2" x14ac:dyDescent="0.2">
      <c r="A191" s="148"/>
      <c r="B191" s="149"/>
      <c r="C191" s="182" t="s">
        <v>2008</v>
      </c>
      <c r="D191" s="154"/>
      <c r="E191" s="155">
        <v>138.6</v>
      </c>
      <c r="F191" s="152"/>
      <c r="G191" s="152"/>
      <c r="H191" s="152"/>
      <c r="I191" s="152"/>
      <c r="J191" s="152"/>
      <c r="K191" s="152"/>
      <c r="L191" s="152"/>
      <c r="M191" s="152"/>
      <c r="N191" s="151"/>
      <c r="O191" s="151"/>
      <c r="P191" s="151"/>
      <c r="Q191" s="151"/>
      <c r="R191" s="152"/>
      <c r="S191" s="152"/>
      <c r="T191" s="152"/>
      <c r="U191" s="152"/>
      <c r="V191" s="152"/>
      <c r="W191" s="152"/>
      <c r="X191" s="152"/>
      <c r="Y191" s="152"/>
      <c r="Z191" s="141"/>
      <c r="AA191" s="141"/>
      <c r="AB191" s="141"/>
      <c r="AC191" s="141"/>
      <c r="AD191" s="141"/>
      <c r="AE191" s="141"/>
      <c r="AF191" s="141"/>
      <c r="AG191" s="141" t="s">
        <v>241</v>
      </c>
      <c r="AH191" s="141">
        <v>0</v>
      </c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  <c r="AU191" s="141"/>
      <c r="AV191" s="141"/>
      <c r="AW191" s="141"/>
      <c r="AX191" s="141"/>
      <c r="AY191" s="141"/>
      <c r="AZ191" s="141"/>
      <c r="BA191" s="141"/>
      <c r="BB191" s="141"/>
      <c r="BC191" s="141"/>
      <c r="BD191" s="141"/>
      <c r="BE191" s="141"/>
      <c r="BF191" s="141"/>
      <c r="BG191" s="141"/>
      <c r="BH191" s="141"/>
    </row>
    <row r="192" spans="1:60" ht="22.5" outlineLevel="1" x14ac:dyDescent="0.2">
      <c r="A192" s="164">
        <v>64</v>
      </c>
      <c r="B192" s="165" t="s">
        <v>2012</v>
      </c>
      <c r="C192" s="181" t="s">
        <v>2013</v>
      </c>
      <c r="D192" s="166" t="s">
        <v>283</v>
      </c>
      <c r="E192" s="167">
        <v>34.325200000000002</v>
      </c>
      <c r="F192" s="168"/>
      <c r="G192" s="169">
        <f>ROUND(E192*F192,2)</f>
        <v>0</v>
      </c>
      <c r="H192" s="168"/>
      <c r="I192" s="169">
        <f>ROUND(E192*H192,2)</f>
        <v>0</v>
      </c>
      <c r="J192" s="168"/>
      <c r="K192" s="169">
        <f>ROUND(E192*J192,2)</f>
        <v>0</v>
      </c>
      <c r="L192" s="169">
        <v>21</v>
      </c>
      <c r="M192" s="169">
        <f>G192*(1+L192/100)</f>
        <v>0</v>
      </c>
      <c r="N192" s="167">
        <v>4.4999999999999999E-4</v>
      </c>
      <c r="O192" s="167">
        <f>ROUND(E192*N192,2)</f>
        <v>0.02</v>
      </c>
      <c r="P192" s="167">
        <v>0</v>
      </c>
      <c r="Q192" s="167">
        <f>ROUND(E192*P192,2)</f>
        <v>0</v>
      </c>
      <c r="R192" s="169" t="s">
        <v>469</v>
      </c>
      <c r="S192" s="169" t="s">
        <v>234</v>
      </c>
      <c r="T192" s="170" t="s">
        <v>234</v>
      </c>
      <c r="U192" s="152">
        <v>0</v>
      </c>
      <c r="V192" s="152">
        <f>ROUND(E192*U192,2)</f>
        <v>0</v>
      </c>
      <c r="W192" s="152"/>
      <c r="X192" s="152" t="s">
        <v>276</v>
      </c>
      <c r="Y192" s="152" t="s">
        <v>236</v>
      </c>
      <c r="Z192" s="141"/>
      <c r="AA192" s="141"/>
      <c r="AB192" s="141"/>
      <c r="AC192" s="141"/>
      <c r="AD192" s="141"/>
      <c r="AE192" s="141"/>
      <c r="AF192" s="141"/>
      <c r="AG192" s="141" t="s">
        <v>277</v>
      </c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  <c r="AU192" s="141"/>
      <c r="AV192" s="141"/>
      <c r="AW192" s="141"/>
      <c r="AX192" s="141"/>
      <c r="AY192" s="141"/>
      <c r="AZ192" s="141"/>
      <c r="BA192" s="141"/>
      <c r="BB192" s="141"/>
      <c r="BC192" s="141"/>
      <c r="BD192" s="141"/>
      <c r="BE192" s="141"/>
      <c r="BF192" s="141"/>
      <c r="BG192" s="141"/>
      <c r="BH192" s="141"/>
    </row>
    <row r="193" spans="1:60" outlineLevel="2" x14ac:dyDescent="0.2">
      <c r="A193" s="148"/>
      <c r="B193" s="149"/>
      <c r="C193" s="182" t="s">
        <v>2014</v>
      </c>
      <c r="D193" s="154"/>
      <c r="E193" s="155">
        <v>34.325200000000002</v>
      </c>
      <c r="F193" s="152"/>
      <c r="G193" s="152"/>
      <c r="H193" s="152"/>
      <c r="I193" s="152"/>
      <c r="J193" s="152"/>
      <c r="K193" s="152"/>
      <c r="L193" s="152"/>
      <c r="M193" s="152"/>
      <c r="N193" s="151"/>
      <c r="O193" s="151"/>
      <c r="P193" s="151"/>
      <c r="Q193" s="151"/>
      <c r="R193" s="152"/>
      <c r="S193" s="152"/>
      <c r="T193" s="152"/>
      <c r="U193" s="152"/>
      <c r="V193" s="152"/>
      <c r="W193" s="152"/>
      <c r="X193" s="152"/>
      <c r="Y193" s="152"/>
      <c r="Z193" s="141"/>
      <c r="AA193" s="141"/>
      <c r="AB193" s="141"/>
      <c r="AC193" s="141"/>
      <c r="AD193" s="141"/>
      <c r="AE193" s="141"/>
      <c r="AF193" s="141"/>
      <c r="AG193" s="141" t="s">
        <v>241</v>
      </c>
      <c r="AH193" s="141">
        <v>0</v>
      </c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  <c r="AU193" s="141"/>
      <c r="AV193" s="141"/>
      <c r="AW193" s="141"/>
      <c r="AX193" s="141"/>
      <c r="AY193" s="141"/>
      <c r="AZ193" s="141"/>
      <c r="BA193" s="141"/>
      <c r="BB193" s="141"/>
      <c r="BC193" s="141"/>
      <c r="BD193" s="141"/>
      <c r="BE193" s="141"/>
      <c r="BF193" s="141"/>
      <c r="BG193" s="141"/>
      <c r="BH193" s="141"/>
    </row>
    <row r="194" spans="1:60" ht="33.75" outlineLevel="1" x14ac:dyDescent="0.2">
      <c r="A194" s="164">
        <v>65</v>
      </c>
      <c r="B194" s="165" t="s">
        <v>471</v>
      </c>
      <c r="C194" s="181" t="s">
        <v>472</v>
      </c>
      <c r="D194" s="166" t="s">
        <v>283</v>
      </c>
      <c r="E194" s="167">
        <v>283.58999999999997</v>
      </c>
      <c r="F194" s="168"/>
      <c r="G194" s="169">
        <f>ROUND(E194*F194,2)</f>
        <v>0</v>
      </c>
      <c r="H194" s="168"/>
      <c r="I194" s="169">
        <f>ROUND(E194*H194,2)</f>
        <v>0</v>
      </c>
      <c r="J194" s="168"/>
      <c r="K194" s="169">
        <f>ROUND(E194*J194,2)</f>
        <v>0</v>
      </c>
      <c r="L194" s="169">
        <v>21</v>
      </c>
      <c r="M194" s="169">
        <f>G194*(1+L194/100)</f>
        <v>0</v>
      </c>
      <c r="N194" s="167">
        <v>4.4999999999999997E-3</v>
      </c>
      <c r="O194" s="167">
        <f>ROUND(E194*N194,2)</f>
        <v>1.28</v>
      </c>
      <c r="P194" s="167">
        <v>0</v>
      </c>
      <c r="Q194" s="167">
        <f>ROUND(E194*P194,2)</f>
        <v>0</v>
      </c>
      <c r="R194" s="169" t="s">
        <v>469</v>
      </c>
      <c r="S194" s="169" t="s">
        <v>234</v>
      </c>
      <c r="T194" s="170" t="s">
        <v>234</v>
      </c>
      <c r="U194" s="152">
        <v>0</v>
      </c>
      <c r="V194" s="152">
        <f>ROUND(E194*U194,2)</f>
        <v>0</v>
      </c>
      <c r="W194" s="152"/>
      <c r="X194" s="152" t="s">
        <v>276</v>
      </c>
      <c r="Y194" s="152" t="s">
        <v>236</v>
      </c>
      <c r="Z194" s="141"/>
      <c r="AA194" s="141"/>
      <c r="AB194" s="141"/>
      <c r="AC194" s="141"/>
      <c r="AD194" s="141"/>
      <c r="AE194" s="141"/>
      <c r="AF194" s="141"/>
      <c r="AG194" s="141" t="s">
        <v>277</v>
      </c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  <c r="AU194" s="141"/>
      <c r="AV194" s="141"/>
      <c r="AW194" s="141"/>
      <c r="AX194" s="141"/>
      <c r="AY194" s="141"/>
      <c r="AZ194" s="141"/>
      <c r="BA194" s="141"/>
      <c r="BB194" s="141"/>
      <c r="BC194" s="141"/>
      <c r="BD194" s="141"/>
      <c r="BE194" s="141"/>
      <c r="BF194" s="141"/>
      <c r="BG194" s="141"/>
      <c r="BH194" s="141"/>
    </row>
    <row r="195" spans="1:60" outlineLevel="2" x14ac:dyDescent="0.2">
      <c r="A195" s="148"/>
      <c r="B195" s="149"/>
      <c r="C195" s="182" t="s">
        <v>2015</v>
      </c>
      <c r="D195" s="154"/>
      <c r="E195" s="155">
        <v>283.58999999999997</v>
      </c>
      <c r="F195" s="152"/>
      <c r="G195" s="152"/>
      <c r="H195" s="152"/>
      <c r="I195" s="152"/>
      <c r="J195" s="152"/>
      <c r="K195" s="152"/>
      <c r="L195" s="152"/>
      <c r="M195" s="152"/>
      <c r="N195" s="151"/>
      <c r="O195" s="151"/>
      <c r="P195" s="151"/>
      <c r="Q195" s="151"/>
      <c r="R195" s="152"/>
      <c r="S195" s="152"/>
      <c r="T195" s="152"/>
      <c r="U195" s="152"/>
      <c r="V195" s="152"/>
      <c r="W195" s="152"/>
      <c r="X195" s="152"/>
      <c r="Y195" s="152"/>
      <c r="Z195" s="141"/>
      <c r="AA195" s="141"/>
      <c r="AB195" s="141"/>
      <c r="AC195" s="141"/>
      <c r="AD195" s="141"/>
      <c r="AE195" s="141"/>
      <c r="AF195" s="141"/>
      <c r="AG195" s="141" t="s">
        <v>241</v>
      </c>
      <c r="AH195" s="141">
        <v>0</v>
      </c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  <c r="AU195" s="141"/>
      <c r="AV195" s="141"/>
      <c r="AW195" s="141"/>
      <c r="AX195" s="141"/>
      <c r="AY195" s="141"/>
      <c r="AZ195" s="141"/>
      <c r="BA195" s="141"/>
      <c r="BB195" s="141"/>
      <c r="BC195" s="141"/>
      <c r="BD195" s="141"/>
      <c r="BE195" s="141"/>
      <c r="BF195" s="141"/>
      <c r="BG195" s="141"/>
      <c r="BH195" s="141"/>
    </row>
    <row r="196" spans="1:60" outlineLevel="1" x14ac:dyDescent="0.2">
      <c r="A196" s="148">
        <v>66</v>
      </c>
      <c r="B196" s="149" t="s">
        <v>2016</v>
      </c>
      <c r="C196" s="184" t="s">
        <v>2017</v>
      </c>
      <c r="D196" s="150" t="s">
        <v>0</v>
      </c>
      <c r="E196" s="179"/>
      <c r="F196" s="153"/>
      <c r="G196" s="152">
        <f>ROUND(E196*F196,2)</f>
        <v>0</v>
      </c>
      <c r="H196" s="153"/>
      <c r="I196" s="152">
        <f>ROUND(E196*H196,2)</f>
        <v>0</v>
      </c>
      <c r="J196" s="153"/>
      <c r="K196" s="152">
        <f>ROUND(E196*J196,2)</f>
        <v>0</v>
      </c>
      <c r="L196" s="152">
        <v>21</v>
      </c>
      <c r="M196" s="152">
        <f>G196*(1+L196/100)</f>
        <v>0</v>
      </c>
      <c r="N196" s="151">
        <v>0</v>
      </c>
      <c r="O196" s="151">
        <f>ROUND(E196*N196,2)</f>
        <v>0</v>
      </c>
      <c r="P196" s="151">
        <v>0</v>
      </c>
      <c r="Q196" s="151">
        <f>ROUND(E196*P196,2)</f>
        <v>0</v>
      </c>
      <c r="R196" s="152" t="s">
        <v>442</v>
      </c>
      <c r="S196" s="152" t="s">
        <v>234</v>
      </c>
      <c r="T196" s="152" t="s">
        <v>234</v>
      </c>
      <c r="U196" s="152">
        <v>0</v>
      </c>
      <c r="V196" s="152">
        <f>ROUND(E196*U196,2)</f>
        <v>0</v>
      </c>
      <c r="W196" s="152"/>
      <c r="X196" s="152" t="s">
        <v>435</v>
      </c>
      <c r="Y196" s="152" t="s">
        <v>236</v>
      </c>
      <c r="Z196" s="141"/>
      <c r="AA196" s="141"/>
      <c r="AB196" s="141"/>
      <c r="AC196" s="141"/>
      <c r="AD196" s="141"/>
      <c r="AE196" s="141"/>
      <c r="AF196" s="141"/>
      <c r="AG196" s="141" t="s">
        <v>436</v>
      </c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  <c r="AU196" s="141"/>
      <c r="AV196" s="141"/>
      <c r="AW196" s="141"/>
      <c r="AX196" s="141"/>
      <c r="AY196" s="141"/>
      <c r="AZ196" s="141"/>
      <c r="BA196" s="141"/>
      <c r="BB196" s="141"/>
      <c r="BC196" s="141"/>
      <c r="BD196" s="141"/>
      <c r="BE196" s="141"/>
      <c r="BF196" s="141"/>
      <c r="BG196" s="141"/>
      <c r="BH196" s="141"/>
    </row>
    <row r="197" spans="1:60" outlineLevel="2" x14ac:dyDescent="0.2">
      <c r="A197" s="148"/>
      <c r="B197" s="149"/>
      <c r="C197" s="269" t="s">
        <v>476</v>
      </c>
      <c r="D197" s="270"/>
      <c r="E197" s="270"/>
      <c r="F197" s="270"/>
      <c r="G197" s="270"/>
      <c r="H197" s="152"/>
      <c r="I197" s="152"/>
      <c r="J197" s="152"/>
      <c r="K197" s="152"/>
      <c r="L197" s="152"/>
      <c r="M197" s="152"/>
      <c r="N197" s="151"/>
      <c r="O197" s="151"/>
      <c r="P197" s="151"/>
      <c r="Q197" s="151"/>
      <c r="R197" s="152"/>
      <c r="S197" s="152"/>
      <c r="T197" s="152"/>
      <c r="U197" s="152"/>
      <c r="V197" s="152"/>
      <c r="W197" s="152"/>
      <c r="X197" s="152"/>
      <c r="Y197" s="152"/>
      <c r="Z197" s="141"/>
      <c r="AA197" s="141"/>
      <c r="AB197" s="141"/>
      <c r="AC197" s="141"/>
      <c r="AD197" s="141"/>
      <c r="AE197" s="141"/>
      <c r="AF197" s="141"/>
      <c r="AG197" s="141" t="s">
        <v>239</v>
      </c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  <c r="AU197" s="141"/>
      <c r="AV197" s="141"/>
      <c r="AW197" s="141"/>
      <c r="AX197" s="141"/>
      <c r="AY197" s="141"/>
      <c r="AZ197" s="141"/>
      <c r="BA197" s="141"/>
      <c r="BB197" s="141"/>
      <c r="BC197" s="141"/>
      <c r="BD197" s="141"/>
      <c r="BE197" s="141"/>
      <c r="BF197" s="141"/>
      <c r="BG197" s="141"/>
      <c r="BH197" s="141"/>
    </row>
    <row r="198" spans="1:60" x14ac:dyDescent="0.2">
      <c r="A198" s="157" t="s">
        <v>228</v>
      </c>
      <c r="B198" s="158" t="s">
        <v>158</v>
      </c>
      <c r="C198" s="180" t="s">
        <v>159</v>
      </c>
      <c r="D198" s="159"/>
      <c r="E198" s="160"/>
      <c r="F198" s="161"/>
      <c r="G198" s="161">
        <f>SUMIF(AG199:AG214,"&lt;&gt;NOR",G199:G214)</f>
        <v>0</v>
      </c>
      <c r="H198" s="161"/>
      <c r="I198" s="161">
        <f>SUM(I199:I214)</f>
        <v>0</v>
      </c>
      <c r="J198" s="161"/>
      <c r="K198" s="161">
        <f>SUM(K199:K214)</f>
        <v>0</v>
      </c>
      <c r="L198" s="161"/>
      <c r="M198" s="161">
        <f>SUM(M199:M214)</f>
        <v>0</v>
      </c>
      <c r="N198" s="160"/>
      <c r="O198" s="160">
        <f>SUM(O199:O214)</f>
        <v>0.73</v>
      </c>
      <c r="P198" s="160"/>
      <c r="Q198" s="160">
        <f>SUM(Q199:Q214)</f>
        <v>0</v>
      </c>
      <c r="R198" s="161"/>
      <c r="S198" s="161"/>
      <c r="T198" s="162"/>
      <c r="U198" s="156"/>
      <c r="V198" s="156">
        <f>SUM(V199:V214)</f>
        <v>121.02</v>
      </c>
      <c r="W198" s="156"/>
      <c r="X198" s="156"/>
      <c r="Y198" s="156"/>
      <c r="AG198" t="s">
        <v>229</v>
      </c>
    </row>
    <row r="199" spans="1:60" outlineLevel="1" x14ac:dyDescent="0.2">
      <c r="A199" s="164">
        <v>67</v>
      </c>
      <c r="B199" s="165" t="s">
        <v>2018</v>
      </c>
      <c r="C199" s="181" t="s">
        <v>2019</v>
      </c>
      <c r="D199" s="166" t="s">
        <v>283</v>
      </c>
      <c r="E199" s="167">
        <v>110.3</v>
      </c>
      <c r="F199" s="168"/>
      <c r="G199" s="169">
        <f>ROUND(E199*F199,2)</f>
        <v>0</v>
      </c>
      <c r="H199" s="168"/>
      <c r="I199" s="169">
        <f>ROUND(E199*H199,2)</f>
        <v>0</v>
      </c>
      <c r="J199" s="168"/>
      <c r="K199" s="169">
        <f>ROUND(E199*J199,2)</f>
        <v>0</v>
      </c>
      <c r="L199" s="169">
        <v>21</v>
      </c>
      <c r="M199" s="169">
        <f>G199*(1+L199/100)</f>
        <v>0</v>
      </c>
      <c r="N199" s="167">
        <v>0</v>
      </c>
      <c r="O199" s="167">
        <f>ROUND(E199*N199,2)</f>
        <v>0</v>
      </c>
      <c r="P199" s="167">
        <v>0</v>
      </c>
      <c r="Q199" s="167">
        <f>ROUND(E199*P199,2)</f>
        <v>0</v>
      </c>
      <c r="R199" s="169" t="s">
        <v>442</v>
      </c>
      <c r="S199" s="169" t="s">
        <v>234</v>
      </c>
      <c r="T199" s="170" t="s">
        <v>234</v>
      </c>
      <c r="U199" s="152">
        <v>0.20699999999999999</v>
      </c>
      <c r="V199" s="152">
        <f>ROUND(E199*U199,2)</f>
        <v>22.83</v>
      </c>
      <c r="W199" s="152"/>
      <c r="X199" s="152" t="s">
        <v>285</v>
      </c>
      <c r="Y199" s="152" t="s">
        <v>236</v>
      </c>
      <c r="Z199" s="141"/>
      <c r="AA199" s="141"/>
      <c r="AB199" s="141"/>
      <c r="AC199" s="141"/>
      <c r="AD199" s="141"/>
      <c r="AE199" s="141"/>
      <c r="AF199" s="141"/>
      <c r="AG199" s="141" t="s">
        <v>286</v>
      </c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  <c r="AU199" s="141"/>
      <c r="AV199" s="141"/>
      <c r="AW199" s="141"/>
      <c r="AX199" s="141"/>
      <c r="AY199" s="141"/>
      <c r="AZ199" s="141"/>
      <c r="BA199" s="141"/>
      <c r="BB199" s="141"/>
      <c r="BC199" s="141"/>
      <c r="BD199" s="141"/>
      <c r="BE199" s="141"/>
      <c r="BF199" s="141"/>
      <c r="BG199" s="141"/>
      <c r="BH199" s="141"/>
    </row>
    <row r="200" spans="1:60" outlineLevel="2" x14ac:dyDescent="0.2">
      <c r="A200" s="148"/>
      <c r="B200" s="149"/>
      <c r="C200" s="182" t="s">
        <v>2020</v>
      </c>
      <c r="D200" s="154"/>
      <c r="E200" s="155"/>
      <c r="F200" s="152"/>
      <c r="G200" s="152"/>
      <c r="H200" s="152"/>
      <c r="I200" s="152"/>
      <c r="J200" s="152"/>
      <c r="K200" s="152"/>
      <c r="L200" s="152"/>
      <c r="M200" s="152"/>
      <c r="N200" s="151"/>
      <c r="O200" s="151"/>
      <c r="P200" s="151"/>
      <c r="Q200" s="151"/>
      <c r="R200" s="152"/>
      <c r="S200" s="152"/>
      <c r="T200" s="152"/>
      <c r="U200" s="152"/>
      <c r="V200" s="152"/>
      <c r="W200" s="152"/>
      <c r="X200" s="152"/>
      <c r="Y200" s="152"/>
      <c r="Z200" s="141"/>
      <c r="AA200" s="141"/>
      <c r="AB200" s="141"/>
      <c r="AC200" s="141"/>
      <c r="AD200" s="141"/>
      <c r="AE200" s="141"/>
      <c r="AF200" s="141"/>
      <c r="AG200" s="141" t="s">
        <v>241</v>
      </c>
      <c r="AH200" s="141">
        <v>0</v>
      </c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  <c r="AU200" s="141"/>
      <c r="AV200" s="141"/>
      <c r="AW200" s="141"/>
      <c r="AX200" s="141"/>
      <c r="AY200" s="141"/>
      <c r="AZ200" s="141"/>
      <c r="BA200" s="141"/>
      <c r="BB200" s="141"/>
      <c r="BC200" s="141"/>
      <c r="BD200" s="141"/>
      <c r="BE200" s="141"/>
      <c r="BF200" s="141"/>
      <c r="BG200" s="141"/>
      <c r="BH200" s="141"/>
    </row>
    <row r="201" spans="1:60" outlineLevel="3" x14ac:dyDescent="0.2">
      <c r="A201" s="148"/>
      <c r="B201" s="149"/>
      <c r="C201" s="182" t="s">
        <v>2021</v>
      </c>
      <c r="D201" s="154"/>
      <c r="E201" s="155">
        <v>110.3</v>
      </c>
      <c r="F201" s="152"/>
      <c r="G201" s="152"/>
      <c r="H201" s="152"/>
      <c r="I201" s="152"/>
      <c r="J201" s="152"/>
      <c r="K201" s="152"/>
      <c r="L201" s="152"/>
      <c r="M201" s="152"/>
      <c r="N201" s="151"/>
      <c r="O201" s="151"/>
      <c r="P201" s="151"/>
      <c r="Q201" s="151"/>
      <c r="R201" s="152"/>
      <c r="S201" s="152"/>
      <c r="T201" s="152"/>
      <c r="U201" s="152"/>
      <c r="V201" s="152"/>
      <c r="W201" s="152"/>
      <c r="X201" s="152"/>
      <c r="Y201" s="152"/>
      <c r="Z201" s="141"/>
      <c r="AA201" s="141"/>
      <c r="AB201" s="141"/>
      <c r="AC201" s="141"/>
      <c r="AD201" s="141"/>
      <c r="AE201" s="141"/>
      <c r="AF201" s="141"/>
      <c r="AG201" s="141" t="s">
        <v>241</v>
      </c>
      <c r="AH201" s="141">
        <v>0</v>
      </c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  <c r="AU201" s="141"/>
      <c r="AV201" s="141"/>
      <c r="AW201" s="141"/>
      <c r="AX201" s="141"/>
      <c r="AY201" s="141"/>
      <c r="AZ201" s="141"/>
      <c r="BA201" s="141"/>
      <c r="BB201" s="141"/>
      <c r="BC201" s="141"/>
      <c r="BD201" s="141"/>
      <c r="BE201" s="141"/>
      <c r="BF201" s="141"/>
      <c r="BG201" s="141"/>
      <c r="BH201" s="141"/>
    </row>
    <row r="202" spans="1:60" ht="22.5" outlineLevel="1" x14ac:dyDescent="0.2">
      <c r="A202" s="164">
        <v>68</v>
      </c>
      <c r="B202" s="165" t="s">
        <v>2022</v>
      </c>
      <c r="C202" s="181" t="s">
        <v>2023</v>
      </c>
      <c r="D202" s="166" t="s">
        <v>283</v>
      </c>
      <c r="E202" s="167">
        <v>110.3</v>
      </c>
      <c r="F202" s="168"/>
      <c r="G202" s="169">
        <f>ROUND(E202*F202,2)</f>
        <v>0</v>
      </c>
      <c r="H202" s="168"/>
      <c r="I202" s="169">
        <f>ROUND(E202*H202,2)</f>
        <v>0</v>
      </c>
      <c r="J202" s="168"/>
      <c r="K202" s="169">
        <f>ROUND(E202*J202,2)</f>
        <v>0</v>
      </c>
      <c r="L202" s="169">
        <v>21</v>
      </c>
      <c r="M202" s="169">
        <f>G202*(1+L202/100)</f>
        <v>0</v>
      </c>
      <c r="N202" s="167">
        <v>1.2999999999999999E-4</v>
      </c>
      <c r="O202" s="167">
        <f>ROUND(E202*N202,2)</f>
        <v>0.01</v>
      </c>
      <c r="P202" s="167">
        <v>0</v>
      </c>
      <c r="Q202" s="167">
        <f>ROUND(E202*P202,2)</f>
        <v>0</v>
      </c>
      <c r="R202" s="169" t="s">
        <v>442</v>
      </c>
      <c r="S202" s="169" t="s">
        <v>234</v>
      </c>
      <c r="T202" s="170" t="s">
        <v>234</v>
      </c>
      <c r="U202" s="152">
        <v>0.84799999999999998</v>
      </c>
      <c r="V202" s="152">
        <f>ROUND(E202*U202,2)</f>
        <v>93.53</v>
      </c>
      <c r="W202" s="152"/>
      <c r="X202" s="152" t="s">
        <v>285</v>
      </c>
      <c r="Y202" s="152" t="s">
        <v>236</v>
      </c>
      <c r="Z202" s="141"/>
      <c r="AA202" s="141"/>
      <c r="AB202" s="141"/>
      <c r="AC202" s="141"/>
      <c r="AD202" s="141"/>
      <c r="AE202" s="141"/>
      <c r="AF202" s="141"/>
      <c r="AG202" s="141" t="s">
        <v>286</v>
      </c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  <c r="AU202" s="141"/>
      <c r="AV202" s="141"/>
      <c r="AW202" s="141"/>
      <c r="AX202" s="141"/>
      <c r="AY202" s="141"/>
      <c r="AZ202" s="141"/>
      <c r="BA202" s="141"/>
      <c r="BB202" s="141"/>
      <c r="BC202" s="141"/>
      <c r="BD202" s="141"/>
      <c r="BE202" s="141"/>
      <c r="BF202" s="141"/>
      <c r="BG202" s="141"/>
      <c r="BH202" s="141"/>
    </row>
    <row r="203" spans="1:60" outlineLevel="2" x14ac:dyDescent="0.2">
      <c r="A203" s="148"/>
      <c r="B203" s="149"/>
      <c r="C203" s="182" t="s">
        <v>2020</v>
      </c>
      <c r="D203" s="154"/>
      <c r="E203" s="155"/>
      <c r="F203" s="152"/>
      <c r="G203" s="152"/>
      <c r="H203" s="152"/>
      <c r="I203" s="152"/>
      <c r="J203" s="152"/>
      <c r="K203" s="152"/>
      <c r="L203" s="152"/>
      <c r="M203" s="152"/>
      <c r="N203" s="151"/>
      <c r="O203" s="151"/>
      <c r="P203" s="151"/>
      <c r="Q203" s="151"/>
      <c r="R203" s="152"/>
      <c r="S203" s="152"/>
      <c r="T203" s="152"/>
      <c r="U203" s="152"/>
      <c r="V203" s="152"/>
      <c r="W203" s="152"/>
      <c r="X203" s="152"/>
      <c r="Y203" s="152"/>
      <c r="Z203" s="141"/>
      <c r="AA203" s="141"/>
      <c r="AB203" s="141"/>
      <c r="AC203" s="141"/>
      <c r="AD203" s="141"/>
      <c r="AE203" s="141"/>
      <c r="AF203" s="141"/>
      <c r="AG203" s="141" t="s">
        <v>241</v>
      </c>
      <c r="AH203" s="141">
        <v>0</v>
      </c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  <c r="AU203" s="141"/>
      <c r="AV203" s="141"/>
      <c r="AW203" s="141"/>
      <c r="AX203" s="141"/>
      <c r="AY203" s="141"/>
      <c r="AZ203" s="141"/>
      <c r="BA203" s="141"/>
      <c r="BB203" s="141"/>
      <c r="BC203" s="141"/>
      <c r="BD203" s="141"/>
      <c r="BE203" s="141"/>
      <c r="BF203" s="141"/>
      <c r="BG203" s="141"/>
      <c r="BH203" s="141"/>
    </row>
    <row r="204" spans="1:60" outlineLevel="3" x14ac:dyDescent="0.2">
      <c r="A204" s="148"/>
      <c r="B204" s="149"/>
      <c r="C204" s="182" t="s">
        <v>2021</v>
      </c>
      <c r="D204" s="154"/>
      <c r="E204" s="155">
        <v>110.3</v>
      </c>
      <c r="F204" s="152"/>
      <c r="G204" s="152"/>
      <c r="H204" s="152"/>
      <c r="I204" s="152"/>
      <c r="J204" s="152"/>
      <c r="K204" s="152"/>
      <c r="L204" s="152"/>
      <c r="M204" s="152"/>
      <c r="N204" s="151"/>
      <c r="O204" s="151"/>
      <c r="P204" s="151"/>
      <c r="Q204" s="151"/>
      <c r="R204" s="152"/>
      <c r="S204" s="152"/>
      <c r="T204" s="152"/>
      <c r="U204" s="152"/>
      <c r="V204" s="152"/>
      <c r="W204" s="152"/>
      <c r="X204" s="152"/>
      <c r="Y204" s="152"/>
      <c r="Z204" s="141"/>
      <c r="AA204" s="141"/>
      <c r="AB204" s="141"/>
      <c r="AC204" s="141"/>
      <c r="AD204" s="141"/>
      <c r="AE204" s="141"/>
      <c r="AF204" s="141"/>
      <c r="AG204" s="141" t="s">
        <v>241</v>
      </c>
      <c r="AH204" s="141">
        <v>0</v>
      </c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1"/>
      <c r="BG204" s="141"/>
      <c r="BH204" s="141"/>
    </row>
    <row r="205" spans="1:60" ht="22.5" outlineLevel="1" x14ac:dyDescent="0.2">
      <c r="A205" s="164">
        <v>69</v>
      </c>
      <c r="B205" s="165" t="s">
        <v>2024</v>
      </c>
      <c r="C205" s="181" t="s">
        <v>2025</v>
      </c>
      <c r="D205" s="166" t="s">
        <v>299</v>
      </c>
      <c r="E205" s="167">
        <v>18.5</v>
      </c>
      <c r="F205" s="168"/>
      <c r="G205" s="169">
        <f>ROUND(E205*F205,2)</f>
        <v>0</v>
      </c>
      <c r="H205" s="168"/>
      <c r="I205" s="169">
        <f>ROUND(E205*H205,2)</f>
        <v>0</v>
      </c>
      <c r="J205" s="168"/>
      <c r="K205" s="169">
        <f>ROUND(E205*J205,2)</f>
        <v>0</v>
      </c>
      <c r="L205" s="169">
        <v>21</v>
      </c>
      <c r="M205" s="169">
        <f>G205*(1+L205/100)</f>
        <v>0</v>
      </c>
      <c r="N205" s="167">
        <v>2.5000000000000001E-3</v>
      </c>
      <c r="O205" s="167">
        <f>ROUND(E205*N205,2)</f>
        <v>0.05</v>
      </c>
      <c r="P205" s="167">
        <v>0</v>
      </c>
      <c r="Q205" s="167">
        <f>ROUND(E205*P205,2)</f>
        <v>0</v>
      </c>
      <c r="R205" s="169"/>
      <c r="S205" s="169" t="s">
        <v>267</v>
      </c>
      <c r="T205" s="170" t="s">
        <v>275</v>
      </c>
      <c r="U205" s="152">
        <v>0.252</v>
      </c>
      <c r="V205" s="152">
        <f>ROUND(E205*U205,2)</f>
        <v>4.66</v>
      </c>
      <c r="W205" s="152"/>
      <c r="X205" s="152" t="s">
        <v>285</v>
      </c>
      <c r="Y205" s="152" t="s">
        <v>236</v>
      </c>
      <c r="Z205" s="141"/>
      <c r="AA205" s="141"/>
      <c r="AB205" s="141"/>
      <c r="AC205" s="141"/>
      <c r="AD205" s="141"/>
      <c r="AE205" s="141"/>
      <c r="AF205" s="141"/>
      <c r="AG205" s="141" t="s">
        <v>286</v>
      </c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  <c r="AU205" s="141"/>
      <c r="AV205" s="141"/>
      <c r="AW205" s="141"/>
      <c r="AX205" s="141"/>
      <c r="AY205" s="141"/>
      <c r="AZ205" s="141"/>
      <c r="BA205" s="141"/>
      <c r="BB205" s="141"/>
      <c r="BC205" s="141"/>
      <c r="BD205" s="141"/>
      <c r="BE205" s="141"/>
      <c r="BF205" s="141"/>
      <c r="BG205" s="141"/>
      <c r="BH205" s="141"/>
    </row>
    <row r="206" spans="1:60" outlineLevel="2" x14ac:dyDescent="0.2">
      <c r="A206" s="148"/>
      <c r="B206" s="149"/>
      <c r="C206" s="182" t="s">
        <v>2026</v>
      </c>
      <c r="D206" s="154"/>
      <c r="E206" s="155">
        <v>18.5</v>
      </c>
      <c r="F206" s="152"/>
      <c r="G206" s="152"/>
      <c r="H206" s="152"/>
      <c r="I206" s="152"/>
      <c r="J206" s="152"/>
      <c r="K206" s="152"/>
      <c r="L206" s="152"/>
      <c r="M206" s="152"/>
      <c r="N206" s="151"/>
      <c r="O206" s="151"/>
      <c r="P206" s="151"/>
      <c r="Q206" s="151"/>
      <c r="R206" s="152"/>
      <c r="S206" s="152"/>
      <c r="T206" s="152"/>
      <c r="U206" s="152"/>
      <c r="V206" s="152"/>
      <c r="W206" s="152"/>
      <c r="X206" s="152"/>
      <c r="Y206" s="152"/>
      <c r="Z206" s="141"/>
      <c r="AA206" s="141"/>
      <c r="AB206" s="141"/>
      <c r="AC206" s="141"/>
      <c r="AD206" s="141"/>
      <c r="AE206" s="141"/>
      <c r="AF206" s="141"/>
      <c r="AG206" s="141" t="s">
        <v>241</v>
      </c>
      <c r="AH206" s="141">
        <v>0</v>
      </c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  <c r="AU206" s="141"/>
      <c r="AV206" s="141"/>
      <c r="AW206" s="141"/>
      <c r="AX206" s="141"/>
      <c r="AY206" s="141"/>
      <c r="AZ206" s="141"/>
      <c r="BA206" s="141"/>
      <c r="BB206" s="141"/>
      <c r="BC206" s="141"/>
      <c r="BD206" s="141"/>
      <c r="BE206" s="141"/>
      <c r="BF206" s="141"/>
      <c r="BG206" s="141"/>
      <c r="BH206" s="141"/>
    </row>
    <row r="207" spans="1:60" outlineLevel="1" x14ac:dyDescent="0.2">
      <c r="A207" s="164">
        <v>70</v>
      </c>
      <c r="B207" s="165" t="s">
        <v>2027</v>
      </c>
      <c r="C207" s="181" t="s">
        <v>2028</v>
      </c>
      <c r="D207" s="166" t="s">
        <v>283</v>
      </c>
      <c r="E207" s="167">
        <v>126.845</v>
      </c>
      <c r="F207" s="168"/>
      <c r="G207" s="169">
        <f>ROUND(E207*F207,2)</f>
        <v>0</v>
      </c>
      <c r="H207" s="168"/>
      <c r="I207" s="169">
        <f>ROUND(E207*H207,2)</f>
        <v>0</v>
      </c>
      <c r="J207" s="168"/>
      <c r="K207" s="169">
        <f>ROUND(E207*J207,2)</f>
        <v>0</v>
      </c>
      <c r="L207" s="169">
        <v>21</v>
      </c>
      <c r="M207" s="169">
        <f>G207*(1+L207/100)</f>
        <v>0</v>
      </c>
      <c r="N207" s="167">
        <v>1.8500000000000001E-3</v>
      </c>
      <c r="O207" s="167">
        <f>ROUND(E207*N207,2)</f>
        <v>0.23</v>
      </c>
      <c r="P207" s="167">
        <v>0</v>
      </c>
      <c r="Q207" s="167">
        <f>ROUND(E207*P207,2)</f>
        <v>0</v>
      </c>
      <c r="R207" s="169" t="s">
        <v>469</v>
      </c>
      <c r="S207" s="169" t="s">
        <v>234</v>
      </c>
      <c r="T207" s="170" t="s">
        <v>234</v>
      </c>
      <c r="U207" s="152">
        <v>0</v>
      </c>
      <c r="V207" s="152">
        <f>ROUND(E207*U207,2)</f>
        <v>0</v>
      </c>
      <c r="W207" s="152"/>
      <c r="X207" s="152" t="s">
        <v>276</v>
      </c>
      <c r="Y207" s="152" t="s">
        <v>236</v>
      </c>
      <c r="Z207" s="141"/>
      <c r="AA207" s="141"/>
      <c r="AB207" s="141"/>
      <c r="AC207" s="141"/>
      <c r="AD207" s="141"/>
      <c r="AE207" s="141"/>
      <c r="AF207" s="141"/>
      <c r="AG207" s="141" t="s">
        <v>277</v>
      </c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  <c r="AU207" s="141"/>
      <c r="AV207" s="141"/>
      <c r="AW207" s="141"/>
      <c r="AX207" s="141"/>
      <c r="AY207" s="141"/>
      <c r="AZ207" s="141"/>
      <c r="BA207" s="141"/>
      <c r="BB207" s="141"/>
      <c r="BC207" s="141"/>
      <c r="BD207" s="141"/>
      <c r="BE207" s="141"/>
      <c r="BF207" s="141"/>
      <c r="BG207" s="141"/>
      <c r="BH207" s="141"/>
    </row>
    <row r="208" spans="1:60" outlineLevel="2" x14ac:dyDescent="0.2">
      <c r="A208" s="148"/>
      <c r="B208" s="149"/>
      <c r="C208" s="182" t="s">
        <v>2020</v>
      </c>
      <c r="D208" s="154"/>
      <c r="E208" s="155"/>
      <c r="F208" s="152"/>
      <c r="G208" s="152"/>
      <c r="H208" s="152"/>
      <c r="I208" s="152"/>
      <c r="J208" s="152"/>
      <c r="K208" s="152"/>
      <c r="L208" s="152"/>
      <c r="M208" s="152"/>
      <c r="N208" s="151"/>
      <c r="O208" s="151"/>
      <c r="P208" s="151"/>
      <c r="Q208" s="151"/>
      <c r="R208" s="152"/>
      <c r="S208" s="152"/>
      <c r="T208" s="152"/>
      <c r="U208" s="152"/>
      <c r="V208" s="152"/>
      <c r="W208" s="152"/>
      <c r="X208" s="152"/>
      <c r="Y208" s="152"/>
      <c r="Z208" s="141"/>
      <c r="AA208" s="141"/>
      <c r="AB208" s="141"/>
      <c r="AC208" s="141"/>
      <c r="AD208" s="141"/>
      <c r="AE208" s="141"/>
      <c r="AF208" s="141"/>
      <c r="AG208" s="141" t="s">
        <v>241</v>
      </c>
      <c r="AH208" s="141">
        <v>0</v>
      </c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  <c r="AU208" s="141"/>
      <c r="AV208" s="141"/>
      <c r="AW208" s="141"/>
      <c r="AX208" s="141"/>
      <c r="AY208" s="141"/>
      <c r="AZ208" s="141"/>
      <c r="BA208" s="141"/>
      <c r="BB208" s="141"/>
      <c r="BC208" s="141"/>
      <c r="BD208" s="141"/>
      <c r="BE208" s="141"/>
      <c r="BF208" s="141"/>
      <c r="BG208" s="141"/>
      <c r="BH208" s="141"/>
    </row>
    <row r="209" spans="1:60" outlineLevel="3" x14ac:dyDescent="0.2">
      <c r="A209" s="148"/>
      <c r="B209" s="149"/>
      <c r="C209" s="182" t="s">
        <v>2029</v>
      </c>
      <c r="D209" s="154"/>
      <c r="E209" s="155">
        <v>126.845</v>
      </c>
      <c r="F209" s="152"/>
      <c r="G209" s="152"/>
      <c r="H209" s="152"/>
      <c r="I209" s="152"/>
      <c r="J209" s="152"/>
      <c r="K209" s="152"/>
      <c r="L209" s="152"/>
      <c r="M209" s="152"/>
      <c r="N209" s="151"/>
      <c r="O209" s="151"/>
      <c r="P209" s="151"/>
      <c r="Q209" s="151"/>
      <c r="R209" s="152"/>
      <c r="S209" s="152"/>
      <c r="T209" s="152"/>
      <c r="U209" s="152"/>
      <c r="V209" s="152"/>
      <c r="W209" s="152"/>
      <c r="X209" s="152"/>
      <c r="Y209" s="152"/>
      <c r="Z209" s="141"/>
      <c r="AA209" s="141"/>
      <c r="AB209" s="141"/>
      <c r="AC209" s="141"/>
      <c r="AD209" s="141"/>
      <c r="AE209" s="141"/>
      <c r="AF209" s="141"/>
      <c r="AG209" s="141" t="s">
        <v>241</v>
      </c>
      <c r="AH209" s="141">
        <v>0</v>
      </c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  <c r="AU209" s="141"/>
      <c r="AV209" s="141"/>
      <c r="AW209" s="141"/>
      <c r="AX209" s="141"/>
      <c r="AY209" s="141"/>
      <c r="AZ209" s="141"/>
      <c r="BA209" s="141"/>
      <c r="BB209" s="141"/>
      <c r="BC209" s="141"/>
      <c r="BD209" s="141"/>
      <c r="BE209" s="141"/>
      <c r="BF209" s="141"/>
      <c r="BG209" s="141"/>
      <c r="BH209" s="141"/>
    </row>
    <row r="210" spans="1:60" ht="33.75" outlineLevel="1" x14ac:dyDescent="0.2">
      <c r="A210" s="164">
        <v>71</v>
      </c>
      <c r="B210" s="165" t="s">
        <v>2030</v>
      </c>
      <c r="C210" s="181" t="s">
        <v>2031</v>
      </c>
      <c r="D210" s="166" t="s">
        <v>283</v>
      </c>
      <c r="E210" s="167">
        <v>126.845</v>
      </c>
      <c r="F210" s="168"/>
      <c r="G210" s="169">
        <f>ROUND(E210*F210,2)</f>
        <v>0</v>
      </c>
      <c r="H210" s="168"/>
      <c r="I210" s="169">
        <f>ROUND(E210*H210,2)</f>
        <v>0</v>
      </c>
      <c r="J210" s="168"/>
      <c r="K210" s="169">
        <f>ROUND(E210*J210,2)</f>
        <v>0</v>
      </c>
      <c r="L210" s="169">
        <v>21</v>
      </c>
      <c r="M210" s="169">
        <f>G210*(1+L210/100)</f>
        <v>0</v>
      </c>
      <c r="N210" s="167">
        <v>3.5000000000000001E-3</v>
      </c>
      <c r="O210" s="167">
        <f>ROUND(E210*N210,2)</f>
        <v>0.44</v>
      </c>
      <c r="P210" s="167">
        <v>0</v>
      </c>
      <c r="Q210" s="167">
        <f>ROUND(E210*P210,2)</f>
        <v>0</v>
      </c>
      <c r="R210" s="169" t="s">
        <v>469</v>
      </c>
      <c r="S210" s="169" t="s">
        <v>234</v>
      </c>
      <c r="T210" s="170" t="s">
        <v>234</v>
      </c>
      <c r="U210" s="152">
        <v>0</v>
      </c>
      <c r="V210" s="152">
        <f>ROUND(E210*U210,2)</f>
        <v>0</v>
      </c>
      <c r="W210" s="152"/>
      <c r="X210" s="152" t="s">
        <v>276</v>
      </c>
      <c r="Y210" s="152" t="s">
        <v>236</v>
      </c>
      <c r="Z210" s="141"/>
      <c r="AA210" s="141"/>
      <c r="AB210" s="141"/>
      <c r="AC210" s="141"/>
      <c r="AD210" s="141"/>
      <c r="AE210" s="141"/>
      <c r="AF210" s="141"/>
      <c r="AG210" s="141" t="s">
        <v>277</v>
      </c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  <c r="AU210" s="141"/>
      <c r="AV210" s="141"/>
      <c r="AW210" s="141"/>
      <c r="AX210" s="141"/>
      <c r="AY210" s="141"/>
      <c r="AZ210" s="141"/>
      <c r="BA210" s="141"/>
      <c r="BB210" s="141"/>
      <c r="BC210" s="141"/>
      <c r="BD210" s="141"/>
      <c r="BE210" s="141"/>
      <c r="BF210" s="141"/>
      <c r="BG210" s="141"/>
      <c r="BH210" s="141"/>
    </row>
    <row r="211" spans="1:60" outlineLevel="2" x14ac:dyDescent="0.2">
      <c r="A211" s="148"/>
      <c r="B211" s="149"/>
      <c r="C211" s="182" t="s">
        <v>2020</v>
      </c>
      <c r="D211" s="154"/>
      <c r="E211" s="155"/>
      <c r="F211" s="152"/>
      <c r="G211" s="152"/>
      <c r="H211" s="152"/>
      <c r="I211" s="152"/>
      <c r="J211" s="152"/>
      <c r="K211" s="152"/>
      <c r="L211" s="152"/>
      <c r="M211" s="152"/>
      <c r="N211" s="151"/>
      <c r="O211" s="151"/>
      <c r="P211" s="151"/>
      <c r="Q211" s="151"/>
      <c r="R211" s="152"/>
      <c r="S211" s="152"/>
      <c r="T211" s="152"/>
      <c r="U211" s="152"/>
      <c r="V211" s="152"/>
      <c r="W211" s="152"/>
      <c r="X211" s="152"/>
      <c r="Y211" s="152"/>
      <c r="Z211" s="141"/>
      <c r="AA211" s="141"/>
      <c r="AB211" s="141"/>
      <c r="AC211" s="141"/>
      <c r="AD211" s="141"/>
      <c r="AE211" s="141"/>
      <c r="AF211" s="141"/>
      <c r="AG211" s="141" t="s">
        <v>241</v>
      </c>
      <c r="AH211" s="141">
        <v>0</v>
      </c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  <c r="AU211" s="141"/>
      <c r="AV211" s="141"/>
      <c r="AW211" s="141"/>
      <c r="AX211" s="141"/>
      <c r="AY211" s="141"/>
      <c r="AZ211" s="141"/>
      <c r="BA211" s="141"/>
      <c r="BB211" s="141"/>
      <c r="BC211" s="141"/>
      <c r="BD211" s="141"/>
      <c r="BE211" s="141"/>
      <c r="BF211" s="141"/>
      <c r="BG211" s="141"/>
      <c r="BH211" s="141"/>
    </row>
    <row r="212" spans="1:60" outlineLevel="3" x14ac:dyDescent="0.2">
      <c r="A212" s="148"/>
      <c r="B212" s="149"/>
      <c r="C212" s="182" t="s">
        <v>2032</v>
      </c>
      <c r="D212" s="154"/>
      <c r="E212" s="155">
        <v>126.845</v>
      </c>
      <c r="F212" s="152"/>
      <c r="G212" s="152"/>
      <c r="H212" s="152"/>
      <c r="I212" s="152"/>
      <c r="J212" s="152"/>
      <c r="K212" s="152"/>
      <c r="L212" s="152"/>
      <c r="M212" s="152"/>
      <c r="N212" s="151"/>
      <c r="O212" s="151"/>
      <c r="P212" s="151"/>
      <c r="Q212" s="151"/>
      <c r="R212" s="152"/>
      <c r="S212" s="152"/>
      <c r="T212" s="152"/>
      <c r="U212" s="152"/>
      <c r="V212" s="152"/>
      <c r="W212" s="152"/>
      <c r="X212" s="152"/>
      <c r="Y212" s="152"/>
      <c r="Z212" s="141"/>
      <c r="AA212" s="141"/>
      <c r="AB212" s="141"/>
      <c r="AC212" s="141"/>
      <c r="AD212" s="141"/>
      <c r="AE212" s="141"/>
      <c r="AF212" s="141"/>
      <c r="AG212" s="141" t="s">
        <v>241</v>
      </c>
      <c r="AH212" s="141">
        <v>0</v>
      </c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  <c r="AU212" s="141"/>
      <c r="AV212" s="141"/>
      <c r="AW212" s="141"/>
      <c r="AX212" s="141"/>
      <c r="AY212" s="141"/>
      <c r="AZ212" s="141"/>
      <c r="BA212" s="141"/>
      <c r="BB212" s="141"/>
      <c r="BC212" s="141"/>
      <c r="BD212" s="141"/>
      <c r="BE212" s="141"/>
      <c r="BF212" s="141"/>
      <c r="BG212" s="141"/>
      <c r="BH212" s="141"/>
    </row>
    <row r="213" spans="1:60" outlineLevel="1" x14ac:dyDescent="0.2">
      <c r="A213" s="148">
        <v>72</v>
      </c>
      <c r="B213" s="149" t="s">
        <v>2033</v>
      </c>
      <c r="C213" s="184" t="s">
        <v>2034</v>
      </c>
      <c r="D213" s="150" t="s">
        <v>0</v>
      </c>
      <c r="E213" s="179"/>
      <c r="F213" s="153"/>
      <c r="G213" s="152">
        <f>ROUND(E213*F213,2)</f>
        <v>0</v>
      </c>
      <c r="H213" s="153"/>
      <c r="I213" s="152">
        <f>ROUND(E213*H213,2)</f>
        <v>0</v>
      </c>
      <c r="J213" s="153"/>
      <c r="K213" s="152">
        <f>ROUND(E213*J213,2)</f>
        <v>0</v>
      </c>
      <c r="L213" s="152">
        <v>21</v>
      </c>
      <c r="M213" s="152">
        <f>G213*(1+L213/100)</f>
        <v>0</v>
      </c>
      <c r="N213" s="151">
        <v>0</v>
      </c>
      <c r="O213" s="151">
        <f>ROUND(E213*N213,2)</f>
        <v>0</v>
      </c>
      <c r="P213" s="151">
        <v>0</v>
      </c>
      <c r="Q213" s="151">
        <f>ROUND(E213*P213,2)</f>
        <v>0</v>
      </c>
      <c r="R213" s="152" t="s">
        <v>442</v>
      </c>
      <c r="S213" s="152" t="s">
        <v>234</v>
      </c>
      <c r="T213" s="152" t="s">
        <v>234</v>
      </c>
      <c r="U213" s="152">
        <v>0</v>
      </c>
      <c r="V213" s="152">
        <f>ROUND(E213*U213,2)</f>
        <v>0</v>
      </c>
      <c r="W213" s="152"/>
      <c r="X213" s="152" t="s">
        <v>435</v>
      </c>
      <c r="Y213" s="152" t="s">
        <v>236</v>
      </c>
      <c r="Z213" s="141"/>
      <c r="AA213" s="141"/>
      <c r="AB213" s="141"/>
      <c r="AC213" s="141"/>
      <c r="AD213" s="141"/>
      <c r="AE213" s="141"/>
      <c r="AF213" s="141"/>
      <c r="AG213" s="141" t="s">
        <v>436</v>
      </c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  <c r="AU213" s="141"/>
      <c r="AV213" s="141"/>
      <c r="AW213" s="141"/>
      <c r="AX213" s="141"/>
      <c r="AY213" s="141"/>
      <c r="AZ213" s="141"/>
      <c r="BA213" s="141"/>
      <c r="BB213" s="141"/>
      <c r="BC213" s="141"/>
      <c r="BD213" s="141"/>
      <c r="BE213" s="141"/>
      <c r="BF213" s="141"/>
      <c r="BG213" s="141"/>
      <c r="BH213" s="141"/>
    </row>
    <row r="214" spans="1:60" outlineLevel="2" x14ac:dyDescent="0.2">
      <c r="A214" s="148"/>
      <c r="B214" s="149"/>
      <c r="C214" s="269" t="s">
        <v>491</v>
      </c>
      <c r="D214" s="270"/>
      <c r="E214" s="270"/>
      <c r="F214" s="270"/>
      <c r="G214" s="270"/>
      <c r="H214" s="152"/>
      <c r="I214" s="152"/>
      <c r="J214" s="152"/>
      <c r="K214" s="152"/>
      <c r="L214" s="152"/>
      <c r="M214" s="152"/>
      <c r="N214" s="151"/>
      <c r="O214" s="151"/>
      <c r="P214" s="151"/>
      <c r="Q214" s="151"/>
      <c r="R214" s="152"/>
      <c r="S214" s="152"/>
      <c r="T214" s="152"/>
      <c r="U214" s="152"/>
      <c r="V214" s="152"/>
      <c r="W214" s="152"/>
      <c r="X214" s="152"/>
      <c r="Y214" s="152"/>
      <c r="Z214" s="141"/>
      <c r="AA214" s="141"/>
      <c r="AB214" s="141"/>
      <c r="AC214" s="141"/>
      <c r="AD214" s="141"/>
      <c r="AE214" s="141"/>
      <c r="AF214" s="141"/>
      <c r="AG214" s="141" t="s">
        <v>239</v>
      </c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  <c r="AU214" s="141"/>
      <c r="AV214" s="141"/>
      <c r="AW214" s="141"/>
      <c r="AX214" s="141"/>
      <c r="AY214" s="141"/>
      <c r="AZ214" s="141"/>
      <c r="BA214" s="141"/>
      <c r="BB214" s="141"/>
      <c r="BC214" s="141"/>
      <c r="BD214" s="141"/>
      <c r="BE214" s="141"/>
      <c r="BF214" s="141"/>
      <c r="BG214" s="141"/>
      <c r="BH214" s="141"/>
    </row>
    <row r="215" spans="1:60" x14ac:dyDescent="0.2">
      <c r="A215" s="157" t="s">
        <v>228</v>
      </c>
      <c r="B215" s="158" t="s">
        <v>160</v>
      </c>
      <c r="C215" s="180" t="s">
        <v>161</v>
      </c>
      <c r="D215" s="159"/>
      <c r="E215" s="160"/>
      <c r="F215" s="161"/>
      <c r="G215" s="161">
        <f>SUMIF(AG216:AG223,"&lt;&gt;NOR",G216:G223)</f>
        <v>0</v>
      </c>
      <c r="H215" s="161"/>
      <c r="I215" s="161">
        <f>SUM(I216:I223)</f>
        <v>0</v>
      </c>
      <c r="J215" s="161"/>
      <c r="K215" s="161">
        <f>SUM(K216:K223)</f>
        <v>0</v>
      </c>
      <c r="L215" s="161"/>
      <c r="M215" s="161">
        <f>SUM(M216:M223)</f>
        <v>0</v>
      </c>
      <c r="N215" s="160"/>
      <c r="O215" s="160">
        <f>SUM(O216:O223)</f>
        <v>1.83</v>
      </c>
      <c r="P215" s="160"/>
      <c r="Q215" s="160">
        <f>SUM(Q216:Q223)</f>
        <v>0</v>
      </c>
      <c r="R215" s="161"/>
      <c r="S215" s="161"/>
      <c r="T215" s="162"/>
      <c r="U215" s="156"/>
      <c r="V215" s="156">
        <f>SUM(V216:V223)</f>
        <v>30.88</v>
      </c>
      <c r="W215" s="156"/>
      <c r="X215" s="156"/>
      <c r="Y215" s="156"/>
      <c r="AG215" t="s">
        <v>229</v>
      </c>
    </row>
    <row r="216" spans="1:60" outlineLevel="1" x14ac:dyDescent="0.2">
      <c r="A216" s="164">
        <v>73</v>
      </c>
      <c r="B216" s="165" t="s">
        <v>2035</v>
      </c>
      <c r="C216" s="181" t="s">
        <v>2036</v>
      </c>
      <c r="D216" s="166" t="s">
        <v>283</v>
      </c>
      <c r="E216" s="167">
        <v>110.3</v>
      </c>
      <c r="F216" s="168"/>
      <c r="G216" s="169">
        <f>ROUND(E216*F216,2)</f>
        <v>0</v>
      </c>
      <c r="H216" s="168"/>
      <c r="I216" s="169">
        <f>ROUND(E216*H216,2)</f>
        <v>0</v>
      </c>
      <c r="J216" s="168"/>
      <c r="K216" s="169">
        <f>ROUND(E216*J216,2)</f>
        <v>0</v>
      </c>
      <c r="L216" s="169">
        <v>21</v>
      </c>
      <c r="M216" s="169">
        <f>G216*(1+L216/100)</f>
        <v>0</v>
      </c>
      <c r="N216" s="167">
        <v>0</v>
      </c>
      <c r="O216" s="167">
        <f>ROUND(E216*N216,2)</f>
        <v>0</v>
      </c>
      <c r="P216" s="167">
        <v>0</v>
      </c>
      <c r="Q216" s="167">
        <f>ROUND(E216*P216,2)</f>
        <v>0</v>
      </c>
      <c r="R216" s="169" t="s">
        <v>905</v>
      </c>
      <c r="S216" s="169" t="s">
        <v>234</v>
      </c>
      <c r="T216" s="170" t="s">
        <v>234</v>
      </c>
      <c r="U216" s="152">
        <v>0.28000000000000003</v>
      </c>
      <c r="V216" s="152">
        <f>ROUND(E216*U216,2)</f>
        <v>30.88</v>
      </c>
      <c r="W216" s="152"/>
      <c r="X216" s="152" t="s">
        <v>285</v>
      </c>
      <c r="Y216" s="152" t="s">
        <v>236</v>
      </c>
      <c r="Z216" s="141"/>
      <c r="AA216" s="141"/>
      <c r="AB216" s="141"/>
      <c r="AC216" s="141"/>
      <c r="AD216" s="141"/>
      <c r="AE216" s="141"/>
      <c r="AF216" s="141"/>
      <c r="AG216" s="141" t="s">
        <v>286</v>
      </c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  <c r="AU216" s="141"/>
      <c r="AV216" s="141"/>
      <c r="AW216" s="141"/>
      <c r="AX216" s="141"/>
      <c r="AY216" s="141"/>
      <c r="AZ216" s="141"/>
      <c r="BA216" s="141"/>
      <c r="BB216" s="141"/>
      <c r="BC216" s="141"/>
      <c r="BD216" s="141"/>
      <c r="BE216" s="141"/>
      <c r="BF216" s="141"/>
      <c r="BG216" s="141"/>
      <c r="BH216" s="141"/>
    </row>
    <row r="217" spans="1:60" outlineLevel="2" x14ac:dyDescent="0.2">
      <c r="A217" s="148"/>
      <c r="B217" s="149"/>
      <c r="C217" s="182" t="s">
        <v>2020</v>
      </c>
      <c r="D217" s="154"/>
      <c r="E217" s="155"/>
      <c r="F217" s="152"/>
      <c r="G217" s="152"/>
      <c r="H217" s="152"/>
      <c r="I217" s="152"/>
      <c r="J217" s="152"/>
      <c r="K217" s="152"/>
      <c r="L217" s="152"/>
      <c r="M217" s="152"/>
      <c r="N217" s="151"/>
      <c r="O217" s="151"/>
      <c r="P217" s="151"/>
      <c r="Q217" s="151"/>
      <c r="R217" s="152"/>
      <c r="S217" s="152"/>
      <c r="T217" s="152"/>
      <c r="U217" s="152"/>
      <c r="V217" s="152"/>
      <c r="W217" s="152"/>
      <c r="X217" s="152"/>
      <c r="Y217" s="152"/>
      <c r="Z217" s="141"/>
      <c r="AA217" s="141"/>
      <c r="AB217" s="141"/>
      <c r="AC217" s="141"/>
      <c r="AD217" s="141"/>
      <c r="AE217" s="141"/>
      <c r="AF217" s="141"/>
      <c r="AG217" s="141" t="s">
        <v>241</v>
      </c>
      <c r="AH217" s="141">
        <v>0</v>
      </c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  <c r="AU217" s="141"/>
      <c r="AV217" s="141"/>
      <c r="AW217" s="141"/>
      <c r="AX217" s="141"/>
      <c r="AY217" s="141"/>
      <c r="AZ217" s="141"/>
      <c r="BA217" s="141"/>
      <c r="BB217" s="141"/>
      <c r="BC217" s="141"/>
      <c r="BD217" s="141"/>
      <c r="BE217" s="141"/>
      <c r="BF217" s="141"/>
      <c r="BG217" s="141"/>
      <c r="BH217" s="141"/>
    </row>
    <row r="218" spans="1:60" outlineLevel="3" x14ac:dyDescent="0.2">
      <c r="A218" s="148"/>
      <c r="B218" s="149"/>
      <c r="C218" s="182" t="s">
        <v>2021</v>
      </c>
      <c r="D218" s="154"/>
      <c r="E218" s="155">
        <v>110.3</v>
      </c>
      <c r="F218" s="152"/>
      <c r="G218" s="152"/>
      <c r="H218" s="152"/>
      <c r="I218" s="152"/>
      <c r="J218" s="152"/>
      <c r="K218" s="152"/>
      <c r="L218" s="152"/>
      <c r="M218" s="152"/>
      <c r="N218" s="151"/>
      <c r="O218" s="151"/>
      <c r="P218" s="151"/>
      <c r="Q218" s="151"/>
      <c r="R218" s="152"/>
      <c r="S218" s="152"/>
      <c r="T218" s="152"/>
      <c r="U218" s="152"/>
      <c r="V218" s="152"/>
      <c r="W218" s="152"/>
      <c r="X218" s="152"/>
      <c r="Y218" s="152"/>
      <c r="Z218" s="141"/>
      <c r="AA218" s="141"/>
      <c r="AB218" s="141"/>
      <c r="AC218" s="141"/>
      <c r="AD218" s="141"/>
      <c r="AE218" s="141"/>
      <c r="AF218" s="141"/>
      <c r="AG218" s="141" t="s">
        <v>241</v>
      </c>
      <c r="AH218" s="141">
        <v>0</v>
      </c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  <c r="AU218" s="141"/>
      <c r="AV218" s="141"/>
      <c r="AW218" s="141"/>
      <c r="AX218" s="141"/>
      <c r="AY218" s="141"/>
      <c r="AZ218" s="141"/>
      <c r="BA218" s="141"/>
      <c r="BB218" s="141"/>
      <c r="BC218" s="141"/>
      <c r="BD218" s="141"/>
      <c r="BE218" s="141"/>
      <c r="BF218" s="141"/>
      <c r="BG218" s="141"/>
      <c r="BH218" s="141"/>
    </row>
    <row r="219" spans="1:60" ht="22.5" outlineLevel="1" x14ac:dyDescent="0.2">
      <c r="A219" s="164">
        <v>74</v>
      </c>
      <c r="B219" s="165" t="s">
        <v>2037</v>
      </c>
      <c r="C219" s="181" t="s">
        <v>2038</v>
      </c>
      <c r="D219" s="166" t="s">
        <v>283</v>
      </c>
      <c r="E219" s="167">
        <v>115.815</v>
      </c>
      <c r="F219" s="168"/>
      <c r="G219" s="169">
        <f>ROUND(E219*F219,2)</f>
        <v>0</v>
      </c>
      <c r="H219" s="168"/>
      <c r="I219" s="169">
        <f>ROUND(E219*H219,2)</f>
        <v>0</v>
      </c>
      <c r="J219" s="168"/>
      <c r="K219" s="169">
        <f>ROUND(E219*J219,2)</f>
        <v>0</v>
      </c>
      <c r="L219" s="169">
        <v>21</v>
      </c>
      <c r="M219" s="169">
        <f>G219*(1+L219/100)</f>
        <v>0</v>
      </c>
      <c r="N219" s="167">
        <v>1.5800000000000002E-2</v>
      </c>
      <c r="O219" s="167">
        <f>ROUND(E219*N219,2)</f>
        <v>1.83</v>
      </c>
      <c r="P219" s="167">
        <v>0</v>
      </c>
      <c r="Q219" s="167">
        <f>ROUND(E219*P219,2)</f>
        <v>0</v>
      </c>
      <c r="R219" s="169" t="s">
        <v>469</v>
      </c>
      <c r="S219" s="169" t="s">
        <v>234</v>
      </c>
      <c r="T219" s="170" t="s">
        <v>234</v>
      </c>
      <c r="U219" s="152">
        <v>0</v>
      </c>
      <c r="V219" s="152">
        <f>ROUND(E219*U219,2)</f>
        <v>0</v>
      </c>
      <c r="W219" s="152"/>
      <c r="X219" s="152" t="s">
        <v>276</v>
      </c>
      <c r="Y219" s="152" t="s">
        <v>236</v>
      </c>
      <c r="Z219" s="141"/>
      <c r="AA219" s="141"/>
      <c r="AB219" s="141"/>
      <c r="AC219" s="141"/>
      <c r="AD219" s="141"/>
      <c r="AE219" s="141"/>
      <c r="AF219" s="141"/>
      <c r="AG219" s="141" t="s">
        <v>277</v>
      </c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141"/>
      <c r="BB219" s="141"/>
      <c r="BC219" s="141"/>
      <c r="BD219" s="141"/>
      <c r="BE219" s="141"/>
      <c r="BF219" s="141"/>
      <c r="BG219" s="141"/>
      <c r="BH219" s="141"/>
    </row>
    <row r="220" spans="1:60" outlineLevel="2" x14ac:dyDescent="0.2">
      <c r="A220" s="148"/>
      <c r="B220" s="149"/>
      <c r="C220" s="182" t="s">
        <v>2020</v>
      </c>
      <c r="D220" s="154"/>
      <c r="E220" s="155"/>
      <c r="F220" s="152"/>
      <c r="G220" s="152"/>
      <c r="H220" s="152"/>
      <c r="I220" s="152"/>
      <c r="J220" s="152"/>
      <c r="K220" s="152"/>
      <c r="L220" s="152"/>
      <c r="M220" s="152"/>
      <c r="N220" s="151"/>
      <c r="O220" s="151"/>
      <c r="P220" s="151"/>
      <c r="Q220" s="151"/>
      <c r="R220" s="152"/>
      <c r="S220" s="152"/>
      <c r="T220" s="152"/>
      <c r="U220" s="152"/>
      <c r="V220" s="152"/>
      <c r="W220" s="152"/>
      <c r="X220" s="152"/>
      <c r="Y220" s="152"/>
      <c r="Z220" s="141"/>
      <c r="AA220" s="141"/>
      <c r="AB220" s="141"/>
      <c r="AC220" s="141"/>
      <c r="AD220" s="141"/>
      <c r="AE220" s="141"/>
      <c r="AF220" s="141"/>
      <c r="AG220" s="141" t="s">
        <v>241</v>
      </c>
      <c r="AH220" s="141">
        <v>0</v>
      </c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  <c r="AU220" s="141"/>
      <c r="AV220" s="141"/>
      <c r="AW220" s="141"/>
      <c r="AX220" s="141"/>
      <c r="AY220" s="141"/>
      <c r="AZ220" s="141"/>
      <c r="BA220" s="141"/>
      <c r="BB220" s="141"/>
      <c r="BC220" s="141"/>
      <c r="BD220" s="141"/>
      <c r="BE220" s="141"/>
      <c r="BF220" s="141"/>
      <c r="BG220" s="141"/>
      <c r="BH220" s="141"/>
    </row>
    <row r="221" spans="1:60" outlineLevel="3" x14ac:dyDescent="0.2">
      <c r="A221" s="148"/>
      <c r="B221" s="149"/>
      <c r="C221" s="182" t="s">
        <v>2039</v>
      </c>
      <c r="D221" s="154"/>
      <c r="E221" s="155">
        <v>115.815</v>
      </c>
      <c r="F221" s="152"/>
      <c r="G221" s="152"/>
      <c r="H221" s="152"/>
      <c r="I221" s="152"/>
      <c r="J221" s="152"/>
      <c r="K221" s="152"/>
      <c r="L221" s="152"/>
      <c r="M221" s="152"/>
      <c r="N221" s="151"/>
      <c r="O221" s="151"/>
      <c r="P221" s="151"/>
      <c r="Q221" s="151"/>
      <c r="R221" s="152"/>
      <c r="S221" s="152"/>
      <c r="T221" s="152"/>
      <c r="U221" s="152"/>
      <c r="V221" s="152"/>
      <c r="W221" s="152"/>
      <c r="X221" s="152"/>
      <c r="Y221" s="152"/>
      <c r="Z221" s="141"/>
      <c r="AA221" s="141"/>
      <c r="AB221" s="141"/>
      <c r="AC221" s="141"/>
      <c r="AD221" s="141"/>
      <c r="AE221" s="141"/>
      <c r="AF221" s="141"/>
      <c r="AG221" s="141" t="s">
        <v>241</v>
      </c>
      <c r="AH221" s="141">
        <v>0</v>
      </c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  <c r="AU221" s="141"/>
      <c r="AV221" s="141"/>
      <c r="AW221" s="141"/>
      <c r="AX221" s="141"/>
      <c r="AY221" s="141"/>
      <c r="AZ221" s="141"/>
      <c r="BA221" s="141"/>
      <c r="BB221" s="141"/>
      <c r="BC221" s="141"/>
      <c r="BD221" s="141"/>
      <c r="BE221" s="141"/>
      <c r="BF221" s="141"/>
      <c r="BG221" s="141"/>
      <c r="BH221" s="141"/>
    </row>
    <row r="222" spans="1:60" outlineLevel="1" x14ac:dyDescent="0.2">
      <c r="A222" s="148">
        <v>75</v>
      </c>
      <c r="B222" s="149" t="s">
        <v>911</v>
      </c>
      <c r="C222" s="184" t="s">
        <v>912</v>
      </c>
      <c r="D222" s="150" t="s">
        <v>0</v>
      </c>
      <c r="E222" s="179"/>
      <c r="F222" s="153"/>
      <c r="G222" s="152">
        <f>ROUND(E222*F222,2)</f>
        <v>0</v>
      </c>
      <c r="H222" s="153"/>
      <c r="I222" s="152">
        <f>ROUND(E222*H222,2)</f>
        <v>0</v>
      </c>
      <c r="J222" s="153"/>
      <c r="K222" s="152">
        <f>ROUND(E222*J222,2)</f>
        <v>0</v>
      </c>
      <c r="L222" s="152">
        <v>21</v>
      </c>
      <c r="M222" s="152">
        <f>G222*(1+L222/100)</f>
        <v>0</v>
      </c>
      <c r="N222" s="151">
        <v>0</v>
      </c>
      <c r="O222" s="151">
        <f>ROUND(E222*N222,2)</f>
        <v>0</v>
      </c>
      <c r="P222" s="151">
        <v>0</v>
      </c>
      <c r="Q222" s="151">
        <f>ROUND(E222*P222,2)</f>
        <v>0</v>
      </c>
      <c r="R222" s="152" t="s">
        <v>905</v>
      </c>
      <c r="S222" s="152" t="s">
        <v>234</v>
      </c>
      <c r="T222" s="152" t="s">
        <v>234</v>
      </c>
      <c r="U222" s="152">
        <v>0</v>
      </c>
      <c r="V222" s="152">
        <f>ROUND(E222*U222,2)</f>
        <v>0</v>
      </c>
      <c r="W222" s="152"/>
      <c r="X222" s="152" t="s">
        <v>435</v>
      </c>
      <c r="Y222" s="152" t="s">
        <v>236</v>
      </c>
      <c r="Z222" s="141"/>
      <c r="AA222" s="141"/>
      <c r="AB222" s="141"/>
      <c r="AC222" s="141"/>
      <c r="AD222" s="141"/>
      <c r="AE222" s="141"/>
      <c r="AF222" s="141"/>
      <c r="AG222" s="141" t="s">
        <v>436</v>
      </c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  <c r="AU222" s="141"/>
      <c r="AV222" s="141"/>
      <c r="AW222" s="141"/>
      <c r="AX222" s="141"/>
      <c r="AY222" s="141"/>
      <c r="AZ222" s="141"/>
      <c r="BA222" s="141"/>
      <c r="BB222" s="141"/>
      <c r="BC222" s="141"/>
      <c r="BD222" s="141"/>
      <c r="BE222" s="141"/>
      <c r="BF222" s="141"/>
      <c r="BG222" s="141"/>
      <c r="BH222" s="141"/>
    </row>
    <row r="223" spans="1:60" outlineLevel="2" x14ac:dyDescent="0.2">
      <c r="A223" s="148"/>
      <c r="B223" s="149"/>
      <c r="C223" s="269" t="s">
        <v>491</v>
      </c>
      <c r="D223" s="270"/>
      <c r="E223" s="270"/>
      <c r="F223" s="270"/>
      <c r="G223" s="270"/>
      <c r="H223" s="152"/>
      <c r="I223" s="152"/>
      <c r="J223" s="152"/>
      <c r="K223" s="152"/>
      <c r="L223" s="152"/>
      <c r="M223" s="152"/>
      <c r="N223" s="151"/>
      <c r="O223" s="151"/>
      <c r="P223" s="151"/>
      <c r="Q223" s="151"/>
      <c r="R223" s="152"/>
      <c r="S223" s="152"/>
      <c r="T223" s="152"/>
      <c r="U223" s="152"/>
      <c r="V223" s="152"/>
      <c r="W223" s="152"/>
      <c r="X223" s="152"/>
      <c r="Y223" s="152"/>
      <c r="Z223" s="141"/>
      <c r="AA223" s="141"/>
      <c r="AB223" s="141"/>
      <c r="AC223" s="141"/>
      <c r="AD223" s="141"/>
      <c r="AE223" s="141"/>
      <c r="AF223" s="141"/>
      <c r="AG223" s="141" t="s">
        <v>239</v>
      </c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  <c r="AU223" s="141"/>
      <c r="AV223" s="141"/>
      <c r="AW223" s="141"/>
      <c r="AX223" s="141"/>
      <c r="AY223" s="141"/>
      <c r="AZ223" s="141"/>
      <c r="BA223" s="141"/>
      <c r="BB223" s="141"/>
      <c r="BC223" s="141"/>
      <c r="BD223" s="141"/>
      <c r="BE223" s="141"/>
      <c r="BF223" s="141"/>
      <c r="BG223" s="141"/>
      <c r="BH223" s="141"/>
    </row>
    <row r="224" spans="1:60" x14ac:dyDescent="0.2">
      <c r="A224" s="157" t="s">
        <v>228</v>
      </c>
      <c r="B224" s="158" t="s">
        <v>162</v>
      </c>
      <c r="C224" s="180" t="s">
        <v>163</v>
      </c>
      <c r="D224" s="159"/>
      <c r="E224" s="160"/>
      <c r="F224" s="161"/>
      <c r="G224" s="161">
        <f>SUMIF(AG225:AG232,"&lt;&gt;NOR",G225:G232)</f>
        <v>0</v>
      </c>
      <c r="H224" s="161"/>
      <c r="I224" s="161">
        <f>SUM(I225:I232)</f>
        <v>0</v>
      </c>
      <c r="J224" s="161"/>
      <c r="K224" s="161">
        <f>SUM(K225:K232)</f>
        <v>0</v>
      </c>
      <c r="L224" s="161"/>
      <c r="M224" s="161">
        <f>SUM(M225:M232)</f>
        <v>0</v>
      </c>
      <c r="N224" s="160"/>
      <c r="O224" s="160">
        <f>SUM(O225:O232)</f>
        <v>0.28999999999999998</v>
      </c>
      <c r="P224" s="160"/>
      <c r="Q224" s="160">
        <f>SUM(Q225:Q232)</f>
        <v>0</v>
      </c>
      <c r="R224" s="161"/>
      <c r="S224" s="161"/>
      <c r="T224" s="162"/>
      <c r="U224" s="156"/>
      <c r="V224" s="156">
        <f>SUM(V225:V232)</f>
        <v>455.4</v>
      </c>
      <c r="W224" s="156"/>
      <c r="X224" s="156"/>
      <c r="Y224" s="156"/>
      <c r="AG224" t="s">
        <v>229</v>
      </c>
    </row>
    <row r="225" spans="1:60" outlineLevel="1" x14ac:dyDescent="0.2">
      <c r="A225" s="164">
        <v>76</v>
      </c>
      <c r="B225" s="165" t="s">
        <v>477</v>
      </c>
      <c r="C225" s="181" t="s">
        <v>2040</v>
      </c>
      <c r="D225" s="166" t="s">
        <v>283</v>
      </c>
      <c r="E225" s="167">
        <v>414</v>
      </c>
      <c r="F225" s="168"/>
      <c r="G225" s="169">
        <f>ROUND(E225*F225,2)</f>
        <v>0</v>
      </c>
      <c r="H225" s="168"/>
      <c r="I225" s="169">
        <f>ROUND(E225*H225,2)</f>
        <v>0</v>
      </c>
      <c r="J225" s="168"/>
      <c r="K225" s="169">
        <f>ROUND(E225*J225,2)</f>
        <v>0</v>
      </c>
      <c r="L225" s="169">
        <v>21</v>
      </c>
      <c r="M225" s="169">
        <f>G225*(1+L225/100)</f>
        <v>0</v>
      </c>
      <c r="N225" s="167">
        <v>6.8999999999999997E-4</v>
      </c>
      <c r="O225" s="167">
        <f>ROUND(E225*N225,2)</f>
        <v>0.28999999999999998</v>
      </c>
      <c r="P225" s="167">
        <v>0</v>
      </c>
      <c r="Q225" s="167">
        <f>ROUND(E225*P225,2)</f>
        <v>0</v>
      </c>
      <c r="R225" s="169"/>
      <c r="S225" s="169" t="s">
        <v>267</v>
      </c>
      <c r="T225" s="170" t="s">
        <v>275</v>
      </c>
      <c r="U225" s="152">
        <v>1.1000000000000001</v>
      </c>
      <c r="V225" s="152">
        <f>ROUND(E225*U225,2)</f>
        <v>455.4</v>
      </c>
      <c r="W225" s="152"/>
      <c r="X225" s="152" t="s">
        <v>285</v>
      </c>
      <c r="Y225" s="152" t="s">
        <v>236</v>
      </c>
      <c r="Z225" s="141"/>
      <c r="AA225" s="141"/>
      <c r="AB225" s="141"/>
      <c r="AC225" s="141"/>
      <c r="AD225" s="141"/>
      <c r="AE225" s="141"/>
      <c r="AF225" s="141"/>
      <c r="AG225" s="141" t="s">
        <v>286</v>
      </c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  <c r="AU225" s="141"/>
      <c r="AV225" s="141"/>
      <c r="AW225" s="141"/>
      <c r="AX225" s="141"/>
      <c r="AY225" s="141"/>
      <c r="AZ225" s="141"/>
      <c r="BA225" s="141"/>
      <c r="BB225" s="141"/>
      <c r="BC225" s="141"/>
      <c r="BD225" s="141"/>
      <c r="BE225" s="141"/>
      <c r="BF225" s="141"/>
      <c r="BG225" s="141"/>
      <c r="BH225" s="141"/>
    </row>
    <row r="226" spans="1:60" outlineLevel="2" x14ac:dyDescent="0.2">
      <c r="A226" s="148"/>
      <c r="B226" s="149"/>
      <c r="C226" s="182" t="s">
        <v>1900</v>
      </c>
      <c r="D226" s="154"/>
      <c r="E226" s="155"/>
      <c r="F226" s="152"/>
      <c r="G226" s="152"/>
      <c r="H226" s="152"/>
      <c r="I226" s="152"/>
      <c r="J226" s="152"/>
      <c r="K226" s="152"/>
      <c r="L226" s="152"/>
      <c r="M226" s="152"/>
      <c r="N226" s="151"/>
      <c r="O226" s="151"/>
      <c r="P226" s="151"/>
      <c r="Q226" s="151"/>
      <c r="R226" s="152"/>
      <c r="S226" s="152"/>
      <c r="T226" s="152"/>
      <c r="U226" s="152"/>
      <c r="V226" s="152"/>
      <c r="W226" s="152"/>
      <c r="X226" s="152"/>
      <c r="Y226" s="152"/>
      <c r="Z226" s="141"/>
      <c r="AA226" s="141"/>
      <c r="AB226" s="141"/>
      <c r="AC226" s="141"/>
      <c r="AD226" s="141"/>
      <c r="AE226" s="141"/>
      <c r="AF226" s="141"/>
      <c r="AG226" s="141" t="s">
        <v>241</v>
      </c>
      <c r="AH226" s="141">
        <v>0</v>
      </c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  <c r="AU226" s="141"/>
      <c r="AV226" s="141"/>
      <c r="AW226" s="141"/>
      <c r="AX226" s="141"/>
      <c r="AY226" s="141"/>
      <c r="AZ226" s="141"/>
      <c r="BA226" s="141"/>
      <c r="BB226" s="141"/>
      <c r="BC226" s="141"/>
      <c r="BD226" s="141"/>
      <c r="BE226" s="141"/>
      <c r="BF226" s="141"/>
      <c r="BG226" s="141"/>
      <c r="BH226" s="141"/>
    </row>
    <row r="227" spans="1:60" outlineLevel="3" x14ac:dyDescent="0.2">
      <c r="A227" s="148"/>
      <c r="B227" s="149"/>
      <c r="C227" s="182" t="s">
        <v>2041</v>
      </c>
      <c r="D227" s="154"/>
      <c r="E227" s="155">
        <v>84</v>
      </c>
      <c r="F227" s="152"/>
      <c r="G227" s="152"/>
      <c r="H227" s="152"/>
      <c r="I227" s="152"/>
      <c r="J227" s="152"/>
      <c r="K227" s="152"/>
      <c r="L227" s="152"/>
      <c r="M227" s="152"/>
      <c r="N227" s="151"/>
      <c r="O227" s="151"/>
      <c r="P227" s="151"/>
      <c r="Q227" s="151"/>
      <c r="R227" s="152"/>
      <c r="S227" s="152"/>
      <c r="T227" s="152"/>
      <c r="U227" s="152"/>
      <c r="V227" s="152"/>
      <c r="W227" s="152"/>
      <c r="X227" s="152"/>
      <c r="Y227" s="152"/>
      <c r="Z227" s="141"/>
      <c r="AA227" s="141"/>
      <c r="AB227" s="141"/>
      <c r="AC227" s="141"/>
      <c r="AD227" s="141"/>
      <c r="AE227" s="141"/>
      <c r="AF227" s="141"/>
      <c r="AG227" s="141" t="s">
        <v>241</v>
      </c>
      <c r="AH227" s="141">
        <v>0</v>
      </c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  <c r="AU227" s="141"/>
      <c r="AV227" s="141"/>
      <c r="AW227" s="141"/>
      <c r="AX227" s="141"/>
      <c r="AY227" s="141"/>
      <c r="AZ227" s="141"/>
      <c r="BA227" s="141"/>
      <c r="BB227" s="141"/>
      <c r="BC227" s="141"/>
      <c r="BD227" s="141"/>
      <c r="BE227" s="141"/>
      <c r="BF227" s="141"/>
      <c r="BG227" s="141"/>
      <c r="BH227" s="141"/>
    </row>
    <row r="228" spans="1:60" outlineLevel="3" x14ac:dyDescent="0.2">
      <c r="A228" s="148"/>
      <c r="B228" s="149"/>
      <c r="C228" s="182" t="s">
        <v>2042</v>
      </c>
      <c r="D228" s="154"/>
      <c r="E228" s="155">
        <v>127.2</v>
      </c>
      <c r="F228" s="152"/>
      <c r="G228" s="152"/>
      <c r="H228" s="152"/>
      <c r="I228" s="152"/>
      <c r="J228" s="152"/>
      <c r="K228" s="152"/>
      <c r="L228" s="152"/>
      <c r="M228" s="152"/>
      <c r="N228" s="151"/>
      <c r="O228" s="151"/>
      <c r="P228" s="151"/>
      <c r="Q228" s="151"/>
      <c r="R228" s="152"/>
      <c r="S228" s="152"/>
      <c r="T228" s="152"/>
      <c r="U228" s="152"/>
      <c r="V228" s="152"/>
      <c r="W228" s="152"/>
      <c r="X228" s="152"/>
      <c r="Y228" s="152"/>
      <c r="Z228" s="141"/>
      <c r="AA228" s="141"/>
      <c r="AB228" s="141"/>
      <c r="AC228" s="141"/>
      <c r="AD228" s="141"/>
      <c r="AE228" s="141"/>
      <c r="AF228" s="141"/>
      <c r="AG228" s="141" t="s">
        <v>241</v>
      </c>
      <c r="AH228" s="141">
        <v>0</v>
      </c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  <c r="AU228" s="141"/>
      <c r="AV228" s="141"/>
      <c r="AW228" s="141"/>
      <c r="AX228" s="141"/>
      <c r="AY228" s="141"/>
      <c r="AZ228" s="141"/>
      <c r="BA228" s="141"/>
      <c r="BB228" s="141"/>
      <c r="BC228" s="141"/>
      <c r="BD228" s="141"/>
      <c r="BE228" s="141"/>
      <c r="BF228" s="141"/>
      <c r="BG228" s="141"/>
      <c r="BH228" s="141"/>
    </row>
    <row r="229" spans="1:60" outlineLevel="3" x14ac:dyDescent="0.2">
      <c r="A229" s="148"/>
      <c r="B229" s="149"/>
      <c r="C229" s="182" t="s">
        <v>2043</v>
      </c>
      <c r="D229" s="154"/>
      <c r="E229" s="155">
        <v>84</v>
      </c>
      <c r="F229" s="152"/>
      <c r="G229" s="152"/>
      <c r="H229" s="152"/>
      <c r="I229" s="152"/>
      <c r="J229" s="152"/>
      <c r="K229" s="152"/>
      <c r="L229" s="152"/>
      <c r="M229" s="152"/>
      <c r="N229" s="151"/>
      <c r="O229" s="151"/>
      <c r="P229" s="151"/>
      <c r="Q229" s="151"/>
      <c r="R229" s="152"/>
      <c r="S229" s="152"/>
      <c r="T229" s="152"/>
      <c r="U229" s="152"/>
      <c r="V229" s="152"/>
      <c r="W229" s="152"/>
      <c r="X229" s="152"/>
      <c r="Y229" s="152"/>
      <c r="Z229" s="141"/>
      <c r="AA229" s="141"/>
      <c r="AB229" s="141"/>
      <c r="AC229" s="141"/>
      <c r="AD229" s="141"/>
      <c r="AE229" s="141"/>
      <c r="AF229" s="141"/>
      <c r="AG229" s="141" t="s">
        <v>241</v>
      </c>
      <c r="AH229" s="141">
        <v>0</v>
      </c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  <c r="AU229" s="141"/>
      <c r="AV229" s="141"/>
      <c r="AW229" s="141"/>
      <c r="AX229" s="141"/>
      <c r="AY229" s="141"/>
      <c r="AZ229" s="141"/>
      <c r="BA229" s="141"/>
      <c r="BB229" s="141"/>
      <c r="BC229" s="141"/>
      <c r="BD229" s="141"/>
      <c r="BE229" s="141"/>
      <c r="BF229" s="141"/>
      <c r="BG229" s="141"/>
      <c r="BH229" s="141"/>
    </row>
    <row r="230" spans="1:60" outlineLevel="3" x14ac:dyDescent="0.2">
      <c r="A230" s="148"/>
      <c r="B230" s="149"/>
      <c r="C230" s="182" t="s">
        <v>2044</v>
      </c>
      <c r="D230" s="154"/>
      <c r="E230" s="155">
        <v>118.8</v>
      </c>
      <c r="F230" s="152"/>
      <c r="G230" s="152"/>
      <c r="H230" s="152"/>
      <c r="I230" s="152"/>
      <c r="J230" s="152"/>
      <c r="K230" s="152"/>
      <c r="L230" s="152"/>
      <c r="M230" s="152"/>
      <c r="N230" s="151"/>
      <c r="O230" s="151"/>
      <c r="P230" s="151"/>
      <c r="Q230" s="151"/>
      <c r="R230" s="152"/>
      <c r="S230" s="152"/>
      <c r="T230" s="152"/>
      <c r="U230" s="152"/>
      <c r="V230" s="152"/>
      <c r="W230" s="152"/>
      <c r="X230" s="152"/>
      <c r="Y230" s="152"/>
      <c r="Z230" s="141"/>
      <c r="AA230" s="141"/>
      <c r="AB230" s="141"/>
      <c r="AC230" s="141"/>
      <c r="AD230" s="141"/>
      <c r="AE230" s="141"/>
      <c r="AF230" s="141"/>
      <c r="AG230" s="141" t="s">
        <v>241</v>
      </c>
      <c r="AH230" s="141">
        <v>0</v>
      </c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  <c r="AU230" s="141"/>
      <c r="AV230" s="141"/>
      <c r="AW230" s="141"/>
      <c r="AX230" s="141"/>
      <c r="AY230" s="141"/>
      <c r="AZ230" s="141"/>
      <c r="BA230" s="141"/>
      <c r="BB230" s="141"/>
      <c r="BC230" s="141"/>
      <c r="BD230" s="141"/>
      <c r="BE230" s="141"/>
      <c r="BF230" s="141"/>
      <c r="BG230" s="141"/>
      <c r="BH230" s="141"/>
    </row>
    <row r="231" spans="1:60" outlineLevel="1" x14ac:dyDescent="0.2">
      <c r="A231" s="148">
        <v>77</v>
      </c>
      <c r="B231" s="149" t="s">
        <v>2045</v>
      </c>
      <c r="C231" s="184" t="s">
        <v>2046</v>
      </c>
      <c r="D231" s="150" t="s">
        <v>0</v>
      </c>
      <c r="E231" s="179"/>
      <c r="F231" s="153"/>
      <c r="G231" s="152">
        <f>ROUND(E231*F231,2)</f>
        <v>0</v>
      </c>
      <c r="H231" s="153"/>
      <c r="I231" s="152">
        <f>ROUND(E231*H231,2)</f>
        <v>0</v>
      </c>
      <c r="J231" s="153"/>
      <c r="K231" s="152">
        <f>ROUND(E231*J231,2)</f>
        <v>0</v>
      </c>
      <c r="L231" s="152">
        <v>21</v>
      </c>
      <c r="M231" s="152">
        <f>G231*(1+L231/100)</f>
        <v>0</v>
      </c>
      <c r="N231" s="151">
        <v>0</v>
      </c>
      <c r="O231" s="151">
        <f>ROUND(E231*N231,2)</f>
        <v>0</v>
      </c>
      <c r="P231" s="151">
        <v>0</v>
      </c>
      <c r="Q231" s="151">
        <f>ROUND(E231*P231,2)</f>
        <v>0</v>
      </c>
      <c r="R231" s="152" t="s">
        <v>484</v>
      </c>
      <c r="S231" s="152" t="s">
        <v>234</v>
      </c>
      <c r="T231" s="152" t="s">
        <v>234</v>
      </c>
      <c r="U231" s="152">
        <v>0</v>
      </c>
      <c r="V231" s="152">
        <f>ROUND(E231*U231,2)</f>
        <v>0</v>
      </c>
      <c r="W231" s="152"/>
      <c r="X231" s="152" t="s">
        <v>435</v>
      </c>
      <c r="Y231" s="152" t="s">
        <v>236</v>
      </c>
      <c r="Z231" s="141"/>
      <c r="AA231" s="141"/>
      <c r="AB231" s="141"/>
      <c r="AC231" s="141"/>
      <c r="AD231" s="141"/>
      <c r="AE231" s="141"/>
      <c r="AF231" s="141"/>
      <c r="AG231" s="141" t="s">
        <v>436</v>
      </c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  <c r="AU231" s="141"/>
      <c r="AV231" s="141"/>
      <c r="AW231" s="141"/>
      <c r="AX231" s="141"/>
      <c r="AY231" s="141"/>
      <c r="AZ231" s="141"/>
      <c r="BA231" s="141"/>
      <c r="BB231" s="141"/>
      <c r="BC231" s="141"/>
      <c r="BD231" s="141"/>
      <c r="BE231" s="141"/>
      <c r="BF231" s="141"/>
      <c r="BG231" s="141"/>
      <c r="BH231" s="141"/>
    </row>
    <row r="232" spans="1:60" outlineLevel="2" x14ac:dyDescent="0.2">
      <c r="A232" s="148"/>
      <c r="B232" s="149"/>
      <c r="C232" s="269" t="s">
        <v>485</v>
      </c>
      <c r="D232" s="270"/>
      <c r="E232" s="270"/>
      <c r="F232" s="270"/>
      <c r="G232" s="270"/>
      <c r="H232" s="152"/>
      <c r="I232" s="152"/>
      <c r="J232" s="152"/>
      <c r="K232" s="152"/>
      <c r="L232" s="152"/>
      <c r="M232" s="152"/>
      <c r="N232" s="151"/>
      <c r="O232" s="151"/>
      <c r="P232" s="151"/>
      <c r="Q232" s="151"/>
      <c r="R232" s="152"/>
      <c r="S232" s="152"/>
      <c r="T232" s="152"/>
      <c r="U232" s="152"/>
      <c r="V232" s="152"/>
      <c r="W232" s="152"/>
      <c r="X232" s="152"/>
      <c r="Y232" s="152"/>
      <c r="Z232" s="141"/>
      <c r="AA232" s="141"/>
      <c r="AB232" s="141"/>
      <c r="AC232" s="141"/>
      <c r="AD232" s="141"/>
      <c r="AE232" s="141"/>
      <c r="AF232" s="141"/>
      <c r="AG232" s="141" t="s">
        <v>239</v>
      </c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  <c r="AU232" s="141"/>
      <c r="AV232" s="141"/>
      <c r="AW232" s="141"/>
      <c r="AX232" s="141"/>
      <c r="AY232" s="141"/>
      <c r="AZ232" s="141"/>
      <c r="BA232" s="141"/>
      <c r="BB232" s="141"/>
      <c r="BC232" s="141"/>
      <c r="BD232" s="141"/>
      <c r="BE232" s="141"/>
      <c r="BF232" s="141"/>
      <c r="BG232" s="141"/>
      <c r="BH232" s="141"/>
    </row>
    <row r="233" spans="1:60" x14ac:dyDescent="0.2">
      <c r="A233" s="157" t="s">
        <v>228</v>
      </c>
      <c r="B233" s="158" t="s">
        <v>166</v>
      </c>
      <c r="C233" s="180" t="s">
        <v>167</v>
      </c>
      <c r="D233" s="159"/>
      <c r="E233" s="160"/>
      <c r="F233" s="161"/>
      <c r="G233" s="161">
        <f>SUMIF(AG234:AG242,"&lt;&gt;NOR",G234:G242)</f>
        <v>0</v>
      </c>
      <c r="H233" s="161"/>
      <c r="I233" s="161">
        <f>SUM(I234:I242)</f>
        <v>0</v>
      </c>
      <c r="J233" s="161"/>
      <c r="K233" s="161">
        <f>SUM(K234:K242)</f>
        <v>0</v>
      </c>
      <c r="L233" s="161"/>
      <c r="M233" s="161">
        <f>SUM(M234:M242)</f>
        <v>0</v>
      </c>
      <c r="N233" s="160"/>
      <c r="O233" s="160">
        <f>SUM(O234:O242)</f>
        <v>0.1</v>
      </c>
      <c r="P233" s="160"/>
      <c r="Q233" s="160">
        <f>SUM(Q234:Q242)</f>
        <v>0</v>
      </c>
      <c r="R233" s="161"/>
      <c r="S233" s="161"/>
      <c r="T233" s="162"/>
      <c r="U233" s="156"/>
      <c r="V233" s="156">
        <f>SUM(V234:V242)</f>
        <v>28.840000000000003</v>
      </c>
      <c r="W233" s="156"/>
      <c r="X233" s="156"/>
      <c r="Y233" s="156"/>
      <c r="AG233" t="s">
        <v>229</v>
      </c>
    </row>
    <row r="234" spans="1:60" outlineLevel="1" x14ac:dyDescent="0.2">
      <c r="A234" s="164">
        <v>78</v>
      </c>
      <c r="B234" s="165" t="s">
        <v>2047</v>
      </c>
      <c r="C234" s="181" t="s">
        <v>2048</v>
      </c>
      <c r="D234" s="166" t="s">
        <v>317</v>
      </c>
      <c r="E234" s="167">
        <v>4</v>
      </c>
      <c r="F234" s="168"/>
      <c r="G234" s="169">
        <f>ROUND(E234*F234,2)</f>
        <v>0</v>
      </c>
      <c r="H234" s="168"/>
      <c r="I234" s="169">
        <f>ROUND(E234*H234,2)</f>
        <v>0</v>
      </c>
      <c r="J234" s="168"/>
      <c r="K234" s="169">
        <f>ROUND(E234*J234,2)</f>
        <v>0</v>
      </c>
      <c r="L234" s="169">
        <v>21</v>
      </c>
      <c r="M234" s="169">
        <f>G234*(1+L234/100)</f>
        <v>0</v>
      </c>
      <c r="N234" s="167">
        <v>2.0060000000000001E-2</v>
      </c>
      <c r="O234" s="167">
        <f>ROUND(E234*N234,2)</f>
        <v>0.08</v>
      </c>
      <c r="P234" s="167">
        <v>0</v>
      </c>
      <c r="Q234" s="167">
        <f>ROUND(E234*P234,2)</f>
        <v>0</v>
      </c>
      <c r="R234" s="169" t="s">
        <v>1123</v>
      </c>
      <c r="S234" s="169" t="s">
        <v>234</v>
      </c>
      <c r="T234" s="170" t="s">
        <v>234</v>
      </c>
      <c r="U234" s="152">
        <v>0.66</v>
      </c>
      <c r="V234" s="152">
        <f>ROUND(E234*U234,2)</f>
        <v>2.64</v>
      </c>
      <c r="W234" s="152"/>
      <c r="X234" s="152" t="s">
        <v>285</v>
      </c>
      <c r="Y234" s="152" t="s">
        <v>236</v>
      </c>
      <c r="Z234" s="141"/>
      <c r="AA234" s="141"/>
      <c r="AB234" s="141"/>
      <c r="AC234" s="141"/>
      <c r="AD234" s="141"/>
      <c r="AE234" s="141"/>
      <c r="AF234" s="141"/>
      <c r="AG234" s="141" t="s">
        <v>286</v>
      </c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  <c r="AU234" s="141"/>
      <c r="AV234" s="141"/>
      <c r="AW234" s="141"/>
      <c r="AX234" s="141"/>
      <c r="AY234" s="141"/>
      <c r="AZ234" s="141"/>
      <c r="BA234" s="141"/>
      <c r="BB234" s="141"/>
      <c r="BC234" s="141"/>
      <c r="BD234" s="141"/>
      <c r="BE234" s="141"/>
      <c r="BF234" s="141"/>
      <c r="BG234" s="141"/>
      <c r="BH234" s="141"/>
    </row>
    <row r="235" spans="1:60" outlineLevel="2" x14ac:dyDescent="0.2">
      <c r="A235" s="148"/>
      <c r="B235" s="149"/>
      <c r="C235" s="182" t="s">
        <v>2049</v>
      </c>
      <c r="D235" s="154"/>
      <c r="E235" s="155">
        <v>4</v>
      </c>
      <c r="F235" s="152"/>
      <c r="G235" s="152"/>
      <c r="H235" s="152"/>
      <c r="I235" s="152"/>
      <c r="J235" s="152"/>
      <c r="K235" s="152"/>
      <c r="L235" s="152"/>
      <c r="M235" s="152"/>
      <c r="N235" s="151"/>
      <c r="O235" s="151"/>
      <c r="P235" s="151"/>
      <c r="Q235" s="151"/>
      <c r="R235" s="152"/>
      <c r="S235" s="152"/>
      <c r="T235" s="152"/>
      <c r="U235" s="152"/>
      <c r="V235" s="152"/>
      <c r="W235" s="152"/>
      <c r="X235" s="152"/>
      <c r="Y235" s="152"/>
      <c r="Z235" s="141"/>
      <c r="AA235" s="141"/>
      <c r="AB235" s="141"/>
      <c r="AC235" s="141"/>
      <c r="AD235" s="141"/>
      <c r="AE235" s="141"/>
      <c r="AF235" s="141"/>
      <c r="AG235" s="141" t="s">
        <v>241</v>
      </c>
      <c r="AH235" s="141">
        <v>0</v>
      </c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  <c r="AU235" s="141"/>
      <c r="AV235" s="141"/>
      <c r="AW235" s="141"/>
      <c r="AX235" s="141"/>
      <c r="AY235" s="141"/>
      <c r="AZ235" s="141"/>
      <c r="BA235" s="141"/>
      <c r="BB235" s="141"/>
      <c r="BC235" s="141"/>
      <c r="BD235" s="141"/>
      <c r="BE235" s="141"/>
      <c r="BF235" s="141"/>
      <c r="BG235" s="141"/>
      <c r="BH235" s="141"/>
    </row>
    <row r="236" spans="1:60" outlineLevel="1" x14ac:dyDescent="0.2">
      <c r="A236" s="172">
        <v>79</v>
      </c>
      <c r="B236" s="173" t="s">
        <v>2050</v>
      </c>
      <c r="C236" s="183" t="s">
        <v>2051</v>
      </c>
      <c r="D236" s="174" t="s">
        <v>299</v>
      </c>
      <c r="E236" s="175">
        <v>11.6</v>
      </c>
      <c r="F236" s="176"/>
      <c r="G236" s="177">
        <f>ROUND(E236*F236,2)</f>
        <v>0</v>
      </c>
      <c r="H236" s="176"/>
      <c r="I236" s="177">
        <f>ROUND(E236*H236,2)</f>
        <v>0</v>
      </c>
      <c r="J236" s="176"/>
      <c r="K236" s="177">
        <f>ROUND(E236*J236,2)</f>
        <v>0</v>
      </c>
      <c r="L236" s="177">
        <v>21</v>
      </c>
      <c r="M236" s="177">
        <f>G236*(1+L236/100)</f>
        <v>0</v>
      </c>
      <c r="N236" s="175">
        <v>0</v>
      </c>
      <c r="O236" s="175">
        <f>ROUND(E236*N236,2)</f>
        <v>0</v>
      </c>
      <c r="P236" s="175">
        <v>0</v>
      </c>
      <c r="Q236" s="175">
        <f>ROUND(E236*P236,2)</f>
        <v>0</v>
      </c>
      <c r="R236" s="177" t="s">
        <v>1123</v>
      </c>
      <c r="S236" s="177" t="s">
        <v>234</v>
      </c>
      <c r="T236" s="178" t="s">
        <v>234</v>
      </c>
      <c r="U236" s="152">
        <v>4.8000000000000001E-2</v>
      </c>
      <c r="V236" s="152">
        <f>ROUND(E236*U236,2)</f>
        <v>0.56000000000000005</v>
      </c>
      <c r="W236" s="152"/>
      <c r="X236" s="152" t="s">
        <v>285</v>
      </c>
      <c r="Y236" s="152" t="s">
        <v>236</v>
      </c>
      <c r="Z236" s="141"/>
      <c r="AA236" s="141"/>
      <c r="AB236" s="141"/>
      <c r="AC236" s="141"/>
      <c r="AD236" s="141"/>
      <c r="AE236" s="141"/>
      <c r="AF236" s="141"/>
      <c r="AG236" s="141" t="s">
        <v>286</v>
      </c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  <c r="AU236" s="141"/>
      <c r="AV236" s="141"/>
      <c r="AW236" s="141"/>
      <c r="AX236" s="141"/>
      <c r="AY236" s="141"/>
      <c r="AZ236" s="141"/>
      <c r="BA236" s="141"/>
      <c r="BB236" s="141"/>
      <c r="BC236" s="141"/>
      <c r="BD236" s="141"/>
      <c r="BE236" s="141"/>
      <c r="BF236" s="141"/>
      <c r="BG236" s="141"/>
      <c r="BH236" s="141"/>
    </row>
    <row r="237" spans="1:60" ht="22.5" outlineLevel="1" x14ac:dyDescent="0.2">
      <c r="A237" s="172">
        <v>80</v>
      </c>
      <c r="B237" s="173" t="s">
        <v>2052</v>
      </c>
      <c r="C237" s="183" t="s">
        <v>2053</v>
      </c>
      <c r="D237" s="174" t="s">
        <v>299</v>
      </c>
      <c r="E237" s="175">
        <v>11.6</v>
      </c>
      <c r="F237" s="176"/>
      <c r="G237" s="177">
        <f>ROUND(E237*F237,2)</f>
        <v>0</v>
      </c>
      <c r="H237" s="176"/>
      <c r="I237" s="177">
        <f>ROUND(E237*H237,2)</f>
        <v>0</v>
      </c>
      <c r="J237" s="176"/>
      <c r="K237" s="177">
        <f>ROUND(E237*J237,2)</f>
        <v>0</v>
      </c>
      <c r="L237" s="177">
        <v>21</v>
      </c>
      <c r="M237" s="177">
        <f>G237*(1+L237/100)</f>
        <v>0</v>
      </c>
      <c r="N237" s="175">
        <v>1.9300000000000001E-3</v>
      </c>
      <c r="O237" s="175">
        <f>ROUND(E237*N237,2)</f>
        <v>0.02</v>
      </c>
      <c r="P237" s="175">
        <v>0</v>
      </c>
      <c r="Q237" s="175">
        <f>ROUND(E237*P237,2)</f>
        <v>0</v>
      </c>
      <c r="R237" s="177"/>
      <c r="S237" s="177" t="s">
        <v>267</v>
      </c>
      <c r="T237" s="178" t="s">
        <v>275</v>
      </c>
      <c r="U237" s="152">
        <v>0.79669999999999996</v>
      </c>
      <c r="V237" s="152">
        <f>ROUND(E237*U237,2)</f>
        <v>9.24</v>
      </c>
      <c r="W237" s="152"/>
      <c r="X237" s="152" t="s">
        <v>285</v>
      </c>
      <c r="Y237" s="152" t="s">
        <v>236</v>
      </c>
      <c r="Z237" s="141"/>
      <c r="AA237" s="141"/>
      <c r="AB237" s="141"/>
      <c r="AC237" s="141"/>
      <c r="AD237" s="141"/>
      <c r="AE237" s="141"/>
      <c r="AF237" s="141"/>
      <c r="AG237" s="141" t="s">
        <v>286</v>
      </c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  <c r="AU237" s="141"/>
      <c r="AV237" s="141"/>
      <c r="AW237" s="141"/>
      <c r="AX237" s="141"/>
      <c r="AY237" s="141"/>
      <c r="AZ237" s="141"/>
      <c r="BA237" s="141"/>
      <c r="BB237" s="141"/>
      <c r="BC237" s="141"/>
      <c r="BD237" s="141"/>
      <c r="BE237" s="141"/>
      <c r="BF237" s="141"/>
      <c r="BG237" s="141"/>
      <c r="BH237" s="141"/>
    </row>
    <row r="238" spans="1:60" ht="22.5" outlineLevel="1" x14ac:dyDescent="0.2">
      <c r="A238" s="172">
        <v>81</v>
      </c>
      <c r="B238" s="173" t="s">
        <v>2054</v>
      </c>
      <c r="C238" s="183" t="s">
        <v>2055</v>
      </c>
      <c r="D238" s="174" t="s">
        <v>317</v>
      </c>
      <c r="E238" s="175">
        <v>2</v>
      </c>
      <c r="F238" s="176"/>
      <c r="G238" s="177">
        <f>ROUND(E238*F238,2)</f>
        <v>0</v>
      </c>
      <c r="H238" s="176"/>
      <c r="I238" s="177">
        <f>ROUND(E238*H238,2)</f>
        <v>0</v>
      </c>
      <c r="J238" s="176"/>
      <c r="K238" s="177">
        <f>ROUND(E238*J238,2)</f>
        <v>0</v>
      </c>
      <c r="L238" s="177">
        <v>21</v>
      </c>
      <c r="M238" s="177">
        <f>G238*(1+L238/100)</f>
        <v>0</v>
      </c>
      <c r="N238" s="175">
        <v>2E-3</v>
      </c>
      <c r="O238" s="175">
        <f>ROUND(E238*N238,2)</f>
        <v>0</v>
      </c>
      <c r="P238" s="175">
        <v>0</v>
      </c>
      <c r="Q238" s="175">
        <f>ROUND(E238*P238,2)</f>
        <v>0</v>
      </c>
      <c r="R238" s="177"/>
      <c r="S238" s="177" t="s">
        <v>267</v>
      </c>
      <c r="T238" s="178" t="s">
        <v>275</v>
      </c>
      <c r="U238" s="152">
        <v>0.2</v>
      </c>
      <c r="V238" s="152">
        <f>ROUND(E238*U238,2)</f>
        <v>0.4</v>
      </c>
      <c r="W238" s="152"/>
      <c r="X238" s="152" t="s">
        <v>285</v>
      </c>
      <c r="Y238" s="152" t="s">
        <v>236</v>
      </c>
      <c r="Z238" s="141"/>
      <c r="AA238" s="141"/>
      <c r="AB238" s="141"/>
      <c r="AC238" s="141"/>
      <c r="AD238" s="141"/>
      <c r="AE238" s="141"/>
      <c r="AF238" s="141"/>
      <c r="AG238" s="141" t="s">
        <v>286</v>
      </c>
      <c r="AH238" s="141"/>
      <c r="AI238" s="141"/>
      <c r="AJ238" s="141"/>
      <c r="AK238" s="141"/>
      <c r="AL238" s="141"/>
      <c r="AM238" s="141"/>
      <c r="AN238" s="141"/>
      <c r="AO238" s="141"/>
      <c r="AP238" s="141"/>
      <c r="AQ238" s="141"/>
      <c r="AR238" s="141"/>
      <c r="AS238" s="141"/>
      <c r="AT238" s="141"/>
      <c r="AU238" s="141"/>
      <c r="AV238" s="141"/>
      <c r="AW238" s="141"/>
      <c r="AX238" s="141"/>
      <c r="AY238" s="141"/>
      <c r="AZ238" s="141"/>
      <c r="BA238" s="141"/>
      <c r="BB238" s="141"/>
      <c r="BC238" s="141"/>
      <c r="BD238" s="141"/>
      <c r="BE238" s="141"/>
      <c r="BF238" s="141"/>
      <c r="BG238" s="141"/>
      <c r="BH238" s="141"/>
    </row>
    <row r="239" spans="1:60" outlineLevel="1" x14ac:dyDescent="0.2">
      <c r="A239" s="164">
        <v>82</v>
      </c>
      <c r="B239" s="165" t="s">
        <v>1666</v>
      </c>
      <c r="C239" s="181" t="s">
        <v>1667</v>
      </c>
      <c r="D239" s="166" t="s">
        <v>232</v>
      </c>
      <c r="E239" s="167">
        <v>16</v>
      </c>
      <c r="F239" s="168"/>
      <c r="G239" s="169">
        <f>ROUND(E239*F239,2)</f>
        <v>0</v>
      </c>
      <c r="H239" s="168"/>
      <c r="I239" s="169">
        <f>ROUND(E239*H239,2)</f>
        <v>0</v>
      </c>
      <c r="J239" s="168"/>
      <c r="K239" s="169">
        <f>ROUND(E239*J239,2)</f>
        <v>0</v>
      </c>
      <c r="L239" s="169">
        <v>21</v>
      </c>
      <c r="M239" s="169">
        <f>G239*(1+L239/100)</f>
        <v>0</v>
      </c>
      <c r="N239" s="167">
        <v>0</v>
      </c>
      <c r="O239" s="167">
        <f>ROUND(E239*N239,2)</f>
        <v>0</v>
      </c>
      <c r="P239" s="167">
        <v>0</v>
      </c>
      <c r="Q239" s="167">
        <f>ROUND(E239*P239,2)</f>
        <v>0</v>
      </c>
      <c r="R239" s="169" t="s">
        <v>419</v>
      </c>
      <c r="S239" s="169" t="s">
        <v>234</v>
      </c>
      <c r="T239" s="170" t="s">
        <v>234</v>
      </c>
      <c r="U239" s="152">
        <v>1</v>
      </c>
      <c r="V239" s="152">
        <f>ROUND(E239*U239,2)</f>
        <v>16</v>
      </c>
      <c r="W239" s="152"/>
      <c r="X239" s="152" t="s">
        <v>143</v>
      </c>
      <c r="Y239" s="152" t="s">
        <v>236</v>
      </c>
      <c r="Z239" s="141"/>
      <c r="AA239" s="141"/>
      <c r="AB239" s="141"/>
      <c r="AC239" s="141"/>
      <c r="AD239" s="141"/>
      <c r="AE239" s="141"/>
      <c r="AF239" s="141"/>
      <c r="AG239" s="141" t="s">
        <v>420</v>
      </c>
      <c r="AH239" s="141"/>
      <c r="AI239" s="141"/>
      <c r="AJ239" s="141"/>
      <c r="AK239" s="141"/>
      <c r="AL239" s="141"/>
      <c r="AM239" s="141"/>
      <c r="AN239" s="141"/>
      <c r="AO239" s="141"/>
      <c r="AP239" s="141"/>
      <c r="AQ239" s="141"/>
      <c r="AR239" s="141"/>
      <c r="AS239" s="141"/>
      <c r="AT239" s="141"/>
      <c r="AU239" s="141"/>
      <c r="AV239" s="141"/>
      <c r="AW239" s="141"/>
      <c r="AX239" s="141"/>
      <c r="AY239" s="141"/>
      <c r="AZ239" s="141"/>
      <c r="BA239" s="141"/>
      <c r="BB239" s="141"/>
      <c r="BC239" s="141"/>
      <c r="BD239" s="141"/>
      <c r="BE239" s="141"/>
      <c r="BF239" s="141"/>
      <c r="BG239" s="141"/>
      <c r="BH239" s="141"/>
    </row>
    <row r="240" spans="1:60" outlineLevel="2" x14ac:dyDescent="0.2">
      <c r="A240" s="148"/>
      <c r="B240" s="149"/>
      <c r="C240" s="182" t="s">
        <v>2056</v>
      </c>
      <c r="D240" s="154"/>
      <c r="E240" s="155">
        <v>16</v>
      </c>
      <c r="F240" s="152"/>
      <c r="G240" s="152"/>
      <c r="H240" s="152"/>
      <c r="I240" s="152"/>
      <c r="J240" s="152"/>
      <c r="K240" s="152"/>
      <c r="L240" s="152"/>
      <c r="M240" s="152"/>
      <c r="N240" s="151"/>
      <c r="O240" s="151"/>
      <c r="P240" s="151"/>
      <c r="Q240" s="151"/>
      <c r="R240" s="152"/>
      <c r="S240" s="152"/>
      <c r="T240" s="152"/>
      <c r="U240" s="152"/>
      <c r="V240" s="152"/>
      <c r="W240" s="152"/>
      <c r="X240" s="152"/>
      <c r="Y240" s="152"/>
      <c r="Z240" s="141"/>
      <c r="AA240" s="141"/>
      <c r="AB240" s="141"/>
      <c r="AC240" s="141"/>
      <c r="AD240" s="141"/>
      <c r="AE240" s="141"/>
      <c r="AF240" s="141"/>
      <c r="AG240" s="141" t="s">
        <v>241</v>
      </c>
      <c r="AH240" s="141">
        <v>0</v>
      </c>
      <c r="AI240" s="141"/>
      <c r="AJ240" s="141"/>
      <c r="AK240" s="141"/>
      <c r="AL240" s="141"/>
      <c r="AM240" s="141"/>
      <c r="AN240" s="141"/>
      <c r="AO240" s="141"/>
      <c r="AP240" s="141"/>
      <c r="AQ240" s="141"/>
      <c r="AR240" s="141"/>
      <c r="AS240" s="141"/>
      <c r="AT240" s="141"/>
      <c r="AU240" s="141"/>
      <c r="AV240" s="141"/>
      <c r="AW240" s="141"/>
      <c r="AX240" s="141"/>
      <c r="AY240" s="141"/>
      <c r="AZ240" s="141"/>
      <c r="BA240" s="141"/>
      <c r="BB240" s="141"/>
      <c r="BC240" s="141"/>
      <c r="BD240" s="141"/>
      <c r="BE240" s="141"/>
      <c r="BF240" s="141"/>
      <c r="BG240" s="141"/>
      <c r="BH240" s="141"/>
    </row>
    <row r="241" spans="1:60" outlineLevel="1" x14ac:dyDescent="0.2">
      <c r="A241" s="148">
        <v>83</v>
      </c>
      <c r="B241" s="149" t="s">
        <v>2057</v>
      </c>
      <c r="C241" s="184" t="s">
        <v>2058</v>
      </c>
      <c r="D241" s="150" t="s">
        <v>0</v>
      </c>
      <c r="E241" s="179"/>
      <c r="F241" s="153"/>
      <c r="G241" s="152">
        <f>ROUND(E241*F241,2)</f>
        <v>0</v>
      </c>
      <c r="H241" s="153"/>
      <c r="I241" s="152">
        <f>ROUND(E241*H241,2)</f>
        <v>0</v>
      </c>
      <c r="J241" s="153"/>
      <c r="K241" s="152">
        <f>ROUND(E241*J241,2)</f>
        <v>0</v>
      </c>
      <c r="L241" s="152">
        <v>21</v>
      </c>
      <c r="M241" s="152">
        <f>G241*(1+L241/100)</f>
        <v>0</v>
      </c>
      <c r="N241" s="151">
        <v>0</v>
      </c>
      <c r="O241" s="151">
        <f>ROUND(E241*N241,2)</f>
        <v>0</v>
      </c>
      <c r="P241" s="151">
        <v>0</v>
      </c>
      <c r="Q241" s="151">
        <f>ROUND(E241*P241,2)</f>
        <v>0</v>
      </c>
      <c r="R241" s="152" t="s">
        <v>1123</v>
      </c>
      <c r="S241" s="152" t="s">
        <v>234</v>
      </c>
      <c r="T241" s="152" t="s">
        <v>234</v>
      </c>
      <c r="U241" s="152">
        <v>0</v>
      </c>
      <c r="V241" s="152">
        <f>ROUND(E241*U241,2)</f>
        <v>0</v>
      </c>
      <c r="W241" s="152"/>
      <c r="X241" s="152" t="s">
        <v>435</v>
      </c>
      <c r="Y241" s="152" t="s">
        <v>236</v>
      </c>
      <c r="Z241" s="141"/>
      <c r="AA241" s="141"/>
      <c r="AB241" s="141"/>
      <c r="AC241" s="141"/>
      <c r="AD241" s="141"/>
      <c r="AE241" s="141"/>
      <c r="AF241" s="141"/>
      <c r="AG241" s="141" t="s">
        <v>436</v>
      </c>
      <c r="AH241" s="141"/>
      <c r="AI241" s="141"/>
      <c r="AJ241" s="141"/>
      <c r="AK241" s="141"/>
      <c r="AL241" s="141"/>
      <c r="AM241" s="141"/>
      <c r="AN241" s="141"/>
      <c r="AO241" s="141"/>
      <c r="AP241" s="141"/>
      <c r="AQ241" s="141"/>
      <c r="AR241" s="141"/>
      <c r="AS241" s="141"/>
      <c r="AT241" s="141"/>
      <c r="AU241" s="141"/>
      <c r="AV241" s="141"/>
      <c r="AW241" s="141"/>
      <c r="AX241" s="141"/>
      <c r="AY241" s="141"/>
      <c r="AZ241" s="141"/>
      <c r="BA241" s="141"/>
      <c r="BB241" s="141"/>
      <c r="BC241" s="141"/>
      <c r="BD241" s="141"/>
      <c r="BE241" s="141"/>
      <c r="BF241" s="141"/>
      <c r="BG241" s="141"/>
      <c r="BH241" s="141"/>
    </row>
    <row r="242" spans="1:60" outlineLevel="2" x14ac:dyDescent="0.2">
      <c r="A242" s="148"/>
      <c r="B242" s="149"/>
      <c r="C242" s="269" t="s">
        <v>485</v>
      </c>
      <c r="D242" s="270"/>
      <c r="E242" s="270"/>
      <c r="F242" s="270"/>
      <c r="G242" s="270"/>
      <c r="H242" s="152"/>
      <c r="I242" s="152"/>
      <c r="J242" s="152"/>
      <c r="K242" s="152"/>
      <c r="L242" s="152"/>
      <c r="M242" s="152"/>
      <c r="N242" s="151"/>
      <c r="O242" s="151"/>
      <c r="P242" s="151"/>
      <c r="Q242" s="151"/>
      <c r="R242" s="152"/>
      <c r="S242" s="152"/>
      <c r="T242" s="152"/>
      <c r="U242" s="152"/>
      <c r="V242" s="152"/>
      <c r="W242" s="152"/>
      <c r="X242" s="152"/>
      <c r="Y242" s="152"/>
      <c r="Z242" s="141"/>
      <c r="AA242" s="141"/>
      <c r="AB242" s="141"/>
      <c r="AC242" s="141"/>
      <c r="AD242" s="141"/>
      <c r="AE242" s="141"/>
      <c r="AF242" s="141"/>
      <c r="AG242" s="141" t="s">
        <v>239</v>
      </c>
      <c r="AH242" s="141"/>
      <c r="AI242" s="141"/>
      <c r="AJ242" s="141"/>
      <c r="AK242" s="141"/>
      <c r="AL242" s="141"/>
      <c r="AM242" s="141"/>
      <c r="AN242" s="141"/>
      <c r="AO242" s="141"/>
      <c r="AP242" s="141"/>
      <c r="AQ242" s="141"/>
      <c r="AR242" s="141"/>
      <c r="AS242" s="141"/>
      <c r="AT242" s="141"/>
      <c r="AU242" s="141"/>
      <c r="AV242" s="141"/>
      <c r="AW242" s="141"/>
      <c r="AX242" s="141"/>
      <c r="AY242" s="141"/>
      <c r="AZ242" s="141"/>
      <c r="BA242" s="141"/>
      <c r="BB242" s="141"/>
      <c r="BC242" s="141"/>
      <c r="BD242" s="141"/>
      <c r="BE242" s="141"/>
      <c r="BF242" s="141"/>
      <c r="BG242" s="141"/>
      <c r="BH242" s="141"/>
    </row>
    <row r="243" spans="1:60" x14ac:dyDescent="0.2">
      <c r="A243" s="157" t="s">
        <v>228</v>
      </c>
      <c r="B243" s="158" t="s">
        <v>174</v>
      </c>
      <c r="C243" s="180" t="s">
        <v>175</v>
      </c>
      <c r="D243" s="159"/>
      <c r="E243" s="160"/>
      <c r="F243" s="161"/>
      <c r="G243" s="161">
        <f>SUMIF(AG244:AG259,"&lt;&gt;NOR",G244:G259)</f>
        <v>0</v>
      </c>
      <c r="H243" s="161"/>
      <c r="I243" s="161">
        <f>SUM(I244:I259)</f>
        <v>0</v>
      </c>
      <c r="J243" s="161"/>
      <c r="K243" s="161">
        <f>SUM(K244:K259)</f>
        <v>0</v>
      </c>
      <c r="L243" s="161"/>
      <c r="M243" s="161">
        <f>SUM(M244:M259)</f>
        <v>0</v>
      </c>
      <c r="N243" s="160"/>
      <c r="O243" s="160">
        <f>SUM(O244:O259)</f>
        <v>0.37</v>
      </c>
      <c r="P243" s="160"/>
      <c r="Q243" s="160">
        <f>SUM(Q244:Q259)</f>
        <v>0</v>
      </c>
      <c r="R243" s="161"/>
      <c r="S243" s="161"/>
      <c r="T243" s="162"/>
      <c r="U243" s="156"/>
      <c r="V243" s="156">
        <f>SUM(V244:V259)</f>
        <v>27.82</v>
      </c>
      <c r="W243" s="156"/>
      <c r="X243" s="156"/>
      <c r="Y243" s="156"/>
      <c r="AG243" t="s">
        <v>229</v>
      </c>
    </row>
    <row r="244" spans="1:60" ht="22.5" outlineLevel="1" x14ac:dyDescent="0.2">
      <c r="A244" s="164">
        <v>84</v>
      </c>
      <c r="B244" s="165" t="s">
        <v>2059</v>
      </c>
      <c r="C244" s="181" t="s">
        <v>2060</v>
      </c>
      <c r="D244" s="166" t="s">
        <v>317</v>
      </c>
      <c r="E244" s="167">
        <v>4</v>
      </c>
      <c r="F244" s="168"/>
      <c r="G244" s="169">
        <f>ROUND(E244*F244,2)</f>
        <v>0</v>
      </c>
      <c r="H244" s="168"/>
      <c r="I244" s="169">
        <f>ROUND(E244*H244,2)</f>
        <v>0</v>
      </c>
      <c r="J244" s="168"/>
      <c r="K244" s="169">
        <f>ROUND(E244*J244,2)</f>
        <v>0</v>
      </c>
      <c r="L244" s="169">
        <v>21</v>
      </c>
      <c r="M244" s="169">
        <f>G244*(1+L244/100)</f>
        <v>0</v>
      </c>
      <c r="N244" s="167">
        <v>4.0000000000000002E-4</v>
      </c>
      <c r="O244" s="167">
        <f>ROUND(E244*N244,2)</f>
        <v>0</v>
      </c>
      <c r="P244" s="167">
        <v>0</v>
      </c>
      <c r="Q244" s="167">
        <f>ROUND(E244*P244,2)</f>
        <v>0</v>
      </c>
      <c r="R244" s="169" t="s">
        <v>2061</v>
      </c>
      <c r="S244" s="169" t="s">
        <v>234</v>
      </c>
      <c r="T244" s="170" t="s">
        <v>234</v>
      </c>
      <c r="U244" s="152">
        <v>0.41</v>
      </c>
      <c r="V244" s="152">
        <f>ROUND(E244*U244,2)</f>
        <v>1.64</v>
      </c>
      <c r="W244" s="152"/>
      <c r="X244" s="152" t="s">
        <v>285</v>
      </c>
      <c r="Y244" s="152" t="s">
        <v>236</v>
      </c>
      <c r="Z244" s="141"/>
      <c r="AA244" s="141"/>
      <c r="AB244" s="141"/>
      <c r="AC244" s="141"/>
      <c r="AD244" s="141"/>
      <c r="AE244" s="141"/>
      <c r="AF244" s="141"/>
      <c r="AG244" s="141" t="s">
        <v>286</v>
      </c>
      <c r="AH244" s="141"/>
      <c r="AI244" s="141"/>
      <c r="AJ244" s="141"/>
      <c r="AK244" s="141"/>
      <c r="AL244" s="141"/>
      <c r="AM244" s="141"/>
      <c r="AN244" s="141"/>
      <c r="AO244" s="141"/>
      <c r="AP244" s="141"/>
      <c r="AQ244" s="141"/>
      <c r="AR244" s="141"/>
      <c r="AS244" s="141"/>
      <c r="AT244" s="141"/>
      <c r="AU244" s="141"/>
      <c r="AV244" s="141"/>
      <c r="AW244" s="141"/>
      <c r="AX244" s="141"/>
      <c r="AY244" s="141"/>
      <c r="AZ244" s="141"/>
      <c r="BA244" s="141"/>
      <c r="BB244" s="141"/>
      <c r="BC244" s="141"/>
      <c r="BD244" s="141"/>
      <c r="BE244" s="141"/>
      <c r="BF244" s="141"/>
      <c r="BG244" s="141"/>
      <c r="BH244" s="141"/>
    </row>
    <row r="245" spans="1:60" outlineLevel="2" x14ac:dyDescent="0.2">
      <c r="A245" s="148"/>
      <c r="B245" s="149"/>
      <c r="C245" s="182" t="s">
        <v>2062</v>
      </c>
      <c r="D245" s="154"/>
      <c r="E245" s="155">
        <v>4</v>
      </c>
      <c r="F245" s="152"/>
      <c r="G245" s="152"/>
      <c r="H245" s="152"/>
      <c r="I245" s="152"/>
      <c r="J245" s="152"/>
      <c r="K245" s="152"/>
      <c r="L245" s="152"/>
      <c r="M245" s="152"/>
      <c r="N245" s="151"/>
      <c r="O245" s="151"/>
      <c r="P245" s="151"/>
      <c r="Q245" s="151"/>
      <c r="R245" s="152"/>
      <c r="S245" s="152"/>
      <c r="T245" s="152"/>
      <c r="U245" s="152"/>
      <c r="V245" s="152"/>
      <c r="W245" s="152"/>
      <c r="X245" s="152"/>
      <c r="Y245" s="152"/>
      <c r="Z245" s="141"/>
      <c r="AA245" s="141"/>
      <c r="AB245" s="141"/>
      <c r="AC245" s="141"/>
      <c r="AD245" s="141"/>
      <c r="AE245" s="141"/>
      <c r="AF245" s="141"/>
      <c r="AG245" s="141" t="s">
        <v>241</v>
      </c>
      <c r="AH245" s="141">
        <v>0</v>
      </c>
      <c r="AI245" s="141"/>
      <c r="AJ245" s="141"/>
      <c r="AK245" s="141"/>
      <c r="AL245" s="141"/>
      <c r="AM245" s="141"/>
      <c r="AN245" s="141"/>
      <c r="AO245" s="141"/>
      <c r="AP245" s="141"/>
      <c r="AQ245" s="141"/>
      <c r="AR245" s="141"/>
      <c r="AS245" s="141"/>
      <c r="AT245" s="141"/>
      <c r="AU245" s="141"/>
      <c r="AV245" s="141"/>
      <c r="AW245" s="141"/>
      <c r="AX245" s="141"/>
      <c r="AY245" s="141"/>
      <c r="AZ245" s="141"/>
      <c r="BA245" s="141"/>
      <c r="BB245" s="141"/>
      <c r="BC245" s="141"/>
      <c r="BD245" s="141"/>
      <c r="BE245" s="141"/>
      <c r="BF245" s="141"/>
      <c r="BG245" s="141"/>
      <c r="BH245" s="141"/>
    </row>
    <row r="246" spans="1:60" outlineLevel="1" x14ac:dyDescent="0.2">
      <c r="A246" s="164">
        <v>85</v>
      </c>
      <c r="B246" s="165" t="s">
        <v>2063</v>
      </c>
      <c r="C246" s="181" t="s">
        <v>2064</v>
      </c>
      <c r="D246" s="166" t="s">
        <v>299</v>
      </c>
      <c r="E246" s="167">
        <v>24</v>
      </c>
      <c r="F246" s="168"/>
      <c r="G246" s="169">
        <f>ROUND(E246*F246,2)</f>
        <v>0</v>
      </c>
      <c r="H246" s="168"/>
      <c r="I246" s="169">
        <f>ROUND(E246*H246,2)</f>
        <v>0</v>
      </c>
      <c r="J246" s="168"/>
      <c r="K246" s="169">
        <f>ROUND(E246*J246,2)</f>
        <v>0</v>
      </c>
      <c r="L246" s="169">
        <v>21</v>
      </c>
      <c r="M246" s="169">
        <f>G246*(1+L246/100)</f>
        <v>0</v>
      </c>
      <c r="N246" s="167">
        <v>8.0000000000000002E-3</v>
      </c>
      <c r="O246" s="167">
        <f>ROUND(E246*N246,2)</f>
        <v>0.19</v>
      </c>
      <c r="P246" s="167">
        <v>0</v>
      </c>
      <c r="Q246" s="167">
        <f>ROUND(E246*P246,2)</f>
        <v>0</v>
      </c>
      <c r="R246" s="169"/>
      <c r="S246" s="169" t="s">
        <v>267</v>
      </c>
      <c r="T246" s="170" t="s">
        <v>275</v>
      </c>
      <c r="U246" s="152">
        <v>0.30990000000000001</v>
      </c>
      <c r="V246" s="152">
        <f>ROUND(E246*U246,2)</f>
        <v>7.44</v>
      </c>
      <c r="W246" s="152"/>
      <c r="X246" s="152" t="s">
        <v>285</v>
      </c>
      <c r="Y246" s="152" t="s">
        <v>236</v>
      </c>
      <c r="Z246" s="141"/>
      <c r="AA246" s="141"/>
      <c r="AB246" s="141"/>
      <c r="AC246" s="141"/>
      <c r="AD246" s="141"/>
      <c r="AE246" s="141"/>
      <c r="AF246" s="141"/>
      <c r="AG246" s="141" t="s">
        <v>286</v>
      </c>
      <c r="AH246" s="141"/>
      <c r="AI246" s="141"/>
      <c r="AJ246" s="141"/>
      <c r="AK246" s="141"/>
      <c r="AL246" s="141"/>
      <c r="AM246" s="141"/>
      <c r="AN246" s="141"/>
      <c r="AO246" s="141"/>
      <c r="AP246" s="141"/>
      <c r="AQ246" s="141"/>
      <c r="AR246" s="141"/>
      <c r="AS246" s="141"/>
      <c r="AT246" s="141"/>
      <c r="AU246" s="141"/>
      <c r="AV246" s="141"/>
      <c r="AW246" s="141"/>
      <c r="AX246" s="141"/>
      <c r="AY246" s="141"/>
      <c r="AZ246" s="141"/>
      <c r="BA246" s="141"/>
      <c r="BB246" s="141"/>
      <c r="BC246" s="141"/>
      <c r="BD246" s="141"/>
      <c r="BE246" s="141"/>
      <c r="BF246" s="141"/>
      <c r="BG246" s="141"/>
      <c r="BH246" s="141"/>
    </row>
    <row r="247" spans="1:60" outlineLevel="2" x14ac:dyDescent="0.2">
      <c r="A247" s="148"/>
      <c r="B247" s="149"/>
      <c r="C247" s="253" t="s">
        <v>2065</v>
      </c>
      <c r="D247" s="254"/>
      <c r="E247" s="254"/>
      <c r="F247" s="254"/>
      <c r="G247" s="254"/>
      <c r="H247" s="152"/>
      <c r="I247" s="152"/>
      <c r="J247" s="152"/>
      <c r="K247" s="152"/>
      <c r="L247" s="152"/>
      <c r="M247" s="152"/>
      <c r="N247" s="151"/>
      <c r="O247" s="151"/>
      <c r="P247" s="151"/>
      <c r="Q247" s="151"/>
      <c r="R247" s="152"/>
      <c r="S247" s="152"/>
      <c r="T247" s="152"/>
      <c r="U247" s="152"/>
      <c r="V247" s="152"/>
      <c r="W247" s="152"/>
      <c r="X247" s="152"/>
      <c r="Y247" s="152"/>
      <c r="Z247" s="141"/>
      <c r="AA247" s="141"/>
      <c r="AB247" s="141"/>
      <c r="AC247" s="141"/>
      <c r="AD247" s="141"/>
      <c r="AE247" s="141"/>
      <c r="AF247" s="141"/>
      <c r="AG247" s="141" t="s">
        <v>246</v>
      </c>
      <c r="AH247" s="141"/>
      <c r="AI247" s="141"/>
      <c r="AJ247" s="141"/>
      <c r="AK247" s="141"/>
      <c r="AL247" s="141"/>
      <c r="AM247" s="141"/>
      <c r="AN247" s="141"/>
      <c r="AO247" s="141"/>
      <c r="AP247" s="141"/>
      <c r="AQ247" s="141"/>
      <c r="AR247" s="141"/>
      <c r="AS247" s="141"/>
      <c r="AT247" s="141"/>
      <c r="AU247" s="141"/>
      <c r="AV247" s="141"/>
      <c r="AW247" s="141"/>
      <c r="AX247" s="141"/>
      <c r="AY247" s="141"/>
      <c r="AZ247" s="141"/>
      <c r="BA247" s="141"/>
      <c r="BB247" s="141"/>
      <c r="BC247" s="141"/>
      <c r="BD247" s="141"/>
      <c r="BE247" s="141"/>
      <c r="BF247" s="141"/>
      <c r="BG247" s="141"/>
      <c r="BH247" s="141"/>
    </row>
    <row r="248" spans="1:60" outlineLevel="2" x14ac:dyDescent="0.2">
      <c r="A248" s="148"/>
      <c r="B248" s="149"/>
      <c r="C248" s="182" t="s">
        <v>2066</v>
      </c>
      <c r="D248" s="154"/>
      <c r="E248" s="155">
        <v>24</v>
      </c>
      <c r="F248" s="152"/>
      <c r="G248" s="152"/>
      <c r="H248" s="152"/>
      <c r="I248" s="152"/>
      <c r="J248" s="152"/>
      <c r="K248" s="152"/>
      <c r="L248" s="152"/>
      <c r="M248" s="152"/>
      <c r="N248" s="151"/>
      <c r="O248" s="151"/>
      <c r="P248" s="151"/>
      <c r="Q248" s="151"/>
      <c r="R248" s="152"/>
      <c r="S248" s="152"/>
      <c r="T248" s="152"/>
      <c r="U248" s="152"/>
      <c r="V248" s="152"/>
      <c r="W248" s="152"/>
      <c r="X248" s="152"/>
      <c r="Y248" s="152"/>
      <c r="Z248" s="141"/>
      <c r="AA248" s="141"/>
      <c r="AB248" s="141"/>
      <c r="AC248" s="141"/>
      <c r="AD248" s="141"/>
      <c r="AE248" s="141"/>
      <c r="AF248" s="141"/>
      <c r="AG248" s="141" t="s">
        <v>241</v>
      </c>
      <c r="AH248" s="141">
        <v>0</v>
      </c>
      <c r="AI248" s="141"/>
      <c r="AJ248" s="141"/>
      <c r="AK248" s="141"/>
      <c r="AL248" s="141"/>
      <c r="AM248" s="141"/>
      <c r="AN248" s="141"/>
      <c r="AO248" s="141"/>
      <c r="AP248" s="141"/>
      <c r="AQ248" s="141"/>
      <c r="AR248" s="141"/>
      <c r="AS248" s="141"/>
      <c r="AT248" s="141"/>
      <c r="AU248" s="141"/>
      <c r="AV248" s="141"/>
      <c r="AW248" s="141"/>
      <c r="AX248" s="141"/>
      <c r="AY248" s="141"/>
      <c r="AZ248" s="141"/>
      <c r="BA248" s="141"/>
      <c r="BB248" s="141"/>
      <c r="BC248" s="141"/>
      <c r="BD248" s="141"/>
      <c r="BE248" s="141"/>
      <c r="BF248" s="141"/>
      <c r="BG248" s="141"/>
      <c r="BH248" s="141"/>
    </row>
    <row r="249" spans="1:60" outlineLevel="1" x14ac:dyDescent="0.2">
      <c r="A249" s="164">
        <v>86</v>
      </c>
      <c r="B249" s="165" t="s">
        <v>2067</v>
      </c>
      <c r="C249" s="181" t="s">
        <v>2068</v>
      </c>
      <c r="D249" s="166" t="s">
        <v>299</v>
      </c>
      <c r="E249" s="167">
        <v>24</v>
      </c>
      <c r="F249" s="168"/>
      <c r="G249" s="169">
        <f>ROUND(E249*F249,2)</f>
        <v>0</v>
      </c>
      <c r="H249" s="168"/>
      <c r="I249" s="169">
        <f>ROUND(E249*H249,2)</f>
        <v>0</v>
      </c>
      <c r="J249" s="168"/>
      <c r="K249" s="169">
        <f>ROUND(E249*J249,2)</f>
        <v>0</v>
      </c>
      <c r="L249" s="169">
        <v>21</v>
      </c>
      <c r="M249" s="169">
        <f>G249*(1+L249/100)</f>
        <v>0</v>
      </c>
      <c r="N249" s="167">
        <v>2.3999999999999998E-3</v>
      </c>
      <c r="O249" s="167">
        <f>ROUND(E249*N249,2)</f>
        <v>0.06</v>
      </c>
      <c r="P249" s="167">
        <v>0</v>
      </c>
      <c r="Q249" s="167">
        <f>ROUND(E249*P249,2)</f>
        <v>0</v>
      </c>
      <c r="R249" s="169"/>
      <c r="S249" s="169" t="s">
        <v>267</v>
      </c>
      <c r="T249" s="170" t="s">
        <v>275</v>
      </c>
      <c r="U249" s="152">
        <v>0.26</v>
      </c>
      <c r="V249" s="152">
        <f>ROUND(E249*U249,2)</f>
        <v>6.24</v>
      </c>
      <c r="W249" s="152"/>
      <c r="X249" s="152" t="s">
        <v>285</v>
      </c>
      <c r="Y249" s="152" t="s">
        <v>236</v>
      </c>
      <c r="Z249" s="141"/>
      <c r="AA249" s="141"/>
      <c r="AB249" s="141"/>
      <c r="AC249" s="141"/>
      <c r="AD249" s="141"/>
      <c r="AE249" s="141"/>
      <c r="AF249" s="141"/>
      <c r="AG249" s="141" t="s">
        <v>286</v>
      </c>
      <c r="AH249" s="141"/>
      <c r="AI249" s="141"/>
      <c r="AJ249" s="141"/>
      <c r="AK249" s="141"/>
      <c r="AL249" s="141"/>
      <c r="AM249" s="141"/>
      <c r="AN249" s="141"/>
      <c r="AO249" s="141"/>
      <c r="AP249" s="141"/>
      <c r="AQ249" s="141"/>
      <c r="AR249" s="141"/>
      <c r="AS249" s="141"/>
      <c r="AT249" s="141"/>
      <c r="AU249" s="141"/>
      <c r="AV249" s="141"/>
      <c r="AW249" s="141"/>
      <c r="AX249" s="141"/>
      <c r="AY249" s="141"/>
      <c r="AZ249" s="141"/>
      <c r="BA249" s="141"/>
      <c r="BB249" s="141"/>
      <c r="BC249" s="141"/>
      <c r="BD249" s="141"/>
      <c r="BE249" s="141"/>
      <c r="BF249" s="141"/>
      <c r="BG249" s="141"/>
      <c r="BH249" s="141"/>
    </row>
    <row r="250" spans="1:60" outlineLevel="2" x14ac:dyDescent="0.2">
      <c r="A250" s="148"/>
      <c r="B250" s="149"/>
      <c r="C250" s="253" t="s">
        <v>2069</v>
      </c>
      <c r="D250" s="254"/>
      <c r="E250" s="254"/>
      <c r="F250" s="254"/>
      <c r="G250" s="254"/>
      <c r="H250" s="152"/>
      <c r="I250" s="152"/>
      <c r="J250" s="152"/>
      <c r="K250" s="152"/>
      <c r="L250" s="152"/>
      <c r="M250" s="152"/>
      <c r="N250" s="151"/>
      <c r="O250" s="151"/>
      <c r="P250" s="151"/>
      <c r="Q250" s="151"/>
      <c r="R250" s="152"/>
      <c r="S250" s="152"/>
      <c r="T250" s="152"/>
      <c r="U250" s="152"/>
      <c r="V250" s="152"/>
      <c r="W250" s="152"/>
      <c r="X250" s="152"/>
      <c r="Y250" s="152"/>
      <c r="Z250" s="141"/>
      <c r="AA250" s="141"/>
      <c r="AB250" s="141"/>
      <c r="AC250" s="141"/>
      <c r="AD250" s="141"/>
      <c r="AE250" s="141"/>
      <c r="AF250" s="141"/>
      <c r="AG250" s="141" t="s">
        <v>246</v>
      </c>
      <c r="AH250" s="141"/>
      <c r="AI250" s="141"/>
      <c r="AJ250" s="141"/>
      <c r="AK250" s="141"/>
      <c r="AL250" s="141"/>
      <c r="AM250" s="141"/>
      <c r="AN250" s="141"/>
      <c r="AO250" s="141"/>
      <c r="AP250" s="141"/>
      <c r="AQ250" s="141"/>
      <c r="AR250" s="141"/>
      <c r="AS250" s="141"/>
      <c r="AT250" s="141"/>
      <c r="AU250" s="141"/>
      <c r="AV250" s="141"/>
      <c r="AW250" s="141"/>
      <c r="AX250" s="141"/>
      <c r="AY250" s="141"/>
      <c r="AZ250" s="141"/>
      <c r="BA250" s="141"/>
      <c r="BB250" s="141"/>
      <c r="BC250" s="141"/>
      <c r="BD250" s="141"/>
      <c r="BE250" s="141"/>
      <c r="BF250" s="141"/>
      <c r="BG250" s="141"/>
      <c r="BH250" s="141"/>
    </row>
    <row r="251" spans="1:60" outlineLevel="2" x14ac:dyDescent="0.2">
      <c r="A251" s="148"/>
      <c r="B251" s="149"/>
      <c r="C251" s="182" t="s">
        <v>2070</v>
      </c>
      <c r="D251" s="154"/>
      <c r="E251" s="155">
        <v>24</v>
      </c>
      <c r="F251" s="152"/>
      <c r="G251" s="152"/>
      <c r="H251" s="152"/>
      <c r="I251" s="152"/>
      <c r="J251" s="152"/>
      <c r="K251" s="152"/>
      <c r="L251" s="152"/>
      <c r="M251" s="152"/>
      <c r="N251" s="151"/>
      <c r="O251" s="151"/>
      <c r="P251" s="151"/>
      <c r="Q251" s="151"/>
      <c r="R251" s="152"/>
      <c r="S251" s="152"/>
      <c r="T251" s="152"/>
      <c r="U251" s="152"/>
      <c r="V251" s="152"/>
      <c r="W251" s="152"/>
      <c r="X251" s="152"/>
      <c r="Y251" s="152"/>
      <c r="Z251" s="141"/>
      <c r="AA251" s="141"/>
      <c r="AB251" s="141"/>
      <c r="AC251" s="141"/>
      <c r="AD251" s="141"/>
      <c r="AE251" s="141"/>
      <c r="AF251" s="141"/>
      <c r="AG251" s="141" t="s">
        <v>241</v>
      </c>
      <c r="AH251" s="141">
        <v>0</v>
      </c>
      <c r="AI251" s="141"/>
      <c r="AJ251" s="141"/>
      <c r="AK251" s="141"/>
      <c r="AL251" s="141"/>
      <c r="AM251" s="141"/>
      <c r="AN251" s="141"/>
      <c r="AO251" s="141"/>
      <c r="AP251" s="141"/>
      <c r="AQ251" s="141"/>
      <c r="AR251" s="141"/>
      <c r="AS251" s="141"/>
      <c r="AT251" s="141"/>
      <c r="AU251" s="141"/>
      <c r="AV251" s="141"/>
      <c r="AW251" s="141"/>
      <c r="AX251" s="141"/>
      <c r="AY251" s="141"/>
      <c r="AZ251" s="141"/>
      <c r="BA251" s="141"/>
      <c r="BB251" s="141"/>
      <c r="BC251" s="141"/>
      <c r="BD251" s="141"/>
      <c r="BE251" s="141"/>
      <c r="BF251" s="141"/>
      <c r="BG251" s="141"/>
      <c r="BH251" s="141"/>
    </row>
    <row r="252" spans="1:60" outlineLevel="1" x14ac:dyDescent="0.2">
      <c r="A252" s="164">
        <v>87</v>
      </c>
      <c r="B252" s="165" t="s">
        <v>2071</v>
      </c>
      <c r="C252" s="181" t="s">
        <v>2072</v>
      </c>
      <c r="D252" s="166" t="s">
        <v>299</v>
      </c>
      <c r="E252" s="167">
        <v>24</v>
      </c>
      <c r="F252" s="168"/>
      <c r="G252" s="169">
        <f>ROUND(E252*F252,2)</f>
        <v>0</v>
      </c>
      <c r="H252" s="168"/>
      <c r="I252" s="169">
        <f>ROUND(E252*H252,2)</f>
        <v>0</v>
      </c>
      <c r="J252" s="168"/>
      <c r="K252" s="169">
        <f>ROUND(E252*J252,2)</f>
        <v>0</v>
      </c>
      <c r="L252" s="169">
        <v>21</v>
      </c>
      <c r="M252" s="169">
        <f>G252*(1+L252/100)</f>
        <v>0</v>
      </c>
      <c r="N252" s="167">
        <v>1.5E-3</v>
      </c>
      <c r="O252" s="167">
        <f>ROUND(E252*N252,2)</f>
        <v>0.04</v>
      </c>
      <c r="P252" s="167">
        <v>0</v>
      </c>
      <c r="Q252" s="167">
        <f>ROUND(E252*P252,2)</f>
        <v>0</v>
      </c>
      <c r="R252" s="169"/>
      <c r="S252" s="169" t="s">
        <v>267</v>
      </c>
      <c r="T252" s="170" t="s">
        <v>275</v>
      </c>
      <c r="U252" s="152">
        <v>0.28000000000000003</v>
      </c>
      <c r="V252" s="152">
        <f>ROUND(E252*U252,2)</f>
        <v>6.72</v>
      </c>
      <c r="W252" s="152"/>
      <c r="X252" s="152" t="s">
        <v>285</v>
      </c>
      <c r="Y252" s="152" t="s">
        <v>236</v>
      </c>
      <c r="Z252" s="141"/>
      <c r="AA252" s="141"/>
      <c r="AB252" s="141"/>
      <c r="AC252" s="141"/>
      <c r="AD252" s="141"/>
      <c r="AE252" s="141"/>
      <c r="AF252" s="141"/>
      <c r="AG252" s="141" t="s">
        <v>286</v>
      </c>
      <c r="AH252" s="141"/>
      <c r="AI252" s="141"/>
      <c r="AJ252" s="141"/>
      <c r="AK252" s="141"/>
      <c r="AL252" s="141"/>
      <c r="AM252" s="141"/>
      <c r="AN252" s="141"/>
      <c r="AO252" s="141"/>
      <c r="AP252" s="141"/>
      <c r="AQ252" s="141"/>
      <c r="AR252" s="141"/>
      <c r="AS252" s="141"/>
      <c r="AT252" s="141"/>
      <c r="AU252" s="141"/>
      <c r="AV252" s="141"/>
      <c r="AW252" s="141"/>
      <c r="AX252" s="141"/>
      <c r="AY252" s="141"/>
      <c r="AZ252" s="141"/>
      <c r="BA252" s="141"/>
      <c r="BB252" s="141"/>
      <c r="BC252" s="141"/>
      <c r="BD252" s="141"/>
      <c r="BE252" s="141"/>
      <c r="BF252" s="141"/>
      <c r="BG252" s="141"/>
      <c r="BH252" s="141"/>
    </row>
    <row r="253" spans="1:60" outlineLevel="2" x14ac:dyDescent="0.2">
      <c r="A253" s="148"/>
      <c r="B253" s="149"/>
      <c r="C253" s="253" t="s">
        <v>2073</v>
      </c>
      <c r="D253" s="254"/>
      <c r="E253" s="254"/>
      <c r="F253" s="254"/>
      <c r="G253" s="254"/>
      <c r="H253" s="152"/>
      <c r="I253" s="152"/>
      <c r="J253" s="152"/>
      <c r="K253" s="152"/>
      <c r="L253" s="152"/>
      <c r="M253" s="152"/>
      <c r="N253" s="151"/>
      <c r="O253" s="151"/>
      <c r="P253" s="151"/>
      <c r="Q253" s="151"/>
      <c r="R253" s="152"/>
      <c r="S253" s="152"/>
      <c r="T253" s="152"/>
      <c r="U253" s="152"/>
      <c r="V253" s="152"/>
      <c r="W253" s="152"/>
      <c r="X253" s="152"/>
      <c r="Y253" s="152"/>
      <c r="Z253" s="141"/>
      <c r="AA253" s="141"/>
      <c r="AB253" s="141"/>
      <c r="AC253" s="141"/>
      <c r="AD253" s="141"/>
      <c r="AE253" s="141"/>
      <c r="AF253" s="141"/>
      <c r="AG253" s="141" t="s">
        <v>246</v>
      </c>
      <c r="AH253" s="141"/>
      <c r="AI253" s="141"/>
      <c r="AJ253" s="141"/>
      <c r="AK253" s="141"/>
      <c r="AL253" s="141"/>
      <c r="AM253" s="141"/>
      <c r="AN253" s="141"/>
      <c r="AO253" s="141"/>
      <c r="AP253" s="141"/>
      <c r="AQ253" s="141"/>
      <c r="AR253" s="141"/>
      <c r="AS253" s="141"/>
      <c r="AT253" s="141"/>
      <c r="AU253" s="141"/>
      <c r="AV253" s="141"/>
      <c r="AW253" s="141"/>
      <c r="AX253" s="141"/>
      <c r="AY253" s="141"/>
      <c r="AZ253" s="141"/>
      <c r="BA253" s="141"/>
      <c r="BB253" s="141"/>
      <c r="BC253" s="141"/>
      <c r="BD253" s="141"/>
      <c r="BE253" s="141"/>
      <c r="BF253" s="141"/>
      <c r="BG253" s="141"/>
      <c r="BH253" s="141"/>
    </row>
    <row r="254" spans="1:60" outlineLevel="2" x14ac:dyDescent="0.2">
      <c r="A254" s="148"/>
      <c r="B254" s="149"/>
      <c r="C254" s="182" t="s">
        <v>2074</v>
      </c>
      <c r="D254" s="154"/>
      <c r="E254" s="155">
        <v>24</v>
      </c>
      <c r="F254" s="152"/>
      <c r="G254" s="152"/>
      <c r="H254" s="152"/>
      <c r="I254" s="152"/>
      <c r="J254" s="152"/>
      <c r="K254" s="152"/>
      <c r="L254" s="152"/>
      <c r="M254" s="152"/>
      <c r="N254" s="151"/>
      <c r="O254" s="151"/>
      <c r="P254" s="151"/>
      <c r="Q254" s="151"/>
      <c r="R254" s="152"/>
      <c r="S254" s="152"/>
      <c r="T254" s="152"/>
      <c r="U254" s="152"/>
      <c r="V254" s="152"/>
      <c r="W254" s="152"/>
      <c r="X254" s="152"/>
      <c r="Y254" s="152"/>
      <c r="Z254" s="141"/>
      <c r="AA254" s="141"/>
      <c r="AB254" s="141"/>
      <c r="AC254" s="141"/>
      <c r="AD254" s="141"/>
      <c r="AE254" s="141"/>
      <c r="AF254" s="141"/>
      <c r="AG254" s="141" t="s">
        <v>241</v>
      </c>
      <c r="AH254" s="141">
        <v>0</v>
      </c>
      <c r="AI254" s="141"/>
      <c r="AJ254" s="141"/>
      <c r="AK254" s="141"/>
      <c r="AL254" s="141"/>
      <c r="AM254" s="141"/>
      <c r="AN254" s="141"/>
      <c r="AO254" s="141"/>
      <c r="AP254" s="141"/>
      <c r="AQ254" s="141"/>
      <c r="AR254" s="141"/>
      <c r="AS254" s="141"/>
      <c r="AT254" s="141"/>
      <c r="AU254" s="141"/>
      <c r="AV254" s="141"/>
      <c r="AW254" s="141"/>
      <c r="AX254" s="141"/>
      <c r="AY254" s="141"/>
      <c r="AZ254" s="141"/>
      <c r="BA254" s="141"/>
      <c r="BB254" s="141"/>
      <c r="BC254" s="141"/>
      <c r="BD254" s="141"/>
      <c r="BE254" s="141"/>
      <c r="BF254" s="141"/>
      <c r="BG254" s="141"/>
      <c r="BH254" s="141"/>
    </row>
    <row r="255" spans="1:60" outlineLevel="1" x14ac:dyDescent="0.2">
      <c r="A255" s="164">
        <v>88</v>
      </c>
      <c r="B255" s="165" t="s">
        <v>2075</v>
      </c>
      <c r="C255" s="181" t="s">
        <v>2076</v>
      </c>
      <c r="D255" s="166" t="s">
        <v>299</v>
      </c>
      <c r="E255" s="167">
        <v>26.4</v>
      </c>
      <c r="F255" s="168"/>
      <c r="G255" s="169">
        <f>ROUND(E255*F255,2)</f>
        <v>0</v>
      </c>
      <c r="H255" s="168"/>
      <c r="I255" s="169">
        <f>ROUND(E255*H255,2)</f>
        <v>0</v>
      </c>
      <c r="J255" s="168"/>
      <c r="K255" s="169">
        <f>ROUND(E255*J255,2)</f>
        <v>0</v>
      </c>
      <c r="L255" s="169">
        <v>21</v>
      </c>
      <c r="M255" s="169">
        <f>G255*(1+L255/100)</f>
        <v>0</v>
      </c>
      <c r="N255" s="167">
        <v>3.1700000000000001E-3</v>
      </c>
      <c r="O255" s="167">
        <f>ROUND(E255*N255,2)</f>
        <v>0.08</v>
      </c>
      <c r="P255" s="167">
        <v>0</v>
      </c>
      <c r="Q255" s="167">
        <f>ROUND(E255*P255,2)</f>
        <v>0</v>
      </c>
      <c r="R255" s="169"/>
      <c r="S255" s="169" t="s">
        <v>267</v>
      </c>
      <c r="T255" s="170" t="s">
        <v>275</v>
      </c>
      <c r="U255" s="152">
        <v>0.219</v>
      </c>
      <c r="V255" s="152">
        <f>ROUND(E255*U255,2)</f>
        <v>5.78</v>
      </c>
      <c r="W255" s="152"/>
      <c r="X255" s="152" t="s">
        <v>285</v>
      </c>
      <c r="Y255" s="152" t="s">
        <v>236</v>
      </c>
      <c r="Z255" s="141"/>
      <c r="AA255" s="141"/>
      <c r="AB255" s="141"/>
      <c r="AC255" s="141"/>
      <c r="AD255" s="141"/>
      <c r="AE255" s="141"/>
      <c r="AF255" s="141"/>
      <c r="AG255" s="141" t="s">
        <v>286</v>
      </c>
      <c r="AH255" s="141"/>
      <c r="AI255" s="141"/>
      <c r="AJ255" s="141"/>
      <c r="AK255" s="141"/>
      <c r="AL255" s="141"/>
      <c r="AM255" s="141"/>
      <c r="AN255" s="141"/>
      <c r="AO255" s="141"/>
      <c r="AP255" s="141"/>
      <c r="AQ255" s="141"/>
      <c r="AR255" s="141"/>
      <c r="AS255" s="141"/>
      <c r="AT255" s="141"/>
      <c r="AU255" s="141"/>
      <c r="AV255" s="141"/>
      <c r="AW255" s="141"/>
      <c r="AX255" s="141"/>
      <c r="AY255" s="141"/>
      <c r="AZ255" s="141"/>
      <c r="BA255" s="141"/>
      <c r="BB255" s="141"/>
      <c r="BC255" s="141"/>
      <c r="BD255" s="141"/>
      <c r="BE255" s="141"/>
      <c r="BF255" s="141"/>
      <c r="BG255" s="141"/>
      <c r="BH255" s="141"/>
    </row>
    <row r="256" spans="1:60" outlineLevel="2" x14ac:dyDescent="0.2">
      <c r="A256" s="148"/>
      <c r="B256" s="149"/>
      <c r="C256" s="253" t="s">
        <v>2077</v>
      </c>
      <c r="D256" s="254"/>
      <c r="E256" s="254"/>
      <c r="F256" s="254"/>
      <c r="G256" s="254"/>
      <c r="H256" s="152"/>
      <c r="I256" s="152"/>
      <c r="J256" s="152"/>
      <c r="K256" s="152"/>
      <c r="L256" s="152"/>
      <c r="M256" s="152"/>
      <c r="N256" s="151"/>
      <c r="O256" s="151"/>
      <c r="P256" s="151"/>
      <c r="Q256" s="151"/>
      <c r="R256" s="152"/>
      <c r="S256" s="152"/>
      <c r="T256" s="152"/>
      <c r="U256" s="152"/>
      <c r="V256" s="152"/>
      <c r="W256" s="152"/>
      <c r="X256" s="152"/>
      <c r="Y256" s="152"/>
      <c r="Z256" s="141"/>
      <c r="AA256" s="141"/>
      <c r="AB256" s="141"/>
      <c r="AC256" s="141"/>
      <c r="AD256" s="141"/>
      <c r="AE256" s="141"/>
      <c r="AF256" s="141"/>
      <c r="AG256" s="141" t="s">
        <v>246</v>
      </c>
      <c r="AH256" s="141"/>
      <c r="AI256" s="141"/>
      <c r="AJ256" s="141"/>
      <c r="AK256" s="141"/>
      <c r="AL256" s="141"/>
      <c r="AM256" s="141"/>
      <c r="AN256" s="141"/>
      <c r="AO256" s="141"/>
      <c r="AP256" s="141"/>
      <c r="AQ256" s="141"/>
      <c r="AR256" s="141"/>
      <c r="AS256" s="141"/>
      <c r="AT256" s="141"/>
      <c r="AU256" s="141"/>
      <c r="AV256" s="141"/>
      <c r="AW256" s="141"/>
      <c r="AX256" s="141"/>
      <c r="AY256" s="141"/>
      <c r="AZ256" s="141"/>
      <c r="BA256" s="141"/>
      <c r="BB256" s="141"/>
      <c r="BC256" s="141"/>
      <c r="BD256" s="141"/>
      <c r="BE256" s="141"/>
      <c r="BF256" s="141"/>
      <c r="BG256" s="141"/>
      <c r="BH256" s="141"/>
    </row>
    <row r="257" spans="1:60" outlineLevel="2" x14ac:dyDescent="0.2">
      <c r="A257" s="148"/>
      <c r="B257" s="149"/>
      <c r="C257" s="182" t="s">
        <v>2078</v>
      </c>
      <c r="D257" s="154"/>
      <c r="E257" s="155">
        <v>26.4</v>
      </c>
      <c r="F257" s="152"/>
      <c r="G257" s="152"/>
      <c r="H257" s="152"/>
      <c r="I257" s="152"/>
      <c r="J257" s="152"/>
      <c r="K257" s="152"/>
      <c r="L257" s="152"/>
      <c r="M257" s="152"/>
      <c r="N257" s="151"/>
      <c r="O257" s="151"/>
      <c r="P257" s="151"/>
      <c r="Q257" s="151"/>
      <c r="R257" s="152"/>
      <c r="S257" s="152"/>
      <c r="T257" s="152"/>
      <c r="U257" s="152"/>
      <c r="V257" s="152"/>
      <c r="W257" s="152"/>
      <c r="X257" s="152"/>
      <c r="Y257" s="152"/>
      <c r="Z257" s="141"/>
      <c r="AA257" s="141"/>
      <c r="AB257" s="141"/>
      <c r="AC257" s="141"/>
      <c r="AD257" s="141"/>
      <c r="AE257" s="141"/>
      <c r="AF257" s="141"/>
      <c r="AG257" s="141" t="s">
        <v>241</v>
      </c>
      <c r="AH257" s="141">
        <v>0</v>
      </c>
      <c r="AI257" s="141"/>
      <c r="AJ257" s="141"/>
      <c r="AK257" s="141"/>
      <c r="AL257" s="141"/>
      <c r="AM257" s="141"/>
      <c r="AN257" s="141"/>
      <c r="AO257" s="141"/>
      <c r="AP257" s="141"/>
      <c r="AQ257" s="141"/>
      <c r="AR257" s="141"/>
      <c r="AS257" s="141"/>
      <c r="AT257" s="141"/>
      <c r="AU257" s="141"/>
      <c r="AV257" s="141"/>
      <c r="AW257" s="141"/>
      <c r="AX257" s="141"/>
      <c r="AY257" s="141"/>
      <c r="AZ257" s="141"/>
      <c r="BA257" s="141"/>
      <c r="BB257" s="141"/>
      <c r="BC257" s="141"/>
      <c r="BD257" s="141"/>
      <c r="BE257" s="141"/>
      <c r="BF257" s="141"/>
      <c r="BG257" s="141"/>
      <c r="BH257" s="141"/>
    </row>
    <row r="258" spans="1:60" outlineLevel="1" x14ac:dyDescent="0.2">
      <c r="A258" s="148">
        <v>89</v>
      </c>
      <c r="B258" s="149" t="s">
        <v>2079</v>
      </c>
      <c r="C258" s="184" t="s">
        <v>2080</v>
      </c>
      <c r="D258" s="150" t="s">
        <v>0</v>
      </c>
      <c r="E258" s="179"/>
      <c r="F258" s="153"/>
      <c r="G258" s="152">
        <f>ROUND(E258*F258,2)</f>
        <v>0</v>
      </c>
      <c r="H258" s="153"/>
      <c r="I258" s="152">
        <f>ROUND(E258*H258,2)</f>
        <v>0</v>
      </c>
      <c r="J258" s="153"/>
      <c r="K258" s="152">
        <f>ROUND(E258*J258,2)</f>
        <v>0</v>
      </c>
      <c r="L258" s="152">
        <v>21</v>
      </c>
      <c r="M258" s="152">
        <f>G258*(1+L258/100)</f>
        <v>0</v>
      </c>
      <c r="N258" s="151">
        <v>0</v>
      </c>
      <c r="O258" s="151">
        <f>ROUND(E258*N258,2)</f>
        <v>0</v>
      </c>
      <c r="P258" s="151">
        <v>0</v>
      </c>
      <c r="Q258" s="151">
        <f>ROUND(E258*P258,2)</f>
        <v>0</v>
      </c>
      <c r="R258" s="152" t="s">
        <v>2061</v>
      </c>
      <c r="S258" s="152" t="s">
        <v>234</v>
      </c>
      <c r="T258" s="152" t="s">
        <v>234</v>
      </c>
      <c r="U258" s="152">
        <v>0</v>
      </c>
      <c r="V258" s="152">
        <f>ROUND(E258*U258,2)</f>
        <v>0</v>
      </c>
      <c r="W258" s="152"/>
      <c r="X258" s="152" t="s">
        <v>435</v>
      </c>
      <c r="Y258" s="152" t="s">
        <v>236</v>
      </c>
      <c r="Z258" s="141"/>
      <c r="AA258" s="141"/>
      <c r="AB258" s="141"/>
      <c r="AC258" s="141"/>
      <c r="AD258" s="141"/>
      <c r="AE258" s="141"/>
      <c r="AF258" s="141"/>
      <c r="AG258" s="141" t="s">
        <v>436</v>
      </c>
      <c r="AH258" s="141"/>
      <c r="AI258" s="141"/>
      <c r="AJ258" s="141"/>
      <c r="AK258" s="141"/>
      <c r="AL258" s="141"/>
      <c r="AM258" s="141"/>
      <c r="AN258" s="141"/>
      <c r="AO258" s="141"/>
      <c r="AP258" s="141"/>
      <c r="AQ258" s="141"/>
      <c r="AR258" s="141"/>
      <c r="AS258" s="141"/>
      <c r="AT258" s="141"/>
      <c r="AU258" s="141"/>
      <c r="AV258" s="141"/>
      <c r="AW258" s="141"/>
      <c r="AX258" s="141"/>
      <c r="AY258" s="141"/>
      <c r="AZ258" s="141"/>
      <c r="BA258" s="141"/>
      <c r="BB258" s="141"/>
      <c r="BC258" s="141"/>
      <c r="BD258" s="141"/>
      <c r="BE258" s="141"/>
      <c r="BF258" s="141"/>
      <c r="BG258" s="141"/>
      <c r="BH258" s="141"/>
    </row>
    <row r="259" spans="1:60" outlineLevel="2" x14ac:dyDescent="0.2">
      <c r="A259" s="148"/>
      <c r="B259" s="149"/>
      <c r="C259" s="269" t="s">
        <v>491</v>
      </c>
      <c r="D259" s="270"/>
      <c r="E259" s="270"/>
      <c r="F259" s="270"/>
      <c r="G259" s="270"/>
      <c r="H259" s="152"/>
      <c r="I259" s="152"/>
      <c r="J259" s="152"/>
      <c r="K259" s="152"/>
      <c r="L259" s="152"/>
      <c r="M259" s="152"/>
      <c r="N259" s="151"/>
      <c r="O259" s="151"/>
      <c r="P259" s="151"/>
      <c r="Q259" s="151"/>
      <c r="R259" s="152"/>
      <c r="S259" s="152"/>
      <c r="T259" s="152"/>
      <c r="U259" s="152"/>
      <c r="V259" s="152"/>
      <c r="W259" s="152"/>
      <c r="X259" s="152"/>
      <c r="Y259" s="152"/>
      <c r="Z259" s="141"/>
      <c r="AA259" s="141"/>
      <c r="AB259" s="141"/>
      <c r="AC259" s="141"/>
      <c r="AD259" s="141"/>
      <c r="AE259" s="141"/>
      <c r="AF259" s="141"/>
      <c r="AG259" s="141" t="s">
        <v>239</v>
      </c>
      <c r="AH259" s="141"/>
      <c r="AI259" s="141"/>
      <c r="AJ259" s="141"/>
      <c r="AK259" s="141"/>
      <c r="AL259" s="141"/>
      <c r="AM259" s="141"/>
      <c r="AN259" s="141"/>
      <c r="AO259" s="141"/>
      <c r="AP259" s="141"/>
      <c r="AQ259" s="141"/>
      <c r="AR259" s="141"/>
      <c r="AS259" s="141"/>
      <c r="AT259" s="141"/>
      <c r="AU259" s="141"/>
      <c r="AV259" s="141"/>
      <c r="AW259" s="141"/>
      <c r="AX259" s="141"/>
      <c r="AY259" s="141"/>
      <c r="AZ259" s="141"/>
      <c r="BA259" s="141"/>
      <c r="BB259" s="141"/>
      <c r="BC259" s="141"/>
      <c r="BD259" s="141"/>
      <c r="BE259" s="141"/>
      <c r="BF259" s="141"/>
      <c r="BG259" s="141"/>
      <c r="BH259" s="141"/>
    </row>
    <row r="260" spans="1:60" x14ac:dyDescent="0.2">
      <c r="A260" s="157" t="s">
        <v>228</v>
      </c>
      <c r="B260" s="158" t="s">
        <v>178</v>
      </c>
      <c r="C260" s="180" t="s">
        <v>179</v>
      </c>
      <c r="D260" s="159"/>
      <c r="E260" s="160"/>
      <c r="F260" s="161"/>
      <c r="G260" s="161">
        <f>SUMIF(AG261:AG280,"&lt;&gt;NOR",G261:G280)</f>
        <v>0</v>
      </c>
      <c r="H260" s="161"/>
      <c r="I260" s="161">
        <f>SUM(I261:I280)</f>
        <v>0</v>
      </c>
      <c r="J260" s="161"/>
      <c r="K260" s="161">
        <f>SUM(K261:K280)</f>
        <v>0</v>
      </c>
      <c r="L260" s="161"/>
      <c r="M260" s="161">
        <f>SUM(M261:M280)</f>
        <v>0</v>
      </c>
      <c r="N260" s="160"/>
      <c r="O260" s="160">
        <f>SUM(O261:O280)</f>
        <v>0.46</v>
      </c>
      <c r="P260" s="160"/>
      <c r="Q260" s="160">
        <f>SUM(Q261:Q280)</f>
        <v>0</v>
      </c>
      <c r="R260" s="161"/>
      <c r="S260" s="161"/>
      <c r="T260" s="162"/>
      <c r="U260" s="156"/>
      <c r="V260" s="156">
        <f>SUM(V261:V280)</f>
        <v>36.78</v>
      </c>
      <c r="W260" s="156"/>
      <c r="X260" s="156"/>
      <c r="Y260" s="156"/>
      <c r="AG260" t="s">
        <v>229</v>
      </c>
    </row>
    <row r="261" spans="1:60" outlineLevel="1" x14ac:dyDescent="0.2">
      <c r="A261" s="164">
        <v>90</v>
      </c>
      <c r="B261" s="165" t="s">
        <v>497</v>
      </c>
      <c r="C261" s="181" t="s">
        <v>498</v>
      </c>
      <c r="D261" s="166" t="s">
        <v>494</v>
      </c>
      <c r="E261" s="167">
        <v>15</v>
      </c>
      <c r="F261" s="168"/>
      <c r="G261" s="169">
        <f>ROUND(E261*F261,2)</f>
        <v>0</v>
      </c>
      <c r="H261" s="168"/>
      <c r="I261" s="169">
        <f>ROUND(E261*H261,2)</f>
        <v>0</v>
      </c>
      <c r="J261" s="168"/>
      <c r="K261" s="169">
        <f>ROUND(E261*J261,2)</f>
        <v>0</v>
      </c>
      <c r="L261" s="169">
        <v>21</v>
      </c>
      <c r="M261" s="169">
        <f>G261*(1+L261/100)</f>
        <v>0</v>
      </c>
      <c r="N261" s="167">
        <v>6.0000000000000002E-5</v>
      </c>
      <c r="O261" s="167">
        <f>ROUND(E261*N261,2)</f>
        <v>0</v>
      </c>
      <c r="P261" s="167">
        <v>0</v>
      </c>
      <c r="Q261" s="167">
        <f>ROUND(E261*P261,2)</f>
        <v>0</v>
      </c>
      <c r="R261" s="169" t="s">
        <v>495</v>
      </c>
      <c r="S261" s="169" t="s">
        <v>234</v>
      </c>
      <c r="T261" s="170" t="s">
        <v>234</v>
      </c>
      <c r="U261" s="152">
        <v>0.221</v>
      </c>
      <c r="V261" s="152">
        <f>ROUND(E261*U261,2)</f>
        <v>3.32</v>
      </c>
      <c r="W261" s="152"/>
      <c r="X261" s="152" t="s">
        <v>285</v>
      </c>
      <c r="Y261" s="152" t="s">
        <v>236</v>
      </c>
      <c r="Z261" s="141"/>
      <c r="AA261" s="141"/>
      <c r="AB261" s="141"/>
      <c r="AC261" s="141"/>
      <c r="AD261" s="141"/>
      <c r="AE261" s="141"/>
      <c r="AF261" s="141"/>
      <c r="AG261" s="141" t="s">
        <v>286</v>
      </c>
      <c r="AH261" s="141"/>
      <c r="AI261" s="141"/>
      <c r="AJ261" s="141"/>
      <c r="AK261" s="141"/>
      <c r="AL261" s="141"/>
      <c r="AM261" s="141"/>
      <c r="AN261" s="141"/>
      <c r="AO261" s="141"/>
      <c r="AP261" s="141"/>
      <c r="AQ261" s="141"/>
      <c r="AR261" s="141"/>
      <c r="AS261" s="141"/>
      <c r="AT261" s="141"/>
      <c r="AU261" s="141"/>
      <c r="AV261" s="141"/>
      <c r="AW261" s="141"/>
      <c r="AX261" s="141"/>
      <c r="AY261" s="141"/>
      <c r="AZ261" s="141"/>
      <c r="BA261" s="141"/>
      <c r="BB261" s="141"/>
      <c r="BC261" s="141"/>
      <c r="BD261" s="141"/>
      <c r="BE261" s="141"/>
      <c r="BF261" s="141"/>
      <c r="BG261" s="141"/>
      <c r="BH261" s="141"/>
    </row>
    <row r="262" spans="1:60" outlineLevel="2" x14ac:dyDescent="0.2">
      <c r="A262" s="148"/>
      <c r="B262" s="149"/>
      <c r="C262" s="182" t="s">
        <v>2081</v>
      </c>
      <c r="D262" s="154"/>
      <c r="E262" s="155">
        <v>15</v>
      </c>
      <c r="F262" s="152"/>
      <c r="G262" s="152"/>
      <c r="H262" s="152"/>
      <c r="I262" s="152"/>
      <c r="J262" s="152"/>
      <c r="K262" s="152"/>
      <c r="L262" s="152"/>
      <c r="M262" s="152"/>
      <c r="N262" s="151"/>
      <c r="O262" s="151"/>
      <c r="P262" s="151"/>
      <c r="Q262" s="151"/>
      <c r="R262" s="152"/>
      <c r="S262" s="152"/>
      <c r="T262" s="152"/>
      <c r="U262" s="152"/>
      <c r="V262" s="152"/>
      <c r="W262" s="152"/>
      <c r="X262" s="152"/>
      <c r="Y262" s="152"/>
      <c r="Z262" s="141"/>
      <c r="AA262" s="141"/>
      <c r="AB262" s="141"/>
      <c r="AC262" s="141"/>
      <c r="AD262" s="141"/>
      <c r="AE262" s="141"/>
      <c r="AF262" s="141"/>
      <c r="AG262" s="141" t="s">
        <v>241</v>
      </c>
      <c r="AH262" s="141">
        <v>0</v>
      </c>
      <c r="AI262" s="141"/>
      <c r="AJ262" s="141"/>
      <c r="AK262" s="141"/>
      <c r="AL262" s="141"/>
      <c r="AM262" s="141"/>
      <c r="AN262" s="141"/>
      <c r="AO262" s="141"/>
      <c r="AP262" s="141"/>
      <c r="AQ262" s="141"/>
      <c r="AR262" s="141"/>
      <c r="AS262" s="141"/>
      <c r="AT262" s="141"/>
      <c r="AU262" s="141"/>
      <c r="AV262" s="141"/>
      <c r="AW262" s="141"/>
      <c r="AX262" s="141"/>
      <c r="AY262" s="141"/>
      <c r="AZ262" s="141"/>
      <c r="BA262" s="141"/>
      <c r="BB262" s="141"/>
      <c r="BC262" s="141"/>
      <c r="BD262" s="141"/>
      <c r="BE262" s="141"/>
      <c r="BF262" s="141"/>
      <c r="BG262" s="141"/>
      <c r="BH262" s="141"/>
    </row>
    <row r="263" spans="1:60" outlineLevel="1" x14ac:dyDescent="0.2">
      <c r="A263" s="164">
        <v>91</v>
      </c>
      <c r="B263" s="165" t="s">
        <v>506</v>
      </c>
      <c r="C263" s="181" t="s">
        <v>507</v>
      </c>
      <c r="D263" s="166" t="s">
        <v>494</v>
      </c>
      <c r="E263" s="167">
        <v>134.4</v>
      </c>
      <c r="F263" s="168"/>
      <c r="G263" s="169">
        <f>ROUND(E263*F263,2)</f>
        <v>0</v>
      </c>
      <c r="H263" s="168"/>
      <c r="I263" s="169">
        <f>ROUND(E263*H263,2)</f>
        <v>0</v>
      </c>
      <c r="J263" s="168"/>
      <c r="K263" s="169">
        <f>ROUND(E263*J263,2)</f>
        <v>0</v>
      </c>
      <c r="L263" s="169">
        <v>21</v>
      </c>
      <c r="M263" s="169">
        <f>G263*(1+L263/100)</f>
        <v>0</v>
      </c>
      <c r="N263" s="167">
        <v>5.0000000000000002E-5</v>
      </c>
      <c r="O263" s="167">
        <f>ROUND(E263*N263,2)</f>
        <v>0.01</v>
      </c>
      <c r="P263" s="167">
        <v>0</v>
      </c>
      <c r="Q263" s="167">
        <f>ROUND(E263*P263,2)</f>
        <v>0</v>
      </c>
      <c r="R263" s="169" t="s">
        <v>495</v>
      </c>
      <c r="S263" s="169" t="s">
        <v>234</v>
      </c>
      <c r="T263" s="170" t="s">
        <v>234</v>
      </c>
      <c r="U263" s="152">
        <v>0.1</v>
      </c>
      <c r="V263" s="152">
        <f>ROUND(E263*U263,2)</f>
        <v>13.44</v>
      </c>
      <c r="W263" s="152"/>
      <c r="X263" s="152" t="s">
        <v>285</v>
      </c>
      <c r="Y263" s="152" t="s">
        <v>236</v>
      </c>
      <c r="Z263" s="141"/>
      <c r="AA263" s="141"/>
      <c r="AB263" s="141"/>
      <c r="AC263" s="141"/>
      <c r="AD263" s="141"/>
      <c r="AE263" s="141"/>
      <c r="AF263" s="141"/>
      <c r="AG263" s="141" t="s">
        <v>286</v>
      </c>
      <c r="AH263" s="141"/>
      <c r="AI263" s="141"/>
      <c r="AJ263" s="141"/>
      <c r="AK263" s="141"/>
      <c r="AL263" s="141"/>
      <c r="AM263" s="141"/>
      <c r="AN263" s="141"/>
      <c r="AO263" s="141"/>
      <c r="AP263" s="141"/>
      <c r="AQ263" s="141"/>
      <c r="AR263" s="141"/>
      <c r="AS263" s="141"/>
      <c r="AT263" s="141"/>
      <c r="AU263" s="141"/>
      <c r="AV263" s="141"/>
      <c r="AW263" s="141"/>
      <c r="AX263" s="141"/>
      <c r="AY263" s="141"/>
      <c r="AZ263" s="141"/>
      <c r="BA263" s="141"/>
      <c r="BB263" s="141"/>
      <c r="BC263" s="141"/>
      <c r="BD263" s="141"/>
      <c r="BE263" s="141"/>
      <c r="BF263" s="141"/>
      <c r="BG263" s="141"/>
      <c r="BH263" s="141"/>
    </row>
    <row r="264" spans="1:60" outlineLevel="2" x14ac:dyDescent="0.2">
      <c r="A264" s="148"/>
      <c r="B264" s="149"/>
      <c r="C264" s="182" t="s">
        <v>2082</v>
      </c>
      <c r="D264" s="154"/>
      <c r="E264" s="155">
        <v>134.4</v>
      </c>
      <c r="F264" s="152"/>
      <c r="G264" s="152"/>
      <c r="H264" s="152"/>
      <c r="I264" s="152"/>
      <c r="J264" s="152"/>
      <c r="K264" s="152"/>
      <c r="L264" s="152"/>
      <c r="M264" s="152"/>
      <c r="N264" s="151"/>
      <c r="O264" s="151"/>
      <c r="P264" s="151"/>
      <c r="Q264" s="151"/>
      <c r="R264" s="152"/>
      <c r="S264" s="152"/>
      <c r="T264" s="152"/>
      <c r="U264" s="152"/>
      <c r="V264" s="152"/>
      <c r="W264" s="152"/>
      <c r="X264" s="152"/>
      <c r="Y264" s="152"/>
      <c r="Z264" s="141"/>
      <c r="AA264" s="141"/>
      <c r="AB264" s="141"/>
      <c r="AC264" s="141"/>
      <c r="AD264" s="141"/>
      <c r="AE264" s="141"/>
      <c r="AF264" s="141"/>
      <c r="AG264" s="141" t="s">
        <v>241</v>
      </c>
      <c r="AH264" s="141">
        <v>0</v>
      </c>
      <c r="AI264" s="141"/>
      <c r="AJ264" s="141"/>
      <c r="AK264" s="141"/>
      <c r="AL264" s="141"/>
      <c r="AM264" s="141"/>
      <c r="AN264" s="141"/>
      <c r="AO264" s="141"/>
      <c r="AP264" s="141"/>
      <c r="AQ264" s="141"/>
      <c r="AR264" s="141"/>
      <c r="AS264" s="141"/>
      <c r="AT264" s="141"/>
      <c r="AU264" s="141"/>
      <c r="AV264" s="141"/>
      <c r="AW264" s="141"/>
      <c r="AX264" s="141"/>
      <c r="AY264" s="141"/>
      <c r="AZ264" s="141"/>
      <c r="BA264" s="141"/>
      <c r="BB264" s="141"/>
      <c r="BC264" s="141"/>
      <c r="BD264" s="141"/>
      <c r="BE264" s="141"/>
      <c r="BF264" s="141"/>
      <c r="BG264" s="141"/>
      <c r="BH264" s="141"/>
    </row>
    <row r="265" spans="1:60" outlineLevel="1" x14ac:dyDescent="0.2">
      <c r="A265" s="164">
        <v>92</v>
      </c>
      <c r="B265" s="165" t="s">
        <v>1689</v>
      </c>
      <c r="C265" s="181" t="s">
        <v>1690</v>
      </c>
      <c r="D265" s="166" t="s">
        <v>494</v>
      </c>
      <c r="E265" s="167">
        <v>184.2</v>
      </c>
      <c r="F265" s="168"/>
      <c r="G265" s="169">
        <f>ROUND(E265*F265,2)</f>
        <v>0</v>
      </c>
      <c r="H265" s="168"/>
      <c r="I265" s="169">
        <f>ROUND(E265*H265,2)</f>
        <v>0</v>
      </c>
      <c r="J265" s="168"/>
      <c r="K265" s="169">
        <f>ROUND(E265*J265,2)</f>
        <v>0</v>
      </c>
      <c r="L265" s="169">
        <v>21</v>
      </c>
      <c r="M265" s="169">
        <f>G265*(1+L265/100)</f>
        <v>0</v>
      </c>
      <c r="N265" s="167">
        <v>5.0000000000000002E-5</v>
      </c>
      <c r="O265" s="167">
        <f>ROUND(E265*N265,2)</f>
        <v>0.01</v>
      </c>
      <c r="P265" s="167">
        <v>0</v>
      </c>
      <c r="Q265" s="167">
        <f>ROUND(E265*P265,2)</f>
        <v>0</v>
      </c>
      <c r="R265" s="169" t="s">
        <v>495</v>
      </c>
      <c r="S265" s="169" t="s">
        <v>234</v>
      </c>
      <c r="T265" s="170" t="s">
        <v>234</v>
      </c>
      <c r="U265" s="152">
        <v>8.4000000000000005E-2</v>
      </c>
      <c r="V265" s="152">
        <f>ROUND(E265*U265,2)</f>
        <v>15.47</v>
      </c>
      <c r="W265" s="152"/>
      <c r="X265" s="152" t="s">
        <v>285</v>
      </c>
      <c r="Y265" s="152" t="s">
        <v>236</v>
      </c>
      <c r="Z265" s="141"/>
      <c r="AA265" s="141"/>
      <c r="AB265" s="141"/>
      <c r="AC265" s="141"/>
      <c r="AD265" s="141"/>
      <c r="AE265" s="141"/>
      <c r="AF265" s="141"/>
      <c r="AG265" s="141" t="s">
        <v>286</v>
      </c>
      <c r="AH265" s="141"/>
      <c r="AI265" s="141"/>
      <c r="AJ265" s="141"/>
      <c r="AK265" s="141"/>
      <c r="AL265" s="141"/>
      <c r="AM265" s="141"/>
      <c r="AN265" s="141"/>
      <c r="AO265" s="141"/>
      <c r="AP265" s="141"/>
      <c r="AQ265" s="141"/>
      <c r="AR265" s="141"/>
      <c r="AS265" s="141"/>
      <c r="AT265" s="141"/>
      <c r="AU265" s="141"/>
      <c r="AV265" s="141"/>
      <c r="AW265" s="141"/>
      <c r="AX265" s="141"/>
      <c r="AY265" s="141"/>
      <c r="AZ265" s="141"/>
      <c r="BA265" s="141"/>
      <c r="BB265" s="141"/>
      <c r="BC265" s="141"/>
      <c r="BD265" s="141"/>
      <c r="BE265" s="141"/>
      <c r="BF265" s="141"/>
      <c r="BG265" s="141"/>
      <c r="BH265" s="141"/>
    </row>
    <row r="266" spans="1:60" outlineLevel="2" x14ac:dyDescent="0.2">
      <c r="A266" s="148"/>
      <c r="B266" s="149"/>
      <c r="C266" s="182" t="s">
        <v>2083</v>
      </c>
      <c r="D266" s="154"/>
      <c r="E266" s="155">
        <v>184.2</v>
      </c>
      <c r="F266" s="152"/>
      <c r="G266" s="152"/>
      <c r="H266" s="152"/>
      <c r="I266" s="152"/>
      <c r="J266" s="152"/>
      <c r="K266" s="152"/>
      <c r="L266" s="152"/>
      <c r="M266" s="152"/>
      <c r="N266" s="151"/>
      <c r="O266" s="151"/>
      <c r="P266" s="151"/>
      <c r="Q266" s="151"/>
      <c r="R266" s="152"/>
      <c r="S266" s="152"/>
      <c r="T266" s="152"/>
      <c r="U266" s="152"/>
      <c r="V266" s="152"/>
      <c r="W266" s="152"/>
      <c r="X266" s="152"/>
      <c r="Y266" s="152"/>
      <c r="Z266" s="141"/>
      <c r="AA266" s="141"/>
      <c r="AB266" s="141"/>
      <c r="AC266" s="141"/>
      <c r="AD266" s="141"/>
      <c r="AE266" s="141"/>
      <c r="AF266" s="141"/>
      <c r="AG266" s="141" t="s">
        <v>241</v>
      </c>
      <c r="AH266" s="141">
        <v>0</v>
      </c>
      <c r="AI266" s="141"/>
      <c r="AJ266" s="141"/>
      <c r="AK266" s="141"/>
      <c r="AL266" s="141"/>
      <c r="AM266" s="141"/>
      <c r="AN266" s="141"/>
      <c r="AO266" s="141"/>
      <c r="AP266" s="141"/>
      <c r="AQ266" s="141"/>
      <c r="AR266" s="141"/>
      <c r="AS266" s="141"/>
      <c r="AT266" s="141"/>
      <c r="AU266" s="141"/>
      <c r="AV266" s="141"/>
      <c r="AW266" s="141"/>
      <c r="AX266" s="141"/>
      <c r="AY266" s="141"/>
      <c r="AZ266" s="141"/>
      <c r="BA266" s="141"/>
      <c r="BB266" s="141"/>
      <c r="BC266" s="141"/>
      <c r="BD266" s="141"/>
      <c r="BE266" s="141"/>
      <c r="BF266" s="141"/>
      <c r="BG266" s="141"/>
      <c r="BH266" s="141"/>
    </row>
    <row r="267" spans="1:60" outlineLevel="1" x14ac:dyDescent="0.2">
      <c r="A267" s="164">
        <v>93</v>
      </c>
      <c r="B267" s="165" t="s">
        <v>2084</v>
      </c>
      <c r="C267" s="181" t="s">
        <v>2085</v>
      </c>
      <c r="D267" s="166" t="s">
        <v>317</v>
      </c>
      <c r="E267" s="167">
        <v>2</v>
      </c>
      <c r="F267" s="168"/>
      <c r="G267" s="169">
        <f>ROUND(E267*F267,2)</f>
        <v>0</v>
      </c>
      <c r="H267" s="168"/>
      <c r="I267" s="169">
        <f>ROUND(E267*H267,2)</f>
        <v>0</v>
      </c>
      <c r="J267" s="168"/>
      <c r="K267" s="169">
        <f>ROUND(E267*J267,2)</f>
        <v>0</v>
      </c>
      <c r="L267" s="169">
        <v>21</v>
      </c>
      <c r="M267" s="169">
        <f>G267*(1+L267/100)</f>
        <v>0</v>
      </c>
      <c r="N267" s="167">
        <v>6.0000000000000002E-5</v>
      </c>
      <c r="O267" s="167">
        <f>ROUND(E267*N267,2)</f>
        <v>0</v>
      </c>
      <c r="P267" s="167">
        <v>0</v>
      </c>
      <c r="Q267" s="167">
        <f>ROUND(E267*P267,2)</f>
        <v>0</v>
      </c>
      <c r="R267" s="169"/>
      <c r="S267" s="169" t="s">
        <v>267</v>
      </c>
      <c r="T267" s="170" t="s">
        <v>275</v>
      </c>
      <c r="U267" s="152">
        <v>0.51600000000000001</v>
      </c>
      <c r="V267" s="152">
        <f>ROUND(E267*U267,2)</f>
        <v>1.03</v>
      </c>
      <c r="W267" s="152"/>
      <c r="X267" s="152" t="s">
        <v>285</v>
      </c>
      <c r="Y267" s="152" t="s">
        <v>236</v>
      </c>
      <c r="Z267" s="141"/>
      <c r="AA267" s="141"/>
      <c r="AB267" s="141"/>
      <c r="AC267" s="141"/>
      <c r="AD267" s="141"/>
      <c r="AE267" s="141"/>
      <c r="AF267" s="141"/>
      <c r="AG267" s="141" t="s">
        <v>286</v>
      </c>
      <c r="AH267" s="141"/>
      <c r="AI267" s="141"/>
      <c r="AJ267" s="141"/>
      <c r="AK267" s="141"/>
      <c r="AL267" s="141"/>
      <c r="AM267" s="141"/>
      <c r="AN267" s="141"/>
      <c r="AO267" s="141"/>
      <c r="AP267" s="141"/>
      <c r="AQ267" s="141"/>
      <c r="AR267" s="141"/>
      <c r="AS267" s="141"/>
      <c r="AT267" s="141"/>
      <c r="AU267" s="141"/>
      <c r="AV267" s="141"/>
      <c r="AW267" s="141"/>
      <c r="AX267" s="141"/>
      <c r="AY267" s="141"/>
      <c r="AZ267" s="141"/>
      <c r="BA267" s="141"/>
      <c r="BB267" s="141"/>
      <c r="BC267" s="141"/>
      <c r="BD267" s="141"/>
      <c r="BE267" s="141"/>
      <c r="BF267" s="141"/>
      <c r="BG267" s="141"/>
      <c r="BH267" s="141"/>
    </row>
    <row r="268" spans="1:60" outlineLevel="2" x14ac:dyDescent="0.2">
      <c r="A268" s="148"/>
      <c r="B268" s="149"/>
      <c r="C268" s="182" t="s">
        <v>2086</v>
      </c>
      <c r="D268" s="154"/>
      <c r="E268" s="155">
        <v>2</v>
      </c>
      <c r="F268" s="152"/>
      <c r="G268" s="152"/>
      <c r="H268" s="152"/>
      <c r="I268" s="152"/>
      <c r="J268" s="152"/>
      <c r="K268" s="152"/>
      <c r="L268" s="152"/>
      <c r="M268" s="152"/>
      <c r="N268" s="151"/>
      <c r="O268" s="151"/>
      <c r="P268" s="151"/>
      <c r="Q268" s="151"/>
      <c r="R268" s="152"/>
      <c r="S268" s="152"/>
      <c r="T268" s="152"/>
      <c r="U268" s="152"/>
      <c r="V268" s="152"/>
      <c r="W268" s="152"/>
      <c r="X268" s="152"/>
      <c r="Y268" s="152"/>
      <c r="Z268" s="141"/>
      <c r="AA268" s="141"/>
      <c r="AB268" s="141"/>
      <c r="AC268" s="141"/>
      <c r="AD268" s="141"/>
      <c r="AE268" s="141"/>
      <c r="AF268" s="141"/>
      <c r="AG268" s="141" t="s">
        <v>241</v>
      </c>
      <c r="AH268" s="141">
        <v>0</v>
      </c>
      <c r="AI268" s="141"/>
      <c r="AJ268" s="141"/>
      <c r="AK268" s="141"/>
      <c r="AL268" s="141"/>
      <c r="AM268" s="141"/>
      <c r="AN268" s="141"/>
      <c r="AO268" s="141"/>
      <c r="AP268" s="141"/>
      <c r="AQ268" s="141"/>
      <c r="AR268" s="141"/>
      <c r="AS268" s="141"/>
      <c r="AT268" s="141"/>
      <c r="AU268" s="141"/>
      <c r="AV268" s="141"/>
      <c r="AW268" s="141"/>
      <c r="AX268" s="141"/>
      <c r="AY268" s="141"/>
      <c r="AZ268" s="141"/>
      <c r="BA268" s="141"/>
      <c r="BB268" s="141"/>
      <c r="BC268" s="141"/>
      <c r="BD268" s="141"/>
      <c r="BE268" s="141"/>
      <c r="BF268" s="141"/>
      <c r="BG268" s="141"/>
      <c r="BH268" s="141"/>
    </row>
    <row r="269" spans="1:60" outlineLevel="1" x14ac:dyDescent="0.2">
      <c r="A269" s="164">
        <v>94</v>
      </c>
      <c r="B269" s="165" t="s">
        <v>511</v>
      </c>
      <c r="C269" s="181" t="s">
        <v>2087</v>
      </c>
      <c r="D269" s="166" t="s">
        <v>494</v>
      </c>
      <c r="E269" s="167">
        <v>8.1999999999999993</v>
      </c>
      <c r="F269" s="168"/>
      <c r="G269" s="169">
        <f>ROUND(E269*F269,2)</f>
        <v>0</v>
      </c>
      <c r="H269" s="168"/>
      <c r="I269" s="169">
        <f>ROUND(E269*H269,2)</f>
        <v>0</v>
      </c>
      <c r="J269" s="168"/>
      <c r="K269" s="169">
        <f>ROUND(E269*J269,2)</f>
        <v>0</v>
      </c>
      <c r="L269" s="169">
        <v>21</v>
      </c>
      <c r="M269" s="169">
        <f>G269*(1+L269/100)</f>
        <v>0</v>
      </c>
      <c r="N269" s="167">
        <v>1.06E-3</v>
      </c>
      <c r="O269" s="167">
        <f>ROUND(E269*N269,2)</f>
        <v>0.01</v>
      </c>
      <c r="P269" s="167">
        <v>0</v>
      </c>
      <c r="Q269" s="167">
        <f>ROUND(E269*P269,2)</f>
        <v>0</v>
      </c>
      <c r="R269" s="169"/>
      <c r="S269" s="169" t="s">
        <v>267</v>
      </c>
      <c r="T269" s="170" t="s">
        <v>275</v>
      </c>
      <c r="U269" s="152">
        <v>0.42918000000000001</v>
      </c>
      <c r="V269" s="152">
        <f>ROUND(E269*U269,2)</f>
        <v>3.52</v>
      </c>
      <c r="W269" s="152"/>
      <c r="X269" s="152" t="s">
        <v>235</v>
      </c>
      <c r="Y269" s="152" t="s">
        <v>236</v>
      </c>
      <c r="Z269" s="141"/>
      <c r="AA269" s="141"/>
      <c r="AB269" s="141"/>
      <c r="AC269" s="141"/>
      <c r="AD269" s="141"/>
      <c r="AE269" s="141"/>
      <c r="AF269" s="141"/>
      <c r="AG269" s="141" t="s">
        <v>237</v>
      </c>
      <c r="AH269" s="141"/>
      <c r="AI269" s="141"/>
      <c r="AJ269" s="141"/>
      <c r="AK269" s="141"/>
      <c r="AL269" s="141"/>
      <c r="AM269" s="141"/>
      <c r="AN269" s="141"/>
      <c r="AO269" s="141"/>
      <c r="AP269" s="141"/>
      <c r="AQ269" s="141"/>
      <c r="AR269" s="141"/>
      <c r="AS269" s="141"/>
      <c r="AT269" s="141"/>
      <c r="AU269" s="141"/>
      <c r="AV269" s="141"/>
      <c r="AW269" s="141"/>
      <c r="AX269" s="141"/>
      <c r="AY269" s="141"/>
      <c r="AZ269" s="141"/>
      <c r="BA269" s="141"/>
      <c r="BB269" s="141"/>
      <c r="BC269" s="141"/>
      <c r="BD269" s="141"/>
      <c r="BE269" s="141"/>
      <c r="BF269" s="141"/>
      <c r="BG269" s="141"/>
      <c r="BH269" s="141"/>
    </row>
    <row r="270" spans="1:60" outlineLevel="2" x14ac:dyDescent="0.2">
      <c r="A270" s="148"/>
      <c r="B270" s="149"/>
      <c r="C270" s="182" t="s">
        <v>2088</v>
      </c>
      <c r="D270" s="154"/>
      <c r="E270" s="155">
        <v>8.1999999999999993</v>
      </c>
      <c r="F270" s="152"/>
      <c r="G270" s="152"/>
      <c r="H270" s="152"/>
      <c r="I270" s="152"/>
      <c r="J270" s="152"/>
      <c r="K270" s="152"/>
      <c r="L270" s="152"/>
      <c r="M270" s="152"/>
      <c r="N270" s="151"/>
      <c r="O270" s="151"/>
      <c r="P270" s="151"/>
      <c r="Q270" s="151"/>
      <c r="R270" s="152"/>
      <c r="S270" s="152"/>
      <c r="T270" s="152"/>
      <c r="U270" s="152"/>
      <c r="V270" s="152"/>
      <c r="W270" s="152"/>
      <c r="X270" s="152"/>
      <c r="Y270" s="152"/>
      <c r="Z270" s="141"/>
      <c r="AA270" s="141"/>
      <c r="AB270" s="141"/>
      <c r="AC270" s="141"/>
      <c r="AD270" s="141"/>
      <c r="AE270" s="141"/>
      <c r="AF270" s="141"/>
      <c r="AG270" s="141" t="s">
        <v>241</v>
      </c>
      <c r="AH270" s="141">
        <v>0</v>
      </c>
      <c r="AI270" s="141"/>
      <c r="AJ270" s="141"/>
      <c r="AK270" s="141"/>
      <c r="AL270" s="141"/>
      <c r="AM270" s="141"/>
      <c r="AN270" s="141"/>
      <c r="AO270" s="141"/>
      <c r="AP270" s="141"/>
      <c r="AQ270" s="141"/>
      <c r="AR270" s="141"/>
      <c r="AS270" s="141"/>
      <c r="AT270" s="141"/>
      <c r="AU270" s="141"/>
      <c r="AV270" s="141"/>
      <c r="AW270" s="141"/>
      <c r="AX270" s="141"/>
      <c r="AY270" s="141"/>
      <c r="AZ270" s="141"/>
      <c r="BA270" s="141"/>
      <c r="BB270" s="141"/>
      <c r="BC270" s="141"/>
      <c r="BD270" s="141"/>
      <c r="BE270" s="141"/>
      <c r="BF270" s="141"/>
      <c r="BG270" s="141"/>
      <c r="BH270" s="141"/>
    </row>
    <row r="271" spans="1:60" ht="22.5" outlineLevel="1" x14ac:dyDescent="0.2">
      <c r="A271" s="164">
        <v>95</v>
      </c>
      <c r="B271" s="165" t="s">
        <v>2089</v>
      </c>
      <c r="C271" s="181" t="s">
        <v>2090</v>
      </c>
      <c r="D271" s="166" t="s">
        <v>274</v>
      </c>
      <c r="E271" s="167">
        <v>1.6500000000000001E-2</v>
      </c>
      <c r="F271" s="168"/>
      <c r="G271" s="169">
        <f>ROUND(E271*F271,2)</f>
        <v>0</v>
      </c>
      <c r="H271" s="168"/>
      <c r="I271" s="169">
        <f>ROUND(E271*H271,2)</f>
        <v>0</v>
      </c>
      <c r="J271" s="168"/>
      <c r="K271" s="169">
        <f>ROUND(E271*J271,2)</f>
        <v>0</v>
      </c>
      <c r="L271" s="169">
        <v>21</v>
      </c>
      <c r="M271" s="169">
        <f>G271*(1+L271/100)</f>
        <v>0</v>
      </c>
      <c r="N271" s="167">
        <v>1</v>
      </c>
      <c r="O271" s="167">
        <f>ROUND(E271*N271,2)</f>
        <v>0.02</v>
      </c>
      <c r="P271" s="167">
        <v>0</v>
      </c>
      <c r="Q271" s="167">
        <f>ROUND(E271*P271,2)</f>
        <v>0</v>
      </c>
      <c r="R271" s="169"/>
      <c r="S271" s="169" t="s">
        <v>267</v>
      </c>
      <c r="T271" s="170" t="s">
        <v>275</v>
      </c>
      <c r="U271" s="152">
        <v>0</v>
      </c>
      <c r="V271" s="152">
        <f>ROUND(E271*U271,2)</f>
        <v>0</v>
      </c>
      <c r="W271" s="152"/>
      <c r="X271" s="152" t="s">
        <v>276</v>
      </c>
      <c r="Y271" s="152" t="s">
        <v>236</v>
      </c>
      <c r="Z271" s="141"/>
      <c r="AA271" s="141"/>
      <c r="AB271" s="141"/>
      <c r="AC271" s="141"/>
      <c r="AD271" s="141"/>
      <c r="AE271" s="141"/>
      <c r="AF271" s="141"/>
      <c r="AG271" s="141" t="s">
        <v>277</v>
      </c>
      <c r="AH271" s="141"/>
      <c r="AI271" s="141"/>
      <c r="AJ271" s="141"/>
      <c r="AK271" s="141"/>
      <c r="AL271" s="141"/>
      <c r="AM271" s="141"/>
      <c r="AN271" s="141"/>
      <c r="AO271" s="141"/>
      <c r="AP271" s="141"/>
      <c r="AQ271" s="141"/>
      <c r="AR271" s="141"/>
      <c r="AS271" s="141"/>
      <c r="AT271" s="141"/>
      <c r="AU271" s="141"/>
      <c r="AV271" s="141"/>
      <c r="AW271" s="141"/>
      <c r="AX271" s="141"/>
      <c r="AY271" s="141"/>
      <c r="AZ271" s="141"/>
      <c r="BA271" s="141"/>
      <c r="BB271" s="141"/>
      <c r="BC271" s="141"/>
      <c r="BD271" s="141"/>
      <c r="BE271" s="141"/>
      <c r="BF271" s="141"/>
      <c r="BG271" s="141"/>
      <c r="BH271" s="141"/>
    </row>
    <row r="272" spans="1:60" outlineLevel="2" x14ac:dyDescent="0.2">
      <c r="A272" s="148"/>
      <c r="B272" s="149"/>
      <c r="C272" s="182" t="s">
        <v>2091</v>
      </c>
      <c r="D272" s="154"/>
      <c r="E272" s="155">
        <v>1.6500000000000001E-2</v>
      </c>
      <c r="F272" s="152"/>
      <c r="G272" s="152"/>
      <c r="H272" s="152"/>
      <c r="I272" s="152"/>
      <c r="J272" s="152"/>
      <c r="K272" s="152"/>
      <c r="L272" s="152"/>
      <c r="M272" s="152"/>
      <c r="N272" s="151"/>
      <c r="O272" s="151"/>
      <c r="P272" s="151"/>
      <c r="Q272" s="151"/>
      <c r="R272" s="152"/>
      <c r="S272" s="152"/>
      <c r="T272" s="152"/>
      <c r="U272" s="152"/>
      <c r="V272" s="152"/>
      <c r="W272" s="152"/>
      <c r="X272" s="152"/>
      <c r="Y272" s="152"/>
      <c r="Z272" s="141"/>
      <c r="AA272" s="141"/>
      <c r="AB272" s="141"/>
      <c r="AC272" s="141"/>
      <c r="AD272" s="141"/>
      <c r="AE272" s="141"/>
      <c r="AF272" s="141"/>
      <c r="AG272" s="141" t="s">
        <v>241</v>
      </c>
      <c r="AH272" s="141">
        <v>0</v>
      </c>
      <c r="AI272" s="141"/>
      <c r="AJ272" s="141"/>
      <c r="AK272" s="141"/>
      <c r="AL272" s="141"/>
      <c r="AM272" s="141"/>
      <c r="AN272" s="141"/>
      <c r="AO272" s="141"/>
      <c r="AP272" s="141"/>
      <c r="AQ272" s="141"/>
      <c r="AR272" s="141"/>
      <c r="AS272" s="141"/>
      <c r="AT272" s="141"/>
      <c r="AU272" s="141"/>
      <c r="AV272" s="141"/>
      <c r="AW272" s="141"/>
      <c r="AX272" s="141"/>
      <c r="AY272" s="141"/>
      <c r="AZ272" s="141"/>
      <c r="BA272" s="141"/>
      <c r="BB272" s="141"/>
      <c r="BC272" s="141"/>
      <c r="BD272" s="141"/>
      <c r="BE272" s="141"/>
      <c r="BF272" s="141"/>
      <c r="BG272" s="141"/>
      <c r="BH272" s="141"/>
    </row>
    <row r="273" spans="1:60" ht="22.5" outlineLevel="1" x14ac:dyDescent="0.2">
      <c r="A273" s="164">
        <v>96</v>
      </c>
      <c r="B273" s="165" t="s">
        <v>2092</v>
      </c>
      <c r="C273" s="181" t="s">
        <v>2093</v>
      </c>
      <c r="D273" s="166" t="s">
        <v>274</v>
      </c>
      <c r="E273" s="167">
        <v>0.14784</v>
      </c>
      <c r="F273" s="168"/>
      <c r="G273" s="169">
        <f>ROUND(E273*F273,2)</f>
        <v>0</v>
      </c>
      <c r="H273" s="168"/>
      <c r="I273" s="169">
        <f>ROUND(E273*H273,2)</f>
        <v>0</v>
      </c>
      <c r="J273" s="168"/>
      <c r="K273" s="169">
        <f>ROUND(E273*J273,2)</f>
        <v>0</v>
      </c>
      <c r="L273" s="169">
        <v>21</v>
      </c>
      <c r="M273" s="169">
        <f>G273*(1+L273/100)</f>
        <v>0</v>
      </c>
      <c r="N273" s="167">
        <v>1</v>
      </c>
      <c r="O273" s="167">
        <f>ROUND(E273*N273,2)</f>
        <v>0.15</v>
      </c>
      <c r="P273" s="167">
        <v>0</v>
      </c>
      <c r="Q273" s="167">
        <f>ROUND(E273*P273,2)</f>
        <v>0</v>
      </c>
      <c r="R273" s="169"/>
      <c r="S273" s="169" t="s">
        <v>267</v>
      </c>
      <c r="T273" s="170" t="s">
        <v>275</v>
      </c>
      <c r="U273" s="152">
        <v>0</v>
      </c>
      <c r="V273" s="152">
        <f>ROUND(E273*U273,2)</f>
        <v>0</v>
      </c>
      <c r="W273" s="152"/>
      <c r="X273" s="152" t="s">
        <v>276</v>
      </c>
      <c r="Y273" s="152" t="s">
        <v>236</v>
      </c>
      <c r="Z273" s="141"/>
      <c r="AA273" s="141"/>
      <c r="AB273" s="141"/>
      <c r="AC273" s="141"/>
      <c r="AD273" s="141"/>
      <c r="AE273" s="141"/>
      <c r="AF273" s="141"/>
      <c r="AG273" s="141" t="s">
        <v>277</v>
      </c>
      <c r="AH273" s="141"/>
      <c r="AI273" s="141"/>
      <c r="AJ273" s="141"/>
      <c r="AK273" s="141"/>
      <c r="AL273" s="141"/>
      <c r="AM273" s="141"/>
      <c r="AN273" s="141"/>
      <c r="AO273" s="141"/>
      <c r="AP273" s="141"/>
      <c r="AQ273" s="141"/>
      <c r="AR273" s="141"/>
      <c r="AS273" s="141"/>
      <c r="AT273" s="141"/>
      <c r="AU273" s="141"/>
      <c r="AV273" s="141"/>
      <c r="AW273" s="141"/>
      <c r="AX273" s="141"/>
      <c r="AY273" s="141"/>
      <c r="AZ273" s="141"/>
      <c r="BA273" s="141"/>
      <c r="BB273" s="141"/>
      <c r="BC273" s="141"/>
      <c r="BD273" s="141"/>
      <c r="BE273" s="141"/>
      <c r="BF273" s="141"/>
      <c r="BG273" s="141"/>
      <c r="BH273" s="141"/>
    </row>
    <row r="274" spans="1:60" outlineLevel="2" x14ac:dyDescent="0.2">
      <c r="A274" s="148"/>
      <c r="B274" s="149"/>
      <c r="C274" s="182" t="s">
        <v>2094</v>
      </c>
      <c r="D274" s="154"/>
      <c r="E274" s="155">
        <v>0.14784</v>
      </c>
      <c r="F274" s="152"/>
      <c r="G274" s="152"/>
      <c r="H274" s="152"/>
      <c r="I274" s="152"/>
      <c r="J274" s="152"/>
      <c r="K274" s="152"/>
      <c r="L274" s="152"/>
      <c r="M274" s="152"/>
      <c r="N274" s="151"/>
      <c r="O274" s="151"/>
      <c r="P274" s="151"/>
      <c r="Q274" s="151"/>
      <c r="R274" s="152"/>
      <c r="S274" s="152"/>
      <c r="T274" s="152"/>
      <c r="U274" s="152"/>
      <c r="V274" s="152"/>
      <c r="W274" s="152"/>
      <c r="X274" s="152"/>
      <c r="Y274" s="152"/>
      <c r="Z274" s="141"/>
      <c r="AA274" s="141"/>
      <c r="AB274" s="141"/>
      <c r="AC274" s="141"/>
      <c r="AD274" s="141"/>
      <c r="AE274" s="141"/>
      <c r="AF274" s="141"/>
      <c r="AG274" s="141" t="s">
        <v>241</v>
      </c>
      <c r="AH274" s="141">
        <v>0</v>
      </c>
      <c r="AI274" s="141"/>
      <c r="AJ274" s="141"/>
      <c r="AK274" s="141"/>
      <c r="AL274" s="141"/>
      <c r="AM274" s="141"/>
      <c r="AN274" s="141"/>
      <c r="AO274" s="141"/>
      <c r="AP274" s="141"/>
      <c r="AQ274" s="141"/>
      <c r="AR274" s="141"/>
      <c r="AS274" s="141"/>
      <c r="AT274" s="141"/>
      <c r="AU274" s="141"/>
      <c r="AV274" s="141"/>
      <c r="AW274" s="141"/>
      <c r="AX274" s="141"/>
      <c r="AY274" s="141"/>
      <c r="AZ274" s="141"/>
      <c r="BA274" s="141"/>
      <c r="BB274" s="141"/>
      <c r="BC274" s="141"/>
      <c r="BD274" s="141"/>
      <c r="BE274" s="141"/>
      <c r="BF274" s="141"/>
      <c r="BG274" s="141"/>
      <c r="BH274" s="141"/>
    </row>
    <row r="275" spans="1:60" ht="22.5" outlineLevel="1" x14ac:dyDescent="0.2">
      <c r="A275" s="164">
        <v>97</v>
      </c>
      <c r="B275" s="165" t="s">
        <v>2095</v>
      </c>
      <c r="C275" s="181" t="s">
        <v>2096</v>
      </c>
      <c r="D275" s="166" t="s">
        <v>274</v>
      </c>
      <c r="E275" s="167">
        <v>0.20261999999999999</v>
      </c>
      <c r="F275" s="168"/>
      <c r="G275" s="169">
        <f>ROUND(E275*F275,2)</f>
        <v>0</v>
      </c>
      <c r="H275" s="168"/>
      <c r="I275" s="169">
        <f>ROUND(E275*H275,2)</f>
        <v>0</v>
      </c>
      <c r="J275" s="168"/>
      <c r="K275" s="169">
        <f>ROUND(E275*J275,2)</f>
        <v>0</v>
      </c>
      <c r="L275" s="169">
        <v>21</v>
      </c>
      <c r="M275" s="169">
        <f>G275*(1+L275/100)</f>
        <v>0</v>
      </c>
      <c r="N275" s="167">
        <v>1</v>
      </c>
      <c r="O275" s="167">
        <f>ROUND(E275*N275,2)</f>
        <v>0.2</v>
      </c>
      <c r="P275" s="167">
        <v>0</v>
      </c>
      <c r="Q275" s="167">
        <f>ROUND(E275*P275,2)</f>
        <v>0</v>
      </c>
      <c r="R275" s="169"/>
      <c r="S275" s="169" t="s">
        <v>267</v>
      </c>
      <c r="T275" s="170" t="s">
        <v>275</v>
      </c>
      <c r="U275" s="152">
        <v>0</v>
      </c>
      <c r="V275" s="152">
        <f>ROUND(E275*U275,2)</f>
        <v>0</v>
      </c>
      <c r="W275" s="152"/>
      <c r="X275" s="152" t="s">
        <v>276</v>
      </c>
      <c r="Y275" s="152" t="s">
        <v>236</v>
      </c>
      <c r="Z275" s="141"/>
      <c r="AA275" s="141"/>
      <c r="AB275" s="141"/>
      <c r="AC275" s="141"/>
      <c r="AD275" s="141"/>
      <c r="AE275" s="141"/>
      <c r="AF275" s="141"/>
      <c r="AG275" s="141" t="s">
        <v>277</v>
      </c>
      <c r="AH275" s="141"/>
      <c r="AI275" s="141"/>
      <c r="AJ275" s="141"/>
      <c r="AK275" s="141"/>
      <c r="AL275" s="141"/>
      <c r="AM275" s="141"/>
      <c r="AN275" s="141"/>
      <c r="AO275" s="141"/>
      <c r="AP275" s="141"/>
      <c r="AQ275" s="141"/>
      <c r="AR275" s="141"/>
      <c r="AS275" s="141"/>
      <c r="AT275" s="141"/>
      <c r="AU275" s="141"/>
      <c r="AV275" s="141"/>
      <c r="AW275" s="141"/>
      <c r="AX275" s="141"/>
      <c r="AY275" s="141"/>
      <c r="AZ275" s="141"/>
      <c r="BA275" s="141"/>
      <c r="BB275" s="141"/>
      <c r="BC275" s="141"/>
      <c r="BD275" s="141"/>
      <c r="BE275" s="141"/>
      <c r="BF275" s="141"/>
      <c r="BG275" s="141"/>
      <c r="BH275" s="141"/>
    </row>
    <row r="276" spans="1:60" outlineLevel="2" x14ac:dyDescent="0.2">
      <c r="A276" s="148"/>
      <c r="B276" s="149"/>
      <c r="C276" s="182" t="s">
        <v>2097</v>
      </c>
      <c r="D276" s="154"/>
      <c r="E276" s="155">
        <v>0.20261999999999999</v>
      </c>
      <c r="F276" s="152"/>
      <c r="G276" s="152"/>
      <c r="H276" s="152"/>
      <c r="I276" s="152"/>
      <c r="J276" s="152"/>
      <c r="K276" s="152"/>
      <c r="L276" s="152"/>
      <c r="M276" s="152"/>
      <c r="N276" s="151"/>
      <c r="O276" s="151"/>
      <c r="P276" s="151"/>
      <c r="Q276" s="151"/>
      <c r="R276" s="152"/>
      <c r="S276" s="152"/>
      <c r="T276" s="152"/>
      <c r="U276" s="152"/>
      <c r="V276" s="152"/>
      <c r="W276" s="152"/>
      <c r="X276" s="152"/>
      <c r="Y276" s="152"/>
      <c r="Z276" s="141"/>
      <c r="AA276" s="141"/>
      <c r="AB276" s="141"/>
      <c r="AC276" s="141"/>
      <c r="AD276" s="141"/>
      <c r="AE276" s="141"/>
      <c r="AF276" s="141"/>
      <c r="AG276" s="141" t="s">
        <v>241</v>
      </c>
      <c r="AH276" s="141">
        <v>0</v>
      </c>
      <c r="AI276" s="141"/>
      <c r="AJ276" s="141"/>
      <c r="AK276" s="141"/>
      <c r="AL276" s="141"/>
      <c r="AM276" s="141"/>
      <c r="AN276" s="141"/>
      <c r="AO276" s="141"/>
      <c r="AP276" s="141"/>
      <c r="AQ276" s="141"/>
      <c r="AR276" s="141"/>
      <c r="AS276" s="141"/>
      <c r="AT276" s="141"/>
      <c r="AU276" s="141"/>
      <c r="AV276" s="141"/>
      <c r="AW276" s="141"/>
      <c r="AX276" s="141"/>
      <c r="AY276" s="141"/>
      <c r="AZ276" s="141"/>
      <c r="BA276" s="141"/>
      <c r="BB276" s="141"/>
      <c r="BC276" s="141"/>
      <c r="BD276" s="141"/>
      <c r="BE276" s="141"/>
      <c r="BF276" s="141"/>
      <c r="BG276" s="141"/>
      <c r="BH276" s="141"/>
    </row>
    <row r="277" spans="1:60" outlineLevel="1" x14ac:dyDescent="0.2">
      <c r="A277" s="164">
        <v>98</v>
      </c>
      <c r="B277" s="165" t="s">
        <v>2098</v>
      </c>
      <c r="C277" s="181" t="s">
        <v>2099</v>
      </c>
      <c r="D277" s="166" t="s">
        <v>317</v>
      </c>
      <c r="E277" s="167">
        <v>2</v>
      </c>
      <c r="F277" s="168"/>
      <c r="G277" s="169">
        <f>ROUND(E277*F277,2)</f>
        <v>0</v>
      </c>
      <c r="H277" s="168"/>
      <c r="I277" s="169">
        <f>ROUND(E277*H277,2)</f>
        <v>0</v>
      </c>
      <c r="J277" s="168"/>
      <c r="K277" s="169">
        <f>ROUND(E277*J277,2)</f>
        <v>0</v>
      </c>
      <c r="L277" s="169">
        <v>21</v>
      </c>
      <c r="M277" s="169">
        <f>G277*(1+L277/100)</f>
        <v>0</v>
      </c>
      <c r="N277" s="167">
        <v>0.03</v>
      </c>
      <c r="O277" s="167">
        <f>ROUND(E277*N277,2)</f>
        <v>0.06</v>
      </c>
      <c r="P277" s="167">
        <v>0</v>
      </c>
      <c r="Q277" s="167">
        <f>ROUND(E277*P277,2)</f>
        <v>0</v>
      </c>
      <c r="R277" s="169"/>
      <c r="S277" s="169" t="s">
        <v>267</v>
      </c>
      <c r="T277" s="170" t="s">
        <v>275</v>
      </c>
      <c r="U277" s="152">
        <v>0</v>
      </c>
      <c r="V277" s="152">
        <f>ROUND(E277*U277,2)</f>
        <v>0</v>
      </c>
      <c r="W277" s="152"/>
      <c r="X277" s="152" t="s">
        <v>276</v>
      </c>
      <c r="Y277" s="152" t="s">
        <v>236</v>
      </c>
      <c r="Z277" s="141"/>
      <c r="AA277" s="141"/>
      <c r="AB277" s="141"/>
      <c r="AC277" s="141"/>
      <c r="AD277" s="141"/>
      <c r="AE277" s="141"/>
      <c r="AF277" s="141"/>
      <c r="AG277" s="141" t="s">
        <v>277</v>
      </c>
      <c r="AH277" s="141"/>
      <c r="AI277" s="141"/>
      <c r="AJ277" s="141"/>
      <c r="AK277" s="141"/>
      <c r="AL277" s="141"/>
      <c r="AM277" s="141"/>
      <c r="AN277" s="141"/>
      <c r="AO277" s="141"/>
      <c r="AP277" s="141"/>
      <c r="AQ277" s="141"/>
      <c r="AR277" s="141"/>
      <c r="AS277" s="141"/>
      <c r="AT277" s="141"/>
      <c r="AU277" s="141"/>
      <c r="AV277" s="141"/>
      <c r="AW277" s="141"/>
      <c r="AX277" s="141"/>
      <c r="AY277" s="141"/>
      <c r="AZ277" s="141"/>
      <c r="BA277" s="141"/>
      <c r="BB277" s="141"/>
      <c r="BC277" s="141"/>
      <c r="BD277" s="141"/>
      <c r="BE277" s="141"/>
      <c r="BF277" s="141"/>
      <c r="BG277" s="141"/>
      <c r="BH277" s="141"/>
    </row>
    <row r="278" spans="1:60" outlineLevel="2" x14ac:dyDescent="0.2">
      <c r="A278" s="148"/>
      <c r="B278" s="149"/>
      <c r="C278" s="182" t="s">
        <v>2086</v>
      </c>
      <c r="D278" s="154"/>
      <c r="E278" s="155">
        <v>2</v>
      </c>
      <c r="F278" s="152"/>
      <c r="G278" s="152"/>
      <c r="H278" s="152"/>
      <c r="I278" s="152"/>
      <c r="J278" s="152"/>
      <c r="K278" s="152"/>
      <c r="L278" s="152"/>
      <c r="M278" s="152"/>
      <c r="N278" s="151"/>
      <c r="O278" s="151"/>
      <c r="P278" s="151"/>
      <c r="Q278" s="151"/>
      <c r="R278" s="152"/>
      <c r="S278" s="152"/>
      <c r="T278" s="152"/>
      <c r="U278" s="152"/>
      <c r="V278" s="152"/>
      <c r="W278" s="152"/>
      <c r="X278" s="152"/>
      <c r="Y278" s="152"/>
      <c r="Z278" s="141"/>
      <c r="AA278" s="141"/>
      <c r="AB278" s="141"/>
      <c r="AC278" s="141"/>
      <c r="AD278" s="141"/>
      <c r="AE278" s="141"/>
      <c r="AF278" s="141"/>
      <c r="AG278" s="141" t="s">
        <v>241</v>
      </c>
      <c r="AH278" s="141">
        <v>0</v>
      </c>
      <c r="AI278" s="141"/>
      <c r="AJ278" s="141"/>
      <c r="AK278" s="141"/>
      <c r="AL278" s="141"/>
      <c r="AM278" s="141"/>
      <c r="AN278" s="141"/>
      <c r="AO278" s="141"/>
      <c r="AP278" s="141"/>
      <c r="AQ278" s="141"/>
      <c r="AR278" s="141"/>
      <c r="AS278" s="141"/>
      <c r="AT278" s="141"/>
      <c r="AU278" s="141"/>
      <c r="AV278" s="141"/>
      <c r="AW278" s="141"/>
      <c r="AX278" s="141"/>
      <c r="AY278" s="141"/>
      <c r="AZ278" s="141"/>
      <c r="BA278" s="141"/>
      <c r="BB278" s="141"/>
      <c r="BC278" s="141"/>
      <c r="BD278" s="141"/>
      <c r="BE278" s="141"/>
      <c r="BF278" s="141"/>
      <c r="BG278" s="141"/>
      <c r="BH278" s="141"/>
    </row>
    <row r="279" spans="1:60" outlineLevel="1" x14ac:dyDescent="0.2">
      <c r="A279" s="148">
        <v>99</v>
      </c>
      <c r="B279" s="149" t="s">
        <v>939</v>
      </c>
      <c r="C279" s="184" t="s">
        <v>940</v>
      </c>
      <c r="D279" s="150" t="s">
        <v>0</v>
      </c>
      <c r="E279" s="179"/>
      <c r="F279" s="153"/>
      <c r="G279" s="152">
        <f>ROUND(E279*F279,2)</f>
        <v>0</v>
      </c>
      <c r="H279" s="153"/>
      <c r="I279" s="152">
        <f>ROUND(E279*H279,2)</f>
        <v>0</v>
      </c>
      <c r="J279" s="153"/>
      <c r="K279" s="152">
        <f>ROUND(E279*J279,2)</f>
        <v>0</v>
      </c>
      <c r="L279" s="152">
        <v>21</v>
      </c>
      <c r="M279" s="152">
        <f>G279*(1+L279/100)</f>
        <v>0</v>
      </c>
      <c r="N279" s="151">
        <v>0</v>
      </c>
      <c r="O279" s="151">
        <f>ROUND(E279*N279,2)</f>
        <v>0</v>
      </c>
      <c r="P279" s="151">
        <v>0</v>
      </c>
      <c r="Q279" s="151">
        <f>ROUND(E279*P279,2)</f>
        <v>0</v>
      </c>
      <c r="R279" s="152" t="s">
        <v>495</v>
      </c>
      <c r="S279" s="152" t="s">
        <v>234</v>
      </c>
      <c r="T279" s="152" t="s">
        <v>234</v>
      </c>
      <c r="U279" s="152">
        <v>0</v>
      </c>
      <c r="V279" s="152">
        <f>ROUND(E279*U279,2)</f>
        <v>0</v>
      </c>
      <c r="W279" s="152"/>
      <c r="X279" s="152" t="s">
        <v>435</v>
      </c>
      <c r="Y279" s="152" t="s">
        <v>236</v>
      </c>
      <c r="Z279" s="141"/>
      <c r="AA279" s="141"/>
      <c r="AB279" s="141"/>
      <c r="AC279" s="141"/>
      <c r="AD279" s="141"/>
      <c r="AE279" s="141"/>
      <c r="AF279" s="141"/>
      <c r="AG279" s="141" t="s">
        <v>436</v>
      </c>
      <c r="AH279" s="141"/>
      <c r="AI279" s="141"/>
      <c r="AJ279" s="141"/>
      <c r="AK279" s="141"/>
      <c r="AL279" s="141"/>
      <c r="AM279" s="141"/>
      <c r="AN279" s="141"/>
      <c r="AO279" s="141"/>
      <c r="AP279" s="141"/>
      <c r="AQ279" s="141"/>
      <c r="AR279" s="141"/>
      <c r="AS279" s="141"/>
      <c r="AT279" s="141"/>
      <c r="AU279" s="141"/>
      <c r="AV279" s="141"/>
      <c r="AW279" s="141"/>
      <c r="AX279" s="141"/>
      <c r="AY279" s="141"/>
      <c r="AZ279" s="141"/>
      <c r="BA279" s="141"/>
      <c r="BB279" s="141"/>
      <c r="BC279" s="141"/>
      <c r="BD279" s="141"/>
      <c r="BE279" s="141"/>
      <c r="BF279" s="141"/>
      <c r="BG279" s="141"/>
      <c r="BH279" s="141"/>
    </row>
    <row r="280" spans="1:60" outlineLevel="2" x14ac:dyDescent="0.2">
      <c r="A280" s="148"/>
      <c r="B280" s="149"/>
      <c r="C280" s="269" t="s">
        <v>491</v>
      </c>
      <c r="D280" s="270"/>
      <c r="E280" s="270"/>
      <c r="F280" s="270"/>
      <c r="G280" s="270"/>
      <c r="H280" s="152"/>
      <c r="I280" s="152"/>
      <c r="J280" s="152"/>
      <c r="K280" s="152"/>
      <c r="L280" s="152"/>
      <c r="M280" s="152"/>
      <c r="N280" s="151"/>
      <c r="O280" s="151"/>
      <c r="P280" s="151"/>
      <c r="Q280" s="151"/>
      <c r="R280" s="152"/>
      <c r="S280" s="152"/>
      <c r="T280" s="152"/>
      <c r="U280" s="152"/>
      <c r="V280" s="152"/>
      <c r="W280" s="152"/>
      <c r="X280" s="152"/>
      <c r="Y280" s="152"/>
      <c r="Z280" s="141"/>
      <c r="AA280" s="141"/>
      <c r="AB280" s="141"/>
      <c r="AC280" s="141"/>
      <c r="AD280" s="141"/>
      <c r="AE280" s="141"/>
      <c r="AF280" s="141"/>
      <c r="AG280" s="141" t="s">
        <v>239</v>
      </c>
      <c r="AH280" s="141"/>
      <c r="AI280" s="141"/>
      <c r="AJ280" s="141"/>
      <c r="AK280" s="141"/>
      <c r="AL280" s="141"/>
      <c r="AM280" s="141"/>
      <c r="AN280" s="141"/>
      <c r="AO280" s="141"/>
      <c r="AP280" s="141"/>
      <c r="AQ280" s="141"/>
      <c r="AR280" s="141"/>
      <c r="AS280" s="141"/>
      <c r="AT280" s="141"/>
      <c r="AU280" s="141"/>
      <c r="AV280" s="141"/>
      <c r="AW280" s="141"/>
      <c r="AX280" s="141"/>
      <c r="AY280" s="141"/>
      <c r="AZ280" s="141"/>
      <c r="BA280" s="141"/>
      <c r="BB280" s="141"/>
      <c r="BC280" s="141"/>
      <c r="BD280" s="141"/>
      <c r="BE280" s="141"/>
      <c r="BF280" s="141"/>
      <c r="BG280" s="141"/>
      <c r="BH280" s="141"/>
    </row>
    <row r="281" spans="1:60" x14ac:dyDescent="0.2">
      <c r="A281" s="157" t="s">
        <v>228</v>
      </c>
      <c r="B281" s="158" t="s">
        <v>190</v>
      </c>
      <c r="C281" s="180" t="s">
        <v>191</v>
      </c>
      <c r="D281" s="159"/>
      <c r="E281" s="160"/>
      <c r="F281" s="161"/>
      <c r="G281" s="161">
        <f>SUMIF(AG282:AG301,"&lt;&gt;NOR",G282:G301)</f>
        <v>0</v>
      </c>
      <c r="H281" s="161"/>
      <c r="I281" s="161">
        <f>SUM(I282:I301)</f>
        <v>0</v>
      </c>
      <c r="J281" s="161"/>
      <c r="K281" s="161">
        <f>SUM(K282:K301)</f>
        <v>0</v>
      </c>
      <c r="L281" s="161"/>
      <c r="M281" s="161">
        <f>SUM(M282:M301)</f>
        <v>0</v>
      </c>
      <c r="N281" s="160"/>
      <c r="O281" s="160">
        <f>SUM(O282:O301)</f>
        <v>0</v>
      </c>
      <c r="P281" s="160"/>
      <c r="Q281" s="160">
        <f>SUM(Q282:Q301)</f>
        <v>0</v>
      </c>
      <c r="R281" s="161"/>
      <c r="S281" s="161"/>
      <c r="T281" s="162"/>
      <c r="U281" s="156"/>
      <c r="V281" s="156">
        <f>SUM(V282:V301)</f>
        <v>0</v>
      </c>
      <c r="W281" s="156"/>
      <c r="X281" s="156"/>
      <c r="Y281" s="156"/>
      <c r="AG281" t="s">
        <v>229</v>
      </c>
    </row>
    <row r="282" spans="1:60" outlineLevel="1" x14ac:dyDescent="0.2">
      <c r="A282" s="172">
        <v>100</v>
      </c>
      <c r="B282" s="173" t="s">
        <v>2100</v>
      </c>
      <c r="C282" s="183" t="s">
        <v>2101</v>
      </c>
      <c r="D282" s="174" t="s">
        <v>299</v>
      </c>
      <c r="E282" s="175">
        <v>12</v>
      </c>
      <c r="F282" s="176"/>
      <c r="G282" s="177">
        <f t="shared" ref="G282:G301" si="7">ROUND(E282*F282,2)</f>
        <v>0</v>
      </c>
      <c r="H282" s="176"/>
      <c r="I282" s="177">
        <f t="shared" ref="I282:I301" si="8">ROUND(E282*H282,2)</f>
        <v>0</v>
      </c>
      <c r="J282" s="176"/>
      <c r="K282" s="177">
        <f t="shared" ref="K282:K301" si="9">ROUND(E282*J282,2)</f>
        <v>0</v>
      </c>
      <c r="L282" s="177">
        <v>21</v>
      </c>
      <c r="M282" s="177">
        <f t="shared" ref="M282:M301" si="10">G282*(1+L282/100)</f>
        <v>0</v>
      </c>
      <c r="N282" s="175">
        <v>0</v>
      </c>
      <c r="O282" s="175">
        <f t="shared" ref="O282:O301" si="11">ROUND(E282*N282,2)</f>
        <v>0</v>
      </c>
      <c r="P282" s="175">
        <v>0</v>
      </c>
      <c r="Q282" s="175">
        <f t="shared" ref="Q282:Q301" si="12">ROUND(E282*P282,2)</f>
        <v>0</v>
      </c>
      <c r="R282" s="177"/>
      <c r="S282" s="177" t="s">
        <v>267</v>
      </c>
      <c r="T282" s="178" t="s">
        <v>275</v>
      </c>
      <c r="U282" s="152">
        <v>0</v>
      </c>
      <c r="V282" s="152">
        <f t="shared" ref="V282:V301" si="13">ROUND(E282*U282,2)</f>
        <v>0</v>
      </c>
      <c r="W282" s="152"/>
      <c r="X282" s="152" t="s">
        <v>285</v>
      </c>
      <c r="Y282" s="152" t="s">
        <v>236</v>
      </c>
      <c r="Z282" s="141"/>
      <c r="AA282" s="141"/>
      <c r="AB282" s="141"/>
      <c r="AC282" s="141"/>
      <c r="AD282" s="141"/>
      <c r="AE282" s="141"/>
      <c r="AF282" s="141"/>
      <c r="AG282" s="141" t="s">
        <v>286</v>
      </c>
      <c r="AH282" s="141"/>
      <c r="AI282" s="141"/>
      <c r="AJ282" s="141"/>
      <c r="AK282" s="141"/>
      <c r="AL282" s="141"/>
      <c r="AM282" s="141"/>
      <c r="AN282" s="141"/>
      <c r="AO282" s="141"/>
      <c r="AP282" s="141"/>
      <c r="AQ282" s="141"/>
      <c r="AR282" s="141"/>
      <c r="AS282" s="141"/>
      <c r="AT282" s="141"/>
      <c r="AU282" s="141"/>
      <c r="AV282" s="141"/>
      <c r="AW282" s="141"/>
      <c r="AX282" s="141"/>
      <c r="AY282" s="141"/>
      <c r="AZ282" s="141"/>
      <c r="BA282" s="141"/>
      <c r="BB282" s="141"/>
      <c r="BC282" s="141"/>
      <c r="BD282" s="141"/>
      <c r="BE282" s="141"/>
      <c r="BF282" s="141"/>
      <c r="BG282" s="141"/>
      <c r="BH282" s="141"/>
    </row>
    <row r="283" spans="1:60" ht="22.5" outlineLevel="1" x14ac:dyDescent="0.2">
      <c r="A283" s="172">
        <v>101</v>
      </c>
      <c r="B283" s="173" t="s">
        <v>1717</v>
      </c>
      <c r="C283" s="183" t="s">
        <v>1718</v>
      </c>
      <c r="D283" s="174" t="s">
        <v>299</v>
      </c>
      <c r="E283" s="175">
        <v>280</v>
      </c>
      <c r="F283" s="176"/>
      <c r="G283" s="177">
        <f t="shared" si="7"/>
        <v>0</v>
      </c>
      <c r="H283" s="176"/>
      <c r="I283" s="177">
        <f t="shared" si="8"/>
        <v>0</v>
      </c>
      <c r="J283" s="176"/>
      <c r="K283" s="177">
        <f t="shared" si="9"/>
        <v>0</v>
      </c>
      <c r="L283" s="177">
        <v>21</v>
      </c>
      <c r="M283" s="177">
        <f t="shared" si="10"/>
        <v>0</v>
      </c>
      <c r="N283" s="175">
        <v>0</v>
      </c>
      <c r="O283" s="175">
        <f t="shared" si="11"/>
        <v>0</v>
      </c>
      <c r="P283" s="175">
        <v>0</v>
      </c>
      <c r="Q283" s="175">
        <f t="shared" si="12"/>
        <v>0</v>
      </c>
      <c r="R283" s="177"/>
      <c r="S283" s="177" t="s">
        <v>267</v>
      </c>
      <c r="T283" s="178" t="s">
        <v>275</v>
      </c>
      <c r="U283" s="152">
        <v>0</v>
      </c>
      <c r="V283" s="152">
        <f t="shared" si="13"/>
        <v>0</v>
      </c>
      <c r="W283" s="152"/>
      <c r="X283" s="152" t="s">
        <v>285</v>
      </c>
      <c r="Y283" s="152" t="s">
        <v>236</v>
      </c>
      <c r="Z283" s="141"/>
      <c r="AA283" s="141"/>
      <c r="AB283" s="141"/>
      <c r="AC283" s="141"/>
      <c r="AD283" s="141"/>
      <c r="AE283" s="141"/>
      <c r="AF283" s="141"/>
      <c r="AG283" s="141" t="s">
        <v>286</v>
      </c>
      <c r="AH283" s="141"/>
      <c r="AI283" s="141"/>
      <c r="AJ283" s="141"/>
      <c r="AK283" s="141"/>
      <c r="AL283" s="141"/>
      <c r="AM283" s="141"/>
      <c r="AN283" s="141"/>
      <c r="AO283" s="141"/>
      <c r="AP283" s="141"/>
      <c r="AQ283" s="141"/>
      <c r="AR283" s="141"/>
      <c r="AS283" s="141"/>
      <c r="AT283" s="141"/>
      <c r="AU283" s="141"/>
      <c r="AV283" s="141"/>
      <c r="AW283" s="141"/>
      <c r="AX283" s="141"/>
      <c r="AY283" s="141"/>
      <c r="AZ283" s="141"/>
      <c r="BA283" s="141"/>
      <c r="BB283" s="141"/>
      <c r="BC283" s="141"/>
      <c r="BD283" s="141"/>
      <c r="BE283" s="141"/>
      <c r="BF283" s="141"/>
      <c r="BG283" s="141"/>
      <c r="BH283" s="141"/>
    </row>
    <row r="284" spans="1:60" outlineLevel="1" x14ac:dyDescent="0.2">
      <c r="A284" s="172">
        <v>102</v>
      </c>
      <c r="B284" s="173" t="s">
        <v>2102</v>
      </c>
      <c r="C284" s="183" t="s">
        <v>2103</v>
      </c>
      <c r="D284" s="174" t="s">
        <v>299</v>
      </c>
      <c r="E284" s="175">
        <v>6</v>
      </c>
      <c r="F284" s="176"/>
      <c r="G284" s="177">
        <f t="shared" si="7"/>
        <v>0</v>
      </c>
      <c r="H284" s="176"/>
      <c r="I284" s="177">
        <f t="shared" si="8"/>
        <v>0</v>
      </c>
      <c r="J284" s="176"/>
      <c r="K284" s="177">
        <f t="shared" si="9"/>
        <v>0</v>
      </c>
      <c r="L284" s="177">
        <v>21</v>
      </c>
      <c r="M284" s="177">
        <f t="shared" si="10"/>
        <v>0</v>
      </c>
      <c r="N284" s="175">
        <v>0</v>
      </c>
      <c r="O284" s="175">
        <f t="shared" si="11"/>
        <v>0</v>
      </c>
      <c r="P284" s="175">
        <v>0</v>
      </c>
      <c r="Q284" s="175">
        <f t="shared" si="12"/>
        <v>0</v>
      </c>
      <c r="R284" s="177"/>
      <c r="S284" s="177" t="s">
        <v>267</v>
      </c>
      <c r="T284" s="178" t="s">
        <v>275</v>
      </c>
      <c r="U284" s="152">
        <v>0</v>
      </c>
      <c r="V284" s="152">
        <f t="shared" si="13"/>
        <v>0</v>
      </c>
      <c r="W284" s="152"/>
      <c r="X284" s="152" t="s">
        <v>285</v>
      </c>
      <c r="Y284" s="152" t="s">
        <v>236</v>
      </c>
      <c r="Z284" s="141"/>
      <c r="AA284" s="141"/>
      <c r="AB284" s="141"/>
      <c r="AC284" s="141"/>
      <c r="AD284" s="141"/>
      <c r="AE284" s="141"/>
      <c r="AF284" s="141"/>
      <c r="AG284" s="141" t="s">
        <v>286</v>
      </c>
      <c r="AH284" s="141"/>
      <c r="AI284" s="141"/>
      <c r="AJ284" s="141"/>
      <c r="AK284" s="141"/>
      <c r="AL284" s="141"/>
      <c r="AM284" s="141"/>
      <c r="AN284" s="141"/>
      <c r="AO284" s="141"/>
      <c r="AP284" s="141"/>
      <c r="AQ284" s="141"/>
      <c r="AR284" s="141"/>
      <c r="AS284" s="141"/>
      <c r="AT284" s="141"/>
      <c r="AU284" s="141"/>
      <c r="AV284" s="141"/>
      <c r="AW284" s="141"/>
      <c r="AX284" s="141"/>
      <c r="AY284" s="141"/>
      <c r="AZ284" s="141"/>
      <c r="BA284" s="141"/>
      <c r="BB284" s="141"/>
      <c r="BC284" s="141"/>
      <c r="BD284" s="141"/>
      <c r="BE284" s="141"/>
      <c r="BF284" s="141"/>
      <c r="BG284" s="141"/>
      <c r="BH284" s="141"/>
    </row>
    <row r="285" spans="1:60" outlineLevel="1" x14ac:dyDescent="0.2">
      <c r="A285" s="172">
        <v>103</v>
      </c>
      <c r="B285" s="173" t="s">
        <v>1719</v>
      </c>
      <c r="C285" s="183" t="s">
        <v>1720</v>
      </c>
      <c r="D285" s="174" t="s">
        <v>274</v>
      </c>
      <c r="E285" s="175">
        <v>0.5</v>
      </c>
      <c r="F285" s="176"/>
      <c r="G285" s="177">
        <f t="shared" si="7"/>
        <v>0</v>
      </c>
      <c r="H285" s="176"/>
      <c r="I285" s="177">
        <f t="shared" si="8"/>
        <v>0</v>
      </c>
      <c r="J285" s="176"/>
      <c r="K285" s="177">
        <f t="shared" si="9"/>
        <v>0</v>
      </c>
      <c r="L285" s="177">
        <v>21</v>
      </c>
      <c r="M285" s="177">
        <f t="shared" si="10"/>
        <v>0</v>
      </c>
      <c r="N285" s="175">
        <v>0</v>
      </c>
      <c r="O285" s="175">
        <f t="shared" si="11"/>
        <v>0</v>
      </c>
      <c r="P285" s="175">
        <v>0</v>
      </c>
      <c r="Q285" s="175">
        <f t="shared" si="12"/>
        <v>0</v>
      </c>
      <c r="R285" s="177"/>
      <c r="S285" s="177" t="s">
        <v>267</v>
      </c>
      <c r="T285" s="178" t="s">
        <v>275</v>
      </c>
      <c r="U285" s="152">
        <v>0</v>
      </c>
      <c r="V285" s="152">
        <f t="shared" si="13"/>
        <v>0</v>
      </c>
      <c r="W285" s="152"/>
      <c r="X285" s="152" t="s">
        <v>285</v>
      </c>
      <c r="Y285" s="152" t="s">
        <v>236</v>
      </c>
      <c r="Z285" s="141"/>
      <c r="AA285" s="141"/>
      <c r="AB285" s="141"/>
      <c r="AC285" s="141"/>
      <c r="AD285" s="141"/>
      <c r="AE285" s="141"/>
      <c r="AF285" s="141"/>
      <c r="AG285" s="141" t="s">
        <v>286</v>
      </c>
      <c r="AH285" s="141"/>
      <c r="AI285" s="141"/>
      <c r="AJ285" s="141"/>
      <c r="AK285" s="141"/>
      <c r="AL285" s="141"/>
      <c r="AM285" s="141"/>
      <c r="AN285" s="141"/>
      <c r="AO285" s="141"/>
      <c r="AP285" s="141"/>
      <c r="AQ285" s="141"/>
      <c r="AR285" s="141"/>
      <c r="AS285" s="141"/>
      <c r="AT285" s="141"/>
      <c r="AU285" s="141"/>
      <c r="AV285" s="141"/>
      <c r="AW285" s="141"/>
      <c r="AX285" s="141"/>
      <c r="AY285" s="141"/>
      <c r="AZ285" s="141"/>
      <c r="BA285" s="141"/>
      <c r="BB285" s="141"/>
      <c r="BC285" s="141"/>
      <c r="BD285" s="141"/>
      <c r="BE285" s="141"/>
      <c r="BF285" s="141"/>
      <c r="BG285" s="141"/>
      <c r="BH285" s="141"/>
    </row>
    <row r="286" spans="1:60" outlineLevel="1" x14ac:dyDescent="0.2">
      <c r="A286" s="172">
        <v>104</v>
      </c>
      <c r="B286" s="173" t="s">
        <v>1721</v>
      </c>
      <c r="C286" s="183" t="s">
        <v>1722</v>
      </c>
      <c r="D286" s="174" t="s">
        <v>299</v>
      </c>
      <c r="E286" s="175">
        <v>50</v>
      </c>
      <c r="F286" s="176"/>
      <c r="G286" s="177">
        <f t="shared" si="7"/>
        <v>0</v>
      </c>
      <c r="H286" s="176"/>
      <c r="I286" s="177">
        <f t="shared" si="8"/>
        <v>0</v>
      </c>
      <c r="J286" s="176"/>
      <c r="K286" s="177">
        <f t="shared" si="9"/>
        <v>0</v>
      </c>
      <c r="L286" s="177">
        <v>21</v>
      </c>
      <c r="M286" s="177">
        <f t="shared" si="10"/>
        <v>0</v>
      </c>
      <c r="N286" s="175">
        <v>0</v>
      </c>
      <c r="O286" s="175">
        <f t="shared" si="11"/>
        <v>0</v>
      </c>
      <c r="P286" s="175">
        <v>0</v>
      </c>
      <c r="Q286" s="175">
        <f t="shared" si="12"/>
        <v>0</v>
      </c>
      <c r="R286" s="177"/>
      <c r="S286" s="177" t="s">
        <v>267</v>
      </c>
      <c r="T286" s="178" t="s">
        <v>275</v>
      </c>
      <c r="U286" s="152">
        <v>0</v>
      </c>
      <c r="V286" s="152">
        <f t="shared" si="13"/>
        <v>0</v>
      </c>
      <c r="W286" s="152"/>
      <c r="X286" s="152" t="s">
        <v>276</v>
      </c>
      <c r="Y286" s="152" t="s">
        <v>236</v>
      </c>
      <c r="Z286" s="141"/>
      <c r="AA286" s="141"/>
      <c r="AB286" s="141"/>
      <c r="AC286" s="141"/>
      <c r="AD286" s="141"/>
      <c r="AE286" s="141"/>
      <c r="AF286" s="141"/>
      <c r="AG286" s="141" t="s">
        <v>277</v>
      </c>
      <c r="AH286" s="141"/>
      <c r="AI286" s="141"/>
      <c r="AJ286" s="141"/>
      <c r="AK286" s="141"/>
      <c r="AL286" s="141"/>
      <c r="AM286" s="141"/>
      <c r="AN286" s="141"/>
      <c r="AO286" s="141"/>
      <c r="AP286" s="141"/>
      <c r="AQ286" s="141"/>
      <c r="AR286" s="141"/>
      <c r="AS286" s="141"/>
      <c r="AT286" s="141"/>
      <c r="AU286" s="141"/>
      <c r="AV286" s="141"/>
      <c r="AW286" s="141"/>
      <c r="AX286" s="141"/>
      <c r="AY286" s="141"/>
      <c r="AZ286" s="141"/>
      <c r="BA286" s="141"/>
      <c r="BB286" s="141"/>
      <c r="BC286" s="141"/>
      <c r="BD286" s="141"/>
      <c r="BE286" s="141"/>
      <c r="BF286" s="141"/>
      <c r="BG286" s="141"/>
      <c r="BH286" s="141"/>
    </row>
    <row r="287" spans="1:60" outlineLevel="1" x14ac:dyDescent="0.2">
      <c r="A287" s="172">
        <v>105</v>
      </c>
      <c r="B287" s="173" t="s">
        <v>1723</v>
      </c>
      <c r="C287" s="183" t="s">
        <v>1724</v>
      </c>
      <c r="D287" s="174" t="s">
        <v>299</v>
      </c>
      <c r="E287" s="175">
        <v>150</v>
      </c>
      <c r="F287" s="176"/>
      <c r="G287" s="177">
        <f t="shared" si="7"/>
        <v>0</v>
      </c>
      <c r="H287" s="176"/>
      <c r="I287" s="177">
        <f t="shared" si="8"/>
        <v>0</v>
      </c>
      <c r="J287" s="176"/>
      <c r="K287" s="177">
        <f t="shared" si="9"/>
        <v>0</v>
      </c>
      <c r="L287" s="177">
        <v>21</v>
      </c>
      <c r="M287" s="177">
        <f t="shared" si="10"/>
        <v>0</v>
      </c>
      <c r="N287" s="175">
        <v>0</v>
      </c>
      <c r="O287" s="175">
        <f t="shared" si="11"/>
        <v>0</v>
      </c>
      <c r="P287" s="175">
        <v>0</v>
      </c>
      <c r="Q287" s="175">
        <f t="shared" si="12"/>
        <v>0</v>
      </c>
      <c r="R287" s="177"/>
      <c r="S287" s="177" t="s">
        <v>267</v>
      </c>
      <c r="T287" s="178" t="s">
        <v>275</v>
      </c>
      <c r="U287" s="152">
        <v>0</v>
      </c>
      <c r="V287" s="152">
        <f t="shared" si="13"/>
        <v>0</v>
      </c>
      <c r="W287" s="152"/>
      <c r="X287" s="152" t="s">
        <v>276</v>
      </c>
      <c r="Y287" s="152" t="s">
        <v>236</v>
      </c>
      <c r="Z287" s="141"/>
      <c r="AA287" s="141"/>
      <c r="AB287" s="141"/>
      <c r="AC287" s="141"/>
      <c r="AD287" s="141"/>
      <c r="AE287" s="141"/>
      <c r="AF287" s="141"/>
      <c r="AG287" s="141" t="s">
        <v>277</v>
      </c>
      <c r="AH287" s="141"/>
      <c r="AI287" s="141"/>
      <c r="AJ287" s="141"/>
      <c r="AK287" s="141"/>
      <c r="AL287" s="141"/>
      <c r="AM287" s="141"/>
      <c r="AN287" s="141"/>
      <c r="AO287" s="141"/>
      <c r="AP287" s="141"/>
      <c r="AQ287" s="141"/>
      <c r="AR287" s="141"/>
      <c r="AS287" s="141"/>
      <c r="AT287" s="141"/>
      <c r="AU287" s="141"/>
      <c r="AV287" s="141"/>
      <c r="AW287" s="141"/>
      <c r="AX287" s="141"/>
      <c r="AY287" s="141"/>
      <c r="AZ287" s="141"/>
      <c r="BA287" s="141"/>
      <c r="BB287" s="141"/>
      <c r="BC287" s="141"/>
      <c r="BD287" s="141"/>
      <c r="BE287" s="141"/>
      <c r="BF287" s="141"/>
      <c r="BG287" s="141"/>
      <c r="BH287" s="141"/>
    </row>
    <row r="288" spans="1:60" outlineLevel="1" x14ac:dyDescent="0.2">
      <c r="A288" s="172">
        <v>106</v>
      </c>
      <c r="B288" s="173" t="s">
        <v>2104</v>
      </c>
      <c r="C288" s="183" t="s">
        <v>2105</v>
      </c>
      <c r="D288" s="174" t="s">
        <v>299</v>
      </c>
      <c r="E288" s="175">
        <v>80</v>
      </c>
      <c r="F288" s="176"/>
      <c r="G288" s="177">
        <f t="shared" si="7"/>
        <v>0</v>
      </c>
      <c r="H288" s="176"/>
      <c r="I288" s="177">
        <f t="shared" si="8"/>
        <v>0</v>
      </c>
      <c r="J288" s="176"/>
      <c r="K288" s="177">
        <f t="shared" si="9"/>
        <v>0</v>
      </c>
      <c r="L288" s="177">
        <v>21</v>
      </c>
      <c r="M288" s="177">
        <f t="shared" si="10"/>
        <v>0</v>
      </c>
      <c r="N288" s="175">
        <v>0</v>
      </c>
      <c r="O288" s="175">
        <f t="shared" si="11"/>
        <v>0</v>
      </c>
      <c r="P288" s="175">
        <v>0</v>
      </c>
      <c r="Q288" s="175">
        <f t="shared" si="12"/>
        <v>0</v>
      </c>
      <c r="R288" s="177"/>
      <c r="S288" s="177" t="s">
        <v>267</v>
      </c>
      <c r="T288" s="178" t="s">
        <v>275</v>
      </c>
      <c r="U288" s="152">
        <v>0</v>
      </c>
      <c r="V288" s="152">
        <f t="shared" si="13"/>
        <v>0</v>
      </c>
      <c r="W288" s="152"/>
      <c r="X288" s="152" t="s">
        <v>276</v>
      </c>
      <c r="Y288" s="152" t="s">
        <v>236</v>
      </c>
      <c r="Z288" s="141"/>
      <c r="AA288" s="141"/>
      <c r="AB288" s="141"/>
      <c r="AC288" s="141"/>
      <c r="AD288" s="141"/>
      <c r="AE288" s="141"/>
      <c r="AF288" s="141"/>
      <c r="AG288" s="141" t="s">
        <v>277</v>
      </c>
      <c r="AH288" s="141"/>
      <c r="AI288" s="141"/>
      <c r="AJ288" s="141"/>
      <c r="AK288" s="141"/>
      <c r="AL288" s="141"/>
      <c r="AM288" s="141"/>
      <c r="AN288" s="141"/>
      <c r="AO288" s="141"/>
      <c r="AP288" s="141"/>
      <c r="AQ288" s="141"/>
      <c r="AR288" s="141"/>
      <c r="AS288" s="141"/>
      <c r="AT288" s="141"/>
      <c r="AU288" s="141"/>
      <c r="AV288" s="141"/>
      <c r="AW288" s="141"/>
      <c r="AX288" s="141"/>
      <c r="AY288" s="141"/>
      <c r="AZ288" s="141"/>
      <c r="BA288" s="141"/>
      <c r="BB288" s="141"/>
      <c r="BC288" s="141"/>
      <c r="BD288" s="141"/>
      <c r="BE288" s="141"/>
      <c r="BF288" s="141"/>
      <c r="BG288" s="141"/>
      <c r="BH288" s="141"/>
    </row>
    <row r="289" spans="1:60" outlineLevel="1" x14ac:dyDescent="0.2">
      <c r="A289" s="172">
        <v>107</v>
      </c>
      <c r="B289" s="173" t="s">
        <v>2106</v>
      </c>
      <c r="C289" s="183" t="s">
        <v>2107</v>
      </c>
      <c r="D289" s="174" t="s">
        <v>317</v>
      </c>
      <c r="E289" s="175">
        <v>25</v>
      </c>
      <c r="F289" s="176"/>
      <c r="G289" s="177">
        <f t="shared" si="7"/>
        <v>0</v>
      </c>
      <c r="H289" s="176"/>
      <c r="I289" s="177">
        <f t="shared" si="8"/>
        <v>0</v>
      </c>
      <c r="J289" s="176"/>
      <c r="K289" s="177">
        <f t="shared" si="9"/>
        <v>0</v>
      </c>
      <c r="L289" s="177">
        <v>21</v>
      </c>
      <c r="M289" s="177">
        <f t="shared" si="10"/>
        <v>0</v>
      </c>
      <c r="N289" s="175">
        <v>0</v>
      </c>
      <c r="O289" s="175">
        <f t="shared" si="11"/>
        <v>0</v>
      </c>
      <c r="P289" s="175">
        <v>0</v>
      </c>
      <c r="Q289" s="175">
        <f t="shared" si="12"/>
        <v>0</v>
      </c>
      <c r="R289" s="177"/>
      <c r="S289" s="177" t="s">
        <v>267</v>
      </c>
      <c r="T289" s="178" t="s">
        <v>275</v>
      </c>
      <c r="U289" s="152">
        <v>0</v>
      </c>
      <c r="V289" s="152">
        <f t="shared" si="13"/>
        <v>0</v>
      </c>
      <c r="W289" s="152"/>
      <c r="X289" s="152" t="s">
        <v>276</v>
      </c>
      <c r="Y289" s="152" t="s">
        <v>236</v>
      </c>
      <c r="Z289" s="141"/>
      <c r="AA289" s="141"/>
      <c r="AB289" s="141"/>
      <c r="AC289" s="141"/>
      <c r="AD289" s="141"/>
      <c r="AE289" s="141"/>
      <c r="AF289" s="141"/>
      <c r="AG289" s="141" t="s">
        <v>277</v>
      </c>
      <c r="AH289" s="141"/>
      <c r="AI289" s="141"/>
      <c r="AJ289" s="141"/>
      <c r="AK289" s="141"/>
      <c r="AL289" s="141"/>
      <c r="AM289" s="141"/>
      <c r="AN289" s="141"/>
      <c r="AO289" s="141"/>
      <c r="AP289" s="141"/>
      <c r="AQ289" s="141"/>
      <c r="AR289" s="141"/>
      <c r="AS289" s="141"/>
      <c r="AT289" s="141"/>
      <c r="AU289" s="141"/>
      <c r="AV289" s="141"/>
      <c r="AW289" s="141"/>
      <c r="AX289" s="141"/>
      <c r="AY289" s="141"/>
      <c r="AZ289" s="141"/>
      <c r="BA289" s="141"/>
      <c r="BB289" s="141"/>
      <c r="BC289" s="141"/>
      <c r="BD289" s="141"/>
      <c r="BE289" s="141"/>
      <c r="BF289" s="141"/>
      <c r="BG289" s="141"/>
      <c r="BH289" s="141"/>
    </row>
    <row r="290" spans="1:60" ht="22.5" outlineLevel="1" x14ac:dyDescent="0.2">
      <c r="A290" s="172">
        <v>108</v>
      </c>
      <c r="B290" s="173" t="s">
        <v>1725</v>
      </c>
      <c r="C290" s="183" t="s">
        <v>1726</v>
      </c>
      <c r="D290" s="174" t="s">
        <v>317</v>
      </c>
      <c r="E290" s="175">
        <v>25</v>
      </c>
      <c r="F290" s="176"/>
      <c r="G290" s="177">
        <f t="shared" si="7"/>
        <v>0</v>
      </c>
      <c r="H290" s="176"/>
      <c r="I290" s="177">
        <f t="shared" si="8"/>
        <v>0</v>
      </c>
      <c r="J290" s="176"/>
      <c r="K290" s="177">
        <f t="shared" si="9"/>
        <v>0</v>
      </c>
      <c r="L290" s="177">
        <v>21</v>
      </c>
      <c r="M290" s="177">
        <f t="shared" si="10"/>
        <v>0</v>
      </c>
      <c r="N290" s="175">
        <v>0</v>
      </c>
      <c r="O290" s="175">
        <f t="shared" si="11"/>
        <v>0</v>
      </c>
      <c r="P290" s="175">
        <v>0</v>
      </c>
      <c r="Q290" s="175">
        <f t="shared" si="12"/>
        <v>0</v>
      </c>
      <c r="R290" s="177"/>
      <c r="S290" s="177" t="s">
        <v>267</v>
      </c>
      <c r="T290" s="178" t="s">
        <v>275</v>
      </c>
      <c r="U290" s="152">
        <v>0</v>
      </c>
      <c r="V290" s="152">
        <f t="shared" si="13"/>
        <v>0</v>
      </c>
      <c r="W290" s="152"/>
      <c r="X290" s="152" t="s">
        <v>276</v>
      </c>
      <c r="Y290" s="152" t="s">
        <v>236</v>
      </c>
      <c r="Z290" s="141"/>
      <c r="AA290" s="141"/>
      <c r="AB290" s="141"/>
      <c r="AC290" s="141"/>
      <c r="AD290" s="141"/>
      <c r="AE290" s="141"/>
      <c r="AF290" s="141"/>
      <c r="AG290" s="141" t="s">
        <v>277</v>
      </c>
      <c r="AH290" s="141"/>
      <c r="AI290" s="141"/>
      <c r="AJ290" s="141"/>
      <c r="AK290" s="141"/>
      <c r="AL290" s="141"/>
      <c r="AM290" s="141"/>
      <c r="AN290" s="141"/>
      <c r="AO290" s="141"/>
      <c r="AP290" s="141"/>
      <c r="AQ290" s="141"/>
      <c r="AR290" s="141"/>
      <c r="AS290" s="141"/>
      <c r="AT290" s="141"/>
      <c r="AU290" s="141"/>
      <c r="AV290" s="141"/>
      <c r="AW290" s="141"/>
      <c r="AX290" s="141"/>
      <c r="AY290" s="141"/>
      <c r="AZ290" s="141"/>
      <c r="BA290" s="141"/>
      <c r="BB290" s="141"/>
      <c r="BC290" s="141"/>
      <c r="BD290" s="141"/>
      <c r="BE290" s="141"/>
      <c r="BF290" s="141"/>
      <c r="BG290" s="141"/>
      <c r="BH290" s="141"/>
    </row>
    <row r="291" spans="1:60" outlineLevel="1" x14ac:dyDescent="0.2">
      <c r="A291" s="172">
        <v>109</v>
      </c>
      <c r="B291" s="173" t="s">
        <v>1729</v>
      </c>
      <c r="C291" s="183" t="s">
        <v>1730</v>
      </c>
      <c r="D291" s="174" t="s">
        <v>317</v>
      </c>
      <c r="E291" s="175">
        <v>15</v>
      </c>
      <c r="F291" s="176"/>
      <c r="G291" s="177">
        <f t="shared" si="7"/>
        <v>0</v>
      </c>
      <c r="H291" s="176"/>
      <c r="I291" s="177">
        <f t="shared" si="8"/>
        <v>0</v>
      </c>
      <c r="J291" s="176"/>
      <c r="K291" s="177">
        <f t="shared" si="9"/>
        <v>0</v>
      </c>
      <c r="L291" s="177">
        <v>21</v>
      </c>
      <c r="M291" s="177">
        <f t="shared" si="10"/>
        <v>0</v>
      </c>
      <c r="N291" s="175">
        <v>0</v>
      </c>
      <c r="O291" s="175">
        <f t="shared" si="11"/>
        <v>0</v>
      </c>
      <c r="P291" s="175">
        <v>0</v>
      </c>
      <c r="Q291" s="175">
        <f t="shared" si="12"/>
        <v>0</v>
      </c>
      <c r="R291" s="177"/>
      <c r="S291" s="177" t="s">
        <v>267</v>
      </c>
      <c r="T291" s="178" t="s">
        <v>275</v>
      </c>
      <c r="U291" s="152">
        <v>0</v>
      </c>
      <c r="V291" s="152">
        <f t="shared" si="13"/>
        <v>0</v>
      </c>
      <c r="W291" s="152"/>
      <c r="X291" s="152" t="s">
        <v>276</v>
      </c>
      <c r="Y291" s="152" t="s">
        <v>236</v>
      </c>
      <c r="Z291" s="141"/>
      <c r="AA291" s="141"/>
      <c r="AB291" s="141"/>
      <c r="AC291" s="141"/>
      <c r="AD291" s="141"/>
      <c r="AE291" s="141"/>
      <c r="AF291" s="141"/>
      <c r="AG291" s="141" t="s">
        <v>277</v>
      </c>
      <c r="AH291" s="141"/>
      <c r="AI291" s="141"/>
      <c r="AJ291" s="141"/>
      <c r="AK291" s="141"/>
      <c r="AL291" s="141"/>
      <c r="AM291" s="141"/>
      <c r="AN291" s="141"/>
      <c r="AO291" s="141"/>
      <c r="AP291" s="141"/>
      <c r="AQ291" s="141"/>
      <c r="AR291" s="141"/>
      <c r="AS291" s="141"/>
      <c r="AT291" s="141"/>
      <c r="AU291" s="141"/>
      <c r="AV291" s="141"/>
      <c r="AW291" s="141"/>
      <c r="AX291" s="141"/>
      <c r="AY291" s="141"/>
      <c r="AZ291" s="141"/>
      <c r="BA291" s="141"/>
      <c r="BB291" s="141"/>
      <c r="BC291" s="141"/>
      <c r="BD291" s="141"/>
      <c r="BE291" s="141"/>
      <c r="BF291" s="141"/>
      <c r="BG291" s="141"/>
      <c r="BH291" s="141"/>
    </row>
    <row r="292" spans="1:60" outlineLevel="1" x14ac:dyDescent="0.2">
      <c r="A292" s="172">
        <v>110</v>
      </c>
      <c r="B292" s="173" t="s">
        <v>2108</v>
      </c>
      <c r="C292" s="183" t="s">
        <v>2109</v>
      </c>
      <c r="D292" s="174" t="s">
        <v>317</v>
      </c>
      <c r="E292" s="175">
        <v>30</v>
      </c>
      <c r="F292" s="176"/>
      <c r="G292" s="177">
        <f t="shared" si="7"/>
        <v>0</v>
      </c>
      <c r="H292" s="176"/>
      <c r="I292" s="177">
        <f t="shared" si="8"/>
        <v>0</v>
      </c>
      <c r="J292" s="176"/>
      <c r="K292" s="177">
        <f t="shared" si="9"/>
        <v>0</v>
      </c>
      <c r="L292" s="177">
        <v>21</v>
      </c>
      <c r="M292" s="177">
        <f t="shared" si="10"/>
        <v>0</v>
      </c>
      <c r="N292" s="175">
        <v>0</v>
      </c>
      <c r="O292" s="175">
        <f t="shared" si="11"/>
        <v>0</v>
      </c>
      <c r="P292" s="175">
        <v>0</v>
      </c>
      <c r="Q292" s="175">
        <f t="shared" si="12"/>
        <v>0</v>
      </c>
      <c r="R292" s="177"/>
      <c r="S292" s="177" t="s">
        <v>267</v>
      </c>
      <c r="T292" s="178" t="s">
        <v>275</v>
      </c>
      <c r="U292" s="152">
        <v>0</v>
      </c>
      <c r="V292" s="152">
        <f t="shared" si="13"/>
        <v>0</v>
      </c>
      <c r="W292" s="152"/>
      <c r="X292" s="152" t="s">
        <v>276</v>
      </c>
      <c r="Y292" s="152" t="s">
        <v>236</v>
      </c>
      <c r="Z292" s="141"/>
      <c r="AA292" s="141"/>
      <c r="AB292" s="141"/>
      <c r="AC292" s="141"/>
      <c r="AD292" s="141"/>
      <c r="AE292" s="141"/>
      <c r="AF292" s="141"/>
      <c r="AG292" s="141" t="s">
        <v>277</v>
      </c>
      <c r="AH292" s="141"/>
      <c r="AI292" s="141"/>
      <c r="AJ292" s="141"/>
      <c r="AK292" s="141"/>
      <c r="AL292" s="141"/>
      <c r="AM292" s="141"/>
      <c r="AN292" s="141"/>
      <c r="AO292" s="141"/>
      <c r="AP292" s="141"/>
      <c r="AQ292" s="141"/>
      <c r="AR292" s="141"/>
      <c r="AS292" s="141"/>
      <c r="AT292" s="141"/>
      <c r="AU292" s="141"/>
      <c r="AV292" s="141"/>
      <c r="AW292" s="141"/>
      <c r="AX292" s="141"/>
      <c r="AY292" s="141"/>
      <c r="AZ292" s="141"/>
      <c r="BA292" s="141"/>
      <c r="BB292" s="141"/>
      <c r="BC292" s="141"/>
      <c r="BD292" s="141"/>
      <c r="BE292" s="141"/>
      <c r="BF292" s="141"/>
      <c r="BG292" s="141"/>
      <c r="BH292" s="141"/>
    </row>
    <row r="293" spans="1:60" outlineLevel="1" x14ac:dyDescent="0.2">
      <c r="A293" s="172">
        <v>111</v>
      </c>
      <c r="B293" s="173" t="s">
        <v>2110</v>
      </c>
      <c r="C293" s="183" t="s">
        <v>2111</v>
      </c>
      <c r="D293" s="174" t="s">
        <v>317</v>
      </c>
      <c r="E293" s="175">
        <v>6</v>
      </c>
      <c r="F293" s="176"/>
      <c r="G293" s="177">
        <f t="shared" si="7"/>
        <v>0</v>
      </c>
      <c r="H293" s="176"/>
      <c r="I293" s="177">
        <f t="shared" si="8"/>
        <v>0</v>
      </c>
      <c r="J293" s="176"/>
      <c r="K293" s="177">
        <f t="shared" si="9"/>
        <v>0</v>
      </c>
      <c r="L293" s="177">
        <v>21</v>
      </c>
      <c r="M293" s="177">
        <f t="shared" si="10"/>
        <v>0</v>
      </c>
      <c r="N293" s="175">
        <v>0</v>
      </c>
      <c r="O293" s="175">
        <f t="shared" si="11"/>
        <v>0</v>
      </c>
      <c r="P293" s="175">
        <v>0</v>
      </c>
      <c r="Q293" s="175">
        <f t="shared" si="12"/>
        <v>0</v>
      </c>
      <c r="R293" s="177"/>
      <c r="S293" s="177" t="s">
        <v>267</v>
      </c>
      <c r="T293" s="178" t="s">
        <v>275</v>
      </c>
      <c r="U293" s="152">
        <v>0</v>
      </c>
      <c r="V293" s="152">
        <f t="shared" si="13"/>
        <v>0</v>
      </c>
      <c r="W293" s="152"/>
      <c r="X293" s="152" t="s">
        <v>276</v>
      </c>
      <c r="Y293" s="152" t="s">
        <v>236</v>
      </c>
      <c r="Z293" s="141"/>
      <c r="AA293" s="141"/>
      <c r="AB293" s="141"/>
      <c r="AC293" s="141"/>
      <c r="AD293" s="141"/>
      <c r="AE293" s="141"/>
      <c r="AF293" s="141"/>
      <c r="AG293" s="141" t="s">
        <v>277</v>
      </c>
      <c r="AH293" s="141"/>
      <c r="AI293" s="141"/>
      <c r="AJ293" s="141"/>
      <c r="AK293" s="141"/>
      <c r="AL293" s="141"/>
      <c r="AM293" s="141"/>
      <c r="AN293" s="141"/>
      <c r="AO293" s="141"/>
      <c r="AP293" s="141"/>
      <c r="AQ293" s="141"/>
      <c r="AR293" s="141"/>
      <c r="AS293" s="141"/>
      <c r="AT293" s="141"/>
      <c r="AU293" s="141"/>
      <c r="AV293" s="141"/>
      <c r="AW293" s="141"/>
      <c r="AX293" s="141"/>
      <c r="AY293" s="141"/>
      <c r="AZ293" s="141"/>
      <c r="BA293" s="141"/>
      <c r="BB293" s="141"/>
      <c r="BC293" s="141"/>
      <c r="BD293" s="141"/>
      <c r="BE293" s="141"/>
      <c r="BF293" s="141"/>
      <c r="BG293" s="141"/>
      <c r="BH293" s="141"/>
    </row>
    <row r="294" spans="1:60" ht="22.5" outlineLevel="1" x14ac:dyDescent="0.2">
      <c r="A294" s="172">
        <v>112</v>
      </c>
      <c r="B294" s="173" t="s">
        <v>2112</v>
      </c>
      <c r="C294" s="183" t="s">
        <v>2113</v>
      </c>
      <c r="D294" s="174" t="s">
        <v>317</v>
      </c>
      <c r="E294" s="175">
        <v>6</v>
      </c>
      <c r="F294" s="176"/>
      <c r="G294" s="177">
        <f t="shared" si="7"/>
        <v>0</v>
      </c>
      <c r="H294" s="176"/>
      <c r="I294" s="177">
        <f t="shared" si="8"/>
        <v>0</v>
      </c>
      <c r="J294" s="176"/>
      <c r="K294" s="177">
        <f t="shared" si="9"/>
        <v>0</v>
      </c>
      <c r="L294" s="177">
        <v>21</v>
      </c>
      <c r="M294" s="177">
        <f t="shared" si="10"/>
        <v>0</v>
      </c>
      <c r="N294" s="175">
        <v>0</v>
      </c>
      <c r="O294" s="175">
        <f t="shared" si="11"/>
        <v>0</v>
      </c>
      <c r="P294" s="175">
        <v>0</v>
      </c>
      <c r="Q294" s="175">
        <f t="shared" si="12"/>
        <v>0</v>
      </c>
      <c r="R294" s="177"/>
      <c r="S294" s="177" t="s">
        <v>267</v>
      </c>
      <c r="T294" s="178" t="s">
        <v>275</v>
      </c>
      <c r="U294" s="152">
        <v>0</v>
      </c>
      <c r="V294" s="152">
        <f t="shared" si="13"/>
        <v>0</v>
      </c>
      <c r="W294" s="152"/>
      <c r="X294" s="152" t="s">
        <v>276</v>
      </c>
      <c r="Y294" s="152" t="s">
        <v>236</v>
      </c>
      <c r="Z294" s="141"/>
      <c r="AA294" s="141"/>
      <c r="AB294" s="141"/>
      <c r="AC294" s="141"/>
      <c r="AD294" s="141"/>
      <c r="AE294" s="141"/>
      <c r="AF294" s="141"/>
      <c r="AG294" s="141" t="s">
        <v>277</v>
      </c>
      <c r="AH294" s="141"/>
      <c r="AI294" s="141"/>
      <c r="AJ294" s="141"/>
      <c r="AK294" s="141"/>
      <c r="AL294" s="141"/>
      <c r="AM294" s="141"/>
      <c r="AN294" s="141"/>
      <c r="AO294" s="141"/>
      <c r="AP294" s="141"/>
      <c r="AQ294" s="141"/>
      <c r="AR294" s="141"/>
      <c r="AS294" s="141"/>
      <c r="AT294" s="141"/>
      <c r="AU294" s="141"/>
      <c r="AV294" s="141"/>
      <c r="AW294" s="141"/>
      <c r="AX294" s="141"/>
      <c r="AY294" s="141"/>
      <c r="AZ294" s="141"/>
      <c r="BA294" s="141"/>
      <c r="BB294" s="141"/>
      <c r="BC294" s="141"/>
      <c r="BD294" s="141"/>
      <c r="BE294" s="141"/>
      <c r="BF294" s="141"/>
      <c r="BG294" s="141"/>
      <c r="BH294" s="141"/>
    </row>
    <row r="295" spans="1:60" ht="22.5" outlineLevel="1" x14ac:dyDescent="0.2">
      <c r="A295" s="172">
        <v>113</v>
      </c>
      <c r="B295" s="173" t="s">
        <v>2114</v>
      </c>
      <c r="C295" s="183" t="s">
        <v>2115</v>
      </c>
      <c r="D295" s="174" t="s">
        <v>317</v>
      </c>
      <c r="E295" s="175">
        <v>6</v>
      </c>
      <c r="F295" s="176"/>
      <c r="G295" s="177">
        <f t="shared" si="7"/>
        <v>0</v>
      </c>
      <c r="H295" s="176"/>
      <c r="I295" s="177">
        <f t="shared" si="8"/>
        <v>0</v>
      </c>
      <c r="J295" s="176"/>
      <c r="K295" s="177">
        <f t="shared" si="9"/>
        <v>0</v>
      </c>
      <c r="L295" s="177">
        <v>21</v>
      </c>
      <c r="M295" s="177">
        <f t="shared" si="10"/>
        <v>0</v>
      </c>
      <c r="N295" s="175">
        <v>0</v>
      </c>
      <c r="O295" s="175">
        <f t="shared" si="11"/>
        <v>0</v>
      </c>
      <c r="P295" s="175">
        <v>0</v>
      </c>
      <c r="Q295" s="175">
        <f t="shared" si="12"/>
        <v>0</v>
      </c>
      <c r="R295" s="177"/>
      <c r="S295" s="177" t="s">
        <v>267</v>
      </c>
      <c r="T295" s="178" t="s">
        <v>275</v>
      </c>
      <c r="U295" s="152">
        <v>0</v>
      </c>
      <c r="V295" s="152">
        <f t="shared" si="13"/>
        <v>0</v>
      </c>
      <c r="W295" s="152"/>
      <c r="X295" s="152" t="s">
        <v>276</v>
      </c>
      <c r="Y295" s="152" t="s">
        <v>236</v>
      </c>
      <c r="Z295" s="141"/>
      <c r="AA295" s="141"/>
      <c r="AB295" s="141"/>
      <c r="AC295" s="141"/>
      <c r="AD295" s="141"/>
      <c r="AE295" s="141"/>
      <c r="AF295" s="141"/>
      <c r="AG295" s="141" t="s">
        <v>277</v>
      </c>
      <c r="AH295" s="141"/>
      <c r="AI295" s="141"/>
      <c r="AJ295" s="141"/>
      <c r="AK295" s="141"/>
      <c r="AL295" s="141"/>
      <c r="AM295" s="141"/>
      <c r="AN295" s="141"/>
      <c r="AO295" s="141"/>
      <c r="AP295" s="141"/>
      <c r="AQ295" s="141"/>
      <c r="AR295" s="141"/>
      <c r="AS295" s="141"/>
      <c r="AT295" s="141"/>
      <c r="AU295" s="141"/>
      <c r="AV295" s="141"/>
      <c r="AW295" s="141"/>
      <c r="AX295" s="141"/>
      <c r="AY295" s="141"/>
      <c r="AZ295" s="141"/>
      <c r="BA295" s="141"/>
      <c r="BB295" s="141"/>
      <c r="BC295" s="141"/>
      <c r="BD295" s="141"/>
      <c r="BE295" s="141"/>
      <c r="BF295" s="141"/>
      <c r="BG295" s="141"/>
      <c r="BH295" s="141"/>
    </row>
    <row r="296" spans="1:60" outlineLevel="1" x14ac:dyDescent="0.2">
      <c r="A296" s="172">
        <v>114</v>
      </c>
      <c r="B296" s="173" t="s">
        <v>2116</v>
      </c>
      <c r="C296" s="183" t="s">
        <v>2117</v>
      </c>
      <c r="D296" s="174" t="s">
        <v>317</v>
      </c>
      <c r="E296" s="175">
        <v>6</v>
      </c>
      <c r="F296" s="176"/>
      <c r="G296" s="177">
        <f t="shared" si="7"/>
        <v>0</v>
      </c>
      <c r="H296" s="176"/>
      <c r="I296" s="177">
        <f t="shared" si="8"/>
        <v>0</v>
      </c>
      <c r="J296" s="176"/>
      <c r="K296" s="177">
        <f t="shared" si="9"/>
        <v>0</v>
      </c>
      <c r="L296" s="177">
        <v>21</v>
      </c>
      <c r="M296" s="177">
        <f t="shared" si="10"/>
        <v>0</v>
      </c>
      <c r="N296" s="175">
        <v>0</v>
      </c>
      <c r="O296" s="175">
        <f t="shared" si="11"/>
        <v>0</v>
      </c>
      <c r="P296" s="175">
        <v>0</v>
      </c>
      <c r="Q296" s="175">
        <f t="shared" si="12"/>
        <v>0</v>
      </c>
      <c r="R296" s="177"/>
      <c r="S296" s="177" t="s">
        <v>267</v>
      </c>
      <c r="T296" s="178" t="s">
        <v>275</v>
      </c>
      <c r="U296" s="152">
        <v>0</v>
      </c>
      <c r="V296" s="152">
        <f t="shared" si="13"/>
        <v>0</v>
      </c>
      <c r="W296" s="152"/>
      <c r="X296" s="152" t="s">
        <v>276</v>
      </c>
      <c r="Y296" s="152" t="s">
        <v>236</v>
      </c>
      <c r="Z296" s="141"/>
      <c r="AA296" s="141"/>
      <c r="AB296" s="141"/>
      <c r="AC296" s="141"/>
      <c r="AD296" s="141"/>
      <c r="AE296" s="141"/>
      <c r="AF296" s="141"/>
      <c r="AG296" s="141" t="s">
        <v>277</v>
      </c>
      <c r="AH296" s="141"/>
      <c r="AI296" s="141"/>
      <c r="AJ296" s="141"/>
      <c r="AK296" s="141"/>
      <c r="AL296" s="141"/>
      <c r="AM296" s="141"/>
      <c r="AN296" s="141"/>
      <c r="AO296" s="141"/>
      <c r="AP296" s="141"/>
      <c r="AQ296" s="141"/>
      <c r="AR296" s="141"/>
      <c r="AS296" s="141"/>
      <c r="AT296" s="141"/>
      <c r="AU296" s="141"/>
      <c r="AV296" s="141"/>
      <c r="AW296" s="141"/>
      <c r="AX296" s="141"/>
      <c r="AY296" s="141"/>
      <c r="AZ296" s="141"/>
      <c r="BA296" s="141"/>
      <c r="BB296" s="141"/>
      <c r="BC296" s="141"/>
      <c r="BD296" s="141"/>
      <c r="BE296" s="141"/>
      <c r="BF296" s="141"/>
      <c r="BG296" s="141"/>
      <c r="BH296" s="141"/>
    </row>
    <row r="297" spans="1:60" outlineLevel="1" x14ac:dyDescent="0.2">
      <c r="A297" s="172">
        <v>115</v>
      </c>
      <c r="B297" s="173" t="s">
        <v>2118</v>
      </c>
      <c r="C297" s="183" t="s">
        <v>2119</v>
      </c>
      <c r="D297" s="174" t="s">
        <v>317</v>
      </c>
      <c r="E297" s="175">
        <v>2</v>
      </c>
      <c r="F297" s="176"/>
      <c r="G297" s="177">
        <f t="shared" si="7"/>
        <v>0</v>
      </c>
      <c r="H297" s="176"/>
      <c r="I297" s="177">
        <f t="shared" si="8"/>
        <v>0</v>
      </c>
      <c r="J297" s="176"/>
      <c r="K297" s="177">
        <f t="shared" si="9"/>
        <v>0</v>
      </c>
      <c r="L297" s="177">
        <v>21</v>
      </c>
      <c r="M297" s="177">
        <f t="shared" si="10"/>
        <v>0</v>
      </c>
      <c r="N297" s="175">
        <v>0</v>
      </c>
      <c r="O297" s="175">
        <f t="shared" si="11"/>
        <v>0</v>
      </c>
      <c r="P297" s="175">
        <v>0</v>
      </c>
      <c r="Q297" s="175">
        <f t="shared" si="12"/>
        <v>0</v>
      </c>
      <c r="R297" s="177"/>
      <c r="S297" s="177" t="s">
        <v>267</v>
      </c>
      <c r="T297" s="178" t="s">
        <v>275</v>
      </c>
      <c r="U297" s="152">
        <v>0</v>
      </c>
      <c r="V297" s="152">
        <f t="shared" si="13"/>
        <v>0</v>
      </c>
      <c r="W297" s="152"/>
      <c r="X297" s="152" t="s">
        <v>276</v>
      </c>
      <c r="Y297" s="152" t="s">
        <v>236</v>
      </c>
      <c r="Z297" s="141"/>
      <c r="AA297" s="141"/>
      <c r="AB297" s="141"/>
      <c r="AC297" s="141"/>
      <c r="AD297" s="141"/>
      <c r="AE297" s="141"/>
      <c r="AF297" s="141"/>
      <c r="AG297" s="141" t="s">
        <v>277</v>
      </c>
      <c r="AH297" s="141"/>
      <c r="AI297" s="141"/>
      <c r="AJ297" s="141"/>
      <c r="AK297" s="141"/>
      <c r="AL297" s="141"/>
      <c r="AM297" s="141"/>
      <c r="AN297" s="141"/>
      <c r="AO297" s="141"/>
      <c r="AP297" s="141"/>
      <c r="AQ297" s="141"/>
      <c r="AR297" s="141"/>
      <c r="AS297" s="141"/>
      <c r="AT297" s="141"/>
      <c r="AU297" s="141"/>
      <c r="AV297" s="141"/>
      <c r="AW297" s="141"/>
      <c r="AX297" s="141"/>
      <c r="AY297" s="141"/>
      <c r="AZ297" s="141"/>
      <c r="BA297" s="141"/>
      <c r="BB297" s="141"/>
      <c r="BC297" s="141"/>
      <c r="BD297" s="141"/>
      <c r="BE297" s="141"/>
      <c r="BF297" s="141"/>
      <c r="BG297" s="141"/>
      <c r="BH297" s="141"/>
    </row>
    <row r="298" spans="1:60" outlineLevel="1" x14ac:dyDescent="0.2">
      <c r="A298" s="172">
        <v>116</v>
      </c>
      <c r="B298" s="173" t="s">
        <v>1733</v>
      </c>
      <c r="C298" s="183" t="s">
        <v>1734</v>
      </c>
      <c r="D298" s="174" t="s">
        <v>317</v>
      </c>
      <c r="E298" s="175">
        <v>2</v>
      </c>
      <c r="F298" s="176"/>
      <c r="G298" s="177">
        <f t="shared" si="7"/>
        <v>0</v>
      </c>
      <c r="H298" s="176"/>
      <c r="I298" s="177">
        <f t="shared" si="8"/>
        <v>0</v>
      </c>
      <c r="J298" s="176"/>
      <c r="K298" s="177">
        <f t="shared" si="9"/>
        <v>0</v>
      </c>
      <c r="L298" s="177">
        <v>21</v>
      </c>
      <c r="M298" s="177">
        <f t="shared" si="10"/>
        <v>0</v>
      </c>
      <c r="N298" s="175">
        <v>0</v>
      </c>
      <c r="O298" s="175">
        <f t="shared" si="11"/>
        <v>0</v>
      </c>
      <c r="P298" s="175">
        <v>0</v>
      </c>
      <c r="Q298" s="175">
        <f t="shared" si="12"/>
        <v>0</v>
      </c>
      <c r="R298" s="177"/>
      <c r="S298" s="177" t="s">
        <v>267</v>
      </c>
      <c r="T298" s="178" t="s">
        <v>275</v>
      </c>
      <c r="U298" s="152">
        <v>0</v>
      </c>
      <c r="V298" s="152">
        <f t="shared" si="13"/>
        <v>0</v>
      </c>
      <c r="W298" s="152"/>
      <c r="X298" s="152" t="s">
        <v>276</v>
      </c>
      <c r="Y298" s="152" t="s">
        <v>236</v>
      </c>
      <c r="Z298" s="141"/>
      <c r="AA298" s="141"/>
      <c r="AB298" s="141"/>
      <c r="AC298" s="141"/>
      <c r="AD298" s="141"/>
      <c r="AE298" s="141"/>
      <c r="AF298" s="141"/>
      <c r="AG298" s="141" t="s">
        <v>277</v>
      </c>
      <c r="AH298" s="141"/>
      <c r="AI298" s="141"/>
      <c r="AJ298" s="141"/>
      <c r="AK298" s="141"/>
      <c r="AL298" s="141"/>
      <c r="AM298" s="141"/>
      <c r="AN298" s="141"/>
      <c r="AO298" s="141"/>
      <c r="AP298" s="141"/>
      <c r="AQ298" s="141"/>
      <c r="AR298" s="141"/>
      <c r="AS298" s="141"/>
      <c r="AT298" s="141"/>
      <c r="AU298" s="141"/>
      <c r="AV298" s="141"/>
      <c r="AW298" s="141"/>
      <c r="AX298" s="141"/>
      <c r="AY298" s="141"/>
      <c r="AZ298" s="141"/>
      <c r="BA298" s="141"/>
      <c r="BB298" s="141"/>
      <c r="BC298" s="141"/>
      <c r="BD298" s="141"/>
      <c r="BE298" s="141"/>
      <c r="BF298" s="141"/>
      <c r="BG298" s="141"/>
      <c r="BH298" s="141"/>
    </row>
    <row r="299" spans="1:60" outlineLevel="1" x14ac:dyDescent="0.2">
      <c r="A299" s="172">
        <v>117</v>
      </c>
      <c r="B299" s="173" t="s">
        <v>1735</v>
      </c>
      <c r="C299" s="183" t="s">
        <v>1736</v>
      </c>
      <c r="D299" s="174" t="s">
        <v>513</v>
      </c>
      <c r="E299" s="175">
        <v>1</v>
      </c>
      <c r="F299" s="176"/>
      <c r="G299" s="177">
        <f t="shared" si="7"/>
        <v>0</v>
      </c>
      <c r="H299" s="176"/>
      <c r="I299" s="177">
        <f t="shared" si="8"/>
        <v>0</v>
      </c>
      <c r="J299" s="176"/>
      <c r="K299" s="177">
        <f t="shared" si="9"/>
        <v>0</v>
      </c>
      <c r="L299" s="177">
        <v>21</v>
      </c>
      <c r="M299" s="177">
        <f t="shared" si="10"/>
        <v>0</v>
      </c>
      <c r="N299" s="175">
        <v>0</v>
      </c>
      <c r="O299" s="175">
        <f t="shared" si="11"/>
        <v>0</v>
      </c>
      <c r="P299" s="175">
        <v>0</v>
      </c>
      <c r="Q299" s="175">
        <f t="shared" si="12"/>
        <v>0</v>
      </c>
      <c r="R299" s="177"/>
      <c r="S299" s="177" t="s">
        <v>267</v>
      </c>
      <c r="T299" s="178" t="s">
        <v>275</v>
      </c>
      <c r="U299" s="152">
        <v>0</v>
      </c>
      <c r="V299" s="152">
        <f t="shared" si="13"/>
        <v>0</v>
      </c>
      <c r="W299" s="152"/>
      <c r="X299" s="152" t="s">
        <v>276</v>
      </c>
      <c r="Y299" s="152" t="s">
        <v>236</v>
      </c>
      <c r="Z299" s="141"/>
      <c r="AA299" s="141"/>
      <c r="AB299" s="141"/>
      <c r="AC299" s="141"/>
      <c r="AD299" s="141"/>
      <c r="AE299" s="141"/>
      <c r="AF299" s="141"/>
      <c r="AG299" s="141" t="s">
        <v>277</v>
      </c>
      <c r="AH299" s="141"/>
      <c r="AI299" s="141"/>
      <c r="AJ299" s="141"/>
      <c r="AK299" s="141"/>
      <c r="AL299" s="141"/>
      <c r="AM299" s="141"/>
      <c r="AN299" s="141"/>
      <c r="AO299" s="141"/>
      <c r="AP299" s="141"/>
      <c r="AQ299" s="141"/>
      <c r="AR299" s="141"/>
      <c r="AS299" s="141"/>
      <c r="AT299" s="141"/>
      <c r="AU299" s="141"/>
      <c r="AV299" s="141"/>
      <c r="AW299" s="141"/>
      <c r="AX299" s="141"/>
      <c r="AY299" s="141"/>
      <c r="AZ299" s="141"/>
      <c r="BA299" s="141"/>
      <c r="BB299" s="141"/>
      <c r="BC299" s="141"/>
      <c r="BD299" s="141"/>
      <c r="BE299" s="141"/>
      <c r="BF299" s="141"/>
      <c r="BG299" s="141"/>
      <c r="BH299" s="141"/>
    </row>
    <row r="300" spans="1:60" outlineLevel="1" x14ac:dyDescent="0.2">
      <c r="A300" s="172">
        <v>118</v>
      </c>
      <c r="B300" s="173" t="s">
        <v>1737</v>
      </c>
      <c r="C300" s="183" t="s">
        <v>1738</v>
      </c>
      <c r="D300" s="174" t="s">
        <v>551</v>
      </c>
      <c r="E300" s="175">
        <v>1</v>
      </c>
      <c r="F300" s="176"/>
      <c r="G300" s="177">
        <f t="shared" si="7"/>
        <v>0</v>
      </c>
      <c r="H300" s="176"/>
      <c r="I300" s="177">
        <f t="shared" si="8"/>
        <v>0</v>
      </c>
      <c r="J300" s="176"/>
      <c r="K300" s="177">
        <f t="shared" si="9"/>
        <v>0</v>
      </c>
      <c r="L300" s="177">
        <v>21</v>
      </c>
      <c r="M300" s="177">
        <f t="shared" si="10"/>
        <v>0</v>
      </c>
      <c r="N300" s="175">
        <v>0</v>
      </c>
      <c r="O300" s="175">
        <f t="shared" si="11"/>
        <v>0</v>
      </c>
      <c r="P300" s="175">
        <v>0</v>
      </c>
      <c r="Q300" s="175">
        <f t="shared" si="12"/>
        <v>0</v>
      </c>
      <c r="R300" s="177"/>
      <c r="S300" s="177" t="s">
        <v>267</v>
      </c>
      <c r="T300" s="178" t="s">
        <v>275</v>
      </c>
      <c r="U300" s="152">
        <v>0</v>
      </c>
      <c r="V300" s="152">
        <f t="shared" si="13"/>
        <v>0</v>
      </c>
      <c r="W300" s="152"/>
      <c r="X300" s="152" t="s">
        <v>552</v>
      </c>
      <c r="Y300" s="152" t="s">
        <v>236</v>
      </c>
      <c r="Z300" s="141"/>
      <c r="AA300" s="141"/>
      <c r="AB300" s="141"/>
      <c r="AC300" s="141"/>
      <c r="AD300" s="141"/>
      <c r="AE300" s="141"/>
      <c r="AF300" s="141"/>
      <c r="AG300" s="141" t="s">
        <v>1739</v>
      </c>
      <c r="AH300" s="141"/>
      <c r="AI300" s="141"/>
      <c r="AJ300" s="141"/>
      <c r="AK300" s="141"/>
      <c r="AL300" s="141"/>
      <c r="AM300" s="141"/>
      <c r="AN300" s="141"/>
      <c r="AO300" s="141"/>
      <c r="AP300" s="141"/>
      <c r="AQ300" s="141"/>
      <c r="AR300" s="141"/>
      <c r="AS300" s="141"/>
      <c r="AT300" s="141"/>
      <c r="AU300" s="141"/>
      <c r="AV300" s="141"/>
      <c r="AW300" s="141"/>
      <c r="AX300" s="141"/>
      <c r="AY300" s="141"/>
      <c r="AZ300" s="141"/>
      <c r="BA300" s="141"/>
      <c r="BB300" s="141"/>
      <c r="BC300" s="141"/>
      <c r="BD300" s="141"/>
      <c r="BE300" s="141"/>
      <c r="BF300" s="141"/>
      <c r="BG300" s="141"/>
      <c r="BH300" s="141"/>
    </row>
    <row r="301" spans="1:60" outlineLevel="1" x14ac:dyDescent="0.2">
      <c r="A301" s="172">
        <v>119</v>
      </c>
      <c r="B301" s="173" t="s">
        <v>1740</v>
      </c>
      <c r="C301" s="183" t="s">
        <v>1741</v>
      </c>
      <c r="D301" s="174" t="s">
        <v>551</v>
      </c>
      <c r="E301" s="175">
        <v>1</v>
      </c>
      <c r="F301" s="176"/>
      <c r="G301" s="177">
        <f t="shared" si="7"/>
        <v>0</v>
      </c>
      <c r="H301" s="176"/>
      <c r="I301" s="177">
        <f t="shared" si="8"/>
        <v>0</v>
      </c>
      <c r="J301" s="176"/>
      <c r="K301" s="177">
        <f t="shared" si="9"/>
        <v>0</v>
      </c>
      <c r="L301" s="177">
        <v>21</v>
      </c>
      <c r="M301" s="177">
        <f t="shared" si="10"/>
        <v>0</v>
      </c>
      <c r="N301" s="175">
        <v>0</v>
      </c>
      <c r="O301" s="175">
        <f t="shared" si="11"/>
        <v>0</v>
      </c>
      <c r="P301" s="175">
        <v>0</v>
      </c>
      <c r="Q301" s="175">
        <f t="shared" si="12"/>
        <v>0</v>
      </c>
      <c r="R301" s="177"/>
      <c r="S301" s="177" t="s">
        <v>267</v>
      </c>
      <c r="T301" s="178" t="s">
        <v>275</v>
      </c>
      <c r="U301" s="152">
        <v>0</v>
      </c>
      <c r="V301" s="152">
        <f t="shared" si="13"/>
        <v>0</v>
      </c>
      <c r="W301" s="152"/>
      <c r="X301" s="152" t="s">
        <v>552</v>
      </c>
      <c r="Y301" s="152" t="s">
        <v>236</v>
      </c>
      <c r="Z301" s="141"/>
      <c r="AA301" s="141"/>
      <c r="AB301" s="141"/>
      <c r="AC301" s="141"/>
      <c r="AD301" s="141"/>
      <c r="AE301" s="141"/>
      <c r="AF301" s="141"/>
      <c r="AG301" s="141" t="s">
        <v>1739</v>
      </c>
      <c r="AH301" s="141"/>
      <c r="AI301" s="141"/>
      <c r="AJ301" s="141"/>
      <c r="AK301" s="141"/>
      <c r="AL301" s="141"/>
      <c r="AM301" s="141"/>
      <c r="AN301" s="141"/>
      <c r="AO301" s="141"/>
      <c r="AP301" s="141"/>
      <c r="AQ301" s="141"/>
      <c r="AR301" s="141"/>
      <c r="AS301" s="141"/>
      <c r="AT301" s="141"/>
      <c r="AU301" s="141"/>
      <c r="AV301" s="141"/>
      <c r="AW301" s="141"/>
      <c r="AX301" s="141"/>
      <c r="AY301" s="141"/>
      <c r="AZ301" s="141"/>
      <c r="BA301" s="141"/>
      <c r="BB301" s="141"/>
      <c r="BC301" s="141"/>
      <c r="BD301" s="141"/>
      <c r="BE301" s="141"/>
      <c r="BF301" s="141"/>
      <c r="BG301" s="141"/>
      <c r="BH301" s="141"/>
    </row>
    <row r="302" spans="1:60" x14ac:dyDescent="0.2">
      <c r="A302" s="157" t="s">
        <v>228</v>
      </c>
      <c r="B302" s="158" t="s">
        <v>199</v>
      </c>
      <c r="C302" s="180" t="s">
        <v>26</v>
      </c>
      <c r="D302" s="159"/>
      <c r="E302" s="160"/>
      <c r="F302" s="161"/>
      <c r="G302" s="161">
        <f>SUMIF(AG303:AG308,"&lt;&gt;NOR",G303:G308)</f>
        <v>0</v>
      </c>
      <c r="H302" s="161"/>
      <c r="I302" s="161">
        <f>SUM(I303:I308)</f>
        <v>0</v>
      </c>
      <c r="J302" s="161"/>
      <c r="K302" s="161">
        <f>SUM(K303:K308)</f>
        <v>0</v>
      </c>
      <c r="L302" s="161"/>
      <c r="M302" s="161">
        <f>SUM(M303:M308)</f>
        <v>0</v>
      </c>
      <c r="N302" s="160"/>
      <c r="O302" s="160">
        <f>SUM(O303:O308)</f>
        <v>0</v>
      </c>
      <c r="P302" s="160"/>
      <c r="Q302" s="160">
        <f>SUM(Q303:Q308)</f>
        <v>0</v>
      </c>
      <c r="R302" s="161"/>
      <c r="S302" s="161"/>
      <c r="T302" s="162"/>
      <c r="U302" s="156"/>
      <c r="V302" s="156">
        <f>SUM(V303:V308)</f>
        <v>0</v>
      </c>
      <c r="W302" s="156"/>
      <c r="X302" s="156"/>
      <c r="Y302" s="156"/>
      <c r="AG302" t="s">
        <v>229</v>
      </c>
    </row>
    <row r="303" spans="1:60" outlineLevel="1" x14ac:dyDescent="0.2">
      <c r="A303" s="164">
        <v>120</v>
      </c>
      <c r="B303" s="165" t="s">
        <v>549</v>
      </c>
      <c r="C303" s="181" t="s">
        <v>550</v>
      </c>
      <c r="D303" s="166" t="s">
        <v>551</v>
      </c>
      <c r="E303" s="167">
        <v>1</v>
      </c>
      <c r="F303" s="168"/>
      <c r="G303" s="169">
        <f>ROUND(E303*F303,2)</f>
        <v>0</v>
      </c>
      <c r="H303" s="168"/>
      <c r="I303" s="169">
        <f>ROUND(E303*H303,2)</f>
        <v>0</v>
      </c>
      <c r="J303" s="168"/>
      <c r="K303" s="169">
        <f>ROUND(E303*J303,2)</f>
        <v>0</v>
      </c>
      <c r="L303" s="169">
        <v>21</v>
      </c>
      <c r="M303" s="169">
        <f>G303*(1+L303/100)</f>
        <v>0</v>
      </c>
      <c r="N303" s="167">
        <v>0</v>
      </c>
      <c r="O303" s="167">
        <f>ROUND(E303*N303,2)</f>
        <v>0</v>
      </c>
      <c r="P303" s="167">
        <v>0</v>
      </c>
      <c r="Q303" s="167">
        <f>ROUND(E303*P303,2)</f>
        <v>0</v>
      </c>
      <c r="R303" s="169"/>
      <c r="S303" s="169" t="s">
        <v>234</v>
      </c>
      <c r="T303" s="170" t="s">
        <v>275</v>
      </c>
      <c r="U303" s="152">
        <v>0</v>
      </c>
      <c r="V303" s="152">
        <f>ROUND(E303*U303,2)</f>
        <v>0</v>
      </c>
      <c r="W303" s="152"/>
      <c r="X303" s="152" t="s">
        <v>552</v>
      </c>
      <c r="Y303" s="152" t="s">
        <v>236</v>
      </c>
      <c r="Z303" s="141"/>
      <c r="AA303" s="141"/>
      <c r="AB303" s="141"/>
      <c r="AC303" s="141"/>
      <c r="AD303" s="141"/>
      <c r="AE303" s="141"/>
      <c r="AF303" s="141"/>
      <c r="AG303" s="141" t="s">
        <v>553</v>
      </c>
      <c r="AH303" s="141"/>
      <c r="AI303" s="141"/>
      <c r="AJ303" s="141"/>
      <c r="AK303" s="141"/>
      <c r="AL303" s="141"/>
      <c r="AM303" s="141"/>
      <c r="AN303" s="141"/>
      <c r="AO303" s="141"/>
      <c r="AP303" s="141"/>
      <c r="AQ303" s="141"/>
      <c r="AR303" s="141"/>
      <c r="AS303" s="141"/>
      <c r="AT303" s="141"/>
      <c r="AU303" s="141"/>
      <c r="AV303" s="141"/>
      <c r="AW303" s="141"/>
      <c r="AX303" s="141"/>
      <c r="AY303" s="141"/>
      <c r="AZ303" s="141"/>
      <c r="BA303" s="141"/>
      <c r="BB303" s="141"/>
      <c r="BC303" s="141"/>
      <c r="BD303" s="141"/>
      <c r="BE303" s="141"/>
      <c r="BF303" s="141"/>
      <c r="BG303" s="141"/>
      <c r="BH303" s="141"/>
    </row>
    <row r="304" spans="1:60" ht="22.5" outlineLevel="2" x14ac:dyDescent="0.2">
      <c r="A304" s="148"/>
      <c r="B304" s="149"/>
      <c r="C304" s="253" t="s">
        <v>554</v>
      </c>
      <c r="D304" s="254"/>
      <c r="E304" s="254"/>
      <c r="F304" s="254"/>
      <c r="G304" s="254"/>
      <c r="H304" s="152"/>
      <c r="I304" s="152"/>
      <c r="J304" s="152"/>
      <c r="K304" s="152"/>
      <c r="L304" s="152"/>
      <c r="M304" s="152"/>
      <c r="N304" s="151"/>
      <c r="O304" s="151"/>
      <c r="P304" s="151"/>
      <c r="Q304" s="151"/>
      <c r="R304" s="152"/>
      <c r="S304" s="152"/>
      <c r="T304" s="152"/>
      <c r="U304" s="152"/>
      <c r="V304" s="152"/>
      <c r="W304" s="152"/>
      <c r="X304" s="152"/>
      <c r="Y304" s="152"/>
      <c r="Z304" s="141"/>
      <c r="AA304" s="141"/>
      <c r="AB304" s="141"/>
      <c r="AC304" s="141"/>
      <c r="AD304" s="141"/>
      <c r="AE304" s="141"/>
      <c r="AF304" s="141"/>
      <c r="AG304" s="141" t="s">
        <v>246</v>
      </c>
      <c r="AH304" s="141"/>
      <c r="AI304" s="141"/>
      <c r="AJ304" s="141"/>
      <c r="AK304" s="141"/>
      <c r="AL304" s="141"/>
      <c r="AM304" s="141"/>
      <c r="AN304" s="141"/>
      <c r="AO304" s="141"/>
      <c r="AP304" s="141"/>
      <c r="AQ304" s="141"/>
      <c r="AR304" s="141"/>
      <c r="AS304" s="141"/>
      <c r="AT304" s="141"/>
      <c r="AU304" s="141"/>
      <c r="AV304" s="141"/>
      <c r="AW304" s="141"/>
      <c r="AX304" s="141"/>
      <c r="AY304" s="141"/>
      <c r="AZ304" s="141"/>
      <c r="BA304" s="171" t="str">
        <f>C304</f>
        <v>Veškeré náklady spojené s vybudováním, provozem a odstraněním zařízení staveniště včetně bezpečnostních a hygienických opatření na staveništi.</v>
      </c>
      <c r="BB304" s="141"/>
      <c r="BC304" s="141"/>
      <c r="BD304" s="141"/>
      <c r="BE304" s="141"/>
      <c r="BF304" s="141"/>
      <c r="BG304" s="141"/>
      <c r="BH304" s="141"/>
    </row>
    <row r="305" spans="1:60" outlineLevel="1" x14ac:dyDescent="0.2">
      <c r="A305" s="164">
        <v>121</v>
      </c>
      <c r="B305" s="165" t="s">
        <v>555</v>
      </c>
      <c r="C305" s="181" t="s">
        <v>556</v>
      </c>
      <c r="D305" s="166" t="s">
        <v>551</v>
      </c>
      <c r="E305" s="167">
        <v>1</v>
      </c>
      <c r="F305" s="168"/>
      <c r="G305" s="169">
        <f>ROUND(E305*F305,2)</f>
        <v>0</v>
      </c>
      <c r="H305" s="168"/>
      <c r="I305" s="169">
        <f>ROUND(E305*H305,2)</f>
        <v>0</v>
      </c>
      <c r="J305" s="168"/>
      <c r="K305" s="169">
        <f>ROUND(E305*J305,2)</f>
        <v>0</v>
      </c>
      <c r="L305" s="169">
        <v>21</v>
      </c>
      <c r="M305" s="169">
        <f>G305*(1+L305/100)</f>
        <v>0</v>
      </c>
      <c r="N305" s="167">
        <v>0</v>
      </c>
      <c r="O305" s="167">
        <f>ROUND(E305*N305,2)</f>
        <v>0</v>
      </c>
      <c r="P305" s="167">
        <v>0</v>
      </c>
      <c r="Q305" s="167">
        <f>ROUND(E305*P305,2)</f>
        <v>0</v>
      </c>
      <c r="R305" s="169"/>
      <c r="S305" s="169" t="s">
        <v>234</v>
      </c>
      <c r="T305" s="170" t="s">
        <v>275</v>
      </c>
      <c r="U305" s="152">
        <v>0</v>
      </c>
      <c r="V305" s="152">
        <f>ROUND(E305*U305,2)</f>
        <v>0</v>
      </c>
      <c r="W305" s="152"/>
      <c r="X305" s="152" t="s">
        <v>552</v>
      </c>
      <c r="Y305" s="152" t="s">
        <v>236</v>
      </c>
      <c r="Z305" s="141"/>
      <c r="AA305" s="141"/>
      <c r="AB305" s="141"/>
      <c r="AC305" s="141"/>
      <c r="AD305" s="141"/>
      <c r="AE305" s="141"/>
      <c r="AF305" s="141"/>
      <c r="AG305" s="141" t="s">
        <v>553</v>
      </c>
      <c r="AH305" s="141"/>
      <c r="AI305" s="141"/>
      <c r="AJ305" s="141"/>
      <c r="AK305" s="141"/>
      <c r="AL305" s="141"/>
      <c r="AM305" s="141"/>
      <c r="AN305" s="141"/>
      <c r="AO305" s="141"/>
      <c r="AP305" s="141"/>
      <c r="AQ305" s="141"/>
      <c r="AR305" s="141"/>
      <c r="AS305" s="141"/>
      <c r="AT305" s="141"/>
      <c r="AU305" s="141"/>
      <c r="AV305" s="141"/>
      <c r="AW305" s="141"/>
      <c r="AX305" s="141"/>
      <c r="AY305" s="141"/>
      <c r="AZ305" s="141"/>
      <c r="BA305" s="141"/>
      <c r="BB305" s="141"/>
      <c r="BC305" s="141"/>
      <c r="BD305" s="141"/>
      <c r="BE305" s="141"/>
      <c r="BF305" s="141"/>
      <c r="BG305" s="141"/>
      <c r="BH305" s="141"/>
    </row>
    <row r="306" spans="1:60" ht="33.75" outlineLevel="2" x14ac:dyDescent="0.2">
      <c r="A306" s="148"/>
      <c r="B306" s="149"/>
      <c r="C306" s="253" t="s">
        <v>557</v>
      </c>
      <c r="D306" s="254"/>
      <c r="E306" s="254"/>
      <c r="F306" s="254"/>
      <c r="G306" s="254"/>
      <c r="H306" s="152"/>
      <c r="I306" s="152"/>
      <c r="J306" s="152"/>
      <c r="K306" s="152"/>
      <c r="L306" s="152"/>
      <c r="M306" s="152"/>
      <c r="N306" s="151"/>
      <c r="O306" s="151"/>
      <c r="P306" s="151"/>
      <c r="Q306" s="151"/>
      <c r="R306" s="152"/>
      <c r="S306" s="152"/>
      <c r="T306" s="152"/>
      <c r="U306" s="152"/>
      <c r="V306" s="152"/>
      <c r="W306" s="152"/>
      <c r="X306" s="152"/>
      <c r="Y306" s="152"/>
      <c r="Z306" s="141"/>
      <c r="AA306" s="141"/>
      <c r="AB306" s="141"/>
      <c r="AC306" s="141"/>
      <c r="AD306" s="141"/>
      <c r="AE306" s="141"/>
      <c r="AF306" s="141"/>
      <c r="AG306" s="141" t="s">
        <v>246</v>
      </c>
      <c r="AH306" s="141"/>
      <c r="AI306" s="141"/>
      <c r="AJ306" s="141"/>
      <c r="AK306" s="141"/>
      <c r="AL306" s="141"/>
      <c r="AM306" s="141"/>
      <c r="AN306" s="141"/>
      <c r="AO306" s="141"/>
      <c r="AP306" s="141"/>
      <c r="AQ306" s="141"/>
      <c r="AR306" s="141"/>
      <c r="AS306" s="141"/>
      <c r="AT306" s="141"/>
      <c r="AU306" s="141"/>
      <c r="AV306" s="141"/>
      <c r="AW306" s="141"/>
      <c r="AX306" s="141"/>
      <c r="AY306" s="141"/>
      <c r="AZ306" s="141"/>
      <c r="BA306" s="171" t="str">
        <f>C306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306" s="141"/>
      <c r="BC306" s="141"/>
      <c r="BD306" s="141"/>
      <c r="BE306" s="141"/>
      <c r="BF306" s="141"/>
      <c r="BG306" s="141"/>
      <c r="BH306" s="141"/>
    </row>
    <row r="307" spans="1:60" outlineLevel="1" x14ac:dyDescent="0.2">
      <c r="A307" s="164">
        <v>122</v>
      </c>
      <c r="B307" s="165" t="s">
        <v>558</v>
      </c>
      <c r="C307" s="181" t="s">
        <v>559</v>
      </c>
      <c r="D307" s="166" t="s">
        <v>551</v>
      </c>
      <c r="E307" s="167">
        <v>1</v>
      </c>
      <c r="F307" s="168"/>
      <c r="G307" s="169">
        <f>ROUND(E307*F307,2)</f>
        <v>0</v>
      </c>
      <c r="H307" s="168"/>
      <c r="I307" s="169">
        <f>ROUND(E307*H307,2)</f>
        <v>0</v>
      </c>
      <c r="J307" s="168"/>
      <c r="K307" s="169">
        <f>ROUND(E307*J307,2)</f>
        <v>0</v>
      </c>
      <c r="L307" s="169">
        <v>21</v>
      </c>
      <c r="M307" s="169">
        <f>G307*(1+L307/100)</f>
        <v>0</v>
      </c>
      <c r="N307" s="167">
        <v>0</v>
      </c>
      <c r="O307" s="167">
        <f>ROUND(E307*N307,2)</f>
        <v>0</v>
      </c>
      <c r="P307" s="167">
        <v>0</v>
      </c>
      <c r="Q307" s="167">
        <f>ROUND(E307*P307,2)</f>
        <v>0</v>
      </c>
      <c r="R307" s="169"/>
      <c r="S307" s="169" t="s">
        <v>234</v>
      </c>
      <c r="T307" s="170" t="s">
        <v>275</v>
      </c>
      <c r="U307" s="152">
        <v>0</v>
      </c>
      <c r="V307" s="152">
        <f>ROUND(E307*U307,2)</f>
        <v>0</v>
      </c>
      <c r="W307" s="152"/>
      <c r="X307" s="152" t="s">
        <v>552</v>
      </c>
      <c r="Y307" s="152" t="s">
        <v>236</v>
      </c>
      <c r="Z307" s="141"/>
      <c r="AA307" s="141"/>
      <c r="AB307" s="141"/>
      <c r="AC307" s="141"/>
      <c r="AD307" s="141"/>
      <c r="AE307" s="141"/>
      <c r="AF307" s="141"/>
      <c r="AG307" s="141" t="s">
        <v>553</v>
      </c>
      <c r="AH307" s="141"/>
      <c r="AI307" s="141"/>
      <c r="AJ307" s="141"/>
      <c r="AK307" s="141"/>
      <c r="AL307" s="141"/>
      <c r="AM307" s="141"/>
      <c r="AN307" s="141"/>
      <c r="AO307" s="141"/>
      <c r="AP307" s="141"/>
      <c r="AQ307" s="141"/>
      <c r="AR307" s="141"/>
      <c r="AS307" s="141"/>
      <c r="AT307" s="141"/>
      <c r="AU307" s="141"/>
      <c r="AV307" s="141"/>
      <c r="AW307" s="141"/>
      <c r="AX307" s="141"/>
      <c r="AY307" s="141"/>
      <c r="AZ307" s="141"/>
      <c r="BA307" s="141"/>
      <c r="BB307" s="141"/>
      <c r="BC307" s="141"/>
      <c r="BD307" s="141"/>
      <c r="BE307" s="141"/>
      <c r="BF307" s="141"/>
      <c r="BG307" s="141"/>
      <c r="BH307" s="141"/>
    </row>
    <row r="308" spans="1:60" ht="22.5" outlineLevel="2" x14ac:dyDescent="0.2">
      <c r="A308" s="148"/>
      <c r="B308" s="149"/>
      <c r="C308" s="253" t="s">
        <v>560</v>
      </c>
      <c r="D308" s="254"/>
      <c r="E308" s="254"/>
      <c r="F308" s="254"/>
      <c r="G308" s="254"/>
      <c r="H308" s="152"/>
      <c r="I308" s="152"/>
      <c r="J308" s="152"/>
      <c r="K308" s="152"/>
      <c r="L308" s="152"/>
      <c r="M308" s="152"/>
      <c r="N308" s="151"/>
      <c r="O308" s="151"/>
      <c r="P308" s="151"/>
      <c r="Q308" s="151"/>
      <c r="R308" s="152"/>
      <c r="S308" s="152"/>
      <c r="T308" s="152"/>
      <c r="U308" s="152"/>
      <c r="V308" s="152"/>
      <c r="W308" s="152"/>
      <c r="X308" s="152"/>
      <c r="Y308" s="152"/>
      <c r="Z308" s="141"/>
      <c r="AA308" s="141"/>
      <c r="AB308" s="141"/>
      <c r="AC308" s="141"/>
      <c r="AD308" s="141"/>
      <c r="AE308" s="141"/>
      <c r="AF308" s="141"/>
      <c r="AG308" s="141" t="s">
        <v>246</v>
      </c>
      <c r="AH308" s="141"/>
      <c r="AI308" s="141"/>
      <c r="AJ308" s="141"/>
      <c r="AK308" s="141"/>
      <c r="AL308" s="141"/>
      <c r="AM308" s="141"/>
      <c r="AN308" s="141"/>
      <c r="AO308" s="141"/>
      <c r="AP308" s="141"/>
      <c r="AQ308" s="141"/>
      <c r="AR308" s="141"/>
      <c r="AS308" s="141"/>
      <c r="AT308" s="141"/>
      <c r="AU308" s="141"/>
      <c r="AV308" s="141"/>
      <c r="AW308" s="141"/>
      <c r="AX308" s="141"/>
      <c r="AY308" s="141"/>
      <c r="AZ308" s="141"/>
      <c r="BA308" s="171" t="str">
        <f>C308</f>
        <v>Náklady na ztížené podmínky provádění tam, kde se vyskytují omezující vlivy konkrétního prostředí, které mají prokazatelný vliv na provádění stavebních prací.</v>
      </c>
      <c r="BB308" s="141"/>
      <c r="BC308" s="141"/>
      <c r="BD308" s="141"/>
      <c r="BE308" s="141"/>
      <c r="BF308" s="141"/>
      <c r="BG308" s="141"/>
      <c r="BH308" s="141"/>
    </row>
    <row r="309" spans="1:60" x14ac:dyDescent="0.2">
      <c r="A309" s="157" t="s">
        <v>228</v>
      </c>
      <c r="B309" s="158" t="s">
        <v>200</v>
      </c>
      <c r="C309" s="180" t="s">
        <v>27</v>
      </c>
      <c r="D309" s="159"/>
      <c r="E309" s="160"/>
      <c r="F309" s="161"/>
      <c r="G309" s="161">
        <f>SUMIF(AG310:AG321,"&lt;&gt;NOR",G310:G321)</f>
        <v>0</v>
      </c>
      <c r="H309" s="161"/>
      <c r="I309" s="161">
        <f>SUM(I310:I321)</f>
        <v>0</v>
      </c>
      <c r="J309" s="161"/>
      <c r="K309" s="161">
        <f>SUM(K310:K321)</f>
        <v>0</v>
      </c>
      <c r="L309" s="161"/>
      <c r="M309" s="161">
        <f>SUM(M310:M321)</f>
        <v>0</v>
      </c>
      <c r="N309" s="160"/>
      <c r="O309" s="160">
        <f>SUM(O310:O321)</f>
        <v>0</v>
      </c>
      <c r="P309" s="160"/>
      <c r="Q309" s="160">
        <f>SUM(Q310:Q321)</f>
        <v>0</v>
      </c>
      <c r="R309" s="161"/>
      <c r="S309" s="161"/>
      <c r="T309" s="162"/>
      <c r="U309" s="156"/>
      <c r="V309" s="156">
        <f>SUM(V310:V321)</f>
        <v>0</v>
      </c>
      <c r="W309" s="156"/>
      <c r="X309" s="156"/>
      <c r="Y309" s="156"/>
      <c r="AG309" t="s">
        <v>229</v>
      </c>
    </row>
    <row r="310" spans="1:60" outlineLevel="1" x14ac:dyDescent="0.2">
      <c r="A310" s="164">
        <v>123</v>
      </c>
      <c r="B310" s="165" t="s">
        <v>562</v>
      </c>
      <c r="C310" s="181" t="s">
        <v>563</v>
      </c>
      <c r="D310" s="166" t="s">
        <v>551</v>
      </c>
      <c r="E310" s="167">
        <v>1</v>
      </c>
      <c r="F310" s="168"/>
      <c r="G310" s="169">
        <f>ROUND(E310*F310,2)</f>
        <v>0</v>
      </c>
      <c r="H310" s="168"/>
      <c r="I310" s="169">
        <f>ROUND(E310*H310,2)</f>
        <v>0</v>
      </c>
      <c r="J310" s="168"/>
      <c r="K310" s="169">
        <f>ROUND(E310*J310,2)</f>
        <v>0</v>
      </c>
      <c r="L310" s="169">
        <v>21</v>
      </c>
      <c r="M310" s="169">
        <f>G310*(1+L310/100)</f>
        <v>0</v>
      </c>
      <c r="N310" s="167">
        <v>0</v>
      </c>
      <c r="O310" s="167">
        <f>ROUND(E310*N310,2)</f>
        <v>0</v>
      </c>
      <c r="P310" s="167">
        <v>0</v>
      </c>
      <c r="Q310" s="167">
        <f>ROUND(E310*P310,2)</f>
        <v>0</v>
      </c>
      <c r="R310" s="169"/>
      <c r="S310" s="169" t="s">
        <v>234</v>
      </c>
      <c r="T310" s="170" t="s">
        <v>275</v>
      </c>
      <c r="U310" s="152">
        <v>0</v>
      </c>
      <c r="V310" s="152">
        <f>ROUND(E310*U310,2)</f>
        <v>0</v>
      </c>
      <c r="W310" s="152"/>
      <c r="X310" s="152" t="s">
        <v>552</v>
      </c>
      <c r="Y310" s="152" t="s">
        <v>236</v>
      </c>
      <c r="Z310" s="141"/>
      <c r="AA310" s="141"/>
      <c r="AB310" s="141"/>
      <c r="AC310" s="141"/>
      <c r="AD310" s="141"/>
      <c r="AE310" s="141"/>
      <c r="AF310" s="141"/>
      <c r="AG310" s="141" t="s">
        <v>553</v>
      </c>
      <c r="AH310" s="141"/>
      <c r="AI310" s="141"/>
      <c r="AJ310" s="141"/>
      <c r="AK310" s="141"/>
      <c r="AL310" s="141"/>
      <c r="AM310" s="141"/>
      <c r="AN310" s="141"/>
      <c r="AO310" s="141"/>
      <c r="AP310" s="141"/>
      <c r="AQ310" s="141"/>
      <c r="AR310" s="141"/>
      <c r="AS310" s="141"/>
      <c r="AT310" s="141"/>
      <c r="AU310" s="141"/>
      <c r="AV310" s="141"/>
      <c r="AW310" s="141"/>
      <c r="AX310" s="141"/>
      <c r="AY310" s="141"/>
      <c r="AZ310" s="141"/>
      <c r="BA310" s="141"/>
      <c r="BB310" s="141"/>
      <c r="BC310" s="141"/>
      <c r="BD310" s="141"/>
      <c r="BE310" s="141"/>
      <c r="BF310" s="141"/>
      <c r="BG310" s="141"/>
      <c r="BH310" s="141"/>
    </row>
    <row r="311" spans="1:60" ht="22.5" outlineLevel="2" x14ac:dyDescent="0.2">
      <c r="A311" s="148"/>
      <c r="B311" s="149"/>
      <c r="C311" s="253" t="s">
        <v>564</v>
      </c>
      <c r="D311" s="254"/>
      <c r="E311" s="254"/>
      <c r="F311" s="254"/>
      <c r="G311" s="254"/>
      <c r="H311" s="152"/>
      <c r="I311" s="152"/>
      <c r="J311" s="152"/>
      <c r="K311" s="152"/>
      <c r="L311" s="152"/>
      <c r="M311" s="152"/>
      <c r="N311" s="151"/>
      <c r="O311" s="151"/>
      <c r="P311" s="151"/>
      <c r="Q311" s="151"/>
      <c r="R311" s="152"/>
      <c r="S311" s="152"/>
      <c r="T311" s="152"/>
      <c r="U311" s="152"/>
      <c r="V311" s="152"/>
      <c r="W311" s="152"/>
      <c r="X311" s="152"/>
      <c r="Y311" s="152"/>
      <c r="Z311" s="141"/>
      <c r="AA311" s="141"/>
      <c r="AB311" s="141"/>
      <c r="AC311" s="141"/>
      <c r="AD311" s="141"/>
      <c r="AE311" s="141"/>
      <c r="AF311" s="141"/>
      <c r="AG311" s="141" t="s">
        <v>246</v>
      </c>
      <c r="AH311" s="141"/>
      <c r="AI311" s="141"/>
      <c r="AJ311" s="141"/>
      <c r="AK311" s="141"/>
      <c r="AL311" s="141"/>
      <c r="AM311" s="141"/>
      <c r="AN311" s="141"/>
      <c r="AO311" s="141"/>
      <c r="AP311" s="141"/>
      <c r="AQ311" s="141"/>
      <c r="AR311" s="141"/>
      <c r="AS311" s="141"/>
      <c r="AT311" s="141"/>
      <c r="AU311" s="141"/>
      <c r="AV311" s="141"/>
      <c r="AW311" s="141"/>
      <c r="AX311" s="141"/>
      <c r="AY311" s="141"/>
      <c r="AZ311" s="141"/>
      <c r="BA311" s="171" t="str">
        <f>C311</f>
        <v>Náklady dodavatele vyplývající z povinností dodavatele stanovených obchodními podmínkami před zahájením stavebních prací. Tato skupina zahrnuje zejména náklady na přípravné činnosti.</v>
      </c>
      <c r="BB311" s="141"/>
      <c r="BC311" s="141"/>
      <c r="BD311" s="141"/>
      <c r="BE311" s="141"/>
      <c r="BF311" s="141"/>
      <c r="BG311" s="141"/>
      <c r="BH311" s="141"/>
    </row>
    <row r="312" spans="1:60" outlineLevel="1" x14ac:dyDescent="0.2">
      <c r="A312" s="164">
        <v>124</v>
      </c>
      <c r="B312" s="165" t="s">
        <v>565</v>
      </c>
      <c r="C312" s="181" t="s">
        <v>566</v>
      </c>
      <c r="D312" s="166" t="s">
        <v>551</v>
      </c>
      <c r="E312" s="167">
        <v>1</v>
      </c>
      <c r="F312" s="168"/>
      <c r="G312" s="169">
        <f>ROUND(E312*F312,2)</f>
        <v>0</v>
      </c>
      <c r="H312" s="168"/>
      <c r="I312" s="169">
        <f>ROUND(E312*H312,2)</f>
        <v>0</v>
      </c>
      <c r="J312" s="168"/>
      <c r="K312" s="169">
        <f>ROUND(E312*J312,2)</f>
        <v>0</v>
      </c>
      <c r="L312" s="169">
        <v>21</v>
      </c>
      <c r="M312" s="169">
        <f>G312*(1+L312/100)</f>
        <v>0</v>
      </c>
      <c r="N312" s="167">
        <v>0</v>
      </c>
      <c r="O312" s="167">
        <f>ROUND(E312*N312,2)</f>
        <v>0</v>
      </c>
      <c r="P312" s="167">
        <v>0</v>
      </c>
      <c r="Q312" s="167">
        <f>ROUND(E312*P312,2)</f>
        <v>0</v>
      </c>
      <c r="R312" s="169"/>
      <c r="S312" s="169" t="s">
        <v>234</v>
      </c>
      <c r="T312" s="170" t="s">
        <v>275</v>
      </c>
      <c r="U312" s="152">
        <v>0</v>
      </c>
      <c r="V312" s="152">
        <f>ROUND(E312*U312,2)</f>
        <v>0</v>
      </c>
      <c r="W312" s="152"/>
      <c r="X312" s="152" t="s">
        <v>552</v>
      </c>
      <c r="Y312" s="152" t="s">
        <v>236</v>
      </c>
      <c r="Z312" s="141"/>
      <c r="AA312" s="141"/>
      <c r="AB312" s="141"/>
      <c r="AC312" s="141"/>
      <c r="AD312" s="141"/>
      <c r="AE312" s="141"/>
      <c r="AF312" s="141"/>
      <c r="AG312" s="141" t="s">
        <v>553</v>
      </c>
      <c r="AH312" s="141"/>
      <c r="AI312" s="141"/>
      <c r="AJ312" s="141"/>
      <c r="AK312" s="141"/>
      <c r="AL312" s="141"/>
      <c r="AM312" s="141"/>
      <c r="AN312" s="141"/>
      <c r="AO312" s="141"/>
      <c r="AP312" s="141"/>
      <c r="AQ312" s="141"/>
      <c r="AR312" s="141"/>
      <c r="AS312" s="141"/>
      <c r="AT312" s="141"/>
      <c r="AU312" s="141"/>
      <c r="AV312" s="141"/>
      <c r="AW312" s="141"/>
      <c r="AX312" s="141"/>
      <c r="AY312" s="141"/>
      <c r="AZ312" s="141"/>
      <c r="BA312" s="141"/>
      <c r="BB312" s="141"/>
      <c r="BC312" s="141"/>
      <c r="BD312" s="141"/>
      <c r="BE312" s="141"/>
      <c r="BF312" s="141"/>
      <c r="BG312" s="141"/>
      <c r="BH312" s="141"/>
    </row>
    <row r="313" spans="1:60" outlineLevel="2" x14ac:dyDescent="0.2">
      <c r="A313" s="148"/>
      <c r="B313" s="149"/>
      <c r="C313" s="253" t="s">
        <v>567</v>
      </c>
      <c r="D313" s="254"/>
      <c r="E313" s="254"/>
      <c r="F313" s="254"/>
      <c r="G313" s="254"/>
      <c r="H313" s="152"/>
      <c r="I313" s="152"/>
      <c r="J313" s="152"/>
      <c r="K313" s="152"/>
      <c r="L313" s="152"/>
      <c r="M313" s="152"/>
      <c r="N313" s="151"/>
      <c r="O313" s="151"/>
      <c r="P313" s="151"/>
      <c r="Q313" s="151"/>
      <c r="R313" s="152"/>
      <c r="S313" s="152"/>
      <c r="T313" s="152"/>
      <c r="U313" s="152"/>
      <c r="V313" s="152"/>
      <c r="W313" s="152"/>
      <c r="X313" s="152"/>
      <c r="Y313" s="152"/>
      <c r="Z313" s="141"/>
      <c r="AA313" s="141"/>
      <c r="AB313" s="141"/>
      <c r="AC313" s="141"/>
      <c r="AD313" s="141"/>
      <c r="AE313" s="141"/>
      <c r="AF313" s="141"/>
      <c r="AG313" s="141" t="s">
        <v>246</v>
      </c>
      <c r="AH313" s="141"/>
      <c r="AI313" s="141"/>
      <c r="AJ313" s="141"/>
      <c r="AK313" s="141"/>
      <c r="AL313" s="141"/>
      <c r="AM313" s="141"/>
      <c r="AN313" s="141"/>
      <c r="AO313" s="141"/>
      <c r="AP313" s="141"/>
      <c r="AQ313" s="141"/>
      <c r="AR313" s="141"/>
      <c r="AS313" s="141"/>
      <c r="AT313" s="141"/>
      <c r="AU313" s="141"/>
      <c r="AV313" s="141"/>
      <c r="AW313" s="141"/>
      <c r="AX313" s="141"/>
      <c r="AY313" s="141"/>
      <c r="AZ313" s="141"/>
      <c r="BA313" s="171" t="str">
        <f>C313</f>
        <v>Náklady na vypracování Dílenských (Výrobních) dokumentacích.....viz další požadavky na výkrese a popis v TZ.</v>
      </c>
      <c r="BB313" s="141"/>
      <c r="BC313" s="141"/>
      <c r="BD313" s="141"/>
      <c r="BE313" s="141"/>
      <c r="BF313" s="141"/>
      <c r="BG313" s="141"/>
      <c r="BH313" s="141"/>
    </row>
    <row r="314" spans="1:60" outlineLevel="1" x14ac:dyDescent="0.2">
      <c r="A314" s="164">
        <v>125</v>
      </c>
      <c r="B314" s="165" t="s">
        <v>568</v>
      </c>
      <c r="C314" s="181" t="s">
        <v>569</v>
      </c>
      <c r="D314" s="166" t="s">
        <v>551</v>
      </c>
      <c r="E314" s="167">
        <v>1</v>
      </c>
      <c r="F314" s="168"/>
      <c r="G314" s="169">
        <f>ROUND(E314*F314,2)</f>
        <v>0</v>
      </c>
      <c r="H314" s="168"/>
      <c r="I314" s="169">
        <f>ROUND(E314*H314,2)</f>
        <v>0</v>
      </c>
      <c r="J314" s="168"/>
      <c r="K314" s="169">
        <f>ROUND(E314*J314,2)</f>
        <v>0</v>
      </c>
      <c r="L314" s="169">
        <v>21</v>
      </c>
      <c r="M314" s="169">
        <f>G314*(1+L314/100)</f>
        <v>0</v>
      </c>
      <c r="N314" s="167">
        <v>0</v>
      </c>
      <c r="O314" s="167">
        <f>ROUND(E314*N314,2)</f>
        <v>0</v>
      </c>
      <c r="P314" s="167">
        <v>0</v>
      </c>
      <c r="Q314" s="167">
        <f>ROUND(E314*P314,2)</f>
        <v>0</v>
      </c>
      <c r="R314" s="169"/>
      <c r="S314" s="169" t="s">
        <v>234</v>
      </c>
      <c r="T314" s="170" t="s">
        <v>275</v>
      </c>
      <c r="U314" s="152">
        <v>0</v>
      </c>
      <c r="V314" s="152">
        <f>ROUND(E314*U314,2)</f>
        <v>0</v>
      </c>
      <c r="W314" s="152"/>
      <c r="X314" s="152" t="s">
        <v>552</v>
      </c>
      <c r="Y314" s="152" t="s">
        <v>236</v>
      </c>
      <c r="Z314" s="141"/>
      <c r="AA314" s="141"/>
      <c r="AB314" s="141"/>
      <c r="AC314" s="141"/>
      <c r="AD314" s="141"/>
      <c r="AE314" s="141"/>
      <c r="AF314" s="141"/>
      <c r="AG314" s="141" t="s">
        <v>553</v>
      </c>
      <c r="AH314" s="141"/>
      <c r="AI314" s="141"/>
      <c r="AJ314" s="141"/>
      <c r="AK314" s="141"/>
      <c r="AL314" s="141"/>
      <c r="AM314" s="141"/>
      <c r="AN314" s="141"/>
      <c r="AO314" s="141"/>
      <c r="AP314" s="141"/>
      <c r="AQ314" s="141"/>
      <c r="AR314" s="141"/>
      <c r="AS314" s="141"/>
      <c r="AT314" s="141"/>
      <c r="AU314" s="141"/>
      <c r="AV314" s="141"/>
      <c r="AW314" s="141"/>
      <c r="AX314" s="141"/>
      <c r="AY314" s="141"/>
      <c r="AZ314" s="141"/>
      <c r="BA314" s="141"/>
      <c r="BB314" s="141"/>
      <c r="BC314" s="141"/>
      <c r="BD314" s="141"/>
      <c r="BE314" s="141"/>
      <c r="BF314" s="141"/>
      <c r="BG314" s="141"/>
      <c r="BH314" s="141"/>
    </row>
    <row r="315" spans="1:60" ht="22.5" outlineLevel="2" x14ac:dyDescent="0.2">
      <c r="A315" s="148"/>
      <c r="B315" s="149"/>
      <c r="C315" s="253" t="s">
        <v>570</v>
      </c>
      <c r="D315" s="254"/>
      <c r="E315" s="254"/>
      <c r="F315" s="254"/>
      <c r="G315" s="254"/>
      <c r="H315" s="152"/>
      <c r="I315" s="152"/>
      <c r="J315" s="152"/>
      <c r="K315" s="152"/>
      <c r="L315" s="152"/>
      <c r="M315" s="152"/>
      <c r="N315" s="151"/>
      <c r="O315" s="151"/>
      <c r="P315" s="151"/>
      <c r="Q315" s="151"/>
      <c r="R315" s="152"/>
      <c r="S315" s="152"/>
      <c r="T315" s="152"/>
      <c r="U315" s="152"/>
      <c r="V315" s="152"/>
      <c r="W315" s="152"/>
      <c r="X315" s="152"/>
      <c r="Y315" s="152"/>
      <c r="Z315" s="141"/>
      <c r="AA315" s="141"/>
      <c r="AB315" s="141"/>
      <c r="AC315" s="141"/>
      <c r="AD315" s="141"/>
      <c r="AE315" s="141"/>
      <c r="AF315" s="141"/>
      <c r="AG315" s="141" t="s">
        <v>246</v>
      </c>
      <c r="AH315" s="141"/>
      <c r="AI315" s="141"/>
      <c r="AJ315" s="141"/>
      <c r="AK315" s="141"/>
      <c r="AL315" s="141"/>
      <c r="AM315" s="141"/>
      <c r="AN315" s="141"/>
      <c r="AO315" s="141"/>
      <c r="AP315" s="141"/>
      <c r="AQ315" s="141"/>
      <c r="AR315" s="141"/>
      <c r="AS315" s="141"/>
      <c r="AT315" s="141"/>
      <c r="AU315" s="141"/>
      <c r="AV315" s="141"/>
      <c r="AW315" s="141"/>
      <c r="AX315" s="141"/>
      <c r="AY315" s="141"/>
      <c r="AZ315" s="141"/>
      <c r="BA315" s="171" t="str">
        <f>C315</f>
        <v>Náklady na veškeré geodetické práce (vytýčení stáv.sítí a rozvodů, vytýčení a rozměření nového stavu, geodetické práce v průběhu výstavby, apod.)</v>
      </c>
      <c r="BB315" s="141"/>
      <c r="BC315" s="141"/>
      <c r="BD315" s="141"/>
      <c r="BE315" s="141"/>
      <c r="BF315" s="141"/>
      <c r="BG315" s="141"/>
      <c r="BH315" s="141"/>
    </row>
    <row r="316" spans="1:60" outlineLevel="1" x14ac:dyDescent="0.2">
      <c r="A316" s="164">
        <v>126</v>
      </c>
      <c r="B316" s="165" t="s">
        <v>571</v>
      </c>
      <c r="C316" s="181" t="s">
        <v>572</v>
      </c>
      <c r="D316" s="166" t="s">
        <v>551</v>
      </c>
      <c r="E316" s="167">
        <v>1</v>
      </c>
      <c r="F316" s="168"/>
      <c r="G316" s="169">
        <f>ROUND(E316*F316,2)</f>
        <v>0</v>
      </c>
      <c r="H316" s="168"/>
      <c r="I316" s="169">
        <f>ROUND(E316*H316,2)</f>
        <v>0</v>
      </c>
      <c r="J316" s="168"/>
      <c r="K316" s="169">
        <f>ROUND(E316*J316,2)</f>
        <v>0</v>
      </c>
      <c r="L316" s="169">
        <v>21</v>
      </c>
      <c r="M316" s="169">
        <f>G316*(1+L316/100)</f>
        <v>0</v>
      </c>
      <c r="N316" s="167">
        <v>0</v>
      </c>
      <c r="O316" s="167">
        <f>ROUND(E316*N316,2)</f>
        <v>0</v>
      </c>
      <c r="P316" s="167">
        <v>0</v>
      </c>
      <c r="Q316" s="167">
        <f>ROUND(E316*P316,2)</f>
        <v>0</v>
      </c>
      <c r="R316" s="169"/>
      <c r="S316" s="169" t="s">
        <v>234</v>
      </c>
      <c r="T316" s="170" t="s">
        <v>275</v>
      </c>
      <c r="U316" s="152">
        <v>0</v>
      </c>
      <c r="V316" s="152">
        <f>ROUND(E316*U316,2)</f>
        <v>0</v>
      </c>
      <c r="W316" s="152"/>
      <c r="X316" s="152" t="s">
        <v>552</v>
      </c>
      <c r="Y316" s="152" t="s">
        <v>236</v>
      </c>
      <c r="Z316" s="141"/>
      <c r="AA316" s="141"/>
      <c r="AB316" s="141"/>
      <c r="AC316" s="141"/>
      <c r="AD316" s="141"/>
      <c r="AE316" s="141"/>
      <c r="AF316" s="141"/>
      <c r="AG316" s="141" t="s">
        <v>553</v>
      </c>
      <c r="AH316" s="141"/>
      <c r="AI316" s="141"/>
      <c r="AJ316" s="141"/>
      <c r="AK316" s="141"/>
      <c r="AL316" s="141"/>
      <c r="AM316" s="141"/>
      <c r="AN316" s="141"/>
      <c r="AO316" s="141"/>
      <c r="AP316" s="141"/>
      <c r="AQ316" s="141"/>
      <c r="AR316" s="141"/>
      <c r="AS316" s="141"/>
      <c r="AT316" s="141"/>
      <c r="AU316" s="141"/>
      <c r="AV316" s="141"/>
      <c r="AW316" s="141"/>
      <c r="AX316" s="141"/>
      <c r="AY316" s="141"/>
      <c r="AZ316" s="141"/>
      <c r="BA316" s="141"/>
      <c r="BB316" s="141"/>
      <c r="BC316" s="141"/>
      <c r="BD316" s="141"/>
      <c r="BE316" s="141"/>
      <c r="BF316" s="141"/>
      <c r="BG316" s="141"/>
      <c r="BH316" s="141"/>
    </row>
    <row r="317" spans="1:60" ht="22.5" outlineLevel="2" x14ac:dyDescent="0.2">
      <c r="A317" s="148"/>
      <c r="B317" s="149"/>
      <c r="C317" s="253" t="s">
        <v>573</v>
      </c>
      <c r="D317" s="254"/>
      <c r="E317" s="254"/>
      <c r="F317" s="254"/>
      <c r="G317" s="254"/>
      <c r="H317" s="152"/>
      <c r="I317" s="152"/>
      <c r="J317" s="152"/>
      <c r="K317" s="152"/>
      <c r="L317" s="152"/>
      <c r="M317" s="152"/>
      <c r="N317" s="151"/>
      <c r="O317" s="151"/>
      <c r="P317" s="151"/>
      <c r="Q317" s="151"/>
      <c r="R317" s="152"/>
      <c r="S317" s="152"/>
      <c r="T317" s="152"/>
      <c r="U317" s="152"/>
      <c r="V317" s="152"/>
      <c r="W317" s="152"/>
      <c r="X317" s="152"/>
      <c r="Y317" s="152"/>
      <c r="Z317" s="141"/>
      <c r="AA317" s="141"/>
      <c r="AB317" s="141"/>
      <c r="AC317" s="141"/>
      <c r="AD317" s="141"/>
      <c r="AE317" s="141"/>
      <c r="AF317" s="141"/>
      <c r="AG317" s="141" t="s">
        <v>246</v>
      </c>
      <c r="AH317" s="141"/>
      <c r="AI317" s="141"/>
      <c r="AJ317" s="141"/>
      <c r="AK317" s="141"/>
      <c r="AL317" s="141"/>
      <c r="AM317" s="141"/>
      <c r="AN317" s="141"/>
      <c r="AO317" s="141"/>
      <c r="AP317" s="141"/>
      <c r="AQ317" s="141"/>
      <c r="AR317" s="141"/>
      <c r="AS317" s="141"/>
      <c r="AT317" s="141"/>
      <c r="AU317" s="141"/>
      <c r="AV317" s="141"/>
      <c r="AW317" s="141"/>
      <c r="AX317" s="141"/>
      <c r="AY317" s="141"/>
      <c r="AZ317" s="141"/>
      <c r="BA317" s="171" t="str">
        <f>C317</f>
        <v>Náklady zhotovitele, související s prováděním zkoušek a revizí předepsaných technickými normami nebo objednatelem a které jsou pro provedení díla nezbytné.</v>
      </c>
      <c r="BB317" s="141"/>
      <c r="BC317" s="141"/>
      <c r="BD317" s="141"/>
      <c r="BE317" s="141"/>
      <c r="BF317" s="141"/>
      <c r="BG317" s="141"/>
      <c r="BH317" s="141"/>
    </row>
    <row r="318" spans="1:60" outlineLevel="1" x14ac:dyDescent="0.2">
      <c r="A318" s="164">
        <v>127</v>
      </c>
      <c r="B318" s="165" t="s">
        <v>574</v>
      </c>
      <c r="C318" s="181" t="s">
        <v>575</v>
      </c>
      <c r="D318" s="166" t="s">
        <v>551</v>
      </c>
      <c r="E318" s="167">
        <v>1</v>
      </c>
      <c r="F318" s="168"/>
      <c r="G318" s="169">
        <f>ROUND(E318*F318,2)</f>
        <v>0</v>
      </c>
      <c r="H318" s="168"/>
      <c r="I318" s="169">
        <f>ROUND(E318*H318,2)</f>
        <v>0</v>
      </c>
      <c r="J318" s="168"/>
      <c r="K318" s="169">
        <f>ROUND(E318*J318,2)</f>
        <v>0</v>
      </c>
      <c r="L318" s="169">
        <v>21</v>
      </c>
      <c r="M318" s="169">
        <f>G318*(1+L318/100)</f>
        <v>0</v>
      </c>
      <c r="N318" s="167">
        <v>0</v>
      </c>
      <c r="O318" s="167">
        <f>ROUND(E318*N318,2)</f>
        <v>0</v>
      </c>
      <c r="P318" s="167">
        <v>0</v>
      </c>
      <c r="Q318" s="167">
        <f>ROUND(E318*P318,2)</f>
        <v>0</v>
      </c>
      <c r="R318" s="169"/>
      <c r="S318" s="169" t="s">
        <v>234</v>
      </c>
      <c r="T318" s="170" t="s">
        <v>275</v>
      </c>
      <c r="U318" s="152">
        <v>0</v>
      </c>
      <c r="V318" s="152">
        <f>ROUND(E318*U318,2)</f>
        <v>0</v>
      </c>
      <c r="W318" s="152"/>
      <c r="X318" s="152" t="s">
        <v>552</v>
      </c>
      <c r="Y318" s="152" t="s">
        <v>236</v>
      </c>
      <c r="Z318" s="141"/>
      <c r="AA318" s="141"/>
      <c r="AB318" s="141"/>
      <c r="AC318" s="141"/>
      <c r="AD318" s="141"/>
      <c r="AE318" s="141"/>
      <c r="AF318" s="141"/>
      <c r="AG318" s="141" t="s">
        <v>553</v>
      </c>
      <c r="AH318" s="141"/>
      <c r="AI318" s="141"/>
      <c r="AJ318" s="141"/>
      <c r="AK318" s="141"/>
      <c r="AL318" s="141"/>
      <c r="AM318" s="141"/>
      <c r="AN318" s="141"/>
      <c r="AO318" s="141"/>
      <c r="AP318" s="141"/>
      <c r="AQ318" s="141"/>
      <c r="AR318" s="141"/>
      <c r="AS318" s="141"/>
      <c r="AT318" s="141"/>
      <c r="AU318" s="141"/>
      <c r="AV318" s="141"/>
      <c r="AW318" s="141"/>
      <c r="AX318" s="141"/>
      <c r="AY318" s="141"/>
      <c r="AZ318" s="141"/>
      <c r="BA318" s="141"/>
      <c r="BB318" s="141"/>
      <c r="BC318" s="141"/>
      <c r="BD318" s="141"/>
      <c r="BE318" s="141"/>
      <c r="BF318" s="141"/>
      <c r="BG318" s="141"/>
      <c r="BH318" s="141"/>
    </row>
    <row r="319" spans="1:60" ht="22.5" outlineLevel="2" x14ac:dyDescent="0.2">
      <c r="A319" s="148"/>
      <c r="B319" s="149"/>
      <c r="C319" s="253" t="s">
        <v>576</v>
      </c>
      <c r="D319" s="254"/>
      <c r="E319" s="254"/>
      <c r="F319" s="254"/>
      <c r="G319" s="254"/>
      <c r="H319" s="152"/>
      <c r="I319" s="152"/>
      <c r="J319" s="152"/>
      <c r="K319" s="152"/>
      <c r="L319" s="152"/>
      <c r="M319" s="152"/>
      <c r="N319" s="151"/>
      <c r="O319" s="151"/>
      <c r="P319" s="151"/>
      <c r="Q319" s="151"/>
      <c r="R319" s="152"/>
      <c r="S319" s="152"/>
      <c r="T319" s="152"/>
      <c r="U319" s="152"/>
      <c r="V319" s="152"/>
      <c r="W319" s="152"/>
      <c r="X319" s="152"/>
      <c r="Y319" s="152"/>
      <c r="Z319" s="141"/>
      <c r="AA319" s="141"/>
      <c r="AB319" s="141"/>
      <c r="AC319" s="141"/>
      <c r="AD319" s="141"/>
      <c r="AE319" s="141"/>
      <c r="AF319" s="141"/>
      <c r="AG319" s="141" t="s">
        <v>246</v>
      </c>
      <c r="AH319" s="141"/>
      <c r="AI319" s="141"/>
      <c r="AJ319" s="141"/>
      <c r="AK319" s="141"/>
      <c r="AL319" s="141"/>
      <c r="AM319" s="141"/>
      <c r="AN319" s="141"/>
      <c r="AO319" s="141"/>
      <c r="AP319" s="141"/>
      <c r="AQ319" s="141"/>
      <c r="AR319" s="141"/>
      <c r="AS319" s="141"/>
      <c r="AT319" s="141"/>
      <c r="AU319" s="141"/>
      <c r="AV319" s="141"/>
      <c r="AW319" s="141"/>
      <c r="AX319" s="141"/>
      <c r="AY319" s="141"/>
      <c r="AZ319" s="141"/>
      <c r="BA319" s="171" t="str">
        <f>C319</f>
        <v>Náklady na vyhotovení dokumentace skutečného provedení stavby a její předání objednateli v požadované formě a požadovaném počtu. (Vyznačení změn do DPS).</v>
      </c>
      <c r="BB319" s="141"/>
      <c r="BC319" s="141"/>
      <c r="BD319" s="141"/>
      <c r="BE319" s="141"/>
      <c r="BF319" s="141"/>
      <c r="BG319" s="141"/>
      <c r="BH319" s="141"/>
    </row>
    <row r="320" spans="1:60" outlineLevel="1" x14ac:dyDescent="0.2">
      <c r="A320" s="164">
        <v>128</v>
      </c>
      <c r="B320" s="165" t="s">
        <v>577</v>
      </c>
      <c r="C320" s="181" t="s">
        <v>578</v>
      </c>
      <c r="D320" s="166" t="s">
        <v>551</v>
      </c>
      <c r="E320" s="167">
        <v>1</v>
      </c>
      <c r="F320" s="168"/>
      <c r="G320" s="169">
        <f>ROUND(E320*F320,2)</f>
        <v>0</v>
      </c>
      <c r="H320" s="168"/>
      <c r="I320" s="169">
        <f>ROUND(E320*H320,2)</f>
        <v>0</v>
      </c>
      <c r="J320" s="168"/>
      <c r="K320" s="169">
        <f>ROUND(E320*J320,2)</f>
        <v>0</v>
      </c>
      <c r="L320" s="169">
        <v>21</v>
      </c>
      <c r="M320" s="169">
        <f>G320*(1+L320/100)</f>
        <v>0</v>
      </c>
      <c r="N320" s="167">
        <v>0</v>
      </c>
      <c r="O320" s="167">
        <f>ROUND(E320*N320,2)</f>
        <v>0</v>
      </c>
      <c r="P320" s="167">
        <v>0</v>
      </c>
      <c r="Q320" s="167">
        <f>ROUND(E320*P320,2)</f>
        <v>0</v>
      </c>
      <c r="R320" s="169"/>
      <c r="S320" s="169" t="s">
        <v>234</v>
      </c>
      <c r="T320" s="170" t="s">
        <v>275</v>
      </c>
      <c r="U320" s="152">
        <v>0</v>
      </c>
      <c r="V320" s="152">
        <f>ROUND(E320*U320,2)</f>
        <v>0</v>
      </c>
      <c r="W320" s="152"/>
      <c r="X320" s="152" t="s">
        <v>552</v>
      </c>
      <c r="Y320" s="152" t="s">
        <v>236</v>
      </c>
      <c r="Z320" s="141"/>
      <c r="AA320" s="141"/>
      <c r="AB320" s="141"/>
      <c r="AC320" s="141"/>
      <c r="AD320" s="141"/>
      <c r="AE320" s="141"/>
      <c r="AF320" s="141"/>
      <c r="AG320" s="141" t="s">
        <v>553</v>
      </c>
      <c r="AH320" s="141"/>
      <c r="AI320" s="141"/>
      <c r="AJ320" s="141"/>
      <c r="AK320" s="141"/>
      <c r="AL320" s="141"/>
      <c r="AM320" s="141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141"/>
      <c r="AY320" s="141"/>
      <c r="AZ320" s="141"/>
      <c r="BA320" s="141"/>
      <c r="BB320" s="141"/>
      <c r="BC320" s="141"/>
      <c r="BD320" s="141"/>
      <c r="BE320" s="141"/>
      <c r="BF320" s="141"/>
      <c r="BG320" s="141"/>
      <c r="BH320" s="141"/>
    </row>
    <row r="321" spans="1:60" ht="22.5" outlineLevel="2" x14ac:dyDescent="0.2">
      <c r="A321" s="148"/>
      <c r="B321" s="149"/>
      <c r="C321" s="253" t="s">
        <v>579</v>
      </c>
      <c r="D321" s="254"/>
      <c r="E321" s="254"/>
      <c r="F321" s="254"/>
      <c r="G321" s="254"/>
      <c r="H321" s="152"/>
      <c r="I321" s="152"/>
      <c r="J321" s="152"/>
      <c r="K321" s="152"/>
      <c r="L321" s="152"/>
      <c r="M321" s="152"/>
      <c r="N321" s="151"/>
      <c r="O321" s="151"/>
      <c r="P321" s="151"/>
      <c r="Q321" s="151"/>
      <c r="R321" s="152"/>
      <c r="S321" s="152"/>
      <c r="T321" s="152"/>
      <c r="U321" s="152"/>
      <c r="V321" s="152"/>
      <c r="W321" s="152"/>
      <c r="X321" s="152"/>
      <c r="Y321" s="152"/>
      <c r="Z321" s="141"/>
      <c r="AA321" s="141"/>
      <c r="AB321" s="141"/>
      <c r="AC321" s="141"/>
      <c r="AD321" s="141"/>
      <c r="AE321" s="141"/>
      <c r="AF321" s="141"/>
      <c r="AG321" s="141" t="s">
        <v>246</v>
      </c>
      <c r="AH321" s="141"/>
      <c r="AI321" s="141"/>
      <c r="AJ321" s="141"/>
      <c r="AK321" s="141"/>
      <c r="AL321" s="141"/>
      <c r="AM321" s="141"/>
      <c r="AN321" s="141"/>
      <c r="AO321" s="141"/>
      <c r="AP321" s="141"/>
      <c r="AQ321" s="141"/>
      <c r="AR321" s="141"/>
      <c r="AS321" s="141"/>
      <c r="AT321" s="141"/>
      <c r="AU321" s="141"/>
      <c r="AV321" s="141"/>
      <c r="AW321" s="141"/>
      <c r="AX321" s="141"/>
      <c r="AY321" s="141"/>
      <c r="AZ321" s="141"/>
      <c r="BA321" s="171" t="str">
        <f>C321</f>
        <v>Náklady na provedení skutečného zaměření stavby+geometrický plán s ověřením v rozsahu nezbytném pro zápis změny do katastru nemovitostí.</v>
      </c>
      <c r="BB321" s="141"/>
      <c r="BC321" s="141"/>
      <c r="BD321" s="141"/>
      <c r="BE321" s="141"/>
      <c r="BF321" s="141"/>
      <c r="BG321" s="141"/>
      <c r="BH321" s="141"/>
    </row>
    <row r="322" spans="1:60" x14ac:dyDescent="0.2">
      <c r="A322" s="3"/>
      <c r="B322" s="4"/>
      <c r="C322" s="185"/>
      <c r="D322" s="6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AE322">
        <v>12</v>
      </c>
      <c r="AF322">
        <v>21</v>
      </c>
      <c r="AG322" t="s">
        <v>214</v>
      </c>
    </row>
    <row r="323" spans="1:60" x14ac:dyDescent="0.2">
      <c r="A323" s="144"/>
      <c r="B323" s="145" t="s">
        <v>28</v>
      </c>
      <c r="C323" s="186"/>
      <c r="D323" s="146"/>
      <c r="E323" s="147"/>
      <c r="F323" s="147"/>
      <c r="G323" s="163">
        <f>G8+G45+G55+G60+G107+G117+G123+G132+G136+G139+G147+G152+G165+G176+G181+G198+G215+G224+G233+G243+G260+G281+G302+G309</f>
        <v>0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AE323">
        <f>SUMIF(L7:L321,AE322,G7:G321)</f>
        <v>0</v>
      </c>
      <c r="AF323">
        <f>SUMIF(L7:L321,AF322,G7:G321)</f>
        <v>0</v>
      </c>
      <c r="AG323" t="s">
        <v>580</v>
      </c>
    </row>
    <row r="324" spans="1:60" x14ac:dyDescent="0.2">
      <c r="C324" s="187"/>
      <c r="D324" s="10"/>
      <c r="AG324" t="s">
        <v>581</v>
      </c>
    </row>
    <row r="325" spans="1:60" x14ac:dyDescent="0.2">
      <c r="D325" s="10"/>
    </row>
    <row r="326" spans="1:60" x14ac:dyDescent="0.2">
      <c r="D326" s="10"/>
    </row>
    <row r="327" spans="1:60" x14ac:dyDescent="0.2">
      <c r="D327" s="10"/>
    </row>
    <row r="328" spans="1:60" x14ac:dyDescent="0.2">
      <c r="D328" s="10"/>
    </row>
    <row r="329" spans="1:60" x14ac:dyDescent="0.2">
      <c r="D329" s="10"/>
    </row>
    <row r="330" spans="1:60" x14ac:dyDescent="0.2">
      <c r="D330" s="10"/>
    </row>
    <row r="331" spans="1:60" x14ac:dyDescent="0.2">
      <c r="D331" s="10"/>
    </row>
    <row r="332" spans="1:60" x14ac:dyDescent="0.2">
      <c r="D332" s="10"/>
    </row>
    <row r="333" spans="1:60" x14ac:dyDescent="0.2">
      <c r="D333" s="10"/>
    </row>
    <row r="334" spans="1:60" x14ac:dyDescent="0.2">
      <c r="D334" s="10"/>
    </row>
    <row r="335" spans="1:60" x14ac:dyDescent="0.2">
      <c r="D335" s="10"/>
    </row>
    <row r="336" spans="1:60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formatRows="0"/>
  <mergeCells count="69">
    <mergeCell ref="C317:G317"/>
    <mergeCell ref="C319:G319"/>
    <mergeCell ref="C321:G321"/>
    <mergeCell ref="C304:G304"/>
    <mergeCell ref="C306:G306"/>
    <mergeCell ref="C308:G308"/>
    <mergeCell ref="C311:G311"/>
    <mergeCell ref="C313:G313"/>
    <mergeCell ref="C315:G315"/>
    <mergeCell ref="C280:G280"/>
    <mergeCell ref="C180:G180"/>
    <mergeCell ref="C197:G197"/>
    <mergeCell ref="C214:G214"/>
    <mergeCell ref="C223:G223"/>
    <mergeCell ref="C232:G232"/>
    <mergeCell ref="C242:G242"/>
    <mergeCell ref="C247:G247"/>
    <mergeCell ref="C250:G250"/>
    <mergeCell ref="C253:G253"/>
    <mergeCell ref="C256:G256"/>
    <mergeCell ref="C259:G259"/>
    <mergeCell ref="C178:G178"/>
    <mergeCell ref="C122:G122"/>
    <mergeCell ref="C125:G125"/>
    <mergeCell ref="C126:G126"/>
    <mergeCell ref="C129:G129"/>
    <mergeCell ref="C130:G130"/>
    <mergeCell ref="C141:G141"/>
    <mergeCell ref="C143:G143"/>
    <mergeCell ref="C145:G145"/>
    <mergeCell ref="C156:G156"/>
    <mergeCell ref="C167:G167"/>
    <mergeCell ref="C170:G170"/>
    <mergeCell ref="C119:G119"/>
    <mergeCell ref="C95:G95"/>
    <mergeCell ref="C99:G99"/>
    <mergeCell ref="C101:G101"/>
    <mergeCell ref="C102:G102"/>
    <mergeCell ref="C103:G103"/>
    <mergeCell ref="C104:G104"/>
    <mergeCell ref="C105:G105"/>
    <mergeCell ref="C106:G106"/>
    <mergeCell ref="C109:G109"/>
    <mergeCell ref="C112:G112"/>
    <mergeCell ref="C115:G115"/>
    <mergeCell ref="C90:G90"/>
    <mergeCell ref="C36:G36"/>
    <mergeCell ref="C41:G41"/>
    <mergeCell ref="C42:G42"/>
    <mergeCell ref="C47:G47"/>
    <mergeCell ref="C57:G57"/>
    <mergeCell ref="C58:G58"/>
    <mergeCell ref="C62:G62"/>
    <mergeCell ref="C66:G66"/>
    <mergeCell ref="C72:G72"/>
    <mergeCell ref="C78:G78"/>
    <mergeCell ref="C88:G88"/>
    <mergeCell ref="C30:G30"/>
    <mergeCell ref="A1:G1"/>
    <mergeCell ref="C2:G2"/>
    <mergeCell ref="C3:G3"/>
    <mergeCell ref="C4:G4"/>
    <mergeCell ref="C10:G10"/>
    <mergeCell ref="C12:G12"/>
    <mergeCell ref="C14:G14"/>
    <mergeCell ref="C18:G18"/>
    <mergeCell ref="C20:G20"/>
    <mergeCell ref="C24:G24"/>
    <mergeCell ref="C27:G27"/>
  </mergeCells>
  <pageMargins left="0.39370078740157483" right="0.19685039370078741" top="0.59055118110236227" bottom="0.39370078740157483" header="0" footer="0.19685039370078741"/>
  <pageSetup paperSize="9" orientation="landscape" verticalDpi="0" r:id="rId1"/>
  <headerFooter alignWithMargins="0">
    <oddFooter>&amp;L&amp;8Zpracováno programem &amp;"Arial CE,Tučné"BUILDpower S,  © RTS, a.s.&amp;C&amp;8Stránka &amp;P z &amp;N&amp;R&amp;8HP4-7-51967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BH5000"/>
  <sheetViews>
    <sheetView workbookViewId="0">
      <pane ySplit="7" topLeftCell="A8" activePane="bottomLeft" state="frozen"/>
      <selection activeCell="B1" sqref="B1:J1"/>
      <selection pane="bottomLeft" sqref="A1:J1"/>
    </sheetView>
  </sheetViews>
  <sheetFormatPr defaultRowHeight="12.75" outlineLevelRow="2" x14ac:dyDescent="0.2"/>
  <cols>
    <col min="1" max="1" width="3.42578125" customWidth="1"/>
    <col min="2" max="2" width="12.42578125" style="116" customWidth="1"/>
    <col min="3" max="3" width="63.28515625" style="116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55" t="s">
        <v>201</v>
      </c>
      <c r="B1" s="255"/>
      <c r="C1" s="255"/>
      <c r="D1" s="255"/>
      <c r="E1" s="255"/>
      <c r="F1" s="255"/>
      <c r="G1" s="255"/>
      <c r="AG1" t="s">
        <v>202</v>
      </c>
    </row>
    <row r="2" spans="1:60" ht="24.95" customHeight="1" x14ac:dyDescent="0.2">
      <c r="A2" s="48" t="s">
        <v>7</v>
      </c>
      <c r="B2" s="195" t="s">
        <v>42</v>
      </c>
      <c r="C2" s="256" t="s">
        <v>43</v>
      </c>
      <c r="D2" s="257"/>
      <c r="E2" s="257"/>
      <c r="F2" s="257"/>
      <c r="G2" s="258"/>
      <c r="AG2" t="s">
        <v>203</v>
      </c>
    </row>
    <row r="3" spans="1:60" ht="24.95" customHeight="1" x14ac:dyDescent="0.2">
      <c r="A3" s="48" t="s">
        <v>8</v>
      </c>
      <c r="B3" s="47" t="s">
        <v>74</v>
      </c>
      <c r="C3" s="259" t="s">
        <v>75</v>
      </c>
      <c r="D3" s="260"/>
      <c r="E3" s="260"/>
      <c r="F3" s="260"/>
      <c r="G3" s="261"/>
      <c r="AC3" s="116" t="s">
        <v>203</v>
      </c>
      <c r="AG3" t="s">
        <v>204</v>
      </c>
    </row>
    <row r="4" spans="1:60" ht="24.95" customHeight="1" x14ac:dyDescent="0.2">
      <c r="A4" s="135" t="s">
        <v>9</v>
      </c>
      <c r="B4" s="196" t="s">
        <v>78</v>
      </c>
      <c r="C4" s="262" t="s">
        <v>79</v>
      </c>
      <c r="D4" s="263"/>
      <c r="E4" s="263"/>
      <c r="F4" s="263"/>
      <c r="G4" s="264"/>
      <c r="AG4" t="s">
        <v>205</v>
      </c>
    </row>
    <row r="5" spans="1:60" x14ac:dyDescent="0.2">
      <c r="D5" s="10"/>
    </row>
    <row r="6" spans="1:60" ht="38.25" x14ac:dyDescent="0.2">
      <c r="A6" s="137" t="s">
        <v>206</v>
      </c>
      <c r="B6" s="139" t="s">
        <v>207</v>
      </c>
      <c r="C6" s="139" t="s">
        <v>208</v>
      </c>
      <c r="D6" s="138" t="s">
        <v>209</v>
      </c>
      <c r="E6" s="137" t="s">
        <v>210</v>
      </c>
      <c r="F6" s="136" t="s">
        <v>211</v>
      </c>
      <c r="G6" s="137" t="s">
        <v>28</v>
      </c>
      <c r="H6" s="140" t="s">
        <v>29</v>
      </c>
      <c r="I6" s="140" t="s">
        <v>212</v>
      </c>
      <c r="J6" s="140" t="s">
        <v>30</v>
      </c>
      <c r="K6" s="140" t="s">
        <v>213</v>
      </c>
      <c r="L6" s="140" t="s">
        <v>214</v>
      </c>
      <c r="M6" s="140" t="s">
        <v>215</v>
      </c>
      <c r="N6" s="140" t="s">
        <v>216</v>
      </c>
      <c r="O6" s="140" t="s">
        <v>217</v>
      </c>
      <c r="P6" s="140" t="s">
        <v>218</v>
      </c>
      <c r="Q6" s="140" t="s">
        <v>219</v>
      </c>
      <c r="R6" s="140" t="s">
        <v>220</v>
      </c>
      <c r="S6" s="140" t="s">
        <v>221</v>
      </c>
      <c r="T6" s="140" t="s">
        <v>222</v>
      </c>
      <c r="U6" s="140" t="s">
        <v>223</v>
      </c>
      <c r="V6" s="140" t="s">
        <v>224</v>
      </c>
      <c r="W6" s="140" t="s">
        <v>225</v>
      </c>
      <c r="X6" s="140" t="s">
        <v>226</v>
      </c>
      <c r="Y6" s="140" t="s">
        <v>227</v>
      </c>
    </row>
    <row r="7" spans="1:60" hidden="1" x14ac:dyDescent="0.2">
      <c r="A7" s="3"/>
      <c r="B7" s="4"/>
      <c r="C7" s="4"/>
      <c r="D7" s="6"/>
      <c r="E7" s="142"/>
      <c r="F7" s="143"/>
      <c r="G7" s="143"/>
      <c r="H7" s="143"/>
      <c r="I7" s="143"/>
      <c r="J7" s="143"/>
      <c r="K7" s="143"/>
      <c r="L7" s="143"/>
      <c r="M7" s="143"/>
      <c r="N7" s="142"/>
      <c r="O7" s="142"/>
      <c r="P7" s="142"/>
      <c r="Q7" s="142"/>
      <c r="R7" s="143"/>
      <c r="S7" s="143"/>
      <c r="T7" s="143"/>
      <c r="U7" s="143"/>
      <c r="V7" s="143"/>
      <c r="W7" s="143"/>
      <c r="X7" s="143"/>
      <c r="Y7" s="143"/>
    </row>
    <row r="8" spans="1:60" x14ac:dyDescent="0.2">
      <c r="A8" s="157" t="s">
        <v>228</v>
      </c>
      <c r="B8" s="158" t="s">
        <v>192</v>
      </c>
      <c r="C8" s="180" t="s">
        <v>193</v>
      </c>
      <c r="D8" s="159"/>
      <c r="E8" s="160"/>
      <c r="F8" s="161"/>
      <c r="G8" s="161">
        <f>SUMIF(AG9:AG34,"&lt;&gt;NOR",G9:G34)</f>
        <v>0</v>
      </c>
      <c r="H8" s="161"/>
      <c r="I8" s="161">
        <f>SUM(I9:I34)</f>
        <v>0</v>
      </c>
      <c r="J8" s="161"/>
      <c r="K8" s="161">
        <f>SUM(K9:K34)</f>
        <v>0</v>
      </c>
      <c r="L8" s="161"/>
      <c r="M8" s="161">
        <f>SUM(M9:M34)</f>
        <v>0</v>
      </c>
      <c r="N8" s="160"/>
      <c r="O8" s="160">
        <f>SUM(O9:O34)</f>
        <v>0</v>
      </c>
      <c r="P8" s="160"/>
      <c r="Q8" s="160">
        <f>SUM(Q9:Q34)</f>
        <v>0</v>
      </c>
      <c r="R8" s="161"/>
      <c r="S8" s="161"/>
      <c r="T8" s="162"/>
      <c r="U8" s="156"/>
      <c r="V8" s="156">
        <f>SUM(V9:V34)</f>
        <v>0</v>
      </c>
      <c r="W8" s="156"/>
      <c r="X8" s="156"/>
      <c r="Y8" s="156"/>
      <c r="AG8" t="s">
        <v>229</v>
      </c>
    </row>
    <row r="9" spans="1:60" outlineLevel="1" x14ac:dyDescent="0.2">
      <c r="A9" s="164">
        <v>1</v>
      </c>
      <c r="B9" s="165" t="s">
        <v>2120</v>
      </c>
      <c r="C9" s="181" t="s">
        <v>2121</v>
      </c>
      <c r="D9" s="166" t="s">
        <v>494</v>
      </c>
      <c r="E9" s="167">
        <v>4295.8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7">
        <v>0</v>
      </c>
      <c r="O9" s="167">
        <f>ROUND(E9*N9,2)</f>
        <v>0</v>
      </c>
      <c r="P9" s="167">
        <v>0</v>
      </c>
      <c r="Q9" s="167">
        <f>ROUND(E9*P9,2)</f>
        <v>0</v>
      </c>
      <c r="R9" s="169"/>
      <c r="S9" s="169" t="s">
        <v>267</v>
      </c>
      <c r="T9" s="170" t="s">
        <v>275</v>
      </c>
      <c r="U9" s="152">
        <v>0</v>
      </c>
      <c r="V9" s="152">
        <f>ROUND(E9*U9,2)</f>
        <v>0</v>
      </c>
      <c r="W9" s="152"/>
      <c r="X9" s="152" t="s">
        <v>285</v>
      </c>
      <c r="Y9" s="152" t="s">
        <v>236</v>
      </c>
      <c r="Z9" s="141"/>
      <c r="AA9" s="141"/>
      <c r="AB9" s="141"/>
      <c r="AC9" s="141"/>
      <c r="AD9" s="141"/>
      <c r="AE9" s="141"/>
      <c r="AF9" s="141"/>
      <c r="AG9" s="141" t="s">
        <v>286</v>
      </c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</row>
    <row r="10" spans="1:60" outlineLevel="2" x14ac:dyDescent="0.2">
      <c r="A10" s="148"/>
      <c r="B10" s="149"/>
      <c r="C10" s="182" t="s">
        <v>2122</v>
      </c>
      <c r="D10" s="154"/>
      <c r="E10" s="155">
        <v>4295.8</v>
      </c>
      <c r="F10" s="152"/>
      <c r="G10" s="152"/>
      <c r="H10" s="152"/>
      <c r="I10" s="152"/>
      <c r="J10" s="152"/>
      <c r="K10" s="152"/>
      <c r="L10" s="152"/>
      <c r="M10" s="152"/>
      <c r="N10" s="151"/>
      <c r="O10" s="151"/>
      <c r="P10" s="151"/>
      <c r="Q10" s="151"/>
      <c r="R10" s="152"/>
      <c r="S10" s="152"/>
      <c r="T10" s="152"/>
      <c r="U10" s="152"/>
      <c r="V10" s="152"/>
      <c r="W10" s="152"/>
      <c r="X10" s="152"/>
      <c r="Y10" s="152"/>
      <c r="Z10" s="141"/>
      <c r="AA10" s="141"/>
      <c r="AB10" s="141"/>
      <c r="AC10" s="141"/>
      <c r="AD10" s="141"/>
      <c r="AE10" s="141"/>
      <c r="AF10" s="141"/>
      <c r="AG10" s="141" t="s">
        <v>241</v>
      </c>
      <c r="AH10" s="141">
        <v>0</v>
      </c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</row>
    <row r="11" spans="1:60" outlineLevel="1" x14ac:dyDescent="0.2">
      <c r="A11" s="164">
        <v>2</v>
      </c>
      <c r="B11" s="165" t="s">
        <v>2123</v>
      </c>
      <c r="C11" s="181" t="s">
        <v>2124</v>
      </c>
      <c r="D11" s="166" t="s">
        <v>494</v>
      </c>
      <c r="E11" s="167">
        <v>4707.7</v>
      </c>
      <c r="F11" s="168"/>
      <c r="G11" s="169">
        <f>ROUND(E11*F11,2)</f>
        <v>0</v>
      </c>
      <c r="H11" s="168"/>
      <c r="I11" s="169">
        <f>ROUND(E11*H11,2)</f>
        <v>0</v>
      </c>
      <c r="J11" s="168"/>
      <c r="K11" s="169">
        <f>ROUND(E11*J11,2)</f>
        <v>0</v>
      </c>
      <c r="L11" s="169">
        <v>21</v>
      </c>
      <c r="M11" s="169">
        <f>G11*(1+L11/100)</f>
        <v>0</v>
      </c>
      <c r="N11" s="167">
        <v>0</v>
      </c>
      <c r="O11" s="167">
        <f>ROUND(E11*N11,2)</f>
        <v>0</v>
      </c>
      <c r="P11" s="167">
        <v>0</v>
      </c>
      <c r="Q11" s="167">
        <f>ROUND(E11*P11,2)</f>
        <v>0</v>
      </c>
      <c r="R11" s="169"/>
      <c r="S11" s="169" t="s">
        <v>267</v>
      </c>
      <c r="T11" s="170" t="s">
        <v>275</v>
      </c>
      <c r="U11" s="152">
        <v>0</v>
      </c>
      <c r="V11" s="152">
        <f>ROUND(E11*U11,2)</f>
        <v>0</v>
      </c>
      <c r="W11" s="152"/>
      <c r="X11" s="152" t="s">
        <v>285</v>
      </c>
      <c r="Y11" s="152" t="s">
        <v>236</v>
      </c>
      <c r="Z11" s="141"/>
      <c r="AA11" s="141"/>
      <c r="AB11" s="141"/>
      <c r="AC11" s="141"/>
      <c r="AD11" s="141"/>
      <c r="AE11" s="141"/>
      <c r="AF11" s="141"/>
      <c r="AG11" s="141" t="s">
        <v>286</v>
      </c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</row>
    <row r="12" spans="1:60" outlineLevel="2" x14ac:dyDescent="0.2">
      <c r="A12" s="148"/>
      <c r="B12" s="149"/>
      <c r="C12" s="182" t="s">
        <v>2125</v>
      </c>
      <c r="D12" s="154"/>
      <c r="E12" s="155">
        <v>4707.7</v>
      </c>
      <c r="F12" s="152"/>
      <c r="G12" s="152"/>
      <c r="H12" s="152"/>
      <c r="I12" s="152"/>
      <c r="J12" s="152"/>
      <c r="K12" s="152"/>
      <c r="L12" s="152"/>
      <c r="M12" s="152"/>
      <c r="N12" s="151"/>
      <c r="O12" s="151"/>
      <c r="P12" s="151"/>
      <c r="Q12" s="151"/>
      <c r="R12" s="152"/>
      <c r="S12" s="152"/>
      <c r="T12" s="152"/>
      <c r="U12" s="152"/>
      <c r="V12" s="152"/>
      <c r="W12" s="152"/>
      <c r="X12" s="152"/>
      <c r="Y12" s="152"/>
      <c r="Z12" s="141"/>
      <c r="AA12" s="141"/>
      <c r="AB12" s="141"/>
      <c r="AC12" s="141"/>
      <c r="AD12" s="141"/>
      <c r="AE12" s="141"/>
      <c r="AF12" s="141"/>
      <c r="AG12" s="141" t="s">
        <v>241</v>
      </c>
      <c r="AH12" s="141">
        <v>0</v>
      </c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</row>
    <row r="13" spans="1:60" outlineLevel="1" x14ac:dyDescent="0.2">
      <c r="A13" s="164">
        <v>3</v>
      </c>
      <c r="B13" s="165" t="s">
        <v>2126</v>
      </c>
      <c r="C13" s="181" t="s">
        <v>2127</v>
      </c>
      <c r="D13" s="166" t="s">
        <v>494</v>
      </c>
      <c r="E13" s="167">
        <v>2421.1</v>
      </c>
      <c r="F13" s="168"/>
      <c r="G13" s="169">
        <f>ROUND(E13*F13,2)</f>
        <v>0</v>
      </c>
      <c r="H13" s="168"/>
      <c r="I13" s="169">
        <f>ROUND(E13*H13,2)</f>
        <v>0</v>
      </c>
      <c r="J13" s="168"/>
      <c r="K13" s="169">
        <f>ROUND(E13*J13,2)</f>
        <v>0</v>
      </c>
      <c r="L13" s="169">
        <v>21</v>
      </c>
      <c r="M13" s="169">
        <f>G13*(1+L13/100)</f>
        <v>0</v>
      </c>
      <c r="N13" s="167">
        <v>0</v>
      </c>
      <c r="O13" s="167">
        <f>ROUND(E13*N13,2)</f>
        <v>0</v>
      </c>
      <c r="P13" s="167">
        <v>0</v>
      </c>
      <c r="Q13" s="167">
        <f>ROUND(E13*P13,2)</f>
        <v>0</v>
      </c>
      <c r="R13" s="169"/>
      <c r="S13" s="169" t="s">
        <v>267</v>
      </c>
      <c r="T13" s="170" t="s">
        <v>275</v>
      </c>
      <c r="U13" s="152">
        <v>0</v>
      </c>
      <c r="V13" s="152">
        <f>ROUND(E13*U13,2)</f>
        <v>0</v>
      </c>
      <c r="W13" s="152"/>
      <c r="X13" s="152" t="s">
        <v>285</v>
      </c>
      <c r="Y13" s="152" t="s">
        <v>236</v>
      </c>
      <c r="Z13" s="141"/>
      <c r="AA13" s="141"/>
      <c r="AB13" s="141"/>
      <c r="AC13" s="141"/>
      <c r="AD13" s="141"/>
      <c r="AE13" s="141"/>
      <c r="AF13" s="141"/>
      <c r="AG13" s="141" t="s">
        <v>286</v>
      </c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</row>
    <row r="14" spans="1:60" outlineLevel="2" x14ac:dyDescent="0.2">
      <c r="A14" s="148"/>
      <c r="B14" s="149"/>
      <c r="C14" s="182" t="s">
        <v>2128</v>
      </c>
      <c r="D14" s="154"/>
      <c r="E14" s="155">
        <v>2421.1</v>
      </c>
      <c r="F14" s="152"/>
      <c r="G14" s="152"/>
      <c r="H14" s="152"/>
      <c r="I14" s="152"/>
      <c r="J14" s="152"/>
      <c r="K14" s="152"/>
      <c r="L14" s="152"/>
      <c r="M14" s="152"/>
      <c r="N14" s="151"/>
      <c r="O14" s="151"/>
      <c r="P14" s="151"/>
      <c r="Q14" s="151"/>
      <c r="R14" s="152"/>
      <c r="S14" s="152"/>
      <c r="T14" s="152"/>
      <c r="U14" s="152"/>
      <c r="V14" s="152"/>
      <c r="W14" s="152"/>
      <c r="X14" s="152"/>
      <c r="Y14" s="152"/>
      <c r="Z14" s="141"/>
      <c r="AA14" s="141"/>
      <c r="AB14" s="141"/>
      <c r="AC14" s="141"/>
      <c r="AD14" s="141"/>
      <c r="AE14" s="141"/>
      <c r="AF14" s="141"/>
      <c r="AG14" s="141" t="s">
        <v>241</v>
      </c>
      <c r="AH14" s="141">
        <v>0</v>
      </c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</row>
    <row r="15" spans="1:60" outlineLevel="1" x14ac:dyDescent="0.2">
      <c r="A15" s="164">
        <v>4</v>
      </c>
      <c r="B15" s="165" t="s">
        <v>2129</v>
      </c>
      <c r="C15" s="181" t="s">
        <v>2130</v>
      </c>
      <c r="D15" s="166" t="s">
        <v>494</v>
      </c>
      <c r="E15" s="167">
        <v>5240.8</v>
      </c>
      <c r="F15" s="168"/>
      <c r="G15" s="169">
        <f>ROUND(E15*F15,2)</f>
        <v>0</v>
      </c>
      <c r="H15" s="168"/>
      <c r="I15" s="169">
        <f>ROUND(E15*H15,2)</f>
        <v>0</v>
      </c>
      <c r="J15" s="168"/>
      <c r="K15" s="169">
        <f>ROUND(E15*J15,2)</f>
        <v>0</v>
      </c>
      <c r="L15" s="169">
        <v>21</v>
      </c>
      <c r="M15" s="169">
        <f>G15*(1+L15/100)</f>
        <v>0</v>
      </c>
      <c r="N15" s="167">
        <v>0</v>
      </c>
      <c r="O15" s="167">
        <f>ROUND(E15*N15,2)</f>
        <v>0</v>
      </c>
      <c r="P15" s="167">
        <v>0</v>
      </c>
      <c r="Q15" s="167">
        <f>ROUND(E15*P15,2)</f>
        <v>0</v>
      </c>
      <c r="R15" s="169"/>
      <c r="S15" s="169" t="s">
        <v>267</v>
      </c>
      <c r="T15" s="170" t="s">
        <v>275</v>
      </c>
      <c r="U15" s="152">
        <v>0</v>
      </c>
      <c r="V15" s="152">
        <f>ROUND(E15*U15,2)</f>
        <v>0</v>
      </c>
      <c r="W15" s="152"/>
      <c r="X15" s="152" t="s">
        <v>285</v>
      </c>
      <c r="Y15" s="152" t="s">
        <v>236</v>
      </c>
      <c r="Z15" s="141"/>
      <c r="AA15" s="141"/>
      <c r="AB15" s="141"/>
      <c r="AC15" s="141"/>
      <c r="AD15" s="141"/>
      <c r="AE15" s="141"/>
      <c r="AF15" s="141"/>
      <c r="AG15" s="141" t="s">
        <v>286</v>
      </c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</row>
    <row r="16" spans="1:60" outlineLevel="2" x14ac:dyDescent="0.2">
      <c r="A16" s="148"/>
      <c r="B16" s="149"/>
      <c r="C16" s="182" t="s">
        <v>2131</v>
      </c>
      <c r="D16" s="154"/>
      <c r="E16" s="155">
        <v>5240.8</v>
      </c>
      <c r="F16" s="152"/>
      <c r="G16" s="152"/>
      <c r="H16" s="152"/>
      <c r="I16" s="152"/>
      <c r="J16" s="152"/>
      <c r="K16" s="152"/>
      <c r="L16" s="152"/>
      <c r="M16" s="152"/>
      <c r="N16" s="151"/>
      <c r="O16" s="151"/>
      <c r="P16" s="151"/>
      <c r="Q16" s="151"/>
      <c r="R16" s="152"/>
      <c r="S16" s="152"/>
      <c r="T16" s="152"/>
      <c r="U16" s="152"/>
      <c r="V16" s="152"/>
      <c r="W16" s="152"/>
      <c r="X16" s="152"/>
      <c r="Y16" s="152"/>
      <c r="Z16" s="141"/>
      <c r="AA16" s="141"/>
      <c r="AB16" s="141"/>
      <c r="AC16" s="141"/>
      <c r="AD16" s="141"/>
      <c r="AE16" s="141"/>
      <c r="AF16" s="141"/>
      <c r="AG16" s="141" t="s">
        <v>241</v>
      </c>
      <c r="AH16" s="141">
        <v>0</v>
      </c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</row>
    <row r="17" spans="1:60" ht="22.5" outlineLevel="1" x14ac:dyDescent="0.2">
      <c r="A17" s="164">
        <v>5</v>
      </c>
      <c r="B17" s="165" t="s">
        <v>992</v>
      </c>
      <c r="C17" s="181" t="s">
        <v>993</v>
      </c>
      <c r="D17" s="166" t="s">
        <v>494</v>
      </c>
      <c r="E17" s="167">
        <v>5034.6000000000004</v>
      </c>
      <c r="F17" s="168"/>
      <c r="G17" s="169">
        <f>ROUND(E17*F17,2)</f>
        <v>0</v>
      </c>
      <c r="H17" s="168"/>
      <c r="I17" s="169">
        <f>ROUND(E17*H17,2)</f>
        <v>0</v>
      </c>
      <c r="J17" s="168"/>
      <c r="K17" s="169">
        <f>ROUND(E17*J17,2)</f>
        <v>0</v>
      </c>
      <c r="L17" s="169">
        <v>21</v>
      </c>
      <c r="M17" s="169">
        <f>G17*(1+L17/100)</f>
        <v>0</v>
      </c>
      <c r="N17" s="167">
        <v>0</v>
      </c>
      <c r="O17" s="167">
        <f>ROUND(E17*N17,2)</f>
        <v>0</v>
      </c>
      <c r="P17" s="167">
        <v>0</v>
      </c>
      <c r="Q17" s="167">
        <f>ROUND(E17*P17,2)</f>
        <v>0</v>
      </c>
      <c r="R17" s="169"/>
      <c r="S17" s="169" t="s">
        <v>267</v>
      </c>
      <c r="T17" s="170" t="s">
        <v>275</v>
      </c>
      <c r="U17" s="152">
        <v>0</v>
      </c>
      <c r="V17" s="152">
        <f>ROUND(E17*U17,2)</f>
        <v>0</v>
      </c>
      <c r="W17" s="152"/>
      <c r="X17" s="152" t="s">
        <v>285</v>
      </c>
      <c r="Y17" s="152" t="s">
        <v>236</v>
      </c>
      <c r="Z17" s="141"/>
      <c r="AA17" s="141"/>
      <c r="AB17" s="141"/>
      <c r="AC17" s="141"/>
      <c r="AD17" s="141"/>
      <c r="AE17" s="141"/>
      <c r="AF17" s="141"/>
      <c r="AG17" s="141" t="s">
        <v>286</v>
      </c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</row>
    <row r="18" spans="1:60" ht="56.25" outlineLevel="2" x14ac:dyDescent="0.2">
      <c r="A18" s="148"/>
      <c r="B18" s="149"/>
      <c r="C18" s="253" t="s">
        <v>994</v>
      </c>
      <c r="D18" s="254"/>
      <c r="E18" s="254"/>
      <c r="F18" s="254"/>
      <c r="G18" s="254"/>
      <c r="H18" s="152"/>
      <c r="I18" s="152"/>
      <c r="J18" s="152"/>
      <c r="K18" s="152"/>
      <c r="L18" s="152"/>
      <c r="M18" s="152"/>
      <c r="N18" s="151"/>
      <c r="O18" s="151"/>
      <c r="P18" s="151"/>
      <c r="Q18" s="151"/>
      <c r="R18" s="152"/>
      <c r="S18" s="152"/>
      <c r="T18" s="152"/>
      <c r="U18" s="152"/>
      <c r="V18" s="152"/>
      <c r="W18" s="152"/>
      <c r="X18" s="152"/>
      <c r="Y18" s="152"/>
      <c r="Z18" s="141"/>
      <c r="AA18" s="141"/>
      <c r="AB18" s="141"/>
      <c r="AC18" s="141"/>
      <c r="AD18" s="141"/>
      <c r="AE18" s="141"/>
      <c r="AF18" s="141"/>
      <c r="AG18" s="141" t="s">
        <v>246</v>
      </c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71" t="str">
        <f>C18</f>
        <v>Stupeň korozní agresivity prostředí je C3M dle ČSN ISO 9223, ČSN ISO 9224, ČSN EN ISO 12944-2, životnost OK se předpokládá 15 let. Je navržena protikorozní ochrana nátěrovým systémem o celkové nominální tloušťce 160 µm dle ČSN EN ISO 12944 na povrch Sa2 1/2 připravený otryskáním dle ČSN EN ISO 8504-2. Kompletní nátěrový systém bude proveden v dílně v barevném odstínu dle investora. Na stavbě se provede očištění poškozených ploch a tyto plochy se opatří kompletním nátěrem. Styčné plochy před provedením přípojů musí být očištěny a odmaštěny.</v>
      </c>
      <c r="BB18" s="141"/>
      <c r="BC18" s="141"/>
      <c r="BD18" s="141"/>
      <c r="BE18" s="141"/>
      <c r="BF18" s="141"/>
      <c r="BG18" s="141"/>
      <c r="BH18" s="141"/>
    </row>
    <row r="19" spans="1:60" outlineLevel="1" x14ac:dyDescent="0.2">
      <c r="A19" s="164">
        <v>6</v>
      </c>
      <c r="B19" s="165" t="s">
        <v>996</v>
      </c>
      <c r="C19" s="181" t="s">
        <v>997</v>
      </c>
      <c r="D19" s="166" t="s">
        <v>494</v>
      </c>
      <c r="E19" s="167">
        <v>21700</v>
      </c>
      <c r="F19" s="168"/>
      <c r="G19" s="169">
        <f>ROUND(E19*F19,2)</f>
        <v>0</v>
      </c>
      <c r="H19" s="168"/>
      <c r="I19" s="169">
        <f>ROUND(E19*H19,2)</f>
        <v>0</v>
      </c>
      <c r="J19" s="168"/>
      <c r="K19" s="169">
        <f>ROUND(E19*J19,2)</f>
        <v>0</v>
      </c>
      <c r="L19" s="169">
        <v>21</v>
      </c>
      <c r="M19" s="169">
        <f>G19*(1+L19/100)</f>
        <v>0</v>
      </c>
      <c r="N19" s="167">
        <v>0</v>
      </c>
      <c r="O19" s="167">
        <f>ROUND(E19*N19,2)</f>
        <v>0</v>
      </c>
      <c r="P19" s="167">
        <v>0</v>
      </c>
      <c r="Q19" s="167">
        <f>ROUND(E19*P19,2)</f>
        <v>0</v>
      </c>
      <c r="R19" s="169"/>
      <c r="S19" s="169" t="s">
        <v>267</v>
      </c>
      <c r="T19" s="170" t="s">
        <v>275</v>
      </c>
      <c r="U19" s="152">
        <v>0</v>
      </c>
      <c r="V19" s="152">
        <f>ROUND(E19*U19,2)</f>
        <v>0</v>
      </c>
      <c r="W19" s="152"/>
      <c r="X19" s="152" t="s">
        <v>285</v>
      </c>
      <c r="Y19" s="152" t="s">
        <v>236</v>
      </c>
      <c r="Z19" s="141"/>
      <c r="AA19" s="141"/>
      <c r="AB19" s="141"/>
      <c r="AC19" s="141"/>
      <c r="AD19" s="141"/>
      <c r="AE19" s="141"/>
      <c r="AF19" s="141"/>
      <c r="AG19" s="141" t="s">
        <v>286</v>
      </c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</row>
    <row r="20" spans="1:60" outlineLevel="2" x14ac:dyDescent="0.2">
      <c r="A20" s="148"/>
      <c r="B20" s="149"/>
      <c r="C20" s="182" t="s">
        <v>2132</v>
      </c>
      <c r="D20" s="154"/>
      <c r="E20" s="155">
        <v>21700</v>
      </c>
      <c r="F20" s="152"/>
      <c r="G20" s="152"/>
      <c r="H20" s="152"/>
      <c r="I20" s="152"/>
      <c r="J20" s="152"/>
      <c r="K20" s="152"/>
      <c r="L20" s="152"/>
      <c r="M20" s="152"/>
      <c r="N20" s="151"/>
      <c r="O20" s="151"/>
      <c r="P20" s="151"/>
      <c r="Q20" s="151"/>
      <c r="R20" s="152"/>
      <c r="S20" s="152"/>
      <c r="T20" s="152"/>
      <c r="U20" s="152"/>
      <c r="V20" s="152"/>
      <c r="W20" s="152"/>
      <c r="X20" s="152"/>
      <c r="Y20" s="152"/>
      <c r="Z20" s="141"/>
      <c r="AA20" s="141"/>
      <c r="AB20" s="141"/>
      <c r="AC20" s="141"/>
      <c r="AD20" s="141"/>
      <c r="AE20" s="141"/>
      <c r="AF20" s="141"/>
      <c r="AG20" s="141" t="s">
        <v>241</v>
      </c>
      <c r="AH20" s="141">
        <v>0</v>
      </c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</row>
    <row r="21" spans="1:60" outlineLevel="1" x14ac:dyDescent="0.2">
      <c r="A21" s="164">
        <v>7</v>
      </c>
      <c r="B21" s="165" t="s">
        <v>999</v>
      </c>
      <c r="C21" s="181" t="s">
        <v>1000</v>
      </c>
      <c r="D21" s="166" t="s">
        <v>494</v>
      </c>
      <c r="E21" s="167">
        <v>21700</v>
      </c>
      <c r="F21" s="168"/>
      <c r="G21" s="169">
        <f>ROUND(E21*F21,2)</f>
        <v>0</v>
      </c>
      <c r="H21" s="168"/>
      <c r="I21" s="169">
        <f>ROUND(E21*H21,2)</f>
        <v>0</v>
      </c>
      <c r="J21" s="168"/>
      <c r="K21" s="169">
        <f>ROUND(E21*J21,2)</f>
        <v>0</v>
      </c>
      <c r="L21" s="169">
        <v>21</v>
      </c>
      <c r="M21" s="169">
        <f>G21*(1+L21/100)</f>
        <v>0</v>
      </c>
      <c r="N21" s="167">
        <v>0</v>
      </c>
      <c r="O21" s="167">
        <f>ROUND(E21*N21,2)</f>
        <v>0</v>
      </c>
      <c r="P21" s="167">
        <v>0</v>
      </c>
      <c r="Q21" s="167">
        <f>ROUND(E21*P21,2)</f>
        <v>0</v>
      </c>
      <c r="R21" s="169"/>
      <c r="S21" s="169" t="s">
        <v>267</v>
      </c>
      <c r="T21" s="170" t="s">
        <v>275</v>
      </c>
      <c r="U21" s="152">
        <v>0</v>
      </c>
      <c r="V21" s="152">
        <f>ROUND(E21*U21,2)</f>
        <v>0</v>
      </c>
      <c r="W21" s="152"/>
      <c r="X21" s="152" t="s">
        <v>285</v>
      </c>
      <c r="Y21" s="152" t="s">
        <v>236</v>
      </c>
      <c r="Z21" s="141"/>
      <c r="AA21" s="141"/>
      <c r="AB21" s="141"/>
      <c r="AC21" s="141"/>
      <c r="AD21" s="141"/>
      <c r="AE21" s="141"/>
      <c r="AF21" s="141"/>
      <c r="AG21" s="141" t="s">
        <v>286</v>
      </c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</row>
    <row r="22" spans="1:60" outlineLevel="2" x14ac:dyDescent="0.2">
      <c r="A22" s="148"/>
      <c r="B22" s="149"/>
      <c r="C22" s="182" t="s">
        <v>2132</v>
      </c>
      <c r="D22" s="154"/>
      <c r="E22" s="155">
        <v>21700</v>
      </c>
      <c r="F22" s="152"/>
      <c r="G22" s="152"/>
      <c r="H22" s="152"/>
      <c r="I22" s="152"/>
      <c r="J22" s="152"/>
      <c r="K22" s="152"/>
      <c r="L22" s="152"/>
      <c r="M22" s="152"/>
      <c r="N22" s="151"/>
      <c r="O22" s="151"/>
      <c r="P22" s="151"/>
      <c r="Q22" s="151"/>
      <c r="R22" s="152"/>
      <c r="S22" s="152"/>
      <c r="T22" s="152"/>
      <c r="U22" s="152"/>
      <c r="V22" s="152"/>
      <c r="W22" s="152"/>
      <c r="X22" s="152"/>
      <c r="Y22" s="152"/>
      <c r="Z22" s="141"/>
      <c r="AA22" s="141"/>
      <c r="AB22" s="141"/>
      <c r="AC22" s="141"/>
      <c r="AD22" s="141"/>
      <c r="AE22" s="141"/>
      <c r="AF22" s="141"/>
      <c r="AG22" s="141" t="s">
        <v>241</v>
      </c>
      <c r="AH22" s="141">
        <v>0</v>
      </c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</row>
    <row r="23" spans="1:60" ht="22.5" outlineLevel="1" x14ac:dyDescent="0.2">
      <c r="A23" s="164">
        <v>8</v>
      </c>
      <c r="B23" s="165" t="s">
        <v>2133</v>
      </c>
      <c r="C23" s="181" t="s">
        <v>2134</v>
      </c>
      <c r="D23" s="166" t="s">
        <v>494</v>
      </c>
      <c r="E23" s="167">
        <v>4295.8</v>
      </c>
      <c r="F23" s="168"/>
      <c r="G23" s="169">
        <f>ROUND(E23*F23,2)</f>
        <v>0</v>
      </c>
      <c r="H23" s="168"/>
      <c r="I23" s="169">
        <f>ROUND(E23*H23,2)</f>
        <v>0</v>
      </c>
      <c r="J23" s="168"/>
      <c r="K23" s="169">
        <f>ROUND(E23*J23,2)</f>
        <v>0</v>
      </c>
      <c r="L23" s="169">
        <v>21</v>
      </c>
      <c r="M23" s="169">
        <f>G23*(1+L23/100)</f>
        <v>0</v>
      </c>
      <c r="N23" s="167">
        <v>0</v>
      </c>
      <c r="O23" s="167">
        <f>ROUND(E23*N23,2)</f>
        <v>0</v>
      </c>
      <c r="P23" s="167">
        <v>0</v>
      </c>
      <c r="Q23" s="167">
        <f>ROUND(E23*P23,2)</f>
        <v>0</v>
      </c>
      <c r="R23" s="169"/>
      <c r="S23" s="169" t="s">
        <v>267</v>
      </c>
      <c r="T23" s="170" t="s">
        <v>275</v>
      </c>
      <c r="U23" s="152">
        <v>0</v>
      </c>
      <c r="V23" s="152">
        <f>ROUND(E23*U23,2)</f>
        <v>0</v>
      </c>
      <c r="W23" s="152"/>
      <c r="X23" s="152" t="s">
        <v>276</v>
      </c>
      <c r="Y23" s="152" t="s">
        <v>236</v>
      </c>
      <c r="Z23" s="141"/>
      <c r="AA23" s="141"/>
      <c r="AB23" s="141"/>
      <c r="AC23" s="141"/>
      <c r="AD23" s="141"/>
      <c r="AE23" s="141"/>
      <c r="AF23" s="141"/>
      <c r="AG23" s="141" t="s">
        <v>277</v>
      </c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</row>
    <row r="24" spans="1:60" ht="56.25" outlineLevel="2" x14ac:dyDescent="0.2">
      <c r="A24" s="148"/>
      <c r="B24" s="149"/>
      <c r="C24" s="253" t="s">
        <v>994</v>
      </c>
      <c r="D24" s="254"/>
      <c r="E24" s="254"/>
      <c r="F24" s="254"/>
      <c r="G24" s="254"/>
      <c r="H24" s="152"/>
      <c r="I24" s="152"/>
      <c r="J24" s="152"/>
      <c r="K24" s="152"/>
      <c r="L24" s="152"/>
      <c r="M24" s="152"/>
      <c r="N24" s="151"/>
      <c r="O24" s="151"/>
      <c r="P24" s="151"/>
      <c r="Q24" s="151"/>
      <c r="R24" s="152"/>
      <c r="S24" s="152"/>
      <c r="T24" s="152"/>
      <c r="U24" s="152"/>
      <c r="V24" s="152"/>
      <c r="W24" s="152"/>
      <c r="X24" s="152"/>
      <c r="Y24" s="152"/>
      <c r="Z24" s="141"/>
      <c r="AA24" s="141"/>
      <c r="AB24" s="141"/>
      <c r="AC24" s="141"/>
      <c r="AD24" s="141"/>
      <c r="AE24" s="141"/>
      <c r="AF24" s="141"/>
      <c r="AG24" s="141" t="s">
        <v>246</v>
      </c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71" t="str">
        <f>C24</f>
        <v>Stupeň korozní agresivity prostředí je C3M dle ČSN ISO 9223, ČSN ISO 9224, ČSN EN ISO 12944-2, životnost OK se předpokládá 15 let. Je navržena protikorozní ochrana nátěrovým systémem o celkové nominální tloušťce 160 µm dle ČSN EN ISO 12944 na povrch Sa2 1/2 připravený otryskáním dle ČSN EN ISO 8504-2. Kompletní nátěrový systém bude proveden v dílně v barevném odstínu dle investora. Na stavbě se provede očištění poškozených ploch a tyto plochy se opatří kompletním nátěrem. Styčné plochy před provedením přípojů musí být očištěny a odmaštěny.</v>
      </c>
      <c r="BB24" s="141"/>
      <c r="BC24" s="141"/>
      <c r="BD24" s="141"/>
      <c r="BE24" s="141"/>
      <c r="BF24" s="141"/>
      <c r="BG24" s="141"/>
      <c r="BH24" s="141"/>
    </row>
    <row r="25" spans="1:60" outlineLevel="2" x14ac:dyDescent="0.2">
      <c r="A25" s="148"/>
      <c r="B25" s="149"/>
      <c r="C25" s="182" t="s">
        <v>2122</v>
      </c>
      <c r="D25" s="154"/>
      <c r="E25" s="155">
        <v>4295.8</v>
      </c>
      <c r="F25" s="152"/>
      <c r="G25" s="152"/>
      <c r="H25" s="152"/>
      <c r="I25" s="152"/>
      <c r="J25" s="152"/>
      <c r="K25" s="152"/>
      <c r="L25" s="152"/>
      <c r="M25" s="152"/>
      <c r="N25" s="151"/>
      <c r="O25" s="151"/>
      <c r="P25" s="151"/>
      <c r="Q25" s="151"/>
      <c r="R25" s="152"/>
      <c r="S25" s="152"/>
      <c r="T25" s="152"/>
      <c r="U25" s="152"/>
      <c r="V25" s="152"/>
      <c r="W25" s="152"/>
      <c r="X25" s="152"/>
      <c r="Y25" s="152"/>
      <c r="Z25" s="141"/>
      <c r="AA25" s="141"/>
      <c r="AB25" s="141"/>
      <c r="AC25" s="141"/>
      <c r="AD25" s="141"/>
      <c r="AE25" s="141"/>
      <c r="AF25" s="141"/>
      <c r="AG25" s="141" t="s">
        <v>241</v>
      </c>
      <c r="AH25" s="141">
        <v>0</v>
      </c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</row>
    <row r="26" spans="1:60" outlineLevel="1" x14ac:dyDescent="0.2">
      <c r="A26" s="164">
        <v>9</v>
      </c>
      <c r="B26" s="165" t="s">
        <v>2135</v>
      </c>
      <c r="C26" s="181" t="s">
        <v>2136</v>
      </c>
      <c r="D26" s="166" t="s">
        <v>494</v>
      </c>
      <c r="E26" s="167">
        <v>4707.7</v>
      </c>
      <c r="F26" s="168"/>
      <c r="G26" s="169">
        <f>ROUND(E26*F26,2)</f>
        <v>0</v>
      </c>
      <c r="H26" s="168"/>
      <c r="I26" s="169">
        <f>ROUND(E26*H26,2)</f>
        <v>0</v>
      </c>
      <c r="J26" s="168"/>
      <c r="K26" s="169">
        <f>ROUND(E26*J26,2)</f>
        <v>0</v>
      </c>
      <c r="L26" s="169">
        <v>21</v>
      </c>
      <c r="M26" s="169">
        <f>G26*(1+L26/100)</f>
        <v>0</v>
      </c>
      <c r="N26" s="167">
        <v>0</v>
      </c>
      <c r="O26" s="167">
        <f>ROUND(E26*N26,2)</f>
        <v>0</v>
      </c>
      <c r="P26" s="167">
        <v>0</v>
      </c>
      <c r="Q26" s="167">
        <f>ROUND(E26*P26,2)</f>
        <v>0</v>
      </c>
      <c r="R26" s="169"/>
      <c r="S26" s="169" t="s">
        <v>267</v>
      </c>
      <c r="T26" s="170" t="s">
        <v>275</v>
      </c>
      <c r="U26" s="152">
        <v>0</v>
      </c>
      <c r="V26" s="152">
        <f>ROUND(E26*U26,2)</f>
        <v>0</v>
      </c>
      <c r="W26" s="152"/>
      <c r="X26" s="152" t="s">
        <v>276</v>
      </c>
      <c r="Y26" s="152" t="s">
        <v>236</v>
      </c>
      <c r="Z26" s="141"/>
      <c r="AA26" s="141"/>
      <c r="AB26" s="141"/>
      <c r="AC26" s="141"/>
      <c r="AD26" s="141"/>
      <c r="AE26" s="141"/>
      <c r="AF26" s="141"/>
      <c r="AG26" s="141" t="s">
        <v>277</v>
      </c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</row>
    <row r="27" spans="1:60" ht="56.25" outlineLevel="2" x14ac:dyDescent="0.2">
      <c r="A27" s="148"/>
      <c r="B27" s="149"/>
      <c r="C27" s="253" t="s">
        <v>994</v>
      </c>
      <c r="D27" s="254"/>
      <c r="E27" s="254"/>
      <c r="F27" s="254"/>
      <c r="G27" s="254"/>
      <c r="H27" s="152"/>
      <c r="I27" s="152"/>
      <c r="J27" s="152"/>
      <c r="K27" s="152"/>
      <c r="L27" s="152"/>
      <c r="M27" s="152"/>
      <c r="N27" s="151"/>
      <c r="O27" s="151"/>
      <c r="P27" s="151"/>
      <c r="Q27" s="151"/>
      <c r="R27" s="152"/>
      <c r="S27" s="152"/>
      <c r="T27" s="152"/>
      <c r="U27" s="152"/>
      <c r="V27" s="152"/>
      <c r="W27" s="152"/>
      <c r="X27" s="152"/>
      <c r="Y27" s="152"/>
      <c r="Z27" s="141"/>
      <c r="AA27" s="141"/>
      <c r="AB27" s="141"/>
      <c r="AC27" s="141"/>
      <c r="AD27" s="141"/>
      <c r="AE27" s="141"/>
      <c r="AF27" s="141"/>
      <c r="AG27" s="141" t="s">
        <v>246</v>
      </c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71" t="str">
        <f>C27</f>
        <v>Stupeň korozní agresivity prostředí je C3M dle ČSN ISO 9223, ČSN ISO 9224, ČSN EN ISO 12944-2, životnost OK se předpokládá 15 let. Je navržena protikorozní ochrana nátěrovým systémem o celkové nominální tloušťce 160 µm dle ČSN EN ISO 12944 na povrch Sa2 1/2 připravený otryskáním dle ČSN EN ISO 8504-2. Kompletní nátěrový systém bude proveden v dílně v barevném odstínu dle investora. Na stavbě se provede očištění poškozených ploch a tyto plochy se opatří kompletním nátěrem. Styčné plochy před provedením přípojů musí být očištěny a odmaštěny.</v>
      </c>
      <c r="BB27" s="141"/>
      <c r="BC27" s="141"/>
      <c r="BD27" s="141"/>
      <c r="BE27" s="141"/>
      <c r="BF27" s="141"/>
      <c r="BG27" s="141"/>
      <c r="BH27" s="141"/>
    </row>
    <row r="28" spans="1:60" outlineLevel="2" x14ac:dyDescent="0.2">
      <c r="A28" s="148"/>
      <c r="B28" s="149"/>
      <c r="C28" s="182" t="s">
        <v>2125</v>
      </c>
      <c r="D28" s="154"/>
      <c r="E28" s="155">
        <v>4707.7</v>
      </c>
      <c r="F28" s="152"/>
      <c r="G28" s="152"/>
      <c r="H28" s="152"/>
      <c r="I28" s="152"/>
      <c r="J28" s="152"/>
      <c r="K28" s="152"/>
      <c r="L28" s="152"/>
      <c r="M28" s="152"/>
      <c r="N28" s="151"/>
      <c r="O28" s="151"/>
      <c r="P28" s="151"/>
      <c r="Q28" s="151"/>
      <c r="R28" s="152"/>
      <c r="S28" s="152"/>
      <c r="T28" s="152"/>
      <c r="U28" s="152"/>
      <c r="V28" s="152"/>
      <c r="W28" s="152"/>
      <c r="X28" s="152"/>
      <c r="Y28" s="152"/>
      <c r="Z28" s="141"/>
      <c r="AA28" s="141"/>
      <c r="AB28" s="141"/>
      <c r="AC28" s="141"/>
      <c r="AD28" s="141"/>
      <c r="AE28" s="141"/>
      <c r="AF28" s="141"/>
      <c r="AG28" s="141" t="s">
        <v>241</v>
      </c>
      <c r="AH28" s="141">
        <v>0</v>
      </c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/>
      <c r="BH28" s="141"/>
    </row>
    <row r="29" spans="1:60" outlineLevel="1" x14ac:dyDescent="0.2">
      <c r="A29" s="164">
        <v>10</v>
      </c>
      <c r="B29" s="165" t="s">
        <v>2137</v>
      </c>
      <c r="C29" s="181" t="s">
        <v>2138</v>
      </c>
      <c r="D29" s="166" t="s">
        <v>494</v>
      </c>
      <c r="E29" s="167">
        <v>2421.1</v>
      </c>
      <c r="F29" s="168"/>
      <c r="G29" s="169">
        <f>ROUND(E29*F29,2)</f>
        <v>0</v>
      </c>
      <c r="H29" s="168"/>
      <c r="I29" s="169">
        <f>ROUND(E29*H29,2)</f>
        <v>0</v>
      </c>
      <c r="J29" s="168"/>
      <c r="K29" s="169">
        <f>ROUND(E29*J29,2)</f>
        <v>0</v>
      </c>
      <c r="L29" s="169">
        <v>21</v>
      </c>
      <c r="M29" s="169">
        <f>G29*(1+L29/100)</f>
        <v>0</v>
      </c>
      <c r="N29" s="167">
        <v>0</v>
      </c>
      <c r="O29" s="167">
        <f>ROUND(E29*N29,2)</f>
        <v>0</v>
      </c>
      <c r="P29" s="167">
        <v>0</v>
      </c>
      <c r="Q29" s="167">
        <f>ROUND(E29*P29,2)</f>
        <v>0</v>
      </c>
      <c r="R29" s="169"/>
      <c r="S29" s="169" t="s">
        <v>267</v>
      </c>
      <c r="T29" s="170" t="s">
        <v>275</v>
      </c>
      <c r="U29" s="152">
        <v>0</v>
      </c>
      <c r="V29" s="152">
        <f>ROUND(E29*U29,2)</f>
        <v>0</v>
      </c>
      <c r="W29" s="152"/>
      <c r="X29" s="152" t="s">
        <v>276</v>
      </c>
      <c r="Y29" s="152" t="s">
        <v>236</v>
      </c>
      <c r="Z29" s="141"/>
      <c r="AA29" s="141"/>
      <c r="AB29" s="141"/>
      <c r="AC29" s="141"/>
      <c r="AD29" s="141"/>
      <c r="AE29" s="141"/>
      <c r="AF29" s="141"/>
      <c r="AG29" s="141" t="s">
        <v>277</v>
      </c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</row>
    <row r="30" spans="1:60" ht="56.25" outlineLevel="2" x14ac:dyDescent="0.2">
      <c r="A30" s="148"/>
      <c r="B30" s="149"/>
      <c r="C30" s="253" t="s">
        <v>994</v>
      </c>
      <c r="D30" s="254"/>
      <c r="E30" s="254"/>
      <c r="F30" s="254"/>
      <c r="G30" s="254"/>
      <c r="H30" s="152"/>
      <c r="I30" s="152"/>
      <c r="J30" s="152"/>
      <c r="K30" s="152"/>
      <c r="L30" s="152"/>
      <c r="M30" s="152"/>
      <c r="N30" s="151"/>
      <c r="O30" s="151"/>
      <c r="P30" s="151"/>
      <c r="Q30" s="151"/>
      <c r="R30" s="152"/>
      <c r="S30" s="152"/>
      <c r="T30" s="152"/>
      <c r="U30" s="152"/>
      <c r="V30" s="152"/>
      <c r="W30" s="152"/>
      <c r="X30" s="152"/>
      <c r="Y30" s="152"/>
      <c r="Z30" s="141"/>
      <c r="AA30" s="141"/>
      <c r="AB30" s="141"/>
      <c r="AC30" s="141"/>
      <c r="AD30" s="141"/>
      <c r="AE30" s="141"/>
      <c r="AF30" s="141"/>
      <c r="AG30" s="141" t="s">
        <v>246</v>
      </c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71" t="str">
        <f>C30</f>
        <v>Stupeň korozní agresivity prostředí je C3M dle ČSN ISO 9223, ČSN ISO 9224, ČSN EN ISO 12944-2, životnost OK se předpokládá 15 let. Je navržena protikorozní ochrana nátěrovým systémem o celkové nominální tloušťce 160 µm dle ČSN EN ISO 12944 na povrch Sa2 1/2 připravený otryskáním dle ČSN EN ISO 8504-2. Kompletní nátěrový systém bude proveden v dílně v barevném odstínu dle investora. Na stavbě se provede očištění poškozených ploch a tyto plochy se opatří kompletním nátěrem. Styčné plochy před provedením přípojů musí být očištěny a odmaštěny.</v>
      </c>
      <c r="BB30" s="141"/>
      <c r="BC30" s="141"/>
      <c r="BD30" s="141"/>
      <c r="BE30" s="141"/>
      <c r="BF30" s="141"/>
      <c r="BG30" s="141"/>
      <c r="BH30" s="141"/>
    </row>
    <row r="31" spans="1:60" outlineLevel="2" x14ac:dyDescent="0.2">
      <c r="A31" s="148"/>
      <c r="B31" s="149"/>
      <c r="C31" s="182" t="s">
        <v>2128</v>
      </c>
      <c r="D31" s="154"/>
      <c r="E31" s="155">
        <v>2421.1</v>
      </c>
      <c r="F31" s="152"/>
      <c r="G31" s="152"/>
      <c r="H31" s="152"/>
      <c r="I31" s="152"/>
      <c r="J31" s="152"/>
      <c r="K31" s="152"/>
      <c r="L31" s="152"/>
      <c r="M31" s="152"/>
      <c r="N31" s="151"/>
      <c r="O31" s="151"/>
      <c r="P31" s="151"/>
      <c r="Q31" s="151"/>
      <c r="R31" s="152"/>
      <c r="S31" s="152"/>
      <c r="T31" s="152"/>
      <c r="U31" s="152"/>
      <c r="V31" s="152"/>
      <c r="W31" s="152"/>
      <c r="X31" s="152"/>
      <c r="Y31" s="152"/>
      <c r="Z31" s="141"/>
      <c r="AA31" s="141"/>
      <c r="AB31" s="141"/>
      <c r="AC31" s="141"/>
      <c r="AD31" s="141"/>
      <c r="AE31" s="141"/>
      <c r="AF31" s="141"/>
      <c r="AG31" s="141" t="s">
        <v>241</v>
      </c>
      <c r="AH31" s="141">
        <v>0</v>
      </c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</row>
    <row r="32" spans="1:60" outlineLevel="1" x14ac:dyDescent="0.2">
      <c r="A32" s="164">
        <v>11</v>
      </c>
      <c r="B32" s="165" t="s">
        <v>2139</v>
      </c>
      <c r="C32" s="181" t="s">
        <v>2140</v>
      </c>
      <c r="D32" s="166" t="s">
        <v>494</v>
      </c>
      <c r="E32" s="167">
        <v>5240.8</v>
      </c>
      <c r="F32" s="168"/>
      <c r="G32" s="169">
        <f>ROUND(E32*F32,2)</f>
        <v>0</v>
      </c>
      <c r="H32" s="168"/>
      <c r="I32" s="169">
        <f>ROUND(E32*H32,2)</f>
        <v>0</v>
      </c>
      <c r="J32" s="168"/>
      <c r="K32" s="169">
        <f>ROUND(E32*J32,2)</f>
        <v>0</v>
      </c>
      <c r="L32" s="169">
        <v>21</v>
      </c>
      <c r="M32" s="169">
        <f>G32*(1+L32/100)</f>
        <v>0</v>
      </c>
      <c r="N32" s="167">
        <v>0</v>
      </c>
      <c r="O32" s="167">
        <f>ROUND(E32*N32,2)</f>
        <v>0</v>
      </c>
      <c r="P32" s="167">
        <v>0</v>
      </c>
      <c r="Q32" s="167">
        <f>ROUND(E32*P32,2)</f>
        <v>0</v>
      </c>
      <c r="R32" s="169"/>
      <c r="S32" s="169" t="s">
        <v>267</v>
      </c>
      <c r="T32" s="170" t="s">
        <v>275</v>
      </c>
      <c r="U32" s="152">
        <v>0</v>
      </c>
      <c r="V32" s="152">
        <f>ROUND(E32*U32,2)</f>
        <v>0</v>
      </c>
      <c r="W32" s="152"/>
      <c r="X32" s="152" t="s">
        <v>276</v>
      </c>
      <c r="Y32" s="152" t="s">
        <v>236</v>
      </c>
      <c r="Z32" s="141"/>
      <c r="AA32" s="141"/>
      <c r="AB32" s="141"/>
      <c r="AC32" s="141"/>
      <c r="AD32" s="141"/>
      <c r="AE32" s="141"/>
      <c r="AF32" s="141"/>
      <c r="AG32" s="141" t="s">
        <v>277</v>
      </c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</row>
    <row r="33" spans="1:60" ht="56.25" outlineLevel="2" x14ac:dyDescent="0.2">
      <c r="A33" s="148"/>
      <c r="B33" s="149"/>
      <c r="C33" s="253" t="s">
        <v>994</v>
      </c>
      <c r="D33" s="254"/>
      <c r="E33" s="254"/>
      <c r="F33" s="254"/>
      <c r="G33" s="254"/>
      <c r="H33" s="152"/>
      <c r="I33" s="152"/>
      <c r="J33" s="152"/>
      <c r="K33" s="152"/>
      <c r="L33" s="152"/>
      <c r="M33" s="152"/>
      <c r="N33" s="151"/>
      <c r="O33" s="151"/>
      <c r="P33" s="151"/>
      <c r="Q33" s="151"/>
      <c r="R33" s="152"/>
      <c r="S33" s="152"/>
      <c r="T33" s="152"/>
      <c r="U33" s="152"/>
      <c r="V33" s="152"/>
      <c r="W33" s="152"/>
      <c r="X33" s="152"/>
      <c r="Y33" s="152"/>
      <c r="Z33" s="141"/>
      <c r="AA33" s="141"/>
      <c r="AB33" s="141"/>
      <c r="AC33" s="141"/>
      <c r="AD33" s="141"/>
      <c r="AE33" s="141"/>
      <c r="AF33" s="141"/>
      <c r="AG33" s="141" t="s">
        <v>246</v>
      </c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71" t="str">
        <f>C33</f>
        <v>Stupeň korozní agresivity prostředí je C3M dle ČSN ISO 9223, ČSN ISO 9224, ČSN EN ISO 12944-2, životnost OK se předpokládá 15 let. Je navržena protikorozní ochrana nátěrovým systémem o celkové nominální tloušťce 160 µm dle ČSN EN ISO 12944 na povrch Sa2 1/2 připravený otryskáním dle ČSN EN ISO 8504-2. Kompletní nátěrový systém bude proveden v dílně v barevném odstínu dle investora. Na stavbě se provede očištění poškozených ploch a tyto plochy se opatří kompletním nátěrem. Styčné plochy před provedením přípojů musí být očištěny a odmaštěny.</v>
      </c>
      <c r="BB33" s="141"/>
      <c r="BC33" s="141"/>
      <c r="BD33" s="141"/>
      <c r="BE33" s="141"/>
      <c r="BF33" s="141"/>
      <c r="BG33" s="141"/>
      <c r="BH33" s="141"/>
    </row>
    <row r="34" spans="1:60" outlineLevel="2" x14ac:dyDescent="0.2">
      <c r="A34" s="148"/>
      <c r="B34" s="149"/>
      <c r="C34" s="182" t="s">
        <v>2131</v>
      </c>
      <c r="D34" s="154"/>
      <c r="E34" s="155">
        <v>5240.8</v>
      </c>
      <c r="F34" s="152"/>
      <c r="G34" s="152"/>
      <c r="H34" s="152"/>
      <c r="I34" s="152"/>
      <c r="J34" s="152"/>
      <c r="K34" s="152"/>
      <c r="L34" s="152"/>
      <c r="M34" s="152"/>
      <c r="N34" s="151"/>
      <c r="O34" s="151"/>
      <c r="P34" s="151"/>
      <c r="Q34" s="151"/>
      <c r="R34" s="152"/>
      <c r="S34" s="152"/>
      <c r="T34" s="152"/>
      <c r="U34" s="152"/>
      <c r="V34" s="152"/>
      <c r="W34" s="152"/>
      <c r="X34" s="152"/>
      <c r="Y34" s="152"/>
      <c r="Z34" s="141"/>
      <c r="AA34" s="141"/>
      <c r="AB34" s="141"/>
      <c r="AC34" s="141"/>
      <c r="AD34" s="141"/>
      <c r="AE34" s="141"/>
      <c r="AF34" s="141"/>
      <c r="AG34" s="141" t="s">
        <v>241</v>
      </c>
      <c r="AH34" s="141">
        <v>0</v>
      </c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</row>
    <row r="35" spans="1:60" x14ac:dyDescent="0.2">
      <c r="A35" s="157" t="s">
        <v>228</v>
      </c>
      <c r="B35" s="158" t="s">
        <v>199</v>
      </c>
      <c r="C35" s="180" t="s">
        <v>26</v>
      </c>
      <c r="D35" s="159"/>
      <c r="E35" s="160"/>
      <c r="F35" s="161"/>
      <c r="G35" s="161">
        <f>SUMIF(AG36:AG41,"&lt;&gt;NOR",G36:G41)</f>
        <v>0</v>
      </c>
      <c r="H35" s="161"/>
      <c r="I35" s="161">
        <f>SUM(I36:I41)</f>
        <v>0</v>
      </c>
      <c r="J35" s="161"/>
      <c r="K35" s="161">
        <f>SUM(K36:K41)</f>
        <v>0</v>
      </c>
      <c r="L35" s="161"/>
      <c r="M35" s="161">
        <f>SUM(M36:M41)</f>
        <v>0</v>
      </c>
      <c r="N35" s="160"/>
      <c r="O35" s="160">
        <f>SUM(O36:O41)</f>
        <v>0</v>
      </c>
      <c r="P35" s="160"/>
      <c r="Q35" s="160">
        <f>SUM(Q36:Q41)</f>
        <v>0</v>
      </c>
      <c r="R35" s="161"/>
      <c r="S35" s="161"/>
      <c r="T35" s="162"/>
      <c r="U35" s="156"/>
      <c r="V35" s="156">
        <f>SUM(V36:V41)</f>
        <v>0</v>
      </c>
      <c r="W35" s="156"/>
      <c r="X35" s="156"/>
      <c r="Y35" s="156"/>
      <c r="AG35" t="s">
        <v>229</v>
      </c>
    </row>
    <row r="36" spans="1:60" outlineLevel="1" x14ac:dyDescent="0.2">
      <c r="A36" s="164">
        <v>12</v>
      </c>
      <c r="B36" s="165" t="s">
        <v>549</v>
      </c>
      <c r="C36" s="181" t="s">
        <v>550</v>
      </c>
      <c r="D36" s="166" t="s">
        <v>551</v>
      </c>
      <c r="E36" s="167">
        <v>1</v>
      </c>
      <c r="F36" s="168"/>
      <c r="G36" s="169">
        <f>ROUND(E36*F36,2)</f>
        <v>0</v>
      </c>
      <c r="H36" s="168"/>
      <c r="I36" s="169">
        <f>ROUND(E36*H36,2)</f>
        <v>0</v>
      </c>
      <c r="J36" s="168"/>
      <c r="K36" s="169">
        <f>ROUND(E36*J36,2)</f>
        <v>0</v>
      </c>
      <c r="L36" s="169">
        <v>21</v>
      </c>
      <c r="M36" s="169">
        <f>G36*(1+L36/100)</f>
        <v>0</v>
      </c>
      <c r="N36" s="167">
        <v>0</v>
      </c>
      <c r="O36" s="167">
        <f>ROUND(E36*N36,2)</f>
        <v>0</v>
      </c>
      <c r="P36" s="167">
        <v>0</v>
      </c>
      <c r="Q36" s="167">
        <f>ROUND(E36*P36,2)</f>
        <v>0</v>
      </c>
      <c r="R36" s="169"/>
      <c r="S36" s="169" t="s">
        <v>234</v>
      </c>
      <c r="T36" s="170" t="s">
        <v>275</v>
      </c>
      <c r="U36" s="152">
        <v>0</v>
      </c>
      <c r="V36" s="152">
        <f>ROUND(E36*U36,2)</f>
        <v>0</v>
      </c>
      <c r="W36" s="152"/>
      <c r="X36" s="152" t="s">
        <v>552</v>
      </c>
      <c r="Y36" s="152" t="s">
        <v>236</v>
      </c>
      <c r="Z36" s="141"/>
      <c r="AA36" s="141"/>
      <c r="AB36" s="141"/>
      <c r="AC36" s="141"/>
      <c r="AD36" s="141"/>
      <c r="AE36" s="141"/>
      <c r="AF36" s="141"/>
      <c r="AG36" s="141" t="s">
        <v>553</v>
      </c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</row>
    <row r="37" spans="1:60" ht="22.5" outlineLevel="2" x14ac:dyDescent="0.2">
      <c r="A37" s="148"/>
      <c r="B37" s="149"/>
      <c r="C37" s="253" t="s">
        <v>554</v>
      </c>
      <c r="D37" s="254"/>
      <c r="E37" s="254"/>
      <c r="F37" s="254"/>
      <c r="G37" s="254"/>
      <c r="H37" s="152"/>
      <c r="I37" s="152"/>
      <c r="J37" s="152"/>
      <c r="K37" s="152"/>
      <c r="L37" s="152"/>
      <c r="M37" s="152"/>
      <c r="N37" s="151"/>
      <c r="O37" s="151"/>
      <c r="P37" s="151"/>
      <c r="Q37" s="151"/>
      <c r="R37" s="152"/>
      <c r="S37" s="152"/>
      <c r="T37" s="152"/>
      <c r="U37" s="152"/>
      <c r="V37" s="152"/>
      <c r="W37" s="152"/>
      <c r="X37" s="152"/>
      <c r="Y37" s="152"/>
      <c r="Z37" s="141"/>
      <c r="AA37" s="141"/>
      <c r="AB37" s="141"/>
      <c r="AC37" s="141"/>
      <c r="AD37" s="141"/>
      <c r="AE37" s="141"/>
      <c r="AF37" s="141"/>
      <c r="AG37" s="141" t="s">
        <v>246</v>
      </c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71" t="str">
        <f>C37</f>
        <v>Veškeré náklady spojené s vybudováním, provozem a odstraněním zařízení staveniště včetně bezpečnostních a hygienických opatření na staveništi.</v>
      </c>
      <c r="BB37" s="141"/>
      <c r="BC37" s="141"/>
      <c r="BD37" s="141"/>
      <c r="BE37" s="141"/>
      <c r="BF37" s="141"/>
      <c r="BG37" s="141"/>
      <c r="BH37" s="141"/>
    </row>
    <row r="38" spans="1:60" outlineLevel="1" x14ac:dyDescent="0.2">
      <c r="A38" s="164">
        <v>13</v>
      </c>
      <c r="B38" s="165" t="s">
        <v>555</v>
      </c>
      <c r="C38" s="181" t="s">
        <v>556</v>
      </c>
      <c r="D38" s="166" t="s">
        <v>551</v>
      </c>
      <c r="E38" s="167">
        <v>1</v>
      </c>
      <c r="F38" s="168"/>
      <c r="G38" s="169">
        <f>ROUND(E38*F38,2)</f>
        <v>0</v>
      </c>
      <c r="H38" s="168"/>
      <c r="I38" s="169">
        <f>ROUND(E38*H38,2)</f>
        <v>0</v>
      </c>
      <c r="J38" s="168"/>
      <c r="K38" s="169">
        <f>ROUND(E38*J38,2)</f>
        <v>0</v>
      </c>
      <c r="L38" s="169">
        <v>21</v>
      </c>
      <c r="M38" s="169">
        <f>G38*(1+L38/100)</f>
        <v>0</v>
      </c>
      <c r="N38" s="167">
        <v>0</v>
      </c>
      <c r="O38" s="167">
        <f>ROUND(E38*N38,2)</f>
        <v>0</v>
      </c>
      <c r="P38" s="167">
        <v>0</v>
      </c>
      <c r="Q38" s="167">
        <f>ROUND(E38*P38,2)</f>
        <v>0</v>
      </c>
      <c r="R38" s="169"/>
      <c r="S38" s="169" t="s">
        <v>234</v>
      </c>
      <c r="T38" s="170" t="s">
        <v>275</v>
      </c>
      <c r="U38" s="152">
        <v>0</v>
      </c>
      <c r="V38" s="152">
        <f>ROUND(E38*U38,2)</f>
        <v>0</v>
      </c>
      <c r="W38" s="152"/>
      <c r="X38" s="152" t="s">
        <v>552</v>
      </c>
      <c r="Y38" s="152" t="s">
        <v>236</v>
      </c>
      <c r="Z38" s="141"/>
      <c r="AA38" s="141"/>
      <c r="AB38" s="141"/>
      <c r="AC38" s="141"/>
      <c r="AD38" s="141"/>
      <c r="AE38" s="141"/>
      <c r="AF38" s="141"/>
      <c r="AG38" s="141" t="s">
        <v>553</v>
      </c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/>
      <c r="BG38" s="141"/>
      <c r="BH38" s="141"/>
    </row>
    <row r="39" spans="1:60" ht="33.75" outlineLevel="2" x14ac:dyDescent="0.2">
      <c r="A39" s="148"/>
      <c r="B39" s="149"/>
      <c r="C39" s="253" t="s">
        <v>557</v>
      </c>
      <c r="D39" s="254"/>
      <c r="E39" s="254"/>
      <c r="F39" s="254"/>
      <c r="G39" s="254"/>
      <c r="H39" s="152"/>
      <c r="I39" s="152"/>
      <c r="J39" s="152"/>
      <c r="K39" s="152"/>
      <c r="L39" s="152"/>
      <c r="M39" s="152"/>
      <c r="N39" s="151"/>
      <c r="O39" s="151"/>
      <c r="P39" s="151"/>
      <c r="Q39" s="151"/>
      <c r="R39" s="152"/>
      <c r="S39" s="152"/>
      <c r="T39" s="152"/>
      <c r="U39" s="152"/>
      <c r="V39" s="152"/>
      <c r="W39" s="152"/>
      <c r="X39" s="152"/>
      <c r="Y39" s="152"/>
      <c r="Z39" s="141"/>
      <c r="AA39" s="141"/>
      <c r="AB39" s="141"/>
      <c r="AC39" s="141"/>
      <c r="AD39" s="141"/>
      <c r="AE39" s="141"/>
      <c r="AF39" s="141"/>
      <c r="AG39" s="141" t="s">
        <v>246</v>
      </c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71" t="str">
        <f>C39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39" s="141"/>
      <c r="BC39" s="141"/>
      <c r="BD39" s="141"/>
      <c r="BE39" s="141"/>
      <c r="BF39" s="141"/>
      <c r="BG39" s="141"/>
      <c r="BH39" s="141"/>
    </row>
    <row r="40" spans="1:60" outlineLevel="1" x14ac:dyDescent="0.2">
      <c r="A40" s="164">
        <v>14</v>
      </c>
      <c r="B40" s="165" t="s">
        <v>558</v>
      </c>
      <c r="C40" s="181" t="s">
        <v>559</v>
      </c>
      <c r="D40" s="166" t="s">
        <v>551</v>
      </c>
      <c r="E40" s="167">
        <v>1</v>
      </c>
      <c r="F40" s="168"/>
      <c r="G40" s="169">
        <f>ROUND(E40*F40,2)</f>
        <v>0</v>
      </c>
      <c r="H40" s="168"/>
      <c r="I40" s="169">
        <f>ROUND(E40*H40,2)</f>
        <v>0</v>
      </c>
      <c r="J40" s="168"/>
      <c r="K40" s="169">
        <f>ROUND(E40*J40,2)</f>
        <v>0</v>
      </c>
      <c r="L40" s="169">
        <v>21</v>
      </c>
      <c r="M40" s="169">
        <f>G40*(1+L40/100)</f>
        <v>0</v>
      </c>
      <c r="N40" s="167">
        <v>0</v>
      </c>
      <c r="O40" s="167">
        <f>ROUND(E40*N40,2)</f>
        <v>0</v>
      </c>
      <c r="P40" s="167">
        <v>0</v>
      </c>
      <c r="Q40" s="167">
        <f>ROUND(E40*P40,2)</f>
        <v>0</v>
      </c>
      <c r="R40" s="169"/>
      <c r="S40" s="169" t="s">
        <v>234</v>
      </c>
      <c r="T40" s="170" t="s">
        <v>275</v>
      </c>
      <c r="U40" s="152">
        <v>0</v>
      </c>
      <c r="V40" s="152">
        <f>ROUND(E40*U40,2)</f>
        <v>0</v>
      </c>
      <c r="W40" s="152"/>
      <c r="X40" s="152" t="s">
        <v>552</v>
      </c>
      <c r="Y40" s="152" t="s">
        <v>236</v>
      </c>
      <c r="Z40" s="141"/>
      <c r="AA40" s="141"/>
      <c r="AB40" s="141"/>
      <c r="AC40" s="141"/>
      <c r="AD40" s="141"/>
      <c r="AE40" s="141"/>
      <c r="AF40" s="141"/>
      <c r="AG40" s="141" t="s">
        <v>553</v>
      </c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1"/>
      <c r="BH40" s="141"/>
    </row>
    <row r="41" spans="1:60" ht="22.5" outlineLevel="2" x14ac:dyDescent="0.2">
      <c r="A41" s="148"/>
      <c r="B41" s="149"/>
      <c r="C41" s="253" t="s">
        <v>560</v>
      </c>
      <c r="D41" s="254"/>
      <c r="E41" s="254"/>
      <c r="F41" s="254"/>
      <c r="G41" s="254"/>
      <c r="H41" s="152"/>
      <c r="I41" s="152"/>
      <c r="J41" s="152"/>
      <c r="K41" s="152"/>
      <c r="L41" s="152"/>
      <c r="M41" s="152"/>
      <c r="N41" s="151"/>
      <c r="O41" s="151"/>
      <c r="P41" s="151"/>
      <c r="Q41" s="151"/>
      <c r="R41" s="152"/>
      <c r="S41" s="152"/>
      <c r="T41" s="152"/>
      <c r="U41" s="152"/>
      <c r="V41" s="152"/>
      <c r="W41" s="152"/>
      <c r="X41" s="152"/>
      <c r="Y41" s="152"/>
      <c r="Z41" s="141"/>
      <c r="AA41" s="141"/>
      <c r="AB41" s="141"/>
      <c r="AC41" s="141"/>
      <c r="AD41" s="141"/>
      <c r="AE41" s="141"/>
      <c r="AF41" s="141"/>
      <c r="AG41" s="141" t="s">
        <v>246</v>
      </c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71" t="str">
        <f>C41</f>
        <v>Náklady na ztížené podmínky provádění tam, kde se vyskytují omezující vlivy konkrétního prostředí, které mají prokazatelný vliv na provádění stavebních prací.</v>
      </c>
      <c r="BB41" s="141"/>
      <c r="BC41" s="141"/>
      <c r="BD41" s="141"/>
      <c r="BE41" s="141"/>
      <c r="BF41" s="141"/>
      <c r="BG41" s="141"/>
      <c r="BH41" s="141"/>
    </row>
    <row r="42" spans="1:60" x14ac:dyDescent="0.2">
      <c r="A42" s="157" t="s">
        <v>228</v>
      </c>
      <c r="B42" s="158" t="s">
        <v>200</v>
      </c>
      <c r="C42" s="180" t="s">
        <v>27</v>
      </c>
      <c r="D42" s="159"/>
      <c r="E42" s="160"/>
      <c r="F42" s="161"/>
      <c r="G42" s="161">
        <f>SUMIF(AG43:AG48,"&lt;&gt;NOR",G43:G48)</f>
        <v>0</v>
      </c>
      <c r="H42" s="161"/>
      <c r="I42" s="161">
        <f>SUM(I43:I48)</f>
        <v>0</v>
      </c>
      <c r="J42" s="161"/>
      <c r="K42" s="161">
        <f>SUM(K43:K48)</f>
        <v>0</v>
      </c>
      <c r="L42" s="161"/>
      <c r="M42" s="161">
        <f>SUM(M43:M48)</f>
        <v>0</v>
      </c>
      <c r="N42" s="160"/>
      <c r="O42" s="160">
        <f>SUM(O43:O48)</f>
        <v>0</v>
      </c>
      <c r="P42" s="160"/>
      <c r="Q42" s="160">
        <f>SUM(Q43:Q48)</f>
        <v>0</v>
      </c>
      <c r="R42" s="161"/>
      <c r="S42" s="161"/>
      <c r="T42" s="162"/>
      <c r="U42" s="156"/>
      <c r="V42" s="156">
        <f>SUM(V43:V48)</f>
        <v>0</v>
      </c>
      <c r="W42" s="156"/>
      <c r="X42" s="156"/>
      <c r="Y42" s="156"/>
      <c r="AG42" t="s">
        <v>229</v>
      </c>
    </row>
    <row r="43" spans="1:60" outlineLevel="1" x14ac:dyDescent="0.2">
      <c r="A43" s="164">
        <v>15</v>
      </c>
      <c r="B43" s="165" t="s">
        <v>568</v>
      </c>
      <c r="C43" s="181" t="s">
        <v>569</v>
      </c>
      <c r="D43" s="166" t="s">
        <v>551</v>
      </c>
      <c r="E43" s="167">
        <v>1</v>
      </c>
      <c r="F43" s="168"/>
      <c r="G43" s="169">
        <f>ROUND(E43*F43,2)</f>
        <v>0</v>
      </c>
      <c r="H43" s="168"/>
      <c r="I43" s="169">
        <f>ROUND(E43*H43,2)</f>
        <v>0</v>
      </c>
      <c r="J43" s="168"/>
      <c r="K43" s="169">
        <f>ROUND(E43*J43,2)</f>
        <v>0</v>
      </c>
      <c r="L43" s="169">
        <v>21</v>
      </c>
      <c r="M43" s="169">
        <f>G43*(1+L43/100)</f>
        <v>0</v>
      </c>
      <c r="N43" s="167">
        <v>0</v>
      </c>
      <c r="O43" s="167">
        <f>ROUND(E43*N43,2)</f>
        <v>0</v>
      </c>
      <c r="P43" s="167">
        <v>0</v>
      </c>
      <c r="Q43" s="167">
        <f>ROUND(E43*P43,2)</f>
        <v>0</v>
      </c>
      <c r="R43" s="169"/>
      <c r="S43" s="169" t="s">
        <v>234</v>
      </c>
      <c r="T43" s="170" t="s">
        <v>275</v>
      </c>
      <c r="U43" s="152">
        <v>0</v>
      </c>
      <c r="V43" s="152">
        <f>ROUND(E43*U43,2)</f>
        <v>0</v>
      </c>
      <c r="W43" s="152"/>
      <c r="X43" s="152" t="s">
        <v>552</v>
      </c>
      <c r="Y43" s="152" t="s">
        <v>236</v>
      </c>
      <c r="Z43" s="141"/>
      <c r="AA43" s="141"/>
      <c r="AB43" s="141"/>
      <c r="AC43" s="141"/>
      <c r="AD43" s="141"/>
      <c r="AE43" s="141"/>
      <c r="AF43" s="141"/>
      <c r="AG43" s="141" t="s">
        <v>553</v>
      </c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</row>
    <row r="44" spans="1:60" ht="22.5" outlineLevel="2" x14ac:dyDescent="0.2">
      <c r="A44" s="148"/>
      <c r="B44" s="149"/>
      <c r="C44" s="253" t="s">
        <v>570</v>
      </c>
      <c r="D44" s="254"/>
      <c r="E44" s="254"/>
      <c r="F44" s="254"/>
      <c r="G44" s="254"/>
      <c r="H44" s="152"/>
      <c r="I44" s="152"/>
      <c r="J44" s="152"/>
      <c r="K44" s="152"/>
      <c r="L44" s="152"/>
      <c r="M44" s="152"/>
      <c r="N44" s="151"/>
      <c r="O44" s="151"/>
      <c r="P44" s="151"/>
      <c r="Q44" s="151"/>
      <c r="R44" s="152"/>
      <c r="S44" s="152"/>
      <c r="T44" s="152"/>
      <c r="U44" s="152"/>
      <c r="V44" s="152"/>
      <c r="W44" s="152"/>
      <c r="X44" s="152"/>
      <c r="Y44" s="152"/>
      <c r="Z44" s="141"/>
      <c r="AA44" s="141"/>
      <c r="AB44" s="141"/>
      <c r="AC44" s="141"/>
      <c r="AD44" s="141"/>
      <c r="AE44" s="141"/>
      <c r="AF44" s="141"/>
      <c r="AG44" s="141" t="s">
        <v>246</v>
      </c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71" t="str">
        <f>C44</f>
        <v>Náklady na veškeré geodetické práce (vytýčení stáv.sítí a rozvodů, vytýčení a rozměření nového stavu, geodetické práce v průběhu výstavby, apod.)</v>
      </c>
      <c r="BB44" s="141"/>
      <c r="BC44" s="141"/>
      <c r="BD44" s="141"/>
      <c r="BE44" s="141"/>
      <c r="BF44" s="141"/>
      <c r="BG44" s="141"/>
      <c r="BH44" s="141"/>
    </row>
    <row r="45" spans="1:60" outlineLevel="1" x14ac:dyDescent="0.2">
      <c r="A45" s="164">
        <v>16</v>
      </c>
      <c r="B45" s="165" t="s">
        <v>571</v>
      </c>
      <c r="C45" s="181" t="s">
        <v>572</v>
      </c>
      <c r="D45" s="166" t="s">
        <v>551</v>
      </c>
      <c r="E45" s="167">
        <v>1</v>
      </c>
      <c r="F45" s="168"/>
      <c r="G45" s="169">
        <f>ROUND(E45*F45,2)</f>
        <v>0</v>
      </c>
      <c r="H45" s="168"/>
      <c r="I45" s="169">
        <f>ROUND(E45*H45,2)</f>
        <v>0</v>
      </c>
      <c r="J45" s="168"/>
      <c r="K45" s="169">
        <f>ROUND(E45*J45,2)</f>
        <v>0</v>
      </c>
      <c r="L45" s="169">
        <v>21</v>
      </c>
      <c r="M45" s="169">
        <f>G45*(1+L45/100)</f>
        <v>0</v>
      </c>
      <c r="N45" s="167">
        <v>0</v>
      </c>
      <c r="O45" s="167">
        <f>ROUND(E45*N45,2)</f>
        <v>0</v>
      </c>
      <c r="P45" s="167">
        <v>0</v>
      </c>
      <c r="Q45" s="167">
        <f>ROUND(E45*P45,2)</f>
        <v>0</v>
      </c>
      <c r="R45" s="169"/>
      <c r="S45" s="169" t="s">
        <v>234</v>
      </c>
      <c r="T45" s="170" t="s">
        <v>275</v>
      </c>
      <c r="U45" s="152">
        <v>0</v>
      </c>
      <c r="V45" s="152">
        <f>ROUND(E45*U45,2)</f>
        <v>0</v>
      </c>
      <c r="W45" s="152"/>
      <c r="X45" s="152" t="s">
        <v>552</v>
      </c>
      <c r="Y45" s="152" t="s">
        <v>236</v>
      </c>
      <c r="Z45" s="141"/>
      <c r="AA45" s="141"/>
      <c r="AB45" s="141"/>
      <c r="AC45" s="141"/>
      <c r="AD45" s="141"/>
      <c r="AE45" s="141"/>
      <c r="AF45" s="141"/>
      <c r="AG45" s="141" t="s">
        <v>553</v>
      </c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/>
      <c r="BG45" s="141"/>
      <c r="BH45" s="141"/>
    </row>
    <row r="46" spans="1:60" ht="22.5" outlineLevel="2" x14ac:dyDescent="0.2">
      <c r="A46" s="148"/>
      <c r="B46" s="149"/>
      <c r="C46" s="253" t="s">
        <v>573</v>
      </c>
      <c r="D46" s="254"/>
      <c r="E46" s="254"/>
      <c r="F46" s="254"/>
      <c r="G46" s="254"/>
      <c r="H46" s="152"/>
      <c r="I46" s="152"/>
      <c r="J46" s="152"/>
      <c r="K46" s="152"/>
      <c r="L46" s="152"/>
      <c r="M46" s="152"/>
      <c r="N46" s="151"/>
      <c r="O46" s="151"/>
      <c r="P46" s="151"/>
      <c r="Q46" s="151"/>
      <c r="R46" s="152"/>
      <c r="S46" s="152"/>
      <c r="T46" s="152"/>
      <c r="U46" s="152"/>
      <c r="V46" s="152"/>
      <c r="W46" s="152"/>
      <c r="X46" s="152"/>
      <c r="Y46" s="152"/>
      <c r="Z46" s="141"/>
      <c r="AA46" s="141"/>
      <c r="AB46" s="141"/>
      <c r="AC46" s="141"/>
      <c r="AD46" s="141"/>
      <c r="AE46" s="141"/>
      <c r="AF46" s="141"/>
      <c r="AG46" s="141" t="s">
        <v>246</v>
      </c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71" t="str">
        <f>C46</f>
        <v>Náklady zhotovitele, související s prováděním zkoušek a revizí předepsaných technickými normami nebo objednatelem a které jsou pro provedení díla nezbytné.</v>
      </c>
      <c r="BB46" s="141"/>
      <c r="BC46" s="141"/>
      <c r="BD46" s="141"/>
      <c r="BE46" s="141"/>
      <c r="BF46" s="141"/>
      <c r="BG46" s="141"/>
      <c r="BH46" s="141"/>
    </row>
    <row r="47" spans="1:60" outlineLevel="1" x14ac:dyDescent="0.2">
      <c r="A47" s="164">
        <v>17</v>
      </c>
      <c r="B47" s="165" t="s">
        <v>574</v>
      </c>
      <c r="C47" s="181" t="s">
        <v>575</v>
      </c>
      <c r="D47" s="166" t="s">
        <v>551</v>
      </c>
      <c r="E47" s="167">
        <v>1</v>
      </c>
      <c r="F47" s="168"/>
      <c r="G47" s="169">
        <f>ROUND(E47*F47,2)</f>
        <v>0</v>
      </c>
      <c r="H47" s="168"/>
      <c r="I47" s="169">
        <f>ROUND(E47*H47,2)</f>
        <v>0</v>
      </c>
      <c r="J47" s="168"/>
      <c r="K47" s="169">
        <f>ROUND(E47*J47,2)</f>
        <v>0</v>
      </c>
      <c r="L47" s="169">
        <v>21</v>
      </c>
      <c r="M47" s="169">
        <f>G47*(1+L47/100)</f>
        <v>0</v>
      </c>
      <c r="N47" s="167">
        <v>0</v>
      </c>
      <c r="O47" s="167">
        <f>ROUND(E47*N47,2)</f>
        <v>0</v>
      </c>
      <c r="P47" s="167">
        <v>0</v>
      </c>
      <c r="Q47" s="167">
        <f>ROUND(E47*P47,2)</f>
        <v>0</v>
      </c>
      <c r="R47" s="169"/>
      <c r="S47" s="169" t="s">
        <v>234</v>
      </c>
      <c r="T47" s="170" t="s">
        <v>275</v>
      </c>
      <c r="U47" s="152">
        <v>0</v>
      </c>
      <c r="V47" s="152">
        <f>ROUND(E47*U47,2)</f>
        <v>0</v>
      </c>
      <c r="W47" s="152"/>
      <c r="X47" s="152" t="s">
        <v>552</v>
      </c>
      <c r="Y47" s="152" t="s">
        <v>236</v>
      </c>
      <c r="Z47" s="141"/>
      <c r="AA47" s="141"/>
      <c r="AB47" s="141"/>
      <c r="AC47" s="141"/>
      <c r="AD47" s="141"/>
      <c r="AE47" s="141"/>
      <c r="AF47" s="141"/>
      <c r="AG47" s="141" t="s">
        <v>553</v>
      </c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</row>
    <row r="48" spans="1:60" ht="22.5" outlineLevel="2" x14ac:dyDescent="0.2">
      <c r="A48" s="148"/>
      <c r="B48" s="149"/>
      <c r="C48" s="253" t="s">
        <v>576</v>
      </c>
      <c r="D48" s="254"/>
      <c r="E48" s="254"/>
      <c r="F48" s="254"/>
      <c r="G48" s="254"/>
      <c r="H48" s="152"/>
      <c r="I48" s="152"/>
      <c r="J48" s="152"/>
      <c r="K48" s="152"/>
      <c r="L48" s="152"/>
      <c r="M48" s="152"/>
      <c r="N48" s="151"/>
      <c r="O48" s="151"/>
      <c r="P48" s="151"/>
      <c r="Q48" s="151"/>
      <c r="R48" s="152"/>
      <c r="S48" s="152"/>
      <c r="T48" s="152"/>
      <c r="U48" s="152"/>
      <c r="V48" s="152"/>
      <c r="W48" s="152"/>
      <c r="X48" s="152"/>
      <c r="Y48" s="152"/>
      <c r="Z48" s="141"/>
      <c r="AA48" s="141"/>
      <c r="AB48" s="141"/>
      <c r="AC48" s="141"/>
      <c r="AD48" s="141"/>
      <c r="AE48" s="141"/>
      <c r="AF48" s="141"/>
      <c r="AG48" s="141" t="s">
        <v>246</v>
      </c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71" t="str">
        <f>C48</f>
        <v>Náklady na vyhotovení dokumentace skutečného provedení stavby a její předání objednateli v požadované formě a požadovaném počtu. (Vyznačení změn do DPS).</v>
      </c>
      <c r="BB48" s="141"/>
      <c r="BC48" s="141"/>
      <c r="BD48" s="141"/>
      <c r="BE48" s="141"/>
      <c r="BF48" s="141"/>
      <c r="BG48" s="141"/>
      <c r="BH48" s="141"/>
    </row>
    <row r="49" spans="1:33" x14ac:dyDescent="0.2">
      <c r="A49" s="3"/>
      <c r="B49" s="4"/>
      <c r="C49" s="185"/>
      <c r="D49" s="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AE49">
        <v>12</v>
      </c>
      <c r="AF49">
        <v>21</v>
      </c>
      <c r="AG49" t="s">
        <v>214</v>
      </c>
    </row>
    <row r="50" spans="1:33" x14ac:dyDescent="0.2">
      <c r="A50" s="144"/>
      <c r="B50" s="145" t="s">
        <v>28</v>
      </c>
      <c r="C50" s="186"/>
      <c r="D50" s="146"/>
      <c r="E50" s="147"/>
      <c r="F50" s="147"/>
      <c r="G50" s="163">
        <f>G8+G35+G42</f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AE50">
        <f>SUMIF(L7:L48,AE49,G7:G48)</f>
        <v>0</v>
      </c>
      <c r="AF50">
        <f>SUMIF(L7:L48,AF49,G7:G48)</f>
        <v>0</v>
      </c>
      <c r="AG50" t="s">
        <v>580</v>
      </c>
    </row>
    <row r="51" spans="1:33" x14ac:dyDescent="0.2">
      <c r="C51" s="187"/>
      <c r="D51" s="10"/>
      <c r="AG51" t="s">
        <v>581</v>
      </c>
    </row>
    <row r="52" spans="1:33" x14ac:dyDescent="0.2">
      <c r="D52" s="10"/>
    </row>
    <row r="53" spans="1:33" x14ac:dyDescent="0.2">
      <c r="D53" s="10"/>
    </row>
    <row r="54" spans="1:33" x14ac:dyDescent="0.2">
      <c r="D54" s="10"/>
    </row>
    <row r="55" spans="1:33" x14ac:dyDescent="0.2">
      <c r="D55" s="10"/>
    </row>
    <row r="56" spans="1:33" x14ac:dyDescent="0.2">
      <c r="D56" s="10"/>
    </row>
    <row r="57" spans="1:33" x14ac:dyDescent="0.2">
      <c r="D57" s="10"/>
    </row>
    <row r="58" spans="1:33" x14ac:dyDescent="0.2">
      <c r="D58" s="10"/>
    </row>
    <row r="59" spans="1:33" x14ac:dyDescent="0.2">
      <c r="D59" s="10"/>
    </row>
    <row r="60" spans="1:33" x14ac:dyDescent="0.2">
      <c r="D60" s="10"/>
    </row>
    <row r="61" spans="1:33" x14ac:dyDescent="0.2">
      <c r="D61" s="10"/>
    </row>
    <row r="62" spans="1:33" x14ac:dyDescent="0.2">
      <c r="D62" s="10"/>
    </row>
    <row r="63" spans="1:33" x14ac:dyDescent="0.2">
      <c r="D63" s="10"/>
    </row>
    <row r="64" spans="1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formatRows="0"/>
  <mergeCells count="15">
    <mergeCell ref="C44:G44"/>
    <mergeCell ref="C46:G46"/>
    <mergeCell ref="C48:G48"/>
    <mergeCell ref="C27:G27"/>
    <mergeCell ref="C30:G30"/>
    <mergeCell ref="C33:G33"/>
    <mergeCell ref="C37:G37"/>
    <mergeCell ref="C39:G39"/>
    <mergeCell ref="C41:G41"/>
    <mergeCell ref="C24:G24"/>
    <mergeCell ref="A1:G1"/>
    <mergeCell ref="C2:G2"/>
    <mergeCell ref="C3:G3"/>
    <mergeCell ref="C4:G4"/>
    <mergeCell ref="C18:G18"/>
  </mergeCells>
  <pageMargins left="0.39370078740157483" right="0.19685039370078741" top="0.59055118110236227" bottom="0.39370078740157483" header="0" footer="0.19685039370078741"/>
  <pageSetup paperSize="9" orientation="landscape" verticalDpi="0" r:id="rId1"/>
  <headerFooter alignWithMargins="0">
    <oddFooter>&amp;L&amp;8Zpracováno programem &amp;"Arial CE,Tučné"BUILDpower S,  © RTS, a.s.&amp;C&amp;8Stránka &amp;P z &amp;N&amp;R&amp;8HP4-7-51967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BH5000"/>
  <sheetViews>
    <sheetView workbookViewId="0">
      <pane ySplit="7" topLeftCell="A8" activePane="bottomLeft" state="frozen"/>
      <selection activeCell="B1" sqref="B1:J1"/>
      <selection pane="bottomLeft" sqref="A1:J1"/>
    </sheetView>
  </sheetViews>
  <sheetFormatPr defaultRowHeight="12.75" outlineLevelRow="3" x14ac:dyDescent="0.2"/>
  <cols>
    <col min="1" max="1" width="3.42578125" customWidth="1"/>
    <col min="2" max="2" width="12.42578125" style="116" customWidth="1"/>
    <col min="3" max="3" width="63.28515625" style="116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55" t="s">
        <v>201</v>
      </c>
      <c r="B1" s="255"/>
      <c r="C1" s="255"/>
      <c r="D1" s="255"/>
      <c r="E1" s="255"/>
      <c r="F1" s="255"/>
      <c r="G1" s="255"/>
      <c r="AG1" t="s">
        <v>202</v>
      </c>
    </row>
    <row r="2" spans="1:60" ht="24.95" customHeight="1" x14ac:dyDescent="0.2">
      <c r="A2" s="48" t="s">
        <v>7</v>
      </c>
      <c r="B2" s="195" t="s">
        <v>42</v>
      </c>
      <c r="C2" s="256" t="s">
        <v>43</v>
      </c>
      <c r="D2" s="257"/>
      <c r="E2" s="257"/>
      <c r="F2" s="257"/>
      <c r="G2" s="258"/>
      <c r="AG2" t="s">
        <v>203</v>
      </c>
    </row>
    <row r="3" spans="1:60" ht="24.95" customHeight="1" x14ac:dyDescent="0.2">
      <c r="A3" s="48" t="s">
        <v>8</v>
      </c>
      <c r="B3" s="47" t="s">
        <v>80</v>
      </c>
      <c r="C3" s="259" t="s">
        <v>81</v>
      </c>
      <c r="D3" s="260"/>
      <c r="E3" s="260"/>
      <c r="F3" s="260"/>
      <c r="G3" s="261"/>
      <c r="AC3" s="116" t="s">
        <v>203</v>
      </c>
      <c r="AG3" t="s">
        <v>204</v>
      </c>
    </row>
    <row r="4" spans="1:60" ht="24.95" customHeight="1" x14ac:dyDescent="0.2">
      <c r="A4" s="135" t="s">
        <v>9</v>
      </c>
      <c r="B4" s="196" t="s">
        <v>82</v>
      </c>
      <c r="C4" s="262" t="s">
        <v>83</v>
      </c>
      <c r="D4" s="263"/>
      <c r="E4" s="263"/>
      <c r="F4" s="263"/>
      <c r="G4" s="264"/>
      <c r="AG4" t="s">
        <v>205</v>
      </c>
    </row>
    <row r="5" spans="1:60" x14ac:dyDescent="0.2">
      <c r="D5" s="10"/>
    </row>
    <row r="6" spans="1:60" ht="38.25" x14ac:dyDescent="0.2">
      <c r="A6" s="137" t="s">
        <v>206</v>
      </c>
      <c r="B6" s="139" t="s">
        <v>207</v>
      </c>
      <c r="C6" s="139" t="s">
        <v>208</v>
      </c>
      <c r="D6" s="138" t="s">
        <v>209</v>
      </c>
      <c r="E6" s="137" t="s">
        <v>210</v>
      </c>
      <c r="F6" s="136" t="s">
        <v>211</v>
      </c>
      <c r="G6" s="137" t="s">
        <v>28</v>
      </c>
      <c r="H6" s="140" t="s">
        <v>29</v>
      </c>
      <c r="I6" s="140" t="s">
        <v>212</v>
      </c>
      <c r="J6" s="140" t="s">
        <v>30</v>
      </c>
      <c r="K6" s="140" t="s">
        <v>213</v>
      </c>
      <c r="L6" s="140" t="s">
        <v>214</v>
      </c>
      <c r="M6" s="140" t="s">
        <v>215</v>
      </c>
      <c r="N6" s="140" t="s">
        <v>216</v>
      </c>
      <c r="O6" s="140" t="s">
        <v>217</v>
      </c>
      <c r="P6" s="140" t="s">
        <v>218</v>
      </c>
      <c r="Q6" s="140" t="s">
        <v>219</v>
      </c>
      <c r="R6" s="140" t="s">
        <v>220</v>
      </c>
      <c r="S6" s="140" t="s">
        <v>221</v>
      </c>
      <c r="T6" s="140" t="s">
        <v>222</v>
      </c>
      <c r="U6" s="140" t="s">
        <v>223</v>
      </c>
      <c r="V6" s="140" t="s">
        <v>224</v>
      </c>
      <c r="W6" s="140" t="s">
        <v>225</v>
      </c>
      <c r="X6" s="140" t="s">
        <v>226</v>
      </c>
      <c r="Y6" s="140" t="s">
        <v>227</v>
      </c>
    </row>
    <row r="7" spans="1:60" hidden="1" x14ac:dyDescent="0.2">
      <c r="A7" s="3"/>
      <c r="B7" s="4"/>
      <c r="C7" s="4"/>
      <c r="D7" s="6"/>
      <c r="E7" s="142"/>
      <c r="F7" s="143"/>
      <c r="G7" s="143"/>
      <c r="H7" s="143"/>
      <c r="I7" s="143"/>
      <c r="J7" s="143"/>
      <c r="K7" s="143"/>
      <c r="L7" s="143"/>
      <c r="M7" s="143"/>
      <c r="N7" s="142"/>
      <c r="O7" s="142"/>
      <c r="P7" s="142"/>
      <c r="Q7" s="142"/>
      <c r="R7" s="143"/>
      <c r="S7" s="143"/>
      <c r="T7" s="143"/>
      <c r="U7" s="143"/>
      <c r="V7" s="143"/>
      <c r="W7" s="143"/>
      <c r="X7" s="143"/>
      <c r="Y7" s="143"/>
    </row>
    <row r="8" spans="1:60" x14ac:dyDescent="0.2">
      <c r="A8" s="157" t="s">
        <v>228</v>
      </c>
      <c r="B8" s="158" t="s">
        <v>112</v>
      </c>
      <c r="C8" s="180" t="s">
        <v>113</v>
      </c>
      <c r="D8" s="159"/>
      <c r="E8" s="160"/>
      <c r="F8" s="161"/>
      <c r="G8" s="161">
        <f>SUMIF(AG9:AG48,"&lt;&gt;NOR",G9:G48)</f>
        <v>0</v>
      </c>
      <c r="H8" s="161"/>
      <c r="I8" s="161">
        <f>SUM(I9:I48)</f>
        <v>0</v>
      </c>
      <c r="J8" s="161"/>
      <c r="K8" s="161">
        <f>SUM(K9:K48)</f>
        <v>0</v>
      </c>
      <c r="L8" s="161"/>
      <c r="M8" s="161">
        <f>SUM(M9:M48)</f>
        <v>0</v>
      </c>
      <c r="N8" s="160"/>
      <c r="O8" s="160">
        <f>SUM(O9:O48)</f>
        <v>0</v>
      </c>
      <c r="P8" s="160"/>
      <c r="Q8" s="160">
        <f>SUM(Q9:Q48)</f>
        <v>0</v>
      </c>
      <c r="R8" s="161"/>
      <c r="S8" s="161"/>
      <c r="T8" s="162"/>
      <c r="U8" s="156"/>
      <c r="V8" s="156">
        <f>SUM(V9:V48)</f>
        <v>143.75</v>
      </c>
      <c r="W8" s="156"/>
      <c r="X8" s="156"/>
      <c r="Y8" s="156"/>
      <c r="AG8" t="s">
        <v>229</v>
      </c>
    </row>
    <row r="9" spans="1:60" ht="22.5" outlineLevel="1" x14ac:dyDescent="0.2">
      <c r="A9" s="164">
        <v>1</v>
      </c>
      <c r="B9" s="165" t="s">
        <v>1289</v>
      </c>
      <c r="C9" s="181" t="s">
        <v>1290</v>
      </c>
      <c r="D9" s="166" t="s">
        <v>232</v>
      </c>
      <c r="E9" s="167">
        <v>60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7">
        <v>0</v>
      </c>
      <c r="O9" s="167">
        <f>ROUND(E9*N9,2)</f>
        <v>0</v>
      </c>
      <c r="P9" s="167">
        <v>0</v>
      </c>
      <c r="Q9" s="167">
        <f>ROUND(E9*P9,2)</f>
        <v>0</v>
      </c>
      <c r="R9" s="169" t="s">
        <v>284</v>
      </c>
      <c r="S9" s="169" t="s">
        <v>234</v>
      </c>
      <c r="T9" s="170" t="s">
        <v>234</v>
      </c>
      <c r="U9" s="152">
        <v>0.20300000000000001</v>
      </c>
      <c r="V9" s="152">
        <f>ROUND(E9*U9,2)</f>
        <v>12.18</v>
      </c>
      <c r="W9" s="152"/>
      <c r="X9" s="152" t="s">
        <v>285</v>
      </c>
      <c r="Y9" s="152" t="s">
        <v>236</v>
      </c>
      <c r="Z9" s="141"/>
      <c r="AA9" s="141"/>
      <c r="AB9" s="141"/>
      <c r="AC9" s="141"/>
      <c r="AD9" s="141"/>
      <c r="AE9" s="141"/>
      <c r="AF9" s="141"/>
      <c r="AG9" s="141" t="s">
        <v>286</v>
      </c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</row>
    <row r="10" spans="1:60" ht="22.5" outlineLevel="2" x14ac:dyDescent="0.2">
      <c r="A10" s="148"/>
      <c r="B10" s="149"/>
      <c r="C10" s="265" t="s">
        <v>1291</v>
      </c>
      <c r="D10" s="266"/>
      <c r="E10" s="266"/>
      <c r="F10" s="266"/>
      <c r="G10" s="266"/>
      <c r="H10" s="152"/>
      <c r="I10" s="152"/>
      <c r="J10" s="152"/>
      <c r="K10" s="152"/>
      <c r="L10" s="152"/>
      <c r="M10" s="152"/>
      <c r="N10" s="151"/>
      <c r="O10" s="151"/>
      <c r="P10" s="151"/>
      <c r="Q10" s="151"/>
      <c r="R10" s="152"/>
      <c r="S10" s="152"/>
      <c r="T10" s="152"/>
      <c r="U10" s="152"/>
      <c r="V10" s="152"/>
      <c r="W10" s="152"/>
      <c r="X10" s="152"/>
      <c r="Y10" s="152"/>
      <c r="Z10" s="141"/>
      <c r="AA10" s="141"/>
      <c r="AB10" s="141"/>
      <c r="AC10" s="141"/>
      <c r="AD10" s="141"/>
      <c r="AE10" s="141"/>
      <c r="AF10" s="141"/>
      <c r="AG10" s="141" t="s">
        <v>239</v>
      </c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71" t="str">
        <f>C10</f>
        <v>na vzdálenost od hladiny vody v jímce po výšku roviny proložené osou nejvyššího bodu výtlačného potrubí. Včetně odpadní potrubí v délce do 20 m.</v>
      </c>
      <c r="BB10" s="141"/>
      <c r="BC10" s="141"/>
      <c r="BD10" s="141"/>
      <c r="BE10" s="141"/>
      <c r="BF10" s="141"/>
      <c r="BG10" s="141"/>
      <c r="BH10" s="141"/>
    </row>
    <row r="11" spans="1:60" ht="22.5" outlineLevel="1" x14ac:dyDescent="0.2">
      <c r="A11" s="164">
        <v>2</v>
      </c>
      <c r="B11" s="165" t="s">
        <v>1293</v>
      </c>
      <c r="C11" s="181" t="s">
        <v>1294</v>
      </c>
      <c r="D11" s="166" t="s">
        <v>884</v>
      </c>
      <c r="E11" s="167">
        <v>30</v>
      </c>
      <c r="F11" s="168"/>
      <c r="G11" s="169">
        <f>ROUND(E11*F11,2)</f>
        <v>0</v>
      </c>
      <c r="H11" s="168"/>
      <c r="I11" s="169">
        <f>ROUND(E11*H11,2)</f>
        <v>0</v>
      </c>
      <c r="J11" s="168"/>
      <c r="K11" s="169">
        <f>ROUND(E11*J11,2)</f>
        <v>0</v>
      </c>
      <c r="L11" s="169">
        <v>21</v>
      </c>
      <c r="M11" s="169">
        <f>G11*(1+L11/100)</f>
        <v>0</v>
      </c>
      <c r="N11" s="167">
        <v>0</v>
      </c>
      <c r="O11" s="167">
        <f>ROUND(E11*N11,2)</f>
        <v>0</v>
      </c>
      <c r="P11" s="167">
        <v>0</v>
      </c>
      <c r="Q11" s="167">
        <f>ROUND(E11*P11,2)</f>
        <v>0</v>
      </c>
      <c r="R11" s="169" t="s">
        <v>284</v>
      </c>
      <c r="S11" s="169" t="s">
        <v>234</v>
      </c>
      <c r="T11" s="170" t="s">
        <v>234</v>
      </c>
      <c r="U11" s="152">
        <v>0</v>
      </c>
      <c r="V11" s="152">
        <f>ROUND(E11*U11,2)</f>
        <v>0</v>
      </c>
      <c r="W11" s="152"/>
      <c r="X11" s="152" t="s">
        <v>285</v>
      </c>
      <c r="Y11" s="152" t="s">
        <v>236</v>
      </c>
      <c r="Z11" s="141"/>
      <c r="AA11" s="141"/>
      <c r="AB11" s="141"/>
      <c r="AC11" s="141"/>
      <c r="AD11" s="141"/>
      <c r="AE11" s="141"/>
      <c r="AF11" s="141"/>
      <c r="AG11" s="141" t="s">
        <v>286</v>
      </c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</row>
    <row r="12" spans="1:60" ht="22.5" outlineLevel="2" x14ac:dyDescent="0.2">
      <c r="A12" s="148"/>
      <c r="B12" s="149"/>
      <c r="C12" s="265" t="s">
        <v>1295</v>
      </c>
      <c r="D12" s="266"/>
      <c r="E12" s="266"/>
      <c r="F12" s="266"/>
      <c r="G12" s="266"/>
      <c r="H12" s="152"/>
      <c r="I12" s="152"/>
      <c r="J12" s="152"/>
      <c r="K12" s="152"/>
      <c r="L12" s="152"/>
      <c r="M12" s="152"/>
      <c r="N12" s="151"/>
      <c r="O12" s="151"/>
      <c r="P12" s="151"/>
      <c r="Q12" s="151"/>
      <c r="R12" s="152"/>
      <c r="S12" s="152"/>
      <c r="T12" s="152"/>
      <c r="U12" s="152"/>
      <c r="V12" s="152"/>
      <c r="W12" s="152"/>
      <c r="X12" s="152"/>
      <c r="Y12" s="152"/>
      <c r="Z12" s="141"/>
      <c r="AA12" s="141"/>
      <c r="AB12" s="141"/>
      <c r="AC12" s="141"/>
      <c r="AD12" s="141"/>
      <c r="AE12" s="141"/>
      <c r="AF12" s="141"/>
      <c r="AG12" s="141" t="s">
        <v>239</v>
      </c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71" t="str">
        <f>C12</f>
        <v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v>
      </c>
      <c r="BB12" s="141"/>
      <c r="BC12" s="141"/>
      <c r="BD12" s="141"/>
      <c r="BE12" s="141"/>
      <c r="BF12" s="141"/>
      <c r="BG12" s="141"/>
      <c r="BH12" s="141"/>
    </row>
    <row r="13" spans="1:60" outlineLevel="1" x14ac:dyDescent="0.2">
      <c r="A13" s="164">
        <v>3</v>
      </c>
      <c r="B13" s="165" t="s">
        <v>2141</v>
      </c>
      <c r="C13" s="181" t="s">
        <v>2142</v>
      </c>
      <c r="D13" s="166" t="s">
        <v>244</v>
      </c>
      <c r="E13" s="167">
        <v>10</v>
      </c>
      <c r="F13" s="168"/>
      <c r="G13" s="169">
        <f>ROUND(E13*F13,2)</f>
        <v>0</v>
      </c>
      <c r="H13" s="168"/>
      <c r="I13" s="169">
        <f>ROUND(E13*H13,2)</f>
        <v>0</v>
      </c>
      <c r="J13" s="168"/>
      <c r="K13" s="169">
        <f>ROUND(E13*J13,2)</f>
        <v>0</v>
      </c>
      <c r="L13" s="169">
        <v>21</v>
      </c>
      <c r="M13" s="169">
        <f>G13*(1+L13/100)</f>
        <v>0</v>
      </c>
      <c r="N13" s="167">
        <v>0</v>
      </c>
      <c r="O13" s="167">
        <f>ROUND(E13*N13,2)</f>
        <v>0</v>
      </c>
      <c r="P13" s="167">
        <v>0</v>
      </c>
      <c r="Q13" s="167">
        <f>ROUND(E13*P13,2)</f>
        <v>0</v>
      </c>
      <c r="R13" s="169" t="s">
        <v>284</v>
      </c>
      <c r="S13" s="169" t="s">
        <v>234</v>
      </c>
      <c r="T13" s="170" t="s">
        <v>234</v>
      </c>
      <c r="U13" s="152">
        <v>1.7629999999999999</v>
      </c>
      <c r="V13" s="152">
        <f>ROUND(E13*U13,2)</f>
        <v>17.63</v>
      </c>
      <c r="W13" s="152"/>
      <c r="X13" s="152" t="s">
        <v>285</v>
      </c>
      <c r="Y13" s="152" t="s">
        <v>236</v>
      </c>
      <c r="Z13" s="141"/>
      <c r="AA13" s="141"/>
      <c r="AB13" s="141"/>
      <c r="AC13" s="141"/>
      <c r="AD13" s="141"/>
      <c r="AE13" s="141"/>
      <c r="AF13" s="141"/>
      <c r="AG13" s="141" t="s">
        <v>286</v>
      </c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</row>
    <row r="14" spans="1:60" outlineLevel="2" x14ac:dyDescent="0.2">
      <c r="A14" s="148"/>
      <c r="B14" s="149"/>
      <c r="C14" s="265" t="s">
        <v>2143</v>
      </c>
      <c r="D14" s="266"/>
      <c r="E14" s="266"/>
      <c r="F14" s="266"/>
      <c r="G14" s="266"/>
      <c r="H14" s="152"/>
      <c r="I14" s="152"/>
      <c r="J14" s="152"/>
      <c r="K14" s="152"/>
      <c r="L14" s="152"/>
      <c r="M14" s="152"/>
      <c r="N14" s="151"/>
      <c r="O14" s="151"/>
      <c r="P14" s="151"/>
      <c r="Q14" s="151"/>
      <c r="R14" s="152"/>
      <c r="S14" s="152"/>
      <c r="T14" s="152"/>
      <c r="U14" s="152"/>
      <c r="V14" s="152"/>
      <c r="W14" s="152"/>
      <c r="X14" s="152"/>
      <c r="Y14" s="152"/>
      <c r="Z14" s="141"/>
      <c r="AA14" s="141"/>
      <c r="AB14" s="141"/>
      <c r="AC14" s="141"/>
      <c r="AD14" s="141"/>
      <c r="AE14" s="141"/>
      <c r="AF14" s="141"/>
      <c r="AG14" s="141" t="s">
        <v>239</v>
      </c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71" t="str">
        <f>C14</f>
        <v>Příplatek k cenám hloubených vykopávek za ztížení vykopávky v blízkosti podzemního vedení nebo výbušnin pro jakoukoliv třídu horniny.</v>
      </c>
      <c r="BB14" s="141"/>
      <c r="BC14" s="141"/>
      <c r="BD14" s="141"/>
      <c r="BE14" s="141"/>
      <c r="BF14" s="141"/>
      <c r="BG14" s="141"/>
      <c r="BH14" s="141"/>
    </row>
    <row r="15" spans="1:60" outlineLevel="1" x14ac:dyDescent="0.2">
      <c r="A15" s="164">
        <v>4</v>
      </c>
      <c r="B15" s="165" t="s">
        <v>2144</v>
      </c>
      <c r="C15" s="181" t="s">
        <v>2145</v>
      </c>
      <c r="D15" s="166" t="s">
        <v>244</v>
      </c>
      <c r="E15" s="167">
        <v>27.684999999999999</v>
      </c>
      <c r="F15" s="168"/>
      <c r="G15" s="169">
        <f>ROUND(E15*F15,2)</f>
        <v>0</v>
      </c>
      <c r="H15" s="168"/>
      <c r="I15" s="169">
        <f>ROUND(E15*H15,2)</f>
        <v>0</v>
      </c>
      <c r="J15" s="168"/>
      <c r="K15" s="169">
        <f>ROUND(E15*J15,2)</f>
        <v>0</v>
      </c>
      <c r="L15" s="169">
        <v>21</v>
      </c>
      <c r="M15" s="169">
        <f>G15*(1+L15/100)</f>
        <v>0</v>
      </c>
      <c r="N15" s="167">
        <v>0</v>
      </c>
      <c r="O15" s="167">
        <f>ROUND(E15*N15,2)</f>
        <v>0</v>
      </c>
      <c r="P15" s="167">
        <v>0</v>
      </c>
      <c r="Q15" s="167">
        <f>ROUND(E15*P15,2)</f>
        <v>0</v>
      </c>
      <c r="R15" s="169" t="s">
        <v>284</v>
      </c>
      <c r="S15" s="169" t="s">
        <v>234</v>
      </c>
      <c r="T15" s="170" t="s">
        <v>234</v>
      </c>
      <c r="U15" s="152">
        <v>0.26666000000000001</v>
      </c>
      <c r="V15" s="152">
        <f>ROUND(E15*U15,2)</f>
        <v>7.38</v>
      </c>
      <c r="W15" s="152"/>
      <c r="X15" s="152" t="s">
        <v>285</v>
      </c>
      <c r="Y15" s="152" t="s">
        <v>236</v>
      </c>
      <c r="Z15" s="141"/>
      <c r="AA15" s="141"/>
      <c r="AB15" s="141"/>
      <c r="AC15" s="141"/>
      <c r="AD15" s="141"/>
      <c r="AE15" s="141"/>
      <c r="AF15" s="141"/>
      <c r="AG15" s="141" t="s">
        <v>286</v>
      </c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</row>
    <row r="16" spans="1:60" ht="33.75" outlineLevel="2" x14ac:dyDescent="0.2">
      <c r="A16" s="148"/>
      <c r="B16" s="149"/>
      <c r="C16" s="265" t="s">
        <v>1310</v>
      </c>
      <c r="D16" s="266"/>
      <c r="E16" s="266"/>
      <c r="F16" s="266"/>
      <c r="G16" s="266"/>
      <c r="H16" s="152"/>
      <c r="I16" s="152"/>
      <c r="J16" s="152"/>
      <c r="K16" s="152"/>
      <c r="L16" s="152"/>
      <c r="M16" s="152"/>
      <c r="N16" s="151"/>
      <c r="O16" s="151"/>
      <c r="P16" s="151"/>
      <c r="Q16" s="151"/>
      <c r="R16" s="152"/>
      <c r="S16" s="152"/>
      <c r="T16" s="152"/>
      <c r="U16" s="152"/>
      <c r="V16" s="152"/>
      <c r="W16" s="152"/>
      <c r="X16" s="152"/>
      <c r="Y16" s="152"/>
      <c r="Z16" s="141"/>
      <c r="AA16" s="141"/>
      <c r="AB16" s="141"/>
      <c r="AC16" s="141"/>
      <c r="AD16" s="141"/>
      <c r="AE16" s="141"/>
      <c r="AF16" s="141"/>
      <c r="AG16" s="141" t="s">
        <v>239</v>
      </c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71" t="str">
        <f>C16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16" s="141"/>
      <c r="BC16" s="141"/>
      <c r="BD16" s="141"/>
      <c r="BE16" s="141"/>
      <c r="BF16" s="141"/>
      <c r="BG16" s="141"/>
      <c r="BH16" s="141"/>
    </row>
    <row r="17" spans="1:60" outlineLevel="2" x14ac:dyDescent="0.2">
      <c r="A17" s="148"/>
      <c r="B17" s="149"/>
      <c r="C17" s="182" t="s">
        <v>2146</v>
      </c>
      <c r="D17" s="154"/>
      <c r="E17" s="155">
        <v>21.734999999999999</v>
      </c>
      <c r="F17" s="152"/>
      <c r="G17" s="152"/>
      <c r="H17" s="152"/>
      <c r="I17" s="152"/>
      <c r="J17" s="152"/>
      <c r="K17" s="152"/>
      <c r="L17" s="152"/>
      <c r="M17" s="152"/>
      <c r="N17" s="151"/>
      <c r="O17" s="151"/>
      <c r="P17" s="151"/>
      <c r="Q17" s="151"/>
      <c r="R17" s="152"/>
      <c r="S17" s="152"/>
      <c r="T17" s="152"/>
      <c r="U17" s="152"/>
      <c r="V17" s="152"/>
      <c r="W17" s="152"/>
      <c r="X17" s="152"/>
      <c r="Y17" s="152"/>
      <c r="Z17" s="141"/>
      <c r="AA17" s="141"/>
      <c r="AB17" s="141"/>
      <c r="AC17" s="141"/>
      <c r="AD17" s="141"/>
      <c r="AE17" s="141"/>
      <c r="AF17" s="141"/>
      <c r="AG17" s="141" t="s">
        <v>241</v>
      </c>
      <c r="AH17" s="141">
        <v>0</v>
      </c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</row>
    <row r="18" spans="1:60" outlineLevel="3" x14ac:dyDescent="0.2">
      <c r="A18" s="148"/>
      <c r="B18" s="149"/>
      <c r="C18" s="182" t="s">
        <v>2147</v>
      </c>
      <c r="D18" s="154"/>
      <c r="E18" s="155">
        <v>10.95</v>
      </c>
      <c r="F18" s="152"/>
      <c r="G18" s="152"/>
      <c r="H18" s="152"/>
      <c r="I18" s="152"/>
      <c r="J18" s="152"/>
      <c r="K18" s="152"/>
      <c r="L18" s="152"/>
      <c r="M18" s="152"/>
      <c r="N18" s="151"/>
      <c r="O18" s="151"/>
      <c r="P18" s="151"/>
      <c r="Q18" s="151"/>
      <c r="R18" s="152"/>
      <c r="S18" s="152"/>
      <c r="T18" s="152"/>
      <c r="U18" s="152"/>
      <c r="V18" s="152"/>
      <c r="W18" s="152"/>
      <c r="X18" s="152"/>
      <c r="Y18" s="152"/>
      <c r="Z18" s="141"/>
      <c r="AA18" s="141"/>
      <c r="AB18" s="141"/>
      <c r="AC18" s="141"/>
      <c r="AD18" s="141"/>
      <c r="AE18" s="141"/>
      <c r="AF18" s="141"/>
      <c r="AG18" s="141" t="s">
        <v>241</v>
      </c>
      <c r="AH18" s="141">
        <v>0</v>
      </c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</row>
    <row r="19" spans="1:60" outlineLevel="3" x14ac:dyDescent="0.2">
      <c r="A19" s="148"/>
      <c r="B19" s="149"/>
      <c r="C19" s="182" t="s">
        <v>2148</v>
      </c>
      <c r="D19" s="154"/>
      <c r="E19" s="155">
        <v>-5</v>
      </c>
      <c r="F19" s="152"/>
      <c r="G19" s="152"/>
      <c r="H19" s="152"/>
      <c r="I19" s="152"/>
      <c r="J19" s="152"/>
      <c r="K19" s="152"/>
      <c r="L19" s="152"/>
      <c r="M19" s="152"/>
      <c r="N19" s="151"/>
      <c r="O19" s="151"/>
      <c r="P19" s="151"/>
      <c r="Q19" s="151"/>
      <c r="R19" s="152"/>
      <c r="S19" s="152"/>
      <c r="T19" s="152"/>
      <c r="U19" s="152"/>
      <c r="V19" s="152"/>
      <c r="W19" s="152"/>
      <c r="X19" s="152"/>
      <c r="Y19" s="152"/>
      <c r="Z19" s="141"/>
      <c r="AA19" s="141"/>
      <c r="AB19" s="141"/>
      <c r="AC19" s="141"/>
      <c r="AD19" s="141"/>
      <c r="AE19" s="141"/>
      <c r="AF19" s="141"/>
      <c r="AG19" s="141" t="s">
        <v>241</v>
      </c>
      <c r="AH19" s="141">
        <v>0</v>
      </c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</row>
    <row r="20" spans="1:60" outlineLevel="1" x14ac:dyDescent="0.2">
      <c r="A20" s="164">
        <v>5</v>
      </c>
      <c r="B20" s="165" t="s">
        <v>1344</v>
      </c>
      <c r="C20" s="181" t="s">
        <v>1345</v>
      </c>
      <c r="D20" s="166" t="s">
        <v>244</v>
      </c>
      <c r="E20" s="167">
        <v>27.684999999999999</v>
      </c>
      <c r="F20" s="168"/>
      <c r="G20" s="169">
        <f>ROUND(E20*F20,2)</f>
        <v>0</v>
      </c>
      <c r="H20" s="168"/>
      <c r="I20" s="169">
        <f>ROUND(E20*H20,2)</f>
        <v>0</v>
      </c>
      <c r="J20" s="168"/>
      <c r="K20" s="169">
        <f>ROUND(E20*J20,2)</f>
        <v>0</v>
      </c>
      <c r="L20" s="169">
        <v>21</v>
      </c>
      <c r="M20" s="169">
        <f>G20*(1+L20/100)</f>
        <v>0</v>
      </c>
      <c r="N20" s="167">
        <v>0</v>
      </c>
      <c r="O20" s="167">
        <f>ROUND(E20*N20,2)</f>
        <v>0</v>
      </c>
      <c r="P20" s="167">
        <v>0</v>
      </c>
      <c r="Q20" s="167">
        <f>ROUND(E20*P20,2)</f>
        <v>0</v>
      </c>
      <c r="R20" s="169" t="s">
        <v>284</v>
      </c>
      <c r="S20" s="169" t="s">
        <v>234</v>
      </c>
      <c r="T20" s="170" t="s">
        <v>234</v>
      </c>
      <c r="U20" s="152">
        <v>4.3099999999999999E-2</v>
      </c>
      <c r="V20" s="152">
        <f>ROUND(E20*U20,2)</f>
        <v>1.19</v>
      </c>
      <c r="W20" s="152"/>
      <c r="X20" s="152" t="s">
        <v>285</v>
      </c>
      <c r="Y20" s="152" t="s">
        <v>236</v>
      </c>
      <c r="Z20" s="141"/>
      <c r="AA20" s="141"/>
      <c r="AB20" s="141"/>
      <c r="AC20" s="141"/>
      <c r="AD20" s="141"/>
      <c r="AE20" s="141"/>
      <c r="AF20" s="141"/>
      <c r="AG20" s="141" t="s">
        <v>286</v>
      </c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</row>
    <row r="21" spans="1:60" ht="33.75" outlineLevel="2" x14ac:dyDescent="0.2">
      <c r="A21" s="148"/>
      <c r="B21" s="149"/>
      <c r="C21" s="265" t="s">
        <v>1310</v>
      </c>
      <c r="D21" s="266"/>
      <c r="E21" s="266"/>
      <c r="F21" s="266"/>
      <c r="G21" s="266"/>
      <c r="H21" s="152"/>
      <c r="I21" s="152"/>
      <c r="J21" s="152"/>
      <c r="K21" s="152"/>
      <c r="L21" s="152"/>
      <c r="M21" s="152"/>
      <c r="N21" s="151"/>
      <c r="O21" s="151"/>
      <c r="P21" s="151"/>
      <c r="Q21" s="151"/>
      <c r="R21" s="152"/>
      <c r="S21" s="152"/>
      <c r="T21" s="152"/>
      <c r="U21" s="152"/>
      <c r="V21" s="152"/>
      <c r="W21" s="152"/>
      <c r="X21" s="152"/>
      <c r="Y21" s="152"/>
      <c r="Z21" s="141"/>
      <c r="AA21" s="141"/>
      <c r="AB21" s="141"/>
      <c r="AC21" s="141"/>
      <c r="AD21" s="141"/>
      <c r="AE21" s="141"/>
      <c r="AF21" s="141"/>
      <c r="AG21" s="141" t="s">
        <v>239</v>
      </c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71" t="str">
        <f>C21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21" s="141"/>
      <c r="BC21" s="141"/>
      <c r="BD21" s="141"/>
      <c r="BE21" s="141"/>
      <c r="BF21" s="141"/>
      <c r="BG21" s="141"/>
      <c r="BH21" s="141"/>
    </row>
    <row r="22" spans="1:60" outlineLevel="1" x14ac:dyDescent="0.2">
      <c r="A22" s="164">
        <v>6</v>
      </c>
      <c r="B22" s="165" t="s">
        <v>2149</v>
      </c>
      <c r="C22" s="181" t="s">
        <v>2150</v>
      </c>
      <c r="D22" s="166" t="s">
        <v>244</v>
      </c>
      <c r="E22" s="167">
        <v>27.684999999999999</v>
      </c>
      <c r="F22" s="168"/>
      <c r="G22" s="169">
        <f>ROUND(E22*F22,2)</f>
        <v>0</v>
      </c>
      <c r="H22" s="168"/>
      <c r="I22" s="169">
        <f>ROUND(E22*H22,2)</f>
        <v>0</v>
      </c>
      <c r="J22" s="168"/>
      <c r="K22" s="169">
        <f>ROUND(E22*J22,2)</f>
        <v>0</v>
      </c>
      <c r="L22" s="169">
        <v>21</v>
      </c>
      <c r="M22" s="169">
        <f>G22*(1+L22/100)</f>
        <v>0</v>
      </c>
      <c r="N22" s="167">
        <v>0</v>
      </c>
      <c r="O22" s="167">
        <f>ROUND(E22*N22,2)</f>
        <v>0</v>
      </c>
      <c r="P22" s="167">
        <v>0</v>
      </c>
      <c r="Q22" s="167">
        <f>ROUND(E22*P22,2)</f>
        <v>0</v>
      </c>
      <c r="R22" s="169" t="s">
        <v>284</v>
      </c>
      <c r="S22" s="169" t="s">
        <v>234</v>
      </c>
      <c r="T22" s="170" t="s">
        <v>234</v>
      </c>
      <c r="U22" s="152">
        <v>0.31</v>
      </c>
      <c r="V22" s="152">
        <f>ROUND(E22*U22,2)</f>
        <v>8.58</v>
      </c>
      <c r="W22" s="152"/>
      <c r="X22" s="152" t="s">
        <v>285</v>
      </c>
      <c r="Y22" s="152" t="s">
        <v>236</v>
      </c>
      <c r="Z22" s="141"/>
      <c r="AA22" s="141"/>
      <c r="AB22" s="141"/>
      <c r="AC22" s="141"/>
      <c r="AD22" s="141"/>
      <c r="AE22" s="141"/>
      <c r="AF22" s="141"/>
      <c r="AG22" s="141" t="s">
        <v>286</v>
      </c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</row>
    <row r="23" spans="1:60" ht="33.75" outlineLevel="2" x14ac:dyDescent="0.2">
      <c r="A23" s="148"/>
      <c r="B23" s="149"/>
      <c r="C23" s="265" t="s">
        <v>1310</v>
      </c>
      <c r="D23" s="266"/>
      <c r="E23" s="266"/>
      <c r="F23" s="266"/>
      <c r="G23" s="266"/>
      <c r="H23" s="152"/>
      <c r="I23" s="152"/>
      <c r="J23" s="152"/>
      <c r="K23" s="152"/>
      <c r="L23" s="152"/>
      <c r="M23" s="152"/>
      <c r="N23" s="151"/>
      <c r="O23" s="151"/>
      <c r="P23" s="151"/>
      <c r="Q23" s="151"/>
      <c r="R23" s="152"/>
      <c r="S23" s="152"/>
      <c r="T23" s="152"/>
      <c r="U23" s="152"/>
      <c r="V23" s="152"/>
      <c r="W23" s="152"/>
      <c r="X23" s="152"/>
      <c r="Y23" s="152"/>
      <c r="Z23" s="141"/>
      <c r="AA23" s="141"/>
      <c r="AB23" s="141"/>
      <c r="AC23" s="141"/>
      <c r="AD23" s="141"/>
      <c r="AE23" s="141"/>
      <c r="AF23" s="141"/>
      <c r="AG23" s="141" t="s">
        <v>239</v>
      </c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71" t="str">
        <f>C23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23" s="141"/>
      <c r="BC23" s="141"/>
      <c r="BD23" s="141"/>
      <c r="BE23" s="141"/>
      <c r="BF23" s="141"/>
      <c r="BG23" s="141"/>
      <c r="BH23" s="141"/>
    </row>
    <row r="24" spans="1:60" outlineLevel="2" x14ac:dyDescent="0.2">
      <c r="A24" s="148"/>
      <c r="B24" s="149"/>
      <c r="C24" s="182" t="s">
        <v>2146</v>
      </c>
      <c r="D24" s="154"/>
      <c r="E24" s="155">
        <v>21.734999999999999</v>
      </c>
      <c r="F24" s="152"/>
      <c r="G24" s="152"/>
      <c r="H24" s="152"/>
      <c r="I24" s="152"/>
      <c r="J24" s="152"/>
      <c r="K24" s="152"/>
      <c r="L24" s="152"/>
      <c r="M24" s="152"/>
      <c r="N24" s="151"/>
      <c r="O24" s="151"/>
      <c r="P24" s="151"/>
      <c r="Q24" s="151"/>
      <c r="R24" s="152"/>
      <c r="S24" s="152"/>
      <c r="T24" s="152"/>
      <c r="U24" s="152"/>
      <c r="V24" s="152"/>
      <c r="W24" s="152"/>
      <c r="X24" s="152"/>
      <c r="Y24" s="152"/>
      <c r="Z24" s="141"/>
      <c r="AA24" s="141"/>
      <c r="AB24" s="141"/>
      <c r="AC24" s="141"/>
      <c r="AD24" s="141"/>
      <c r="AE24" s="141"/>
      <c r="AF24" s="141"/>
      <c r="AG24" s="141" t="s">
        <v>241</v>
      </c>
      <c r="AH24" s="141">
        <v>0</v>
      </c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</row>
    <row r="25" spans="1:60" outlineLevel="3" x14ac:dyDescent="0.2">
      <c r="A25" s="148"/>
      <c r="B25" s="149"/>
      <c r="C25" s="182" t="s">
        <v>2147</v>
      </c>
      <c r="D25" s="154"/>
      <c r="E25" s="155">
        <v>10.95</v>
      </c>
      <c r="F25" s="152"/>
      <c r="G25" s="152"/>
      <c r="H25" s="152"/>
      <c r="I25" s="152"/>
      <c r="J25" s="152"/>
      <c r="K25" s="152"/>
      <c r="L25" s="152"/>
      <c r="M25" s="152"/>
      <c r="N25" s="151"/>
      <c r="O25" s="151"/>
      <c r="P25" s="151"/>
      <c r="Q25" s="151"/>
      <c r="R25" s="152"/>
      <c r="S25" s="152"/>
      <c r="T25" s="152"/>
      <c r="U25" s="152"/>
      <c r="V25" s="152"/>
      <c r="W25" s="152"/>
      <c r="X25" s="152"/>
      <c r="Y25" s="152"/>
      <c r="Z25" s="141"/>
      <c r="AA25" s="141"/>
      <c r="AB25" s="141"/>
      <c r="AC25" s="141"/>
      <c r="AD25" s="141"/>
      <c r="AE25" s="141"/>
      <c r="AF25" s="141"/>
      <c r="AG25" s="141" t="s">
        <v>241</v>
      </c>
      <c r="AH25" s="141">
        <v>0</v>
      </c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</row>
    <row r="26" spans="1:60" outlineLevel="3" x14ac:dyDescent="0.2">
      <c r="A26" s="148"/>
      <c r="B26" s="149"/>
      <c r="C26" s="182" t="s">
        <v>2148</v>
      </c>
      <c r="D26" s="154"/>
      <c r="E26" s="155">
        <v>-5</v>
      </c>
      <c r="F26" s="152"/>
      <c r="G26" s="152"/>
      <c r="H26" s="152"/>
      <c r="I26" s="152"/>
      <c r="J26" s="152"/>
      <c r="K26" s="152"/>
      <c r="L26" s="152"/>
      <c r="M26" s="152"/>
      <c r="N26" s="151"/>
      <c r="O26" s="151"/>
      <c r="P26" s="151"/>
      <c r="Q26" s="151"/>
      <c r="R26" s="152"/>
      <c r="S26" s="152"/>
      <c r="T26" s="152"/>
      <c r="U26" s="152"/>
      <c r="V26" s="152"/>
      <c r="W26" s="152"/>
      <c r="X26" s="152"/>
      <c r="Y26" s="152"/>
      <c r="Z26" s="141"/>
      <c r="AA26" s="141"/>
      <c r="AB26" s="141"/>
      <c r="AC26" s="141"/>
      <c r="AD26" s="141"/>
      <c r="AE26" s="141"/>
      <c r="AF26" s="141"/>
      <c r="AG26" s="141" t="s">
        <v>241</v>
      </c>
      <c r="AH26" s="141">
        <v>0</v>
      </c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</row>
    <row r="27" spans="1:60" outlineLevel="1" x14ac:dyDescent="0.2">
      <c r="A27" s="164">
        <v>7</v>
      </c>
      <c r="B27" s="165" t="s">
        <v>1349</v>
      </c>
      <c r="C27" s="181" t="s">
        <v>1350</v>
      </c>
      <c r="D27" s="166" t="s">
        <v>244</v>
      </c>
      <c r="E27" s="167">
        <v>27.684999999999999</v>
      </c>
      <c r="F27" s="168"/>
      <c r="G27" s="169">
        <f>ROUND(E27*F27,2)</f>
        <v>0</v>
      </c>
      <c r="H27" s="168"/>
      <c r="I27" s="169">
        <f>ROUND(E27*H27,2)</f>
        <v>0</v>
      </c>
      <c r="J27" s="168"/>
      <c r="K27" s="169">
        <f>ROUND(E27*J27,2)</f>
        <v>0</v>
      </c>
      <c r="L27" s="169">
        <v>21</v>
      </c>
      <c r="M27" s="169">
        <f>G27*(1+L27/100)</f>
        <v>0</v>
      </c>
      <c r="N27" s="167">
        <v>0</v>
      </c>
      <c r="O27" s="167">
        <f>ROUND(E27*N27,2)</f>
        <v>0</v>
      </c>
      <c r="P27" s="167">
        <v>0</v>
      </c>
      <c r="Q27" s="167">
        <f>ROUND(E27*P27,2)</f>
        <v>0</v>
      </c>
      <c r="R27" s="169" t="s">
        <v>284</v>
      </c>
      <c r="S27" s="169" t="s">
        <v>234</v>
      </c>
      <c r="T27" s="170" t="s">
        <v>234</v>
      </c>
      <c r="U27" s="152">
        <v>0.1024</v>
      </c>
      <c r="V27" s="152">
        <f>ROUND(E27*U27,2)</f>
        <v>2.83</v>
      </c>
      <c r="W27" s="152"/>
      <c r="X27" s="152" t="s">
        <v>285</v>
      </c>
      <c r="Y27" s="152" t="s">
        <v>236</v>
      </c>
      <c r="Z27" s="141"/>
      <c r="AA27" s="141"/>
      <c r="AB27" s="141"/>
      <c r="AC27" s="141"/>
      <c r="AD27" s="141"/>
      <c r="AE27" s="141"/>
      <c r="AF27" s="141"/>
      <c r="AG27" s="141" t="s">
        <v>286</v>
      </c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</row>
    <row r="28" spans="1:60" ht="33.75" outlineLevel="2" x14ac:dyDescent="0.2">
      <c r="A28" s="148"/>
      <c r="B28" s="149"/>
      <c r="C28" s="265" t="s">
        <v>1310</v>
      </c>
      <c r="D28" s="266"/>
      <c r="E28" s="266"/>
      <c r="F28" s="266"/>
      <c r="G28" s="266"/>
      <c r="H28" s="152"/>
      <c r="I28" s="152"/>
      <c r="J28" s="152"/>
      <c r="K28" s="152"/>
      <c r="L28" s="152"/>
      <c r="M28" s="152"/>
      <c r="N28" s="151"/>
      <c r="O28" s="151"/>
      <c r="P28" s="151"/>
      <c r="Q28" s="151"/>
      <c r="R28" s="152"/>
      <c r="S28" s="152"/>
      <c r="T28" s="152"/>
      <c r="U28" s="152"/>
      <c r="V28" s="152"/>
      <c r="W28" s="152"/>
      <c r="X28" s="152"/>
      <c r="Y28" s="152"/>
      <c r="Z28" s="141"/>
      <c r="AA28" s="141"/>
      <c r="AB28" s="141"/>
      <c r="AC28" s="141"/>
      <c r="AD28" s="141"/>
      <c r="AE28" s="141"/>
      <c r="AF28" s="141"/>
      <c r="AG28" s="141" t="s">
        <v>239</v>
      </c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71" t="str">
        <f>C28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28" s="141"/>
      <c r="BC28" s="141"/>
      <c r="BD28" s="141"/>
      <c r="BE28" s="141"/>
      <c r="BF28" s="141"/>
      <c r="BG28" s="141"/>
      <c r="BH28" s="141"/>
    </row>
    <row r="29" spans="1:60" outlineLevel="1" x14ac:dyDescent="0.2">
      <c r="A29" s="164">
        <v>8</v>
      </c>
      <c r="B29" s="165" t="s">
        <v>2151</v>
      </c>
      <c r="C29" s="181" t="s">
        <v>2152</v>
      </c>
      <c r="D29" s="166" t="s">
        <v>244</v>
      </c>
      <c r="E29" s="167">
        <v>5</v>
      </c>
      <c r="F29" s="168"/>
      <c r="G29" s="169">
        <f>ROUND(E29*F29,2)</f>
        <v>0</v>
      </c>
      <c r="H29" s="168"/>
      <c r="I29" s="169">
        <f>ROUND(E29*H29,2)</f>
        <v>0</v>
      </c>
      <c r="J29" s="168"/>
      <c r="K29" s="169">
        <f>ROUND(E29*J29,2)</f>
        <v>0</v>
      </c>
      <c r="L29" s="169">
        <v>21</v>
      </c>
      <c r="M29" s="169">
        <f>G29*(1+L29/100)</f>
        <v>0</v>
      </c>
      <c r="N29" s="167">
        <v>0</v>
      </c>
      <c r="O29" s="167">
        <f>ROUND(E29*N29,2)</f>
        <v>0</v>
      </c>
      <c r="P29" s="167">
        <v>0</v>
      </c>
      <c r="Q29" s="167">
        <f>ROUND(E29*P29,2)</f>
        <v>0</v>
      </c>
      <c r="R29" s="169" t="s">
        <v>284</v>
      </c>
      <c r="S29" s="169" t="s">
        <v>234</v>
      </c>
      <c r="T29" s="170" t="s">
        <v>234</v>
      </c>
      <c r="U29" s="152">
        <v>3.5329999999999999</v>
      </c>
      <c r="V29" s="152">
        <f>ROUND(E29*U29,2)</f>
        <v>17.670000000000002</v>
      </c>
      <c r="W29" s="152"/>
      <c r="X29" s="152" t="s">
        <v>285</v>
      </c>
      <c r="Y29" s="152" t="s">
        <v>236</v>
      </c>
      <c r="Z29" s="141"/>
      <c r="AA29" s="141"/>
      <c r="AB29" s="141"/>
      <c r="AC29" s="141"/>
      <c r="AD29" s="141"/>
      <c r="AE29" s="141"/>
      <c r="AF29" s="141"/>
      <c r="AG29" s="141" t="s">
        <v>286</v>
      </c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</row>
    <row r="30" spans="1:60" outlineLevel="2" x14ac:dyDescent="0.2">
      <c r="A30" s="148"/>
      <c r="B30" s="149"/>
      <c r="C30" s="265" t="s">
        <v>2153</v>
      </c>
      <c r="D30" s="266"/>
      <c r="E30" s="266"/>
      <c r="F30" s="266"/>
      <c r="G30" s="266"/>
      <c r="H30" s="152"/>
      <c r="I30" s="152"/>
      <c r="J30" s="152"/>
      <c r="K30" s="152"/>
      <c r="L30" s="152"/>
      <c r="M30" s="152"/>
      <c r="N30" s="151"/>
      <c r="O30" s="151"/>
      <c r="P30" s="151"/>
      <c r="Q30" s="151"/>
      <c r="R30" s="152"/>
      <c r="S30" s="152"/>
      <c r="T30" s="152"/>
      <c r="U30" s="152"/>
      <c r="V30" s="152"/>
      <c r="W30" s="152"/>
      <c r="X30" s="152"/>
      <c r="Y30" s="152"/>
      <c r="Z30" s="141"/>
      <c r="AA30" s="141"/>
      <c r="AB30" s="141"/>
      <c r="AC30" s="141"/>
      <c r="AD30" s="141"/>
      <c r="AE30" s="141"/>
      <c r="AF30" s="141"/>
      <c r="AG30" s="141" t="s">
        <v>239</v>
      </c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</row>
    <row r="31" spans="1:60" outlineLevel="1" x14ac:dyDescent="0.2">
      <c r="A31" s="164">
        <v>9</v>
      </c>
      <c r="B31" s="165" t="s">
        <v>2154</v>
      </c>
      <c r="C31" s="181" t="s">
        <v>2155</v>
      </c>
      <c r="D31" s="166" t="s">
        <v>244</v>
      </c>
      <c r="E31" s="167">
        <v>5</v>
      </c>
      <c r="F31" s="168"/>
      <c r="G31" s="169">
        <f>ROUND(E31*F31,2)</f>
        <v>0</v>
      </c>
      <c r="H31" s="168"/>
      <c r="I31" s="169">
        <f>ROUND(E31*H31,2)</f>
        <v>0</v>
      </c>
      <c r="J31" s="168"/>
      <c r="K31" s="169">
        <f>ROUND(E31*J31,2)</f>
        <v>0</v>
      </c>
      <c r="L31" s="169">
        <v>21</v>
      </c>
      <c r="M31" s="169">
        <f>G31*(1+L31/100)</f>
        <v>0</v>
      </c>
      <c r="N31" s="167">
        <v>0</v>
      </c>
      <c r="O31" s="167">
        <f>ROUND(E31*N31,2)</f>
        <v>0</v>
      </c>
      <c r="P31" s="167">
        <v>0</v>
      </c>
      <c r="Q31" s="167">
        <f>ROUND(E31*P31,2)</f>
        <v>0</v>
      </c>
      <c r="R31" s="169" t="s">
        <v>284</v>
      </c>
      <c r="S31" s="169" t="s">
        <v>234</v>
      </c>
      <c r="T31" s="170" t="s">
        <v>234</v>
      </c>
      <c r="U31" s="152">
        <v>4.6550000000000002</v>
      </c>
      <c r="V31" s="152">
        <f>ROUND(E31*U31,2)</f>
        <v>23.28</v>
      </c>
      <c r="W31" s="152"/>
      <c r="X31" s="152" t="s">
        <v>285</v>
      </c>
      <c r="Y31" s="152" t="s">
        <v>236</v>
      </c>
      <c r="Z31" s="141"/>
      <c r="AA31" s="141"/>
      <c r="AB31" s="141"/>
      <c r="AC31" s="141"/>
      <c r="AD31" s="141"/>
      <c r="AE31" s="141"/>
      <c r="AF31" s="141"/>
      <c r="AG31" s="141" t="s">
        <v>286</v>
      </c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</row>
    <row r="32" spans="1:60" outlineLevel="2" x14ac:dyDescent="0.2">
      <c r="A32" s="148"/>
      <c r="B32" s="149"/>
      <c r="C32" s="265" t="s">
        <v>2153</v>
      </c>
      <c r="D32" s="266"/>
      <c r="E32" s="266"/>
      <c r="F32" s="266"/>
      <c r="G32" s="266"/>
      <c r="H32" s="152"/>
      <c r="I32" s="152"/>
      <c r="J32" s="152"/>
      <c r="K32" s="152"/>
      <c r="L32" s="152"/>
      <c r="M32" s="152"/>
      <c r="N32" s="151"/>
      <c r="O32" s="151"/>
      <c r="P32" s="151"/>
      <c r="Q32" s="151"/>
      <c r="R32" s="152"/>
      <c r="S32" s="152"/>
      <c r="T32" s="152"/>
      <c r="U32" s="152"/>
      <c r="V32" s="152"/>
      <c r="W32" s="152"/>
      <c r="X32" s="152"/>
      <c r="Y32" s="152"/>
      <c r="Z32" s="141"/>
      <c r="AA32" s="141"/>
      <c r="AB32" s="141"/>
      <c r="AC32" s="141"/>
      <c r="AD32" s="141"/>
      <c r="AE32" s="141"/>
      <c r="AF32" s="141"/>
      <c r="AG32" s="141" t="s">
        <v>239</v>
      </c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</row>
    <row r="33" spans="1:60" outlineLevel="1" x14ac:dyDescent="0.2">
      <c r="A33" s="164">
        <v>10</v>
      </c>
      <c r="B33" s="165" t="s">
        <v>1351</v>
      </c>
      <c r="C33" s="181" t="s">
        <v>1352</v>
      </c>
      <c r="D33" s="166" t="s">
        <v>244</v>
      </c>
      <c r="E33" s="167">
        <v>65.37</v>
      </c>
      <c r="F33" s="168"/>
      <c r="G33" s="169">
        <f>ROUND(E33*F33,2)</f>
        <v>0</v>
      </c>
      <c r="H33" s="168"/>
      <c r="I33" s="169">
        <f>ROUND(E33*H33,2)</f>
        <v>0</v>
      </c>
      <c r="J33" s="168"/>
      <c r="K33" s="169">
        <f>ROUND(E33*J33,2)</f>
        <v>0</v>
      </c>
      <c r="L33" s="169">
        <v>21</v>
      </c>
      <c r="M33" s="169">
        <f>G33*(1+L33/100)</f>
        <v>0</v>
      </c>
      <c r="N33" s="167">
        <v>0</v>
      </c>
      <c r="O33" s="167">
        <f>ROUND(E33*N33,2)</f>
        <v>0</v>
      </c>
      <c r="P33" s="167">
        <v>0</v>
      </c>
      <c r="Q33" s="167">
        <f>ROUND(E33*P33,2)</f>
        <v>0</v>
      </c>
      <c r="R33" s="169" t="s">
        <v>284</v>
      </c>
      <c r="S33" s="169" t="s">
        <v>234</v>
      </c>
      <c r="T33" s="170" t="s">
        <v>234</v>
      </c>
      <c r="U33" s="152">
        <v>0.34499999999999997</v>
      </c>
      <c r="V33" s="152">
        <f>ROUND(E33*U33,2)</f>
        <v>22.55</v>
      </c>
      <c r="W33" s="152"/>
      <c r="X33" s="152" t="s">
        <v>285</v>
      </c>
      <c r="Y33" s="152" t="s">
        <v>236</v>
      </c>
      <c r="Z33" s="141"/>
      <c r="AA33" s="141"/>
      <c r="AB33" s="141"/>
      <c r="AC33" s="141"/>
      <c r="AD33" s="141"/>
      <c r="AE33" s="141"/>
      <c r="AF33" s="141"/>
      <c r="AG33" s="141" t="s">
        <v>286</v>
      </c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</row>
    <row r="34" spans="1:60" outlineLevel="2" x14ac:dyDescent="0.2">
      <c r="A34" s="148"/>
      <c r="B34" s="149"/>
      <c r="C34" s="265" t="s">
        <v>1353</v>
      </c>
      <c r="D34" s="266"/>
      <c r="E34" s="266"/>
      <c r="F34" s="266"/>
      <c r="G34" s="266"/>
      <c r="H34" s="152"/>
      <c r="I34" s="152"/>
      <c r="J34" s="152"/>
      <c r="K34" s="152"/>
      <c r="L34" s="152"/>
      <c r="M34" s="152"/>
      <c r="N34" s="151"/>
      <c r="O34" s="151"/>
      <c r="P34" s="151"/>
      <c r="Q34" s="151"/>
      <c r="R34" s="152"/>
      <c r="S34" s="152"/>
      <c r="T34" s="152"/>
      <c r="U34" s="152"/>
      <c r="V34" s="152"/>
      <c r="W34" s="152"/>
      <c r="X34" s="152"/>
      <c r="Y34" s="152"/>
      <c r="Z34" s="141"/>
      <c r="AA34" s="141"/>
      <c r="AB34" s="141"/>
      <c r="AC34" s="141"/>
      <c r="AD34" s="141"/>
      <c r="AE34" s="141"/>
      <c r="AF34" s="141"/>
      <c r="AG34" s="141" t="s">
        <v>239</v>
      </c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71" t="str">
        <f>C34</f>
        <v>bez naložení do dopravní nádoby, ale s vyprázdněním dopravní nádoby na hromadu nebo na dopravní prostředek,</v>
      </c>
      <c r="BB34" s="141"/>
      <c r="BC34" s="141"/>
      <c r="BD34" s="141"/>
      <c r="BE34" s="141"/>
      <c r="BF34" s="141"/>
      <c r="BG34" s="141"/>
      <c r="BH34" s="141"/>
    </row>
    <row r="35" spans="1:60" outlineLevel="2" x14ac:dyDescent="0.2">
      <c r="A35" s="148"/>
      <c r="B35" s="149"/>
      <c r="C35" s="182" t="s">
        <v>2156</v>
      </c>
      <c r="D35" s="154"/>
      <c r="E35" s="155">
        <v>65.37</v>
      </c>
      <c r="F35" s="152"/>
      <c r="G35" s="152"/>
      <c r="H35" s="152"/>
      <c r="I35" s="152"/>
      <c r="J35" s="152"/>
      <c r="K35" s="152"/>
      <c r="L35" s="152"/>
      <c r="M35" s="152"/>
      <c r="N35" s="151"/>
      <c r="O35" s="151"/>
      <c r="P35" s="151"/>
      <c r="Q35" s="151"/>
      <c r="R35" s="152"/>
      <c r="S35" s="152"/>
      <c r="T35" s="152"/>
      <c r="U35" s="152"/>
      <c r="V35" s="152"/>
      <c r="W35" s="152"/>
      <c r="X35" s="152"/>
      <c r="Y35" s="152"/>
      <c r="Z35" s="141"/>
      <c r="AA35" s="141"/>
      <c r="AB35" s="141"/>
      <c r="AC35" s="141"/>
      <c r="AD35" s="141"/>
      <c r="AE35" s="141"/>
      <c r="AF35" s="141"/>
      <c r="AG35" s="141" t="s">
        <v>241</v>
      </c>
      <c r="AH35" s="141">
        <v>0</v>
      </c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</row>
    <row r="36" spans="1:60" ht="22.5" outlineLevel="1" x14ac:dyDescent="0.2">
      <c r="A36" s="164">
        <v>11</v>
      </c>
      <c r="B36" s="165" t="s">
        <v>1360</v>
      </c>
      <c r="C36" s="181" t="s">
        <v>1361</v>
      </c>
      <c r="D36" s="166" t="s">
        <v>244</v>
      </c>
      <c r="E36" s="167">
        <v>65.37</v>
      </c>
      <c r="F36" s="168"/>
      <c r="G36" s="169">
        <f>ROUND(E36*F36,2)</f>
        <v>0</v>
      </c>
      <c r="H36" s="168"/>
      <c r="I36" s="169">
        <f>ROUND(E36*H36,2)</f>
        <v>0</v>
      </c>
      <c r="J36" s="168"/>
      <c r="K36" s="169">
        <f>ROUND(E36*J36,2)</f>
        <v>0</v>
      </c>
      <c r="L36" s="169">
        <v>21</v>
      </c>
      <c r="M36" s="169">
        <f>G36*(1+L36/100)</f>
        <v>0</v>
      </c>
      <c r="N36" s="167">
        <v>0</v>
      </c>
      <c r="O36" s="167">
        <f>ROUND(E36*N36,2)</f>
        <v>0</v>
      </c>
      <c r="P36" s="167">
        <v>0</v>
      </c>
      <c r="Q36" s="167">
        <f>ROUND(E36*P36,2)</f>
        <v>0</v>
      </c>
      <c r="R36" s="169" t="s">
        <v>284</v>
      </c>
      <c r="S36" s="169" t="s">
        <v>234</v>
      </c>
      <c r="T36" s="170" t="s">
        <v>234</v>
      </c>
      <c r="U36" s="152">
        <v>1.0999999999999999E-2</v>
      </c>
      <c r="V36" s="152">
        <f>ROUND(E36*U36,2)</f>
        <v>0.72</v>
      </c>
      <c r="W36" s="152"/>
      <c r="X36" s="152" t="s">
        <v>285</v>
      </c>
      <c r="Y36" s="152" t="s">
        <v>236</v>
      </c>
      <c r="Z36" s="141"/>
      <c r="AA36" s="141"/>
      <c r="AB36" s="141"/>
      <c r="AC36" s="141"/>
      <c r="AD36" s="141"/>
      <c r="AE36" s="141"/>
      <c r="AF36" s="141"/>
      <c r="AG36" s="141" t="s">
        <v>286</v>
      </c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</row>
    <row r="37" spans="1:60" outlineLevel="2" x14ac:dyDescent="0.2">
      <c r="A37" s="148"/>
      <c r="B37" s="149"/>
      <c r="C37" s="265" t="s">
        <v>1358</v>
      </c>
      <c r="D37" s="266"/>
      <c r="E37" s="266"/>
      <c r="F37" s="266"/>
      <c r="G37" s="266"/>
      <c r="H37" s="152"/>
      <c r="I37" s="152"/>
      <c r="J37" s="152"/>
      <c r="K37" s="152"/>
      <c r="L37" s="152"/>
      <c r="M37" s="152"/>
      <c r="N37" s="151"/>
      <c r="O37" s="151"/>
      <c r="P37" s="151"/>
      <c r="Q37" s="151"/>
      <c r="R37" s="152"/>
      <c r="S37" s="152"/>
      <c r="T37" s="152"/>
      <c r="U37" s="152"/>
      <c r="V37" s="152"/>
      <c r="W37" s="152"/>
      <c r="X37" s="152"/>
      <c r="Y37" s="152"/>
      <c r="Z37" s="141"/>
      <c r="AA37" s="141"/>
      <c r="AB37" s="141"/>
      <c r="AC37" s="141"/>
      <c r="AD37" s="141"/>
      <c r="AE37" s="141"/>
      <c r="AF37" s="141"/>
      <c r="AG37" s="141" t="s">
        <v>239</v>
      </c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</row>
    <row r="38" spans="1:60" outlineLevel="2" x14ac:dyDescent="0.2">
      <c r="A38" s="148"/>
      <c r="B38" s="149"/>
      <c r="C38" s="182" t="s">
        <v>2157</v>
      </c>
      <c r="D38" s="154"/>
      <c r="E38" s="155">
        <v>65.37</v>
      </c>
      <c r="F38" s="152"/>
      <c r="G38" s="152"/>
      <c r="H38" s="152"/>
      <c r="I38" s="152"/>
      <c r="J38" s="152"/>
      <c r="K38" s="152"/>
      <c r="L38" s="152"/>
      <c r="M38" s="152"/>
      <c r="N38" s="151"/>
      <c r="O38" s="151"/>
      <c r="P38" s="151"/>
      <c r="Q38" s="151"/>
      <c r="R38" s="152"/>
      <c r="S38" s="152"/>
      <c r="T38" s="152"/>
      <c r="U38" s="152"/>
      <c r="V38" s="152"/>
      <c r="W38" s="152"/>
      <c r="X38" s="152"/>
      <c r="Y38" s="152"/>
      <c r="Z38" s="141"/>
      <c r="AA38" s="141"/>
      <c r="AB38" s="141"/>
      <c r="AC38" s="141"/>
      <c r="AD38" s="141"/>
      <c r="AE38" s="141"/>
      <c r="AF38" s="141"/>
      <c r="AG38" s="141" t="s">
        <v>241</v>
      </c>
      <c r="AH38" s="141">
        <v>0</v>
      </c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/>
      <c r="BG38" s="141"/>
      <c r="BH38" s="141"/>
    </row>
    <row r="39" spans="1:60" ht="22.5" outlineLevel="1" x14ac:dyDescent="0.2">
      <c r="A39" s="164">
        <v>12</v>
      </c>
      <c r="B39" s="165" t="s">
        <v>1360</v>
      </c>
      <c r="C39" s="181" t="s">
        <v>1361</v>
      </c>
      <c r="D39" s="166" t="s">
        <v>244</v>
      </c>
      <c r="E39" s="167">
        <v>33.698500000000003</v>
      </c>
      <c r="F39" s="168"/>
      <c r="G39" s="169">
        <f>ROUND(E39*F39,2)</f>
        <v>0</v>
      </c>
      <c r="H39" s="168"/>
      <c r="I39" s="169">
        <f>ROUND(E39*H39,2)</f>
        <v>0</v>
      </c>
      <c r="J39" s="168"/>
      <c r="K39" s="169">
        <f>ROUND(E39*J39,2)</f>
        <v>0</v>
      </c>
      <c r="L39" s="169">
        <v>21</v>
      </c>
      <c r="M39" s="169">
        <f>G39*(1+L39/100)</f>
        <v>0</v>
      </c>
      <c r="N39" s="167">
        <v>0</v>
      </c>
      <c r="O39" s="167">
        <f>ROUND(E39*N39,2)</f>
        <v>0</v>
      </c>
      <c r="P39" s="167">
        <v>0</v>
      </c>
      <c r="Q39" s="167">
        <f>ROUND(E39*P39,2)</f>
        <v>0</v>
      </c>
      <c r="R39" s="169" t="s">
        <v>284</v>
      </c>
      <c r="S39" s="169" t="s">
        <v>234</v>
      </c>
      <c r="T39" s="170" t="s">
        <v>234</v>
      </c>
      <c r="U39" s="152">
        <v>1.0999999999999999E-2</v>
      </c>
      <c r="V39" s="152">
        <f>ROUND(E39*U39,2)</f>
        <v>0.37</v>
      </c>
      <c r="W39" s="152"/>
      <c r="X39" s="152" t="s">
        <v>285</v>
      </c>
      <c r="Y39" s="152" t="s">
        <v>236</v>
      </c>
      <c r="Z39" s="141"/>
      <c r="AA39" s="141"/>
      <c r="AB39" s="141"/>
      <c r="AC39" s="141"/>
      <c r="AD39" s="141"/>
      <c r="AE39" s="141"/>
      <c r="AF39" s="141"/>
      <c r="AG39" s="141" t="s">
        <v>286</v>
      </c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1"/>
      <c r="BH39" s="141"/>
    </row>
    <row r="40" spans="1:60" outlineLevel="2" x14ac:dyDescent="0.2">
      <c r="A40" s="148"/>
      <c r="B40" s="149"/>
      <c r="C40" s="265" t="s">
        <v>1358</v>
      </c>
      <c r="D40" s="266"/>
      <c r="E40" s="266"/>
      <c r="F40" s="266"/>
      <c r="G40" s="266"/>
      <c r="H40" s="152"/>
      <c r="I40" s="152"/>
      <c r="J40" s="152"/>
      <c r="K40" s="152"/>
      <c r="L40" s="152"/>
      <c r="M40" s="152"/>
      <c r="N40" s="151"/>
      <c r="O40" s="151"/>
      <c r="P40" s="151"/>
      <c r="Q40" s="151"/>
      <c r="R40" s="152"/>
      <c r="S40" s="152"/>
      <c r="T40" s="152"/>
      <c r="U40" s="152"/>
      <c r="V40" s="152"/>
      <c r="W40" s="152"/>
      <c r="X40" s="152"/>
      <c r="Y40" s="152"/>
      <c r="Z40" s="141"/>
      <c r="AA40" s="141"/>
      <c r="AB40" s="141"/>
      <c r="AC40" s="141"/>
      <c r="AD40" s="141"/>
      <c r="AE40" s="141"/>
      <c r="AF40" s="141"/>
      <c r="AG40" s="141" t="s">
        <v>239</v>
      </c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1"/>
      <c r="BH40" s="141"/>
    </row>
    <row r="41" spans="1:60" outlineLevel="2" x14ac:dyDescent="0.2">
      <c r="A41" s="148"/>
      <c r="B41" s="149"/>
      <c r="C41" s="182" t="s">
        <v>2158</v>
      </c>
      <c r="D41" s="154"/>
      <c r="E41" s="155">
        <v>33.698500000000003</v>
      </c>
      <c r="F41" s="152"/>
      <c r="G41" s="152"/>
      <c r="H41" s="152"/>
      <c r="I41" s="152"/>
      <c r="J41" s="152"/>
      <c r="K41" s="152"/>
      <c r="L41" s="152"/>
      <c r="M41" s="152"/>
      <c r="N41" s="151"/>
      <c r="O41" s="151"/>
      <c r="P41" s="151"/>
      <c r="Q41" s="151"/>
      <c r="R41" s="152"/>
      <c r="S41" s="152"/>
      <c r="T41" s="152"/>
      <c r="U41" s="152"/>
      <c r="V41" s="152"/>
      <c r="W41" s="152"/>
      <c r="X41" s="152"/>
      <c r="Y41" s="152"/>
      <c r="Z41" s="141"/>
      <c r="AA41" s="141"/>
      <c r="AB41" s="141"/>
      <c r="AC41" s="141"/>
      <c r="AD41" s="141"/>
      <c r="AE41" s="141"/>
      <c r="AF41" s="141"/>
      <c r="AG41" s="141" t="s">
        <v>241</v>
      </c>
      <c r="AH41" s="141">
        <v>0</v>
      </c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/>
      <c r="BG41" s="141"/>
      <c r="BH41" s="141"/>
    </row>
    <row r="42" spans="1:60" ht="22.5" outlineLevel="1" x14ac:dyDescent="0.2">
      <c r="A42" s="164">
        <v>13</v>
      </c>
      <c r="B42" s="165" t="s">
        <v>2159</v>
      </c>
      <c r="C42" s="181" t="s">
        <v>2160</v>
      </c>
      <c r="D42" s="166" t="s">
        <v>244</v>
      </c>
      <c r="E42" s="167">
        <v>33.698500000000003</v>
      </c>
      <c r="F42" s="168"/>
      <c r="G42" s="169">
        <f>ROUND(E42*F42,2)</f>
        <v>0</v>
      </c>
      <c r="H42" s="168"/>
      <c r="I42" s="169">
        <f>ROUND(E42*H42,2)</f>
        <v>0</v>
      </c>
      <c r="J42" s="168"/>
      <c r="K42" s="169">
        <f>ROUND(E42*J42,2)</f>
        <v>0</v>
      </c>
      <c r="L42" s="169">
        <v>21</v>
      </c>
      <c r="M42" s="169">
        <f>G42*(1+L42/100)</f>
        <v>0</v>
      </c>
      <c r="N42" s="167">
        <v>0</v>
      </c>
      <c r="O42" s="167">
        <f>ROUND(E42*N42,2)</f>
        <v>0</v>
      </c>
      <c r="P42" s="167">
        <v>0</v>
      </c>
      <c r="Q42" s="167">
        <f>ROUND(E42*P42,2)</f>
        <v>0</v>
      </c>
      <c r="R42" s="169" t="s">
        <v>284</v>
      </c>
      <c r="S42" s="169" t="s">
        <v>234</v>
      </c>
      <c r="T42" s="170" t="s">
        <v>234</v>
      </c>
      <c r="U42" s="152">
        <v>0.65200000000000002</v>
      </c>
      <c r="V42" s="152">
        <f>ROUND(E42*U42,2)</f>
        <v>21.97</v>
      </c>
      <c r="W42" s="152"/>
      <c r="X42" s="152" t="s">
        <v>285</v>
      </c>
      <c r="Y42" s="152" t="s">
        <v>236</v>
      </c>
      <c r="Z42" s="141"/>
      <c r="AA42" s="141"/>
      <c r="AB42" s="141"/>
      <c r="AC42" s="141"/>
      <c r="AD42" s="141"/>
      <c r="AE42" s="141"/>
      <c r="AF42" s="141"/>
      <c r="AG42" s="141" t="s">
        <v>286</v>
      </c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1"/>
      <c r="BH42" s="141"/>
    </row>
    <row r="43" spans="1:60" outlineLevel="2" x14ac:dyDescent="0.2">
      <c r="A43" s="148"/>
      <c r="B43" s="149"/>
      <c r="C43" s="182" t="s">
        <v>2158</v>
      </c>
      <c r="D43" s="154"/>
      <c r="E43" s="155">
        <v>33.698500000000003</v>
      </c>
      <c r="F43" s="152"/>
      <c r="G43" s="152"/>
      <c r="H43" s="152"/>
      <c r="I43" s="152"/>
      <c r="J43" s="152"/>
      <c r="K43" s="152"/>
      <c r="L43" s="152"/>
      <c r="M43" s="152"/>
      <c r="N43" s="151"/>
      <c r="O43" s="151"/>
      <c r="P43" s="151"/>
      <c r="Q43" s="151"/>
      <c r="R43" s="152"/>
      <c r="S43" s="152"/>
      <c r="T43" s="152"/>
      <c r="U43" s="152"/>
      <c r="V43" s="152"/>
      <c r="W43" s="152"/>
      <c r="X43" s="152"/>
      <c r="Y43" s="152"/>
      <c r="Z43" s="141"/>
      <c r="AA43" s="141"/>
      <c r="AB43" s="141"/>
      <c r="AC43" s="141"/>
      <c r="AD43" s="141"/>
      <c r="AE43" s="141"/>
      <c r="AF43" s="141"/>
      <c r="AG43" s="141" t="s">
        <v>241</v>
      </c>
      <c r="AH43" s="141">
        <v>0</v>
      </c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</row>
    <row r="44" spans="1:60" ht="22.5" outlineLevel="1" x14ac:dyDescent="0.2">
      <c r="A44" s="172">
        <v>14</v>
      </c>
      <c r="B44" s="173" t="s">
        <v>1365</v>
      </c>
      <c r="C44" s="183" t="s">
        <v>1366</v>
      </c>
      <c r="D44" s="174" t="s">
        <v>244</v>
      </c>
      <c r="E44" s="175">
        <v>65.37</v>
      </c>
      <c r="F44" s="176"/>
      <c r="G44" s="177">
        <f>ROUND(E44*F44,2)</f>
        <v>0</v>
      </c>
      <c r="H44" s="176"/>
      <c r="I44" s="177">
        <f>ROUND(E44*H44,2)</f>
        <v>0</v>
      </c>
      <c r="J44" s="176"/>
      <c r="K44" s="177">
        <f>ROUND(E44*J44,2)</f>
        <v>0</v>
      </c>
      <c r="L44" s="177">
        <v>21</v>
      </c>
      <c r="M44" s="177">
        <f>G44*(1+L44/100)</f>
        <v>0</v>
      </c>
      <c r="N44" s="175">
        <v>0</v>
      </c>
      <c r="O44" s="175">
        <f>ROUND(E44*N44,2)</f>
        <v>0</v>
      </c>
      <c r="P44" s="175">
        <v>0</v>
      </c>
      <c r="Q44" s="175">
        <f>ROUND(E44*P44,2)</f>
        <v>0</v>
      </c>
      <c r="R44" s="177" t="s">
        <v>284</v>
      </c>
      <c r="S44" s="177" t="s">
        <v>234</v>
      </c>
      <c r="T44" s="178" t="s">
        <v>234</v>
      </c>
      <c r="U44" s="152">
        <v>8.9999999999999993E-3</v>
      </c>
      <c r="V44" s="152">
        <f>ROUND(E44*U44,2)</f>
        <v>0.59</v>
      </c>
      <c r="W44" s="152"/>
      <c r="X44" s="152" t="s">
        <v>285</v>
      </c>
      <c r="Y44" s="152" t="s">
        <v>236</v>
      </c>
      <c r="Z44" s="141"/>
      <c r="AA44" s="141"/>
      <c r="AB44" s="141"/>
      <c r="AC44" s="141"/>
      <c r="AD44" s="141"/>
      <c r="AE44" s="141"/>
      <c r="AF44" s="141"/>
      <c r="AG44" s="141" t="s">
        <v>286</v>
      </c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/>
      <c r="BG44" s="141"/>
      <c r="BH44" s="141"/>
    </row>
    <row r="45" spans="1:60" ht="22.5" outlineLevel="1" x14ac:dyDescent="0.2">
      <c r="A45" s="164">
        <v>15</v>
      </c>
      <c r="B45" s="165" t="s">
        <v>1888</v>
      </c>
      <c r="C45" s="181" t="s">
        <v>1889</v>
      </c>
      <c r="D45" s="166" t="s">
        <v>244</v>
      </c>
      <c r="E45" s="167">
        <v>33.698500000000003</v>
      </c>
      <c r="F45" s="168"/>
      <c r="G45" s="169">
        <f>ROUND(E45*F45,2)</f>
        <v>0</v>
      </c>
      <c r="H45" s="168"/>
      <c r="I45" s="169">
        <f>ROUND(E45*H45,2)</f>
        <v>0</v>
      </c>
      <c r="J45" s="168"/>
      <c r="K45" s="169">
        <f>ROUND(E45*J45,2)</f>
        <v>0</v>
      </c>
      <c r="L45" s="169">
        <v>21</v>
      </c>
      <c r="M45" s="169">
        <f>G45*(1+L45/100)</f>
        <v>0</v>
      </c>
      <c r="N45" s="167">
        <v>0</v>
      </c>
      <c r="O45" s="167">
        <f>ROUND(E45*N45,2)</f>
        <v>0</v>
      </c>
      <c r="P45" s="167">
        <v>0</v>
      </c>
      <c r="Q45" s="167">
        <f>ROUND(E45*P45,2)</f>
        <v>0</v>
      </c>
      <c r="R45" s="169" t="s">
        <v>284</v>
      </c>
      <c r="S45" s="169" t="s">
        <v>234</v>
      </c>
      <c r="T45" s="170" t="s">
        <v>234</v>
      </c>
      <c r="U45" s="152">
        <v>0.20200000000000001</v>
      </c>
      <c r="V45" s="152">
        <f>ROUND(E45*U45,2)</f>
        <v>6.81</v>
      </c>
      <c r="W45" s="152"/>
      <c r="X45" s="152" t="s">
        <v>285</v>
      </c>
      <c r="Y45" s="152" t="s">
        <v>236</v>
      </c>
      <c r="Z45" s="141"/>
      <c r="AA45" s="141"/>
      <c r="AB45" s="141"/>
      <c r="AC45" s="141"/>
      <c r="AD45" s="141"/>
      <c r="AE45" s="141"/>
      <c r="AF45" s="141"/>
      <c r="AG45" s="141" t="s">
        <v>286</v>
      </c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/>
      <c r="BG45" s="141"/>
      <c r="BH45" s="141"/>
    </row>
    <row r="46" spans="1:60" outlineLevel="2" x14ac:dyDescent="0.2">
      <c r="A46" s="148"/>
      <c r="B46" s="149"/>
      <c r="C46" s="265" t="s">
        <v>1890</v>
      </c>
      <c r="D46" s="266"/>
      <c r="E46" s="266"/>
      <c r="F46" s="266"/>
      <c r="G46" s="266"/>
      <c r="H46" s="152"/>
      <c r="I46" s="152"/>
      <c r="J46" s="152"/>
      <c r="K46" s="152"/>
      <c r="L46" s="152"/>
      <c r="M46" s="152"/>
      <c r="N46" s="151"/>
      <c r="O46" s="151"/>
      <c r="P46" s="151"/>
      <c r="Q46" s="151"/>
      <c r="R46" s="152"/>
      <c r="S46" s="152"/>
      <c r="T46" s="152"/>
      <c r="U46" s="152"/>
      <c r="V46" s="152"/>
      <c r="W46" s="152"/>
      <c r="X46" s="152"/>
      <c r="Y46" s="152"/>
      <c r="Z46" s="141"/>
      <c r="AA46" s="141"/>
      <c r="AB46" s="141"/>
      <c r="AC46" s="141"/>
      <c r="AD46" s="141"/>
      <c r="AE46" s="141"/>
      <c r="AF46" s="141"/>
      <c r="AG46" s="141" t="s">
        <v>239</v>
      </c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</row>
    <row r="47" spans="1:60" outlineLevel="2" x14ac:dyDescent="0.2">
      <c r="A47" s="148"/>
      <c r="B47" s="149"/>
      <c r="C47" s="182" t="s">
        <v>2161</v>
      </c>
      <c r="D47" s="154"/>
      <c r="E47" s="155">
        <v>33.698500000000003</v>
      </c>
      <c r="F47" s="152"/>
      <c r="G47" s="152"/>
      <c r="H47" s="152"/>
      <c r="I47" s="152"/>
      <c r="J47" s="152"/>
      <c r="K47" s="152"/>
      <c r="L47" s="152"/>
      <c r="M47" s="152"/>
      <c r="N47" s="151"/>
      <c r="O47" s="151"/>
      <c r="P47" s="151"/>
      <c r="Q47" s="151"/>
      <c r="R47" s="152"/>
      <c r="S47" s="152"/>
      <c r="T47" s="152"/>
      <c r="U47" s="152"/>
      <c r="V47" s="152"/>
      <c r="W47" s="152"/>
      <c r="X47" s="152"/>
      <c r="Y47" s="152"/>
      <c r="Z47" s="141"/>
      <c r="AA47" s="141"/>
      <c r="AB47" s="141"/>
      <c r="AC47" s="141"/>
      <c r="AD47" s="141"/>
      <c r="AE47" s="141"/>
      <c r="AF47" s="141"/>
      <c r="AG47" s="141" t="s">
        <v>241</v>
      </c>
      <c r="AH47" s="141">
        <v>0</v>
      </c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</row>
    <row r="48" spans="1:60" outlineLevel="1" x14ac:dyDescent="0.2">
      <c r="A48" s="172">
        <v>16</v>
      </c>
      <c r="B48" s="173" t="s">
        <v>265</v>
      </c>
      <c r="C48" s="183" t="s">
        <v>1367</v>
      </c>
      <c r="D48" s="174" t="s">
        <v>244</v>
      </c>
      <c r="E48" s="175">
        <v>65.37</v>
      </c>
      <c r="F48" s="176"/>
      <c r="G48" s="177">
        <f>ROUND(E48*F48,2)</f>
        <v>0</v>
      </c>
      <c r="H48" s="176"/>
      <c r="I48" s="177">
        <f>ROUND(E48*H48,2)</f>
        <v>0</v>
      </c>
      <c r="J48" s="176"/>
      <c r="K48" s="177">
        <f>ROUND(E48*J48,2)</f>
        <v>0</v>
      </c>
      <c r="L48" s="177">
        <v>21</v>
      </c>
      <c r="M48" s="177">
        <f>G48*(1+L48/100)</f>
        <v>0</v>
      </c>
      <c r="N48" s="175">
        <v>0</v>
      </c>
      <c r="O48" s="175">
        <f>ROUND(E48*N48,2)</f>
        <v>0</v>
      </c>
      <c r="P48" s="175">
        <v>0</v>
      </c>
      <c r="Q48" s="175">
        <f>ROUND(E48*P48,2)</f>
        <v>0</v>
      </c>
      <c r="R48" s="177" t="s">
        <v>284</v>
      </c>
      <c r="S48" s="177" t="s">
        <v>234</v>
      </c>
      <c r="T48" s="178" t="s">
        <v>234</v>
      </c>
      <c r="U48" s="152">
        <v>0</v>
      </c>
      <c r="V48" s="152">
        <f>ROUND(E48*U48,2)</f>
        <v>0</v>
      </c>
      <c r="W48" s="152"/>
      <c r="X48" s="152" t="s">
        <v>285</v>
      </c>
      <c r="Y48" s="152" t="s">
        <v>236</v>
      </c>
      <c r="Z48" s="141"/>
      <c r="AA48" s="141"/>
      <c r="AB48" s="141"/>
      <c r="AC48" s="141"/>
      <c r="AD48" s="141"/>
      <c r="AE48" s="141"/>
      <c r="AF48" s="141"/>
      <c r="AG48" s="141" t="s">
        <v>286</v>
      </c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</row>
    <row r="49" spans="1:60" x14ac:dyDescent="0.2">
      <c r="A49" s="157" t="s">
        <v>228</v>
      </c>
      <c r="B49" s="158" t="s">
        <v>116</v>
      </c>
      <c r="C49" s="180" t="s">
        <v>117</v>
      </c>
      <c r="D49" s="159"/>
      <c r="E49" s="160"/>
      <c r="F49" s="161"/>
      <c r="G49" s="161">
        <f>SUMIF(AG50:AG87,"&lt;&gt;NOR",G50:G87)</f>
        <v>0</v>
      </c>
      <c r="H49" s="161"/>
      <c r="I49" s="161">
        <f>SUM(I50:I87)</f>
        <v>0</v>
      </c>
      <c r="J49" s="161"/>
      <c r="K49" s="161">
        <f>SUM(K50:K87)</f>
        <v>0</v>
      </c>
      <c r="L49" s="161"/>
      <c r="M49" s="161">
        <f>SUM(M50:M87)</f>
        <v>0</v>
      </c>
      <c r="N49" s="160"/>
      <c r="O49" s="160">
        <f>SUM(O50:O87)</f>
        <v>78.77000000000001</v>
      </c>
      <c r="P49" s="160"/>
      <c r="Q49" s="160">
        <f>SUM(Q50:Q87)</f>
        <v>0</v>
      </c>
      <c r="R49" s="161"/>
      <c r="S49" s="161"/>
      <c r="T49" s="162"/>
      <c r="U49" s="156"/>
      <c r="V49" s="156">
        <f>SUM(V50:V87)</f>
        <v>123.81000000000002</v>
      </c>
      <c r="W49" s="156"/>
      <c r="X49" s="156"/>
      <c r="Y49" s="156"/>
      <c r="AG49" t="s">
        <v>229</v>
      </c>
    </row>
    <row r="50" spans="1:60" ht="22.5" outlineLevel="1" x14ac:dyDescent="0.2">
      <c r="A50" s="164">
        <v>17</v>
      </c>
      <c r="B50" s="165" t="s">
        <v>281</v>
      </c>
      <c r="C50" s="181" t="s">
        <v>282</v>
      </c>
      <c r="D50" s="166" t="s">
        <v>283</v>
      </c>
      <c r="E50" s="167">
        <v>63</v>
      </c>
      <c r="F50" s="168"/>
      <c r="G50" s="169">
        <f>ROUND(E50*F50,2)</f>
        <v>0</v>
      </c>
      <c r="H50" s="168"/>
      <c r="I50" s="169">
        <f>ROUND(E50*H50,2)</f>
        <v>0</v>
      </c>
      <c r="J50" s="168"/>
      <c r="K50" s="169">
        <f>ROUND(E50*J50,2)</f>
        <v>0</v>
      </c>
      <c r="L50" s="169">
        <v>21</v>
      </c>
      <c r="M50" s="169">
        <f>G50*(1+L50/100)</f>
        <v>0</v>
      </c>
      <c r="N50" s="167">
        <v>0</v>
      </c>
      <c r="O50" s="167">
        <f>ROUND(E50*N50,2)</f>
        <v>0</v>
      </c>
      <c r="P50" s="167">
        <v>0</v>
      </c>
      <c r="Q50" s="167">
        <f>ROUND(E50*P50,2)</f>
        <v>0</v>
      </c>
      <c r="R50" s="169" t="s">
        <v>284</v>
      </c>
      <c r="S50" s="169" t="s">
        <v>234</v>
      </c>
      <c r="T50" s="170" t="s">
        <v>234</v>
      </c>
      <c r="U50" s="152">
        <v>0.15</v>
      </c>
      <c r="V50" s="152">
        <f>ROUND(E50*U50,2)</f>
        <v>9.4499999999999993</v>
      </c>
      <c r="W50" s="152"/>
      <c r="X50" s="152" t="s">
        <v>285</v>
      </c>
      <c r="Y50" s="152" t="s">
        <v>236</v>
      </c>
      <c r="Z50" s="141"/>
      <c r="AA50" s="141"/>
      <c r="AB50" s="141"/>
      <c r="AC50" s="141"/>
      <c r="AD50" s="141"/>
      <c r="AE50" s="141"/>
      <c r="AF50" s="141"/>
      <c r="AG50" s="141" t="s">
        <v>286</v>
      </c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</row>
    <row r="51" spans="1:60" outlineLevel="2" x14ac:dyDescent="0.2">
      <c r="A51" s="148"/>
      <c r="B51" s="149"/>
      <c r="C51" s="265" t="s">
        <v>287</v>
      </c>
      <c r="D51" s="266"/>
      <c r="E51" s="266"/>
      <c r="F51" s="266"/>
      <c r="G51" s="266"/>
      <c r="H51" s="152"/>
      <c r="I51" s="152"/>
      <c r="J51" s="152"/>
      <c r="K51" s="152"/>
      <c r="L51" s="152"/>
      <c r="M51" s="152"/>
      <c r="N51" s="151"/>
      <c r="O51" s="151"/>
      <c r="P51" s="151"/>
      <c r="Q51" s="151"/>
      <c r="R51" s="152"/>
      <c r="S51" s="152"/>
      <c r="T51" s="152"/>
      <c r="U51" s="152"/>
      <c r="V51" s="152"/>
      <c r="W51" s="152"/>
      <c r="X51" s="152"/>
      <c r="Y51" s="152"/>
      <c r="Z51" s="141"/>
      <c r="AA51" s="141"/>
      <c r="AB51" s="141"/>
      <c r="AC51" s="141"/>
      <c r="AD51" s="141"/>
      <c r="AE51" s="141"/>
      <c r="AF51" s="141"/>
      <c r="AG51" s="141" t="s">
        <v>239</v>
      </c>
      <c r="AH51" s="141"/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71" t="str">
        <f>C51</f>
        <v>z rostlé horniny tř.1 - 4 pod násypy z hornin soudržných do 92% PS a hornin nesoudržných sypkých relativní ulehlosti I(d) do 0,8</v>
      </c>
      <c r="BB51" s="141"/>
      <c r="BC51" s="141"/>
      <c r="BD51" s="141"/>
      <c r="BE51" s="141"/>
      <c r="BF51" s="141"/>
      <c r="BG51" s="141"/>
      <c r="BH51" s="141"/>
    </row>
    <row r="52" spans="1:60" outlineLevel="2" x14ac:dyDescent="0.2">
      <c r="A52" s="148"/>
      <c r="B52" s="149"/>
      <c r="C52" s="182" t="s">
        <v>2162</v>
      </c>
      <c r="D52" s="154"/>
      <c r="E52" s="155">
        <v>63</v>
      </c>
      <c r="F52" s="152"/>
      <c r="G52" s="152"/>
      <c r="H52" s="152"/>
      <c r="I52" s="152"/>
      <c r="J52" s="152"/>
      <c r="K52" s="152"/>
      <c r="L52" s="152"/>
      <c r="M52" s="152"/>
      <c r="N52" s="151"/>
      <c r="O52" s="151"/>
      <c r="P52" s="151"/>
      <c r="Q52" s="151"/>
      <c r="R52" s="152"/>
      <c r="S52" s="152"/>
      <c r="T52" s="152"/>
      <c r="U52" s="152"/>
      <c r="V52" s="152"/>
      <c r="W52" s="152"/>
      <c r="X52" s="152"/>
      <c r="Y52" s="152"/>
      <c r="Z52" s="141"/>
      <c r="AA52" s="141"/>
      <c r="AB52" s="141"/>
      <c r="AC52" s="141"/>
      <c r="AD52" s="141"/>
      <c r="AE52" s="141"/>
      <c r="AF52" s="141"/>
      <c r="AG52" s="141" t="s">
        <v>241</v>
      </c>
      <c r="AH52" s="141">
        <v>0</v>
      </c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</row>
    <row r="53" spans="1:60" outlineLevel="1" x14ac:dyDescent="0.2">
      <c r="A53" s="164">
        <v>18</v>
      </c>
      <c r="B53" s="165" t="s">
        <v>288</v>
      </c>
      <c r="C53" s="181" t="s">
        <v>289</v>
      </c>
      <c r="D53" s="166" t="s">
        <v>244</v>
      </c>
      <c r="E53" s="167">
        <v>11.884499999999999</v>
      </c>
      <c r="F53" s="168"/>
      <c r="G53" s="169">
        <f>ROUND(E53*F53,2)</f>
        <v>0</v>
      </c>
      <c r="H53" s="168"/>
      <c r="I53" s="169">
        <f>ROUND(E53*H53,2)</f>
        <v>0</v>
      </c>
      <c r="J53" s="168"/>
      <c r="K53" s="169">
        <f>ROUND(E53*J53,2)</f>
        <v>0</v>
      </c>
      <c r="L53" s="169">
        <v>21</v>
      </c>
      <c r="M53" s="169">
        <f>G53*(1+L53/100)</f>
        <v>0</v>
      </c>
      <c r="N53" s="167">
        <v>2.16</v>
      </c>
      <c r="O53" s="167">
        <f>ROUND(E53*N53,2)</f>
        <v>25.67</v>
      </c>
      <c r="P53" s="167">
        <v>0</v>
      </c>
      <c r="Q53" s="167">
        <f>ROUND(E53*P53,2)</f>
        <v>0</v>
      </c>
      <c r="R53" s="169" t="s">
        <v>290</v>
      </c>
      <c r="S53" s="169" t="s">
        <v>234</v>
      </c>
      <c r="T53" s="170" t="s">
        <v>234</v>
      </c>
      <c r="U53" s="152">
        <v>1.085</v>
      </c>
      <c r="V53" s="152">
        <f>ROUND(E53*U53,2)</f>
        <v>12.89</v>
      </c>
      <c r="W53" s="152"/>
      <c r="X53" s="152" t="s">
        <v>285</v>
      </c>
      <c r="Y53" s="152" t="s">
        <v>236</v>
      </c>
      <c r="Z53" s="141"/>
      <c r="AA53" s="141"/>
      <c r="AB53" s="141"/>
      <c r="AC53" s="141"/>
      <c r="AD53" s="141"/>
      <c r="AE53" s="141"/>
      <c r="AF53" s="141"/>
      <c r="AG53" s="141" t="s">
        <v>286</v>
      </c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</row>
    <row r="54" spans="1:60" outlineLevel="2" x14ac:dyDescent="0.2">
      <c r="A54" s="148"/>
      <c r="B54" s="149"/>
      <c r="C54" s="182" t="s">
        <v>2163</v>
      </c>
      <c r="D54" s="154"/>
      <c r="E54" s="155"/>
      <c r="F54" s="152"/>
      <c r="G54" s="152"/>
      <c r="H54" s="152"/>
      <c r="I54" s="152"/>
      <c r="J54" s="152"/>
      <c r="K54" s="152"/>
      <c r="L54" s="152"/>
      <c r="M54" s="152"/>
      <c r="N54" s="151"/>
      <c r="O54" s="151"/>
      <c r="P54" s="151"/>
      <c r="Q54" s="151"/>
      <c r="R54" s="152"/>
      <c r="S54" s="152"/>
      <c r="T54" s="152"/>
      <c r="U54" s="152"/>
      <c r="V54" s="152"/>
      <c r="W54" s="152"/>
      <c r="X54" s="152"/>
      <c r="Y54" s="152"/>
      <c r="Z54" s="141"/>
      <c r="AA54" s="141"/>
      <c r="AB54" s="141"/>
      <c r="AC54" s="141"/>
      <c r="AD54" s="141"/>
      <c r="AE54" s="141"/>
      <c r="AF54" s="141"/>
      <c r="AG54" s="141" t="s">
        <v>241</v>
      </c>
      <c r="AH54" s="141">
        <v>0</v>
      </c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141"/>
      <c r="BH54" s="141"/>
    </row>
    <row r="55" spans="1:60" outlineLevel="3" x14ac:dyDescent="0.2">
      <c r="A55" s="148"/>
      <c r="B55" s="149"/>
      <c r="C55" s="182" t="s">
        <v>2164</v>
      </c>
      <c r="D55" s="154"/>
      <c r="E55" s="155">
        <v>11.884499999999999</v>
      </c>
      <c r="F55" s="152"/>
      <c r="G55" s="152"/>
      <c r="H55" s="152"/>
      <c r="I55" s="152"/>
      <c r="J55" s="152"/>
      <c r="K55" s="152"/>
      <c r="L55" s="152"/>
      <c r="M55" s="152"/>
      <c r="N55" s="151"/>
      <c r="O55" s="151"/>
      <c r="P55" s="151"/>
      <c r="Q55" s="151"/>
      <c r="R55" s="152"/>
      <c r="S55" s="152"/>
      <c r="T55" s="152"/>
      <c r="U55" s="152"/>
      <c r="V55" s="152"/>
      <c r="W55" s="152"/>
      <c r="X55" s="152"/>
      <c r="Y55" s="152"/>
      <c r="Z55" s="141"/>
      <c r="AA55" s="141"/>
      <c r="AB55" s="141"/>
      <c r="AC55" s="141"/>
      <c r="AD55" s="141"/>
      <c r="AE55" s="141"/>
      <c r="AF55" s="141"/>
      <c r="AG55" s="141" t="s">
        <v>241</v>
      </c>
      <c r="AH55" s="141">
        <v>0</v>
      </c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41"/>
      <c r="BF55" s="141"/>
      <c r="BG55" s="141"/>
      <c r="BH55" s="141"/>
    </row>
    <row r="56" spans="1:60" outlineLevel="1" x14ac:dyDescent="0.2">
      <c r="A56" s="164">
        <v>19</v>
      </c>
      <c r="B56" s="165" t="s">
        <v>1389</v>
      </c>
      <c r="C56" s="181" t="s">
        <v>1390</v>
      </c>
      <c r="D56" s="166" t="s">
        <v>244</v>
      </c>
      <c r="E56" s="167">
        <v>1.98075</v>
      </c>
      <c r="F56" s="168"/>
      <c r="G56" s="169">
        <f>ROUND(E56*F56,2)</f>
        <v>0</v>
      </c>
      <c r="H56" s="168"/>
      <c r="I56" s="169">
        <f>ROUND(E56*H56,2)</f>
        <v>0</v>
      </c>
      <c r="J56" s="168"/>
      <c r="K56" s="169">
        <f>ROUND(E56*J56,2)</f>
        <v>0</v>
      </c>
      <c r="L56" s="169">
        <v>21</v>
      </c>
      <c r="M56" s="169">
        <f>G56*(1+L56/100)</f>
        <v>0</v>
      </c>
      <c r="N56" s="167">
        <v>2.5249999999999999</v>
      </c>
      <c r="O56" s="167">
        <f>ROUND(E56*N56,2)</f>
        <v>5</v>
      </c>
      <c r="P56" s="167">
        <v>0</v>
      </c>
      <c r="Q56" s="167">
        <f>ROUND(E56*P56,2)</f>
        <v>0</v>
      </c>
      <c r="R56" s="169" t="s">
        <v>383</v>
      </c>
      <c r="S56" s="169" t="s">
        <v>234</v>
      </c>
      <c r="T56" s="170" t="s">
        <v>234</v>
      </c>
      <c r="U56" s="152">
        <v>0.47699999999999998</v>
      </c>
      <c r="V56" s="152">
        <f>ROUND(E56*U56,2)</f>
        <v>0.94</v>
      </c>
      <c r="W56" s="152"/>
      <c r="X56" s="152" t="s">
        <v>285</v>
      </c>
      <c r="Y56" s="152" t="s">
        <v>236</v>
      </c>
      <c r="Z56" s="141"/>
      <c r="AA56" s="141"/>
      <c r="AB56" s="141"/>
      <c r="AC56" s="141"/>
      <c r="AD56" s="141"/>
      <c r="AE56" s="141"/>
      <c r="AF56" s="141"/>
      <c r="AG56" s="141" t="s">
        <v>286</v>
      </c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/>
      <c r="BG56" s="141"/>
      <c r="BH56" s="141"/>
    </row>
    <row r="57" spans="1:60" outlineLevel="2" x14ac:dyDescent="0.2">
      <c r="A57" s="148"/>
      <c r="B57" s="149"/>
      <c r="C57" s="265" t="s">
        <v>1391</v>
      </c>
      <c r="D57" s="266"/>
      <c r="E57" s="266"/>
      <c r="F57" s="266"/>
      <c r="G57" s="266"/>
      <c r="H57" s="152"/>
      <c r="I57" s="152"/>
      <c r="J57" s="152"/>
      <c r="K57" s="152"/>
      <c r="L57" s="152"/>
      <c r="M57" s="152"/>
      <c r="N57" s="151"/>
      <c r="O57" s="151"/>
      <c r="P57" s="151"/>
      <c r="Q57" s="151"/>
      <c r="R57" s="152"/>
      <c r="S57" s="152"/>
      <c r="T57" s="152"/>
      <c r="U57" s="152"/>
      <c r="V57" s="152"/>
      <c r="W57" s="152"/>
      <c r="X57" s="152"/>
      <c r="Y57" s="152"/>
      <c r="Z57" s="141"/>
      <c r="AA57" s="141"/>
      <c r="AB57" s="141"/>
      <c r="AC57" s="141"/>
      <c r="AD57" s="141"/>
      <c r="AE57" s="141"/>
      <c r="AF57" s="141"/>
      <c r="AG57" s="141" t="s">
        <v>239</v>
      </c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41"/>
    </row>
    <row r="58" spans="1:60" outlineLevel="2" x14ac:dyDescent="0.2">
      <c r="A58" s="148"/>
      <c r="B58" s="149"/>
      <c r="C58" s="182" t="s">
        <v>2165</v>
      </c>
      <c r="D58" s="154"/>
      <c r="E58" s="155"/>
      <c r="F58" s="152"/>
      <c r="G58" s="152"/>
      <c r="H58" s="152"/>
      <c r="I58" s="152"/>
      <c r="J58" s="152"/>
      <c r="K58" s="152"/>
      <c r="L58" s="152"/>
      <c r="M58" s="152"/>
      <c r="N58" s="151"/>
      <c r="O58" s="151"/>
      <c r="P58" s="151"/>
      <c r="Q58" s="151"/>
      <c r="R58" s="152"/>
      <c r="S58" s="152"/>
      <c r="T58" s="152"/>
      <c r="U58" s="152"/>
      <c r="V58" s="152"/>
      <c r="W58" s="152"/>
      <c r="X58" s="152"/>
      <c r="Y58" s="152"/>
      <c r="Z58" s="141"/>
      <c r="AA58" s="141"/>
      <c r="AB58" s="141"/>
      <c r="AC58" s="141"/>
      <c r="AD58" s="141"/>
      <c r="AE58" s="141"/>
      <c r="AF58" s="141"/>
      <c r="AG58" s="141" t="s">
        <v>241</v>
      </c>
      <c r="AH58" s="141">
        <v>0</v>
      </c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/>
      <c r="BG58" s="141"/>
      <c r="BH58" s="141"/>
    </row>
    <row r="59" spans="1:60" outlineLevel="3" x14ac:dyDescent="0.2">
      <c r="A59" s="148"/>
      <c r="B59" s="149"/>
      <c r="C59" s="182" t="s">
        <v>2163</v>
      </c>
      <c r="D59" s="154"/>
      <c r="E59" s="155"/>
      <c r="F59" s="152"/>
      <c r="G59" s="152"/>
      <c r="H59" s="152"/>
      <c r="I59" s="152"/>
      <c r="J59" s="152"/>
      <c r="K59" s="152"/>
      <c r="L59" s="152"/>
      <c r="M59" s="152"/>
      <c r="N59" s="151"/>
      <c r="O59" s="151"/>
      <c r="P59" s="151"/>
      <c r="Q59" s="151"/>
      <c r="R59" s="152"/>
      <c r="S59" s="152"/>
      <c r="T59" s="152"/>
      <c r="U59" s="152"/>
      <c r="V59" s="152"/>
      <c r="W59" s="152"/>
      <c r="X59" s="152"/>
      <c r="Y59" s="152"/>
      <c r="Z59" s="141"/>
      <c r="AA59" s="141"/>
      <c r="AB59" s="141"/>
      <c r="AC59" s="141"/>
      <c r="AD59" s="141"/>
      <c r="AE59" s="141"/>
      <c r="AF59" s="141"/>
      <c r="AG59" s="141" t="s">
        <v>241</v>
      </c>
      <c r="AH59" s="141">
        <v>0</v>
      </c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/>
      <c r="BG59" s="141"/>
      <c r="BH59" s="141"/>
    </row>
    <row r="60" spans="1:60" outlineLevel="3" x14ac:dyDescent="0.2">
      <c r="A60" s="148"/>
      <c r="B60" s="149"/>
      <c r="C60" s="182" t="s">
        <v>2166</v>
      </c>
      <c r="D60" s="154"/>
      <c r="E60" s="155">
        <v>1.98075</v>
      </c>
      <c r="F60" s="152"/>
      <c r="G60" s="152"/>
      <c r="H60" s="152"/>
      <c r="I60" s="152"/>
      <c r="J60" s="152"/>
      <c r="K60" s="152"/>
      <c r="L60" s="152"/>
      <c r="M60" s="152"/>
      <c r="N60" s="151"/>
      <c r="O60" s="151"/>
      <c r="P60" s="151"/>
      <c r="Q60" s="151"/>
      <c r="R60" s="152"/>
      <c r="S60" s="152"/>
      <c r="T60" s="152"/>
      <c r="U60" s="152"/>
      <c r="V60" s="152"/>
      <c r="W60" s="152"/>
      <c r="X60" s="152"/>
      <c r="Y60" s="152"/>
      <c r="Z60" s="141"/>
      <c r="AA60" s="141"/>
      <c r="AB60" s="141"/>
      <c r="AC60" s="141"/>
      <c r="AD60" s="141"/>
      <c r="AE60" s="141"/>
      <c r="AF60" s="141"/>
      <c r="AG60" s="141" t="s">
        <v>241</v>
      </c>
      <c r="AH60" s="141">
        <v>0</v>
      </c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</row>
    <row r="61" spans="1:60" outlineLevel="1" x14ac:dyDescent="0.2">
      <c r="A61" s="164">
        <v>20</v>
      </c>
      <c r="B61" s="165" t="s">
        <v>2167</v>
      </c>
      <c r="C61" s="181" t="s">
        <v>2168</v>
      </c>
      <c r="D61" s="166" t="s">
        <v>244</v>
      </c>
      <c r="E61" s="167">
        <v>5.9422499999999996</v>
      </c>
      <c r="F61" s="168"/>
      <c r="G61" s="169">
        <f>ROUND(E61*F61,2)</f>
        <v>0</v>
      </c>
      <c r="H61" s="168"/>
      <c r="I61" s="169">
        <f>ROUND(E61*H61,2)</f>
        <v>0</v>
      </c>
      <c r="J61" s="168"/>
      <c r="K61" s="169">
        <f>ROUND(E61*J61,2)</f>
        <v>0</v>
      </c>
      <c r="L61" s="169">
        <v>21</v>
      </c>
      <c r="M61" s="169">
        <f>G61*(1+L61/100)</f>
        <v>0</v>
      </c>
      <c r="N61" s="167">
        <v>2.5249999999999999</v>
      </c>
      <c r="O61" s="167">
        <f>ROUND(E61*N61,2)</f>
        <v>15</v>
      </c>
      <c r="P61" s="167">
        <v>0</v>
      </c>
      <c r="Q61" s="167">
        <f>ROUND(E61*P61,2)</f>
        <v>0</v>
      </c>
      <c r="R61" s="169" t="s">
        <v>383</v>
      </c>
      <c r="S61" s="169" t="s">
        <v>234</v>
      </c>
      <c r="T61" s="170" t="s">
        <v>234</v>
      </c>
      <c r="U61" s="152">
        <v>0.48</v>
      </c>
      <c r="V61" s="152">
        <f>ROUND(E61*U61,2)</f>
        <v>2.85</v>
      </c>
      <c r="W61" s="152"/>
      <c r="X61" s="152" t="s">
        <v>285</v>
      </c>
      <c r="Y61" s="152" t="s">
        <v>236</v>
      </c>
      <c r="Z61" s="141"/>
      <c r="AA61" s="141"/>
      <c r="AB61" s="141"/>
      <c r="AC61" s="141"/>
      <c r="AD61" s="141"/>
      <c r="AE61" s="141"/>
      <c r="AF61" s="141"/>
      <c r="AG61" s="141" t="s">
        <v>286</v>
      </c>
      <c r="AH61" s="141"/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1"/>
      <c r="BE61" s="141"/>
      <c r="BF61" s="141"/>
      <c r="BG61" s="141"/>
      <c r="BH61" s="141"/>
    </row>
    <row r="62" spans="1:60" outlineLevel="2" x14ac:dyDescent="0.2">
      <c r="A62" s="148"/>
      <c r="B62" s="149"/>
      <c r="C62" s="265" t="s">
        <v>1403</v>
      </c>
      <c r="D62" s="266"/>
      <c r="E62" s="266"/>
      <c r="F62" s="266"/>
      <c r="G62" s="266"/>
      <c r="H62" s="152"/>
      <c r="I62" s="152"/>
      <c r="J62" s="152"/>
      <c r="K62" s="152"/>
      <c r="L62" s="152"/>
      <c r="M62" s="152"/>
      <c r="N62" s="151"/>
      <c r="O62" s="151"/>
      <c r="P62" s="151"/>
      <c r="Q62" s="151"/>
      <c r="R62" s="152"/>
      <c r="S62" s="152"/>
      <c r="T62" s="152"/>
      <c r="U62" s="152"/>
      <c r="V62" s="152"/>
      <c r="W62" s="152"/>
      <c r="X62" s="152"/>
      <c r="Y62" s="152"/>
      <c r="Z62" s="141"/>
      <c r="AA62" s="141"/>
      <c r="AB62" s="141"/>
      <c r="AC62" s="141"/>
      <c r="AD62" s="141"/>
      <c r="AE62" s="141"/>
      <c r="AF62" s="141"/>
      <c r="AG62" s="141" t="s">
        <v>239</v>
      </c>
      <c r="AH62" s="141"/>
      <c r="AI62" s="141"/>
      <c r="AJ62" s="141"/>
      <c r="AK62" s="141"/>
      <c r="AL62" s="141"/>
      <c r="AM62" s="141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1"/>
      <c r="BC62" s="141"/>
      <c r="BD62" s="141"/>
      <c r="BE62" s="141"/>
      <c r="BF62" s="141"/>
      <c r="BG62" s="141"/>
      <c r="BH62" s="141"/>
    </row>
    <row r="63" spans="1:60" outlineLevel="2" x14ac:dyDescent="0.2">
      <c r="A63" s="148"/>
      <c r="B63" s="149"/>
      <c r="C63" s="182" t="s">
        <v>2169</v>
      </c>
      <c r="D63" s="154"/>
      <c r="E63" s="155">
        <v>5.9422499999999996</v>
      </c>
      <c r="F63" s="152"/>
      <c r="G63" s="152"/>
      <c r="H63" s="152"/>
      <c r="I63" s="152"/>
      <c r="J63" s="152"/>
      <c r="K63" s="152"/>
      <c r="L63" s="152"/>
      <c r="M63" s="152"/>
      <c r="N63" s="151"/>
      <c r="O63" s="151"/>
      <c r="P63" s="151"/>
      <c r="Q63" s="151"/>
      <c r="R63" s="152"/>
      <c r="S63" s="152"/>
      <c r="T63" s="152"/>
      <c r="U63" s="152"/>
      <c r="V63" s="152"/>
      <c r="W63" s="152"/>
      <c r="X63" s="152"/>
      <c r="Y63" s="152"/>
      <c r="Z63" s="141"/>
      <c r="AA63" s="141"/>
      <c r="AB63" s="141"/>
      <c r="AC63" s="141"/>
      <c r="AD63" s="141"/>
      <c r="AE63" s="141"/>
      <c r="AF63" s="141"/>
      <c r="AG63" s="141" t="s">
        <v>241</v>
      </c>
      <c r="AH63" s="141">
        <v>0</v>
      </c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1"/>
      <c r="BC63" s="141"/>
      <c r="BD63" s="141"/>
      <c r="BE63" s="141"/>
      <c r="BF63" s="141"/>
      <c r="BG63" s="141"/>
      <c r="BH63" s="141"/>
    </row>
    <row r="64" spans="1:60" outlineLevel="1" x14ac:dyDescent="0.2">
      <c r="A64" s="164">
        <v>21</v>
      </c>
      <c r="B64" s="165" t="s">
        <v>2170</v>
      </c>
      <c r="C64" s="181" t="s">
        <v>2171</v>
      </c>
      <c r="D64" s="166" t="s">
        <v>283</v>
      </c>
      <c r="E64" s="167">
        <v>3.7949999999999999</v>
      </c>
      <c r="F64" s="168"/>
      <c r="G64" s="169">
        <f>ROUND(E64*F64,2)</f>
        <v>0</v>
      </c>
      <c r="H64" s="168"/>
      <c r="I64" s="169">
        <f>ROUND(E64*H64,2)</f>
        <v>0</v>
      </c>
      <c r="J64" s="168"/>
      <c r="K64" s="169">
        <f>ROUND(E64*J64,2)</f>
        <v>0</v>
      </c>
      <c r="L64" s="169">
        <v>21</v>
      </c>
      <c r="M64" s="169">
        <f>G64*(1+L64/100)</f>
        <v>0</v>
      </c>
      <c r="N64" s="167">
        <v>3.9190000000000003E-2</v>
      </c>
      <c r="O64" s="167">
        <f>ROUND(E64*N64,2)</f>
        <v>0.15</v>
      </c>
      <c r="P64" s="167">
        <v>0</v>
      </c>
      <c r="Q64" s="167">
        <f>ROUND(E64*P64,2)</f>
        <v>0</v>
      </c>
      <c r="R64" s="169" t="s">
        <v>383</v>
      </c>
      <c r="S64" s="169" t="s">
        <v>234</v>
      </c>
      <c r="T64" s="170" t="s">
        <v>234</v>
      </c>
      <c r="U64" s="152">
        <v>1.6</v>
      </c>
      <c r="V64" s="152">
        <f>ROUND(E64*U64,2)</f>
        <v>6.07</v>
      </c>
      <c r="W64" s="152"/>
      <c r="X64" s="152" t="s">
        <v>285</v>
      </c>
      <c r="Y64" s="152" t="s">
        <v>236</v>
      </c>
      <c r="Z64" s="141"/>
      <c r="AA64" s="141"/>
      <c r="AB64" s="141"/>
      <c r="AC64" s="141"/>
      <c r="AD64" s="141"/>
      <c r="AE64" s="141"/>
      <c r="AF64" s="141"/>
      <c r="AG64" s="141" t="s">
        <v>286</v>
      </c>
      <c r="AH64" s="141"/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1"/>
      <c r="BC64" s="141"/>
      <c r="BD64" s="141"/>
      <c r="BE64" s="141"/>
      <c r="BF64" s="141"/>
      <c r="BG64" s="141"/>
      <c r="BH64" s="141"/>
    </row>
    <row r="65" spans="1:60" ht="22.5" outlineLevel="2" x14ac:dyDescent="0.2">
      <c r="A65" s="148"/>
      <c r="B65" s="149"/>
      <c r="C65" s="265" t="s">
        <v>2172</v>
      </c>
      <c r="D65" s="266"/>
      <c r="E65" s="266"/>
      <c r="F65" s="266"/>
      <c r="G65" s="266"/>
      <c r="H65" s="152"/>
      <c r="I65" s="152"/>
      <c r="J65" s="152"/>
      <c r="K65" s="152"/>
      <c r="L65" s="152"/>
      <c r="M65" s="152"/>
      <c r="N65" s="151"/>
      <c r="O65" s="151"/>
      <c r="P65" s="151"/>
      <c r="Q65" s="151"/>
      <c r="R65" s="152"/>
      <c r="S65" s="152"/>
      <c r="T65" s="152"/>
      <c r="U65" s="152"/>
      <c r="V65" s="152"/>
      <c r="W65" s="152"/>
      <c r="X65" s="152"/>
      <c r="Y65" s="152"/>
      <c r="Z65" s="141"/>
      <c r="AA65" s="141"/>
      <c r="AB65" s="141"/>
      <c r="AC65" s="141"/>
      <c r="AD65" s="141"/>
      <c r="AE65" s="141"/>
      <c r="AF65" s="141"/>
      <c r="AG65" s="141" t="s">
        <v>239</v>
      </c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71" t="str">
        <f>C65</f>
        <v>svislé nebo šikmé (odkloněné) , půdorysně přímé nebo zalomené, stěn základových desek ve volných nebo zapažených jámách, rýhách, šachtách, včetně případných vzpěr,</v>
      </c>
      <c r="BB65" s="141"/>
      <c r="BC65" s="141"/>
      <c r="BD65" s="141"/>
      <c r="BE65" s="141"/>
      <c r="BF65" s="141"/>
      <c r="BG65" s="141"/>
      <c r="BH65" s="141"/>
    </row>
    <row r="66" spans="1:60" outlineLevel="2" x14ac:dyDescent="0.2">
      <c r="A66" s="148"/>
      <c r="B66" s="149"/>
      <c r="C66" s="182" t="s">
        <v>2173</v>
      </c>
      <c r="D66" s="154"/>
      <c r="E66" s="155">
        <v>3.7949999999999999</v>
      </c>
      <c r="F66" s="152"/>
      <c r="G66" s="152"/>
      <c r="H66" s="152"/>
      <c r="I66" s="152"/>
      <c r="J66" s="152"/>
      <c r="K66" s="152"/>
      <c r="L66" s="152"/>
      <c r="M66" s="152"/>
      <c r="N66" s="151"/>
      <c r="O66" s="151"/>
      <c r="P66" s="151"/>
      <c r="Q66" s="151"/>
      <c r="R66" s="152"/>
      <c r="S66" s="152"/>
      <c r="T66" s="152"/>
      <c r="U66" s="152"/>
      <c r="V66" s="152"/>
      <c r="W66" s="152"/>
      <c r="X66" s="152"/>
      <c r="Y66" s="152"/>
      <c r="Z66" s="141"/>
      <c r="AA66" s="141"/>
      <c r="AB66" s="141"/>
      <c r="AC66" s="141"/>
      <c r="AD66" s="141"/>
      <c r="AE66" s="141"/>
      <c r="AF66" s="141"/>
      <c r="AG66" s="141" t="s">
        <v>241</v>
      </c>
      <c r="AH66" s="141">
        <v>0</v>
      </c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1"/>
      <c r="BH66" s="141"/>
    </row>
    <row r="67" spans="1:60" outlineLevel="1" x14ac:dyDescent="0.2">
      <c r="A67" s="164">
        <v>22</v>
      </c>
      <c r="B67" s="165" t="s">
        <v>2174</v>
      </c>
      <c r="C67" s="181" t="s">
        <v>2175</v>
      </c>
      <c r="D67" s="166" t="s">
        <v>283</v>
      </c>
      <c r="E67" s="167">
        <v>3.7949999999999999</v>
      </c>
      <c r="F67" s="168"/>
      <c r="G67" s="169">
        <f>ROUND(E67*F67,2)</f>
        <v>0</v>
      </c>
      <c r="H67" s="168"/>
      <c r="I67" s="169">
        <f>ROUND(E67*H67,2)</f>
        <v>0</v>
      </c>
      <c r="J67" s="168"/>
      <c r="K67" s="169">
        <f>ROUND(E67*J67,2)</f>
        <v>0</v>
      </c>
      <c r="L67" s="169">
        <v>21</v>
      </c>
      <c r="M67" s="169">
        <f>G67*(1+L67/100)</f>
        <v>0</v>
      </c>
      <c r="N67" s="167">
        <v>0</v>
      </c>
      <c r="O67" s="167">
        <f>ROUND(E67*N67,2)</f>
        <v>0</v>
      </c>
      <c r="P67" s="167">
        <v>0</v>
      </c>
      <c r="Q67" s="167">
        <f>ROUND(E67*P67,2)</f>
        <v>0</v>
      </c>
      <c r="R67" s="169" t="s">
        <v>383</v>
      </c>
      <c r="S67" s="169" t="s">
        <v>234</v>
      </c>
      <c r="T67" s="170" t="s">
        <v>234</v>
      </c>
      <c r="U67" s="152">
        <v>0.32</v>
      </c>
      <c r="V67" s="152">
        <f>ROUND(E67*U67,2)</f>
        <v>1.21</v>
      </c>
      <c r="W67" s="152"/>
      <c r="X67" s="152" t="s">
        <v>285</v>
      </c>
      <c r="Y67" s="152" t="s">
        <v>236</v>
      </c>
      <c r="Z67" s="141"/>
      <c r="AA67" s="141"/>
      <c r="AB67" s="141"/>
      <c r="AC67" s="141"/>
      <c r="AD67" s="141"/>
      <c r="AE67" s="141"/>
      <c r="AF67" s="141"/>
      <c r="AG67" s="141" t="s">
        <v>286</v>
      </c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1"/>
      <c r="BH67" s="141"/>
    </row>
    <row r="68" spans="1:60" ht="22.5" outlineLevel="2" x14ac:dyDescent="0.2">
      <c r="A68" s="148"/>
      <c r="B68" s="149"/>
      <c r="C68" s="265" t="s">
        <v>2172</v>
      </c>
      <c r="D68" s="266"/>
      <c r="E68" s="266"/>
      <c r="F68" s="266"/>
      <c r="G68" s="266"/>
      <c r="H68" s="152"/>
      <c r="I68" s="152"/>
      <c r="J68" s="152"/>
      <c r="K68" s="152"/>
      <c r="L68" s="152"/>
      <c r="M68" s="152"/>
      <c r="N68" s="151"/>
      <c r="O68" s="151"/>
      <c r="P68" s="151"/>
      <c r="Q68" s="151"/>
      <c r="R68" s="152"/>
      <c r="S68" s="152"/>
      <c r="T68" s="152"/>
      <c r="U68" s="152"/>
      <c r="V68" s="152"/>
      <c r="W68" s="152"/>
      <c r="X68" s="152"/>
      <c r="Y68" s="152"/>
      <c r="Z68" s="141"/>
      <c r="AA68" s="141"/>
      <c r="AB68" s="141"/>
      <c r="AC68" s="141"/>
      <c r="AD68" s="141"/>
      <c r="AE68" s="141"/>
      <c r="AF68" s="141"/>
      <c r="AG68" s="141" t="s">
        <v>239</v>
      </c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71" t="str">
        <f>C68</f>
        <v>svislé nebo šikmé (odkloněné) , půdorysně přímé nebo zalomené, stěn základových desek ve volných nebo zapažených jámách, rýhách, šachtách, včetně případných vzpěr,</v>
      </c>
      <c r="BB68" s="141"/>
      <c r="BC68" s="141"/>
      <c r="BD68" s="141"/>
      <c r="BE68" s="141"/>
      <c r="BF68" s="141"/>
      <c r="BG68" s="141"/>
      <c r="BH68" s="141"/>
    </row>
    <row r="69" spans="1:60" ht="22.5" outlineLevel="1" x14ac:dyDescent="0.2">
      <c r="A69" s="164">
        <v>23</v>
      </c>
      <c r="B69" s="165" t="s">
        <v>2176</v>
      </c>
      <c r="C69" s="181" t="s">
        <v>2177</v>
      </c>
      <c r="D69" s="166" t="s">
        <v>274</v>
      </c>
      <c r="E69" s="167">
        <v>0.24625</v>
      </c>
      <c r="F69" s="168"/>
      <c r="G69" s="169">
        <f>ROUND(E69*F69,2)</f>
        <v>0</v>
      </c>
      <c r="H69" s="168"/>
      <c r="I69" s="169">
        <f>ROUND(E69*H69,2)</f>
        <v>0</v>
      </c>
      <c r="J69" s="168"/>
      <c r="K69" s="169">
        <f>ROUND(E69*J69,2)</f>
        <v>0</v>
      </c>
      <c r="L69" s="169">
        <v>21</v>
      </c>
      <c r="M69" s="169">
        <f>G69*(1+L69/100)</f>
        <v>0</v>
      </c>
      <c r="N69" s="167">
        <v>1.0737399999999999</v>
      </c>
      <c r="O69" s="167">
        <f>ROUND(E69*N69,2)</f>
        <v>0.26</v>
      </c>
      <c r="P69" s="167">
        <v>0</v>
      </c>
      <c r="Q69" s="167">
        <f>ROUND(E69*P69,2)</f>
        <v>0</v>
      </c>
      <c r="R69" s="169" t="s">
        <v>383</v>
      </c>
      <c r="S69" s="169" t="s">
        <v>234</v>
      </c>
      <c r="T69" s="170" t="s">
        <v>234</v>
      </c>
      <c r="U69" s="152">
        <v>15.231</v>
      </c>
      <c r="V69" s="152">
        <f>ROUND(E69*U69,2)</f>
        <v>3.75</v>
      </c>
      <c r="W69" s="152"/>
      <c r="X69" s="152" t="s">
        <v>285</v>
      </c>
      <c r="Y69" s="152" t="s">
        <v>236</v>
      </c>
      <c r="Z69" s="141"/>
      <c r="AA69" s="141"/>
      <c r="AB69" s="141"/>
      <c r="AC69" s="141"/>
      <c r="AD69" s="141"/>
      <c r="AE69" s="141"/>
      <c r="AF69" s="141"/>
      <c r="AG69" s="141" t="s">
        <v>286</v>
      </c>
      <c r="AH69" s="141"/>
      <c r="AI69" s="141"/>
      <c r="AJ69" s="141"/>
      <c r="AK69" s="141"/>
      <c r="AL69" s="141"/>
      <c r="AM69" s="141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1"/>
      <c r="BC69" s="141"/>
      <c r="BD69" s="141"/>
      <c r="BE69" s="141"/>
      <c r="BF69" s="141"/>
      <c r="BG69" s="141"/>
      <c r="BH69" s="141"/>
    </row>
    <row r="70" spans="1:60" outlineLevel="2" x14ac:dyDescent="0.2">
      <c r="A70" s="148"/>
      <c r="B70" s="149"/>
      <c r="C70" s="265" t="s">
        <v>750</v>
      </c>
      <c r="D70" s="266"/>
      <c r="E70" s="266"/>
      <c r="F70" s="266"/>
      <c r="G70" s="266"/>
      <c r="H70" s="152"/>
      <c r="I70" s="152"/>
      <c r="J70" s="152"/>
      <c r="K70" s="152"/>
      <c r="L70" s="152"/>
      <c r="M70" s="152"/>
      <c r="N70" s="151"/>
      <c r="O70" s="151"/>
      <c r="P70" s="151"/>
      <c r="Q70" s="151"/>
      <c r="R70" s="152"/>
      <c r="S70" s="152"/>
      <c r="T70" s="152"/>
      <c r="U70" s="152"/>
      <c r="V70" s="152"/>
      <c r="W70" s="152"/>
      <c r="X70" s="152"/>
      <c r="Y70" s="152"/>
      <c r="Z70" s="141"/>
      <c r="AA70" s="141"/>
      <c r="AB70" s="141"/>
      <c r="AC70" s="141"/>
      <c r="AD70" s="141"/>
      <c r="AE70" s="141"/>
      <c r="AF70" s="141"/>
      <c r="AG70" s="141" t="s">
        <v>239</v>
      </c>
      <c r="AH70" s="141"/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</row>
    <row r="71" spans="1:60" ht="22.5" outlineLevel="2" x14ac:dyDescent="0.2">
      <c r="A71" s="148"/>
      <c r="B71" s="149"/>
      <c r="C71" s="182" t="s">
        <v>2178</v>
      </c>
      <c r="D71" s="154"/>
      <c r="E71" s="155">
        <v>0.24625</v>
      </c>
      <c r="F71" s="152"/>
      <c r="G71" s="152"/>
      <c r="H71" s="152"/>
      <c r="I71" s="152"/>
      <c r="J71" s="152"/>
      <c r="K71" s="152"/>
      <c r="L71" s="152"/>
      <c r="M71" s="152"/>
      <c r="N71" s="151"/>
      <c r="O71" s="151"/>
      <c r="P71" s="151"/>
      <c r="Q71" s="151"/>
      <c r="R71" s="152"/>
      <c r="S71" s="152"/>
      <c r="T71" s="152"/>
      <c r="U71" s="152"/>
      <c r="V71" s="152"/>
      <c r="W71" s="152"/>
      <c r="X71" s="152"/>
      <c r="Y71" s="152"/>
      <c r="Z71" s="141"/>
      <c r="AA71" s="141"/>
      <c r="AB71" s="141"/>
      <c r="AC71" s="141"/>
      <c r="AD71" s="141"/>
      <c r="AE71" s="141"/>
      <c r="AF71" s="141"/>
      <c r="AG71" s="141" t="s">
        <v>241</v>
      </c>
      <c r="AH71" s="141">
        <v>0</v>
      </c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</row>
    <row r="72" spans="1:60" outlineLevel="1" x14ac:dyDescent="0.2">
      <c r="A72" s="164">
        <v>24</v>
      </c>
      <c r="B72" s="165" t="s">
        <v>2179</v>
      </c>
      <c r="C72" s="181" t="s">
        <v>2180</v>
      </c>
      <c r="D72" s="166" t="s">
        <v>244</v>
      </c>
      <c r="E72" s="167">
        <v>2.1139999999999999</v>
      </c>
      <c r="F72" s="168"/>
      <c r="G72" s="169">
        <f>ROUND(E72*F72,2)</f>
        <v>0</v>
      </c>
      <c r="H72" s="168"/>
      <c r="I72" s="169">
        <f>ROUND(E72*H72,2)</f>
        <v>0</v>
      </c>
      <c r="J72" s="168"/>
      <c r="K72" s="169">
        <f>ROUND(E72*J72,2)</f>
        <v>0</v>
      </c>
      <c r="L72" s="169">
        <v>21</v>
      </c>
      <c r="M72" s="169">
        <f>G72*(1+L72/100)</f>
        <v>0</v>
      </c>
      <c r="N72" s="167">
        <v>2.5249999999999999</v>
      </c>
      <c r="O72" s="167">
        <f>ROUND(E72*N72,2)</f>
        <v>5.34</v>
      </c>
      <c r="P72" s="167">
        <v>0</v>
      </c>
      <c r="Q72" s="167">
        <f>ROUND(E72*P72,2)</f>
        <v>0</v>
      </c>
      <c r="R72" s="169" t="s">
        <v>383</v>
      </c>
      <c r="S72" s="169" t="s">
        <v>234</v>
      </c>
      <c r="T72" s="170" t="s">
        <v>234</v>
      </c>
      <c r="U72" s="152">
        <v>0.47699999999999998</v>
      </c>
      <c r="V72" s="152">
        <f>ROUND(E72*U72,2)</f>
        <v>1.01</v>
      </c>
      <c r="W72" s="152"/>
      <c r="X72" s="152" t="s">
        <v>285</v>
      </c>
      <c r="Y72" s="152" t="s">
        <v>236</v>
      </c>
      <c r="Z72" s="141"/>
      <c r="AA72" s="141"/>
      <c r="AB72" s="141"/>
      <c r="AC72" s="141"/>
      <c r="AD72" s="141"/>
      <c r="AE72" s="141"/>
      <c r="AF72" s="141"/>
      <c r="AG72" s="141" t="s">
        <v>286</v>
      </c>
      <c r="AH72" s="141"/>
      <c r="AI72" s="141"/>
      <c r="AJ72" s="141"/>
      <c r="AK72" s="141"/>
      <c r="AL72" s="141"/>
      <c r="AM72" s="141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1"/>
      <c r="BC72" s="141"/>
      <c r="BD72" s="141"/>
      <c r="BE72" s="141"/>
      <c r="BF72" s="141"/>
      <c r="BG72" s="141"/>
      <c r="BH72" s="141"/>
    </row>
    <row r="73" spans="1:60" outlineLevel="2" x14ac:dyDescent="0.2">
      <c r="A73" s="148"/>
      <c r="B73" s="149"/>
      <c r="C73" s="182" t="s">
        <v>2181</v>
      </c>
      <c r="D73" s="154"/>
      <c r="E73" s="155"/>
      <c r="F73" s="152"/>
      <c r="G73" s="152"/>
      <c r="H73" s="152"/>
      <c r="I73" s="152"/>
      <c r="J73" s="152"/>
      <c r="K73" s="152"/>
      <c r="L73" s="152"/>
      <c r="M73" s="152"/>
      <c r="N73" s="151"/>
      <c r="O73" s="151"/>
      <c r="P73" s="151"/>
      <c r="Q73" s="151"/>
      <c r="R73" s="152"/>
      <c r="S73" s="152"/>
      <c r="T73" s="152"/>
      <c r="U73" s="152"/>
      <c r="V73" s="152"/>
      <c r="W73" s="152"/>
      <c r="X73" s="152"/>
      <c r="Y73" s="152"/>
      <c r="Z73" s="141"/>
      <c r="AA73" s="141"/>
      <c r="AB73" s="141"/>
      <c r="AC73" s="141"/>
      <c r="AD73" s="141"/>
      <c r="AE73" s="141"/>
      <c r="AF73" s="141"/>
      <c r="AG73" s="141" t="s">
        <v>241</v>
      </c>
      <c r="AH73" s="141">
        <v>0</v>
      </c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1"/>
      <c r="BC73" s="141"/>
      <c r="BD73" s="141"/>
      <c r="BE73" s="141"/>
      <c r="BF73" s="141"/>
      <c r="BG73" s="141"/>
      <c r="BH73" s="141"/>
    </row>
    <row r="74" spans="1:60" outlineLevel="3" x14ac:dyDescent="0.2">
      <c r="A74" s="148"/>
      <c r="B74" s="149"/>
      <c r="C74" s="182" t="s">
        <v>2182</v>
      </c>
      <c r="D74" s="154"/>
      <c r="E74" s="155">
        <v>1.7849999999999999</v>
      </c>
      <c r="F74" s="152"/>
      <c r="G74" s="152"/>
      <c r="H74" s="152"/>
      <c r="I74" s="152"/>
      <c r="J74" s="152"/>
      <c r="K74" s="152"/>
      <c r="L74" s="152"/>
      <c r="M74" s="152"/>
      <c r="N74" s="151"/>
      <c r="O74" s="151"/>
      <c r="P74" s="151"/>
      <c r="Q74" s="151"/>
      <c r="R74" s="152"/>
      <c r="S74" s="152"/>
      <c r="T74" s="152"/>
      <c r="U74" s="152"/>
      <c r="V74" s="152"/>
      <c r="W74" s="152"/>
      <c r="X74" s="152"/>
      <c r="Y74" s="152"/>
      <c r="Z74" s="141"/>
      <c r="AA74" s="141"/>
      <c r="AB74" s="141"/>
      <c r="AC74" s="141"/>
      <c r="AD74" s="141"/>
      <c r="AE74" s="141"/>
      <c r="AF74" s="141"/>
      <c r="AG74" s="141" t="s">
        <v>241</v>
      </c>
      <c r="AH74" s="141">
        <v>0</v>
      </c>
      <c r="AI74" s="141"/>
      <c r="AJ74" s="141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1"/>
      <c r="BC74" s="141"/>
      <c r="BD74" s="141"/>
      <c r="BE74" s="141"/>
      <c r="BF74" s="141"/>
      <c r="BG74" s="141"/>
      <c r="BH74" s="141"/>
    </row>
    <row r="75" spans="1:60" outlineLevel="3" x14ac:dyDescent="0.2">
      <c r="A75" s="148"/>
      <c r="B75" s="149"/>
      <c r="C75" s="182" t="s">
        <v>2183</v>
      </c>
      <c r="D75" s="154"/>
      <c r="E75" s="155">
        <v>0.32900000000000001</v>
      </c>
      <c r="F75" s="152"/>
      <c r="G75" s="152"/>
      <c r="H75" s="152"/>
      <c r="I75" s="152"/>
      <c r="J75" s="152"/>
      <c r="K75" s="152"/>
      <c r="L75" s="152"/>
      <c r="M75" s="152"/>
      <c r="N75" s="151"/>
      <c r="O75" s="151"/>
      <c r="P75" s="151"/>
      <c r="Q75" s="151"/>
      <c r="R75" s="152"/>
      <c r="S75" s="152"/>
      <c r="T75" s="152"/>
      <c r="U75" s="152"/>
      <c r="V75" s="152"/>
      <c r="W75" s="152"/>
      <c r="X75" s="152"/>
      <c r="Y75" s="152"/>
      <c r="Z75" s="141"/>
      <c r="AA75" s="141"/>
      <c r="AB75" s="141"/>
      <c r="AC75" s="141"/>
      <c r="AD75" s="141"/>
      <c r="AE75" s="141"/>
      <c r="AF75" s="141"/>
      <c r="AG75" s="141" t="s">
        <v>241</v>
      </c>
      <c r="AH75" s="141">
        <v>0</v>
      </c>
      <c r="AI75" s="141"/>
      <c r="AJ75" s="141"/>
      <c r="AK75" s="141"/>
      <c r="AL75" s="141"/>
      <c r="AM75" s="141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</row>
    <row r="76" spans="1:60" outlineLevel="1" x14ac:dyDescent="0.2">
      <c r="A76" s="164">
        <v>25</v>
      </c>
      <c r="B76" s="165" t="s">
        <v>2184</v>
      </c>
      <c r="C76" s="181" t="s">
        <v>2185</v>
      </c>
      <c r="D76" s="166" t="s">
        <v>244</v>
      </c>
      <c r="E76" s="167">
        <v>9.75</v>
      </c>
      <c r="F76" s="168"/>
      <c r="G76" s="169">
        <f>ROUND(E76*F76,2)</f>
        <v>0</v>
      </c>
      <c r="H76" s="168"/>
      <c r="I76" s="169">
        <f>ROUND(E76*H76,2)</f>
        <v>0</v>
      </c>
      <c r="J76" s="168"/>
      <c r="K76" s="169">
        <f>ROUND(E76*J76,2)</f>
        <v>0</v>
      </c>
      <c r="L76" s="169">
        <v>21</v>
      </c>
      <c r="M76" s="169">
        <f>G76*(1+L76/100)</f>
        <v>0</v>
      </c>
      <c r="N76" s="167">
        <v>2.5249999999999999</v>
      </c>
      <c r="O76" s="167">
        <f>ROUND(E76*N76,2)</f>
        <v>24.62</v>
      </c>
      <c r="P76" s="167">
        <v>0</v>
      </c>
      <c r="Q76" s="167">
        <f>ROUND(E76*P76,2)</f>
        <v>0</v>
      </c>
      <c r="R76" s="169" t="s">
        <v>383</v>
      </c>
      <c r="S76" s="169" t="s">
        <v>234</v>
      </c>
      <c r="T76" s="170" t="s">
        <v>234</v>
      </c>
      <c r="U76" s="152">
        <v>0.48</v>
      </c>
      <c r="V76" s="152">
        <f>ROUND(E76*U76,2)</f>
        <v>4.68</v>
      </c>
      <c r="W76" s="152"/>
      <c r="X76" s="152" t="s">
        <v>285</v>
      </c>
      <c r="Y76" s="152" t="s">
        <v>236</v>
      </c>
      <c r="Z76" s="141"/>
      <c r="AA76" s="141"/>
      <c r="AB76" s="141"/>
      <c r="AC76" s="141"/>
      <c r="AD76" s="141"/>
      <c r="AE76" s="141"/>
      <c r="AF76" s="141"/>
      <c r="AG76" s="141" t="s">
        <v>286</v>
      </c>
      <c r="AH76" s="141"/>
      <c r="AI76" s="141"/>
      <c r="AJ76" s="141"/>
      <c r="AK76" s="141"/>
      <c r="AL76" s="141"/>
      <c r="AM76" s="141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</row>
    <row r="77" spans="1:60" outlineLevel="2" x14ac:dyDescent="0.2">
      <c r="A77" s="148"/>
      <c r="B77" s="149"/>
      <c r="C77" s="265" t="s">
        <v>2186</v>
      </c>
      <c r="D77" s="266"/>
      <c r="E77" s="266"/>
      <c r="F77" s="266"/>
      <c r="G77" s="266"/>
      <c r="H77" s="152"/>
      <c r="I77" s="152"/>
      <c r="J77" s="152"/>
      <c r="K77" s="152"/>
      <c r="L77" s="152"/>
      <c r="M77" s="152"/>
      <c r="N77" s="151"/>
      <c r="O77" s="151"/>
      <c r="P77" s="151"/>
      <c r="Q77" s="151"/>
      <c r="R77" s="152"/>
      <c r="S77" s="152"/>
      <c r="T77" s="152"/>
      <c r="U77" s="152"/>
      <c r="V77" s="152"/>
      <c r="W77" s="152"/>
      <c r="X77" s="152"/>
      <c r="Y77" s="152"/>
      <c r="Z77" s="141"/>
      <c r="AA77" s="141"/>
      <c r="AB77" s="141"/>
      <c r="AC77" s="141"/>
      <c r="AD77" s="141"/>
      <c r="AE77" s="141"/>
      <c r="AF77" s="141"/>
      <c r="AG77" s="141" t="s">
        <v>239</v>
      </c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</row>
    <row r="78" spans="1:60" outlineLevel="2" x14ac:dyDescent="0.2">
      <c r="A78" s="148"/>
      <c r="B78" s="149"/>
      <c r="C78" s="182" t="s">
        <v>2187</v>
      </c>
      <c r="D78" s="154"/>
      <c r="E78" s="155">
        <v>8.2225000000000001</v>
      </c>
      <c r="F78" s="152"/>
      <c r="G78" s="152"/>
      <c r="H78" s="152"/>
      <c r="I78" s="152"/>
      <c r="J78" s="152"/>
      <c r="K78" s="152"/>
      <c r="L78" s="152"/>
      <c r="M78" s="152"/>
      <c r="N78" s="151"/>
      <c r="O78" s="151"/>
      <c r="P78" s="151"/>
      <c r="Q78" s="151"/>
      <c r="R78" s="152"/>
      <c r="S78" s="152"/>
      <c r="T78" s="152"/>
      <c r="U78" s="152"/>
      <c r="V78" s="152"/>
      <c r="W78" s="152"/>
      <c r="X78" s="152"/>
      <c r="Y78" s="152"/>
      <c r="Z78" s="141"/>
      <c r="AA78" s="141"/>
      <c r="AB78" s="141"/>
      <c r="AC78" s="141"/>
      <c r="AD78" s="141"/>
      <c r="AE78" s="141"/>
      <c r="AF78" s="141"/>
      <c r="AG78" s="141" t="s">
        <v>241</v>
      </c>
      <c r="AH78" s="141">
        <v>0</v>
      </c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</row>
    <row r="79" spans="1:60" outlineLevel="3" x14ac:dyDescent="0.2">
      <c r="A79" s="148"/>
      <c r="B79" s="149"/>
      <c r="C79" s="182" t="s">
        <v>2188</v>
      </c>
      <c r="D79" s="154"/>
      <c r="E79" s="155">
        <v>1.5275000000000001</v>
      </c>
      <c r="F79" s="152"/>
      <c r="G79" s="152"/>
      <c r="H79" s="152"/>
      <c r="I79" s="152"/>
      <c r="J79" s="152"/>
      <c r="K79" s="152"/>
      <c r="L79" s="152"/>
      <c r="M79" s="152"/>
      <c r="N79" s="151"/>
      <c r="O79" s="151"/>
      <c r="P79" s="151"/>
      <c r="Q79" s="151"/>
      <c r="R79" s="152"/>
      <c r="S79" s="152"/>
      <c r="T79" s="152"/>
      <c r="U79" s="152"/>
      <c r="V79" s="152"/>
      <c r="W79" s="152"/>
      <c r="X79" s="152"/>
      <c r="Y79" s="152"/>
      <c r="Z79" s="141"/>
      <c r="AA79" s="141"/>
      <c r="AB79" s="141"/>
      <c r="AC79" s="141"/>
      <c r="AD79" s="141"/>
      <c r="AE79" s="141"/>
      <c r="AF79" s="141"/>
      <c r="AG79" s="141" t="s">
        <v>241</v>
      </c>
      <c r="AH79" s="141">
        <v>0</v>
      </c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</row>
    <row r="80" spans="1:60" outlineLevel="1" x14ac:dyDescent="0.2">
      <c r="A80" s="164">
        <v>26</v>
      </c>
      <c r="B80" s="165" t="s">
        <v>2189</v>
      </c>
      <c r="C80" s="181" t="s">
        <v>2190</v>
      </c>
      <c r="D80" s="166" t="s">
        <v>283</v>
      </c>
      <c r="E80" s="167">
        <v>39</v>
      </c>
      <c r="F80" s="168"/>
      <c r="G80" s="169">
        <f>ROUND(E80*F80,2)</f>
        <v>0</v>
      </c>
      <c r="H80" s="168"/>
      <c r="I80" s="169">
        <f>ROUND(E80*H80,2)</f>
        <v>0</v>
      </c>
      <c r="J80" s="168"/>
      <c r="K80" s="169">
        <f>ROUND(E80*J80,2)</f>
        <v>0</v>
      </c>
      <c r="L80" s="169">
        <v>21</v>
      </c>
      <c r="M80" s="169">
        <f>G80*(1+L80/100)</f>
        <v>0</v>
      </c>
      <c r="N80" s="167">
        <v>3.9149999999999997E-2</v>
      </c>
      <c r="O80" s="167">
        <f>ROUND(E80*N80,2)</f>
        <v>1.53</v>
      </c>
      <c r="P80" s="167">
        <v>0</v>
      </c>
      <c r="Q80" s="167">
        <f>ROUND(E80*P80,2)</f>
        <v>0</v>
      </c>
      <c r="R80" s="169" t="s">
        <v>383</v>
      </c>
      <c r="S80" s="169" t="s">
        <v>234</v>
      </c>
      <c r="T80" s="170" t="s">
        <v>234</v>
      </c>
      <c r="U80" s="152">
        <v>1.05</v>
      </c>
      <c r="V80" s="152">
        <f>ROUND(E80*U80,2)</f>
        <v>40.950000000000003</v>
      </c>
      <c r="W80" s="152"/>
      <c r="X80" s="152" t="s">
        <v>285</v>
      </c>
      <c r="Y80" s="152" t="s">
        <v>236</v>
      </c>
      <c r="Z80" s="141"/>
      <c r="AA80" s="141"/>
      <c r="AB80" s="141"/>
      <c r="AC80" s="141"/>
      <c r="AD80" s="141"/>
      <c r="AE80" s="141"/>
      <c r="AF80" s="141"/>
      <c r="AG80" s="141" t="s">
        <v>286</v>
      </c>
      <c r="AH80" s="141"/>
      <c r="AI80" s="141"/>
      <c r="AJ80" s="141"/>
      <c r="AK80" s="141"/>
      <c r="AL80" s="141"/>
      <c r="AM80" s="141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</row>
    <row r="81" spans="1:60" ht="22.5" outlineLevel="2" x14ac:dyDescent="0.2">
      <c r="A81" s="148"/>
      <c r="B81" s="149"/>
      <c r="C81" s="265" t="s">
        <v>2191</v>
      </c>
      <c r="D81" s="266"/>
      <c r="E81" s="266"/>
      <c r="F81" s="266"/>
      <c r="G81" s="266"/>
      <c r="H81" s="152"/>
      <c r="I81" s="152"/>
      <c r="J81" s="152"/>
      <c r="K81" s="152"/>
      <c r="L81" s="152"/>
      <c r="M81" s="152"/>
      <c r="N81" s="151"/>
      <c r="O81" s="151"/>
      <c r="P81" s="151"/>
      <c r="Q81" s="151"/>
      <c r="R81" s="152"/>
      <c r="S81" s="152"/>
      <c r="T81" s="152"/>
      <c r="U81" s="152"/>
      <c r="V81" s="152"/>
      <c r="W81" s="152"/>
      <c r="X81" s="152"/>
      <c r="Y81" s="152"/>
      <c r="Z81" s="141"/>
      <c r="AA81" s="141"/>
      <c r="AB81" s="141"/>
      <c r="AC81" s="141"/>
      <c r="AD81" s="141"/>
      <c r="AE81" s="141"/>
      <c r="AF81" s="141"/>
      <c r="AG81" s="141" t="s">
        <v>239</v>
      </c>
      <c r="AH81" s="141"/>
      <c r="AI81" s="141"/>
      <c r="AJ81" s="141"/>
      <c r="AK81" s="141"/>
      <c r="AL81" s="141"/>
      <c r="AM81" s="141"/>
      <c r="AN81" s="141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1"/>
      <c r="AZ81" s="141"/>
      <c r="BA81" s="171" t="str">
        <f>C81</f>
        <v>svislé nebo šikmé (odkloněné), půdorysně přímé nebo zalomené, stěn základových pasů ve volných nebo zapažených jámách, rýhách, šachtách, včetně případných vzpěr,</v>
      </c>
      <c r="BB81" s="141"/>
      <c r="BC81" s="141"/>
      <c r="BD81" s="141"/>
      <c r="BE81" s="141"/>
      <c r="BF81" s="141"/>
      <c r="BG81" s="141"/>
      <c r="BH81" s="141"/>
    </row>
    <row r="82" spans="1:60" outlineLevel="2" x14ac:dyDescent="0.2">
      <c r="A82" s="148"/>
      <c r="B82" s="149"/>
      <c r="C82" s="182" t="s">
        <v>2192</v>
      </c>
      <c r="D82" s="154"/>
      <c r="E82" s="155">
        <v>32.89</v>
      </c>
      <c r="F82" s="152"/>
      <c r="G82" s="152"/>
      <c r="H82" s="152"/>
      <c r="I82" s="152"/>
      <c r="J82" s="152"/>
      <c r="K82" s="152"/>
      <c r="L82" s="152"/>
      <c r="M82" s="152"/>
      <c r="N82" s="151"/>
      <c r="O82" s="151"/>
      <c r="P82" s="151"/>
      <c r="Q82" s="151"/>
      <c r="R82" s="152"/>
      <c r="S82" s="152"/>
      <c r="T82" s="152"/>
      <c r="U82" s="152"/>
      <c r="V82" s="152"/>
      <c r="W82" s="152"/>
      <c r="X82" s="152"/>
      <c r="Y82" s="152"/>
      <c r="Z82" s="141"/>
      <c r="AA82" s="141"/>
      <c r="AB82" s="141"/>
      <c r="AC82" s="141"/>
      <c r="AD82" s="141"/>
      <c r="AE82" s="141"/>
      <c r="AF82" s="141"/>
      <c r="AG82" s="141" t="s">
        <v>241</v>
      </c>
      <c r="AH82" s="141">
        <v>0</v>
      </c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</row>
    <row r="83" spans="1:60" outlineLevel="3" x14ac:dyDescent="0.2">
      <c r="A83" s="148"/>
      <c r="B83" s="149"/>
      <c r="C83" s="182" t="s">
        <v>2193</v>
      </c>
      <c r="D83" s="154"/>
      <c r="E83" s="155">
        <v>6.11</v>
      </c>
      <c r="F83" s="152"/>
      <c r="G83" s="152"/>
      <c r="H83" s="152"/>
      <c r="I83" s="152"/>
      <c r="J83" s="152"/>
      <c r="K83" s="152"/>
      <c r="L83" s="152"/>
      <c r="M83" s="152"/>
      <c r="N83" s="151"/>
      <c r="O83" s="151"/>
      <c r="P83" s="151"/>
      <c r="Q83" s="151"/>
      <c r="R83" s="152"/>
      <c r="S83" s="152"/>
      <c r="T83" s="152"/>
      <c r="U83" s="152"/>
      <c r="V83" s="152"/>
      <c r="W83" s="152"/>
      <c r="X83" s="152"/>
      <c r="Y83" s="152"/>
      <c r="Z83" s="141"/>
      <c r="AA83" s="141"/>
      <c r="AB83" s="141"/>
      <c r="AC83" s="141"/>
      <c r="AD83" s="141"/>
      <c r="AE83" s="141"/>
      <c r="AF83" s="141"/>
      <c r="AG83" s="141" t="s">
        <v>241</v>
      </c>
      <c r="AH83" s="141">
        <v>0</v>
      </c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1"/>
      <c r="AZ83" s="141"/>
      <c r="BA83" s="141"/>
      <c r="BB83" s="141"/>
      <c r="BC83" s="141"/>
      <c r="BD83" s="141"/>
      <c r="BE83" s="141"/>
      <c r="BF83" s="141"/>
      <c r="BG83" s="141"/>
      <c r="BH83" s="141"/>
    </row>
    <row r="84" spans="1:60" outlineLevel="1" x14ac:dyDescent="0.2">
      <c r="A84" s="164">
        <v>27</v>
      </c>
      <c r="B84" s="165" t="s">
        <v>2194</v>
      </c>
      <c r="C84" s="181" t="s">
        <v>2195</v>
      </c>
      <c r="D84" s="166" t="s">
        <v>283</v>
      </c>
      <c r="E84" s="167">
        <v>39</v>
      </c>
      <c r="F84" s="168"/>
      <c r="G84" s="169">
        <f>ROUND(E84*F84,2)</f>
        <v>0</v>
      </c>
      <c r="H84" s="168"/>
      <c r="I84" s="169">
        <f>ROUND(E84*H84,2)</f>
        <v>0</v>
      </c>
      <c r="J84" s="168"/>
      <c r="K84" s="169">
        <f>ROUND(E84*J84,2)</f>
        <v>0</v>
      </c>
      <c r="L84" s="169">
        <v>21</v>
      </c>
      <c r="M84" s="169">
        <f>G84*(1+L84/100)</f>
        <v>0</v>
      </c>
      <c r="N84" s="167">
        <v>0</v>
      </c>
      <c r="O84" s="167">
        <f>ROUND(E84*N84,2)</f>
        <v>0</v>
      </c>
      <c r="P84" s="167">
        <v>0</v>
      </c>
      <c r="Q84" s="167">
        <f>ROUND(E84*P84,2)</f>
        <v>0</v>
      </c>
      <c r="R84" s="169" t="s">
        <v>383</v>
      </c>
      <c r="S84" s="169" t="s">
        <v>234</v>
      </c>
      <c r="T84" s="170" t="s">
        <v>234</v>
      </c>
      <c r="U84" s="152">
        <v>0.32</v>
      </c>
      <c r="V84" s="152">
        <f>ROUND(E84*U84,2)</f>
        <v>12.48</v>
      </c>
      <c r="W84" s="152"/>
      <c r="X84" s="152" t="s">
        <v>285</v>
      </c>
      <c r="Y84" s="152" t="s">
        <v>236</v>
      </c>
      <c r="Z84" s="141"/>
      <c r="AA84" s="141"/>
      <c r="AB84" s="141"/>
      <c r="AC84" s="141"/>
      <c r="AD84" s="141"/>
      <c r="AE84" s="141"/>
      <c r="AF84" s="141"/>
      <c r="AG84" s="141" t="s">
        <v>286</v>
      </c>
      <c r="AH84" s="141"/>
      <c r="AI84" s="141"/>
      <c r="AJ84" s="141"/>
      <c r="AK84" s="141"/>
      <c r="AL84" s="141"/>
      <c r="AM84" s="141"/>
      <c r="AN84" s="141"/>
      <c r="AO84" s="141"/>
      <c r="AP84" s="141"/>
      <c r="AQ84" s="141"/>
      <c r="AR84" s="141"/>
      <c r="AS84" s="141"/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1"/>
      <c r="BE84" s="141"/>
      <c r="BF84" s="141"/>
      <c r="BG84" s="141"/>
      <c r="BH84" s="141"/>
    </row>
    <row r="85" spans="1:60" ht="22.5" outlineLevel="2" x14ac:dyDescent="0.2">
      <c r="A85" s="148"/>
      <c r="B85" s="149"/>
      <c r="C85" s="265" t="s">
        <v>2191</v>
      </c>
      <c r="D85" s="266"/>
      <c r="E85" s="266"/>
      <c r="F85" s="266"/>
      <c r="G85" s="266"/>
      <c r="H85" s="152"/>
      <c r="I85" s="152"/>
      <c r="J85" s="152"/>
      <c r="K85" s="152"/>
      <c r="L85" s="152"/>
      <c r="M85" s="152"/>
      <c r="N85" s="151"/>
      <c r="O85" s="151"/>
      <c r="P85" s="151"/>
      <c r="Q85" s="151"/>
      <c r="R85" s="152"/>
      <c r="S85" s="152"/>
      <c r="T85" s="152"/>
      <c r="U85" s="152"/>
      <c r="V85" s="152"/>
      <c r="W85" s="152"/>
      <c r="X85" s="152"/>
      <c r="Y85" s="152"/>
      <c r="Z85" s="141"/>
      <c r="AA85" s="141"/>
      <c r="AB85" s="141"/>
      <c r="AC85" s="141"/>
      <c r="AD85" s="141"/>
      <c r="AE85" s="141"/>
      <c r="AF85" s="141"/>
      <c r="AG85" s="141" t="s">
        <v>239</v>
      </c>
      <c r="AH85" s="141"/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71" t="str">
        <f>C85</f>
        <v>svislé nebo šikmé (odkloněné), půdorysně přímé nebo zalomené, stěn základových pasů ve volných nebo zapažených jámách, rýhách, šachtách, včetně případných vzpěr,</v>
      </c>
      <c r="BB85" s="141"/>
      <c r="BC85" s="141"/>
      <c r="BD85" s="141"/>
      <c r="BE85" s="141"/>
      <c r="BF85" s="141"/>
      <c r="BG85" s="141"/>
      <c r="BH85" s="141"/>
    </row>
    <row r="86" spans="1:60" outlineLevel="1" x14ac:dyDescent="0.2">
      <c r="A86" s="164">
        <v>28</v>
      </c>
      <c r="B86" s="165" t="s">
        <v>2196</v>
      </c>
      <c r="C86" s="181" t="s">
        <v>2197</v>
      </c>
      <c r="D86" s="166" t="s">
        <v>274</v>
      </c>
      <c r="E86" s="167">
        <v>1.17</v>
      </c>
      <c r="F86" s="168"/>
      <c r="G86" s="169">
        <f>ROUND(E86*F86,2)</f>
        <v>0</v>
      </c>
      <c r="H86" s="168"/>
      <c r="I86" s="169">
        <f>ROUND(E86*H86,2)</f>
        <v>0</v>
      </c>
      <c r="J86" s="168"/>
      <c r="K86" s="169">
        <f>ROUND(E86*J86,2)</f>
        <v>0</v>
      </c>
      <c r="L86" s="169">
        <v>21</v>
      </c>
      <c r="M86" s="169">
        <f>G86*(1+L86/100)</f>
        <v>0</v>
      </c>
      <c r="N86" s="167">
        <v>1.0249299999999999</v>
      </c>
      <c r="O86" s="167">
        <f>ROUND(E86*N86,2)</f>
        <v>1.2</v>
      </c>
      <c r="P86" s="167">
        <v>0</v>
      </c>
      <c r="Q86" s="167">
        <f>ROUND(E86*P86,2)</f>
        <v>0</v>
      </c>
      <c r="R86" s="169" t="s">
        <v>1416</v>
      </c>
      <c r="S86" s="169" t="s">
        <v>234</v>
      </c>
      <c r="T86" s="170" t="s">
        <v>234</v>
      </c>
      <c r="U86" s="152">
        <v>23.530999999999999</v>
      </c>
      <c r="V86" s="152">
        <f>ROUND(E86*U86,2)</f>
        <v>27.53</v>
      </c>
      <c r="W86" s="152"/>
      <c r="X86" s="152" t="s">
        <v>285</v>
      </c>
      <c r="Y86" s="152" t="s">
        <v>236</v>
      </c>
      <c r="Z86" s="141"/>
      <c r="AA86" s="141"/>
      <c r="AB86" s="141"/>
      <c r="AC86" s="141"/>
      <c r="AD86" s="141"/>
      <c r="AE86" s="141"/>
      <c r="AF86" s="141"/>
      <c r="AG86" s="141" t="s">
        <v>286</v>
      </c>
      <c r="AH86" s="141"/>
      <c r="AI86" s="141"/>
      <c r="AJ86" s="141"/>
      <c r="AK86" s="141"/>
      <c r="AL86" s="141"/>
      <c r="AM86" s="141"/>
      <c r="AN86" s="141"/>
      <c r="AO86" s="141"/>
      <c r="AP86" s="141"/>
      <c r="AQ86" s="141"/>
      <c r="AR86" s="141"/>
      <c r="AS86" s="141"/>
      <c r="AT86" s="141"/>
      <c r="AU86" s="141"/>
      <c r="AV86" s="141"/>
      <c r="AW86" s="141"/>
      <c r="AX86" s="141"/>
      <c r="AY86" s="141"/>
      <c r="AZ86" s="141"/>
      <c r="BA86" s="141"/>
      <c r="BB86" s="141"/>
      <c r="BC86" s="141"/>
      <c r="BD86" s="141"/>
      <c r="BE86" s="141"/>
      <c r="BF86" s="141"/>
      <c r="BG86" s="141"/>
      <c r="BH86" s="141"/>
    </row>
    <row r="87" spans="1:60" outlineLevel="2" x14ac:dyDescent="0.2">
      <c r="A87" s="148"/>
      <c r="B87" s="149"/>
      <c r="C87" s="182" t="s">
        <v>2198</v>
      </c>
      <c r="D87" s="154"/>
      <c r="E87" s="155">
        <v>1.17</v>
      </c>
      <c r="F87" s="152"/>
      <c r="G87" s="152"/>
      <c r="H87" s="152"/>
      <c r="I87" s="152"/>
      <c r="J87" s="152"/>
      <c r="K87" s="152"/>
      <c r="L87" s="152"/>
      <c r="M87" s="152"/>
      <c r="N87" s="151"/>
      <c r="O87" s="151"/>
      <c r="P87" s="151"/>
      <c r="Q87" s="151"/>
      <c r="R87" s="152"/>
      <c r="S87" s="152"/>
      <c r="T87" s="152"/>
      <c r="U87" s="152"/>
      <c r="V87" s="152"/>
      <c r="W87" s="152"/>
      <c r="X87" s="152"/>
      <c r="Y87" s="152"/>
      <c r="Z87" s="141"/>
      <c r="AA87" s="141"/>
      <c r="AB87" s="141"/>
      <c r="AC87" s="141"/>
      <c r="AD87" s="141"/>
      <c r="AE87" s="141"/>
      <c r="AF87" s="141"/>
      <c r="AG87" s="141" t="s">
        <v>241</v>
      </c>
      <c r="AH87" s="141">
        <v>0</v>
      </c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</row>
    <row r="88" spans="1:60" x14ac:dyDescent="0.2">
      <c r="A88" s="157" t="s">
        <v>228</v>
      </c>
      <c r="B88" s="158" t="s">
        <v>118</v>
      </c>
      <c r="C88" s="180" t="s">
        <v>119</v>
      </c>
      <c r="D88" s="159"/>
      <c r="E88" s="160"/>
      <c r="F88" s="161"/>
      <c r="G88" s="161">
        <f>SUMIF(AG89:AG115,"&lt;&gt;NOR",G89:G115)</f>
        <v>0</v>
      </c>
      <c r="H88" s="161"/>
      <c r="I88" s="161">
        <f>SUM(I89:I115)</f>
        <v>0</v>
      </c>
      <c r="J88" s="161"/>
      <c r="K88" s="161">
        <f>SUM(K89:K115)</f>
        <v>0</v>
      </c>
      <c r="L88" s="161"/>
      <c r="M88" s="161">
        <f>SUM(M89:M115)</f>
        <v>0</v>
      </c>
      <c r="N88" s="160"/>
      <c r="O88" s="160">
        <f>SUM(O89:O115)</f>
        <v>28.5</v>
      </c>
      <c r="P88" s="160"/>
      <c r="Q88" s="160">
        <f>SUM(Q89:Q115)</f>
        <v>0</v>
      </c>
      <c r="R88" s="161"/>
      <c r="S88" s="161"/>
      <c r="T88" s="162"/>
      <c r="U88" s="156"/>
      <c r="V88" s="156">
        <f>SUM(V89:V115)</f>
        <v>90.759999999999991</v>
      </c>
      <c r="W88" s="156"/>
      <c r="X88" s="156"/>
      <c r="Y88" s="156"/>
      <c r="AG88" t="s">
        <v>229</v>
      </c>
    </row>
    <row r="89" spans="1:60" ht="33.75" outlineLevel="1" x14ac:dyDescent="0.2">
      <c r="A89" s="164">
        <v>29</v>
      </c>
      <c r="B89" s="165" t="s">
        <v>2199</v>
      </c>
      <c r="C89" s="181" t="s">
        <v>2200</v>
      </c>
      <c r="D89" s="166" t="s">
        <v>283</v>
      </c>
      <c r="E89" s="167">
        <v>11.9275</v>
      </c>
      <c r="F89" s="168"/>
      <c r="G89" s="169">
        <f>ROUND(E89*F89,2)</f>
        <v>0</v>
      </c>
      <c r="H89" s="168"/>
      <c r="I89" s="169">
        <f>ROUND(E89*H89,2)</f>
        <v>0</v>
      </c>
      <c r="J89" s="168"/>
      <c r="K89" s="169">
        <f>ROUND(E89*J89,2)</f>
        <v>0</v>
      </c>
      <c r="L89" s="169">
        <v>21</v>
      </c>
      <c r="M89" s="169">
        <f>G89*(1+L89/100)</f>
        <v>0</v>
      </c>
      <c r="N89" s="167">
        <v>0.16441</v>
      </c>
      <c r="O89" s="167">
        <f>ROUND(E89*N89,2)</f>
        <v>1.96</v>
      </c>
      <c r="P89" s="167">
        <v>0</v>
      </c>
      <c r="Q89" s="167">
        <f>ROUND(E89*P89,2)</f>
        <v>0</v>
      </c>
      <c r="R89" s="169" t="s">
        <v>383</v>
      </c>
      <c r="S89" s="169" t="s">
        <v>234</v>
      </c>
      <c r="T89" s="170" t="s">
        <v>234</v>
      </c>
      <c r="U89" s="152">
        <v>0.58599999999999997</v>
      </c>
      <c r="V89" s="152">
        <f>ROUND(E89*U89,2)</f>
        <v>6.99</v>
      </c>
      <c r="W89" s="152"/>
      <c r="X89" s="152" t="s">
        <v>285</v>
      </c>
      <c r="Y89" s="152" t="s">
        <v>236</v>
      </c>
      <c r="Z89" s="141"/>
      <c r="AA89" s="141"/>
      <c r="AB89" s="141"/>
      <c r="AC89" s="141"/>
      <c r="AD89" s="141"/>
      <c r="AE89" s="141"/>
      <c r="AF89" s="141"/>
      <c r="AG89" s="141" t="s">
        <v>286</v>
      </c>
      <c r="AH89" s="141"/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1"/>
      <c r="BH89" s="141"/>
    </row>
    <row r="90" spans="1:60" outlineLevel="2" x14ac:dyDescent="0.2">
      <c r="A90" s="148"/>
      <c r="B90" s="149"/>
      <c r="C90" s="182" t="s">
        <v>2201</v>
      </c>
      <c r="D90" s="154"/>
      <c r="E90" s="155">
        <v>11.9275</v>
      </c>
      <c r="F90" s="152"/>
      <c r="G90" s="152"/>
      <c r="H90" s="152"/>
      <c r="I90" s="152"/>
      <c r="J90" s="152"/>
      <c r="K90" s="152"/>
      <c r="L90" s="152"/>
      <c r="M90" s="152"/>
      <c r="N90" s="151"/>
      <c r="O90" s="151"/>
      <c r="P90" s="151"/>
      <c r="Q90" s="151"/>
      <c r="R90" s="152"/>
      <c r="S90" s="152"/>
      <c r="T90" s="152"/>
      <c r="U90" s="152"/>
      <c r="V90" s="152"/>
      <c r="W90" s="152"/>
      <c r="X90" s="152"/>
      <c r="Y90" s="152"/>
      <c r="Z90" s="141"/>
      <c r="AA90" s="141"/>
      <c r="AB90" s="141"/>
      <c r="AC90" s="141"/>
      <c r="AD90" s="141"/>
      <c r="AE90" s="141"/>
      <c r="AF90" s="141"/>
      <c r="AG90" s="141" t="s">
        <v>241</v>
      </c>
      <c r="AH90" s="141">
        <v>0</v>
      </c>
      <c r="AI90" s="141"/>
      <c r="AJ90" s="141"/>
      <c r="AK90" s="141"/>
      <c r="AL90" s="141"/>
      <c r="AM90" s="141"/>
      <c r="AN90" s="141"/>
      <c r="AO90" s="141"/>
      <c r="AP90" s="141"/>
      <c r="AQ90" s="141"/>
      <c r="AR90" s="141"/>
      <c r="AS90" s="141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141"/>
      <c r="BG90" s="141"/>
      <c r="BH90" s="141"/>
    </row>
    <row r="91" spans="1:60" ht="33.75" outlineLevel="1" x14ac:dyDescent="0.2">
      <c r="A91" s="164">
        <v>30</v>
      </c>
      <c r="B91" s="165" t="s">
        <v>2202</v>
      </c>
      <c r="C91" s="181" t="s">
        <v>2203</v>
      </c>
      <c r="D91" s="166" t="s">
        <v>283</v>
      </c>
      <c r="E91" s="167">
        <v>82.8</v>
      </c>
      <c r="F91" s="168"/>
      <c r="G91" s="169">
        <f>ROUND(E91*F91,2)</f>
        <v>0</v>
      </c>
      <c r="H91" s="168"/>
      <c r="I91" s="169">
        <f>ROUND(E91*H91,2)</f>
        <v>0</v>
      </c>
      <c r="J91" s="168"/>
      <c r="K91" s="169">
        <f>ROUND(E91*J91,2)</f>
        <v>0</v>
      </c>
      <c r="L91" s="169">
        <v>21</v>
      </c>
      <c r="M91" s="169">
        <f>G91*(1+L91/100)</f>
        <v>0</v>
      </c>
      <c r="N91" s="167">
        <v>0.20988000000000001</v>
      </c>
      <c r="O91" s="167">
        <f>ROUND(E91*N91,2)</f>
        <v>17.38</v>
      </c>
      <c r="P91" s="167">
        <v>0</v>
      </c>
      <c r="Q91" s="167">
        <f>ROUND(E91*P91,2)</f>
        <v>0</v>
      </c>
      <c r="R91" s="169" t="s">
        <v>383</v>
      </c>
      <c r="S91" s="169" t="s">
        <v>234</v>
      </c>
      <c r="T91" s="170" t="s">
        <v>234</v>
      </c>
      <c r="U91" s="152">
        <v>0.74</v>
      </c>
      <c r="V91" s="152">
        <f>ROUND(E91*U91,2)</f>
        <v>61.27</v>
      </c>
      <c r="W91" s="152"/>
      <c r="X91" s="152" t="s">
        <v>285</v>
      </c>
      <c r="Y91" s="152" t="s">
        <v>236</v>
      </c>
      <c r="Z91" s="141"/>
      <c r="AA91" s="141"/>
      <c r="AB91" s="141"/>
      <c r="AC91" s="141"/>
      <c r="AD91" s="141"/>
      <c r="AE91" s="141"/>
      <c r="AF91" s="141"/>
      <c r="AG91" s="141" t="s">
        <v>286</v>
      </c>
      <c r="AH91" s="141"/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1"/>
      <c r="AZ91" s="141"/>
      <c r="BA91" s="141"/>
      <c r="BB91" s="141"/>
      <c r="BC91" s="141"/>
      <c r="BD91" s="141"/>
      <c r="BE91" s="141"/>
      <c r="BF91" s="141"/>
      <c r="BG91" s="141"/>
      <c r="BH91" s="141"/>
    </row>
    <row r="92" spans="1:60" outlineLevel="2" x14ac:dyDescent="0.2">
      <c r="A92" s="148"/>
      <c r="B92" s="149"/>
      <c r="C92" s="253" t="s">
        <v>2204</v>
      </c>
      <c r="D92" s="254"/>
      <c r="E92" s="254"/>
      <c r="F92" s="254"/>
      <c r="G92" s="254"/>
      <c r="H92" s="152"/>
      <c r="I92" s="152"/>
      <c r="J92" s="152"/>
      <c r="K92" s="152"/>
      <c r="L92" s="152"/>
      <c r="M92" s="152"/>
      <c r="N92" s="151"/>
      <c r="O92" s="151"/>
      <c r="P92" s="151"/>
      <c r="Q92" s="151"/>
      <c r="R92" s="152"/>
      <c r="S92" s="152"/>
      <c r="T92" s="152"/>
      <c r="U92" s="152"/>
      <c r="V92" s="152"/>
      <c r="W92" s="152"/>
      <c r="X92" s="152"/>
      <c r="Y92" s="152"/>
      <c r="Z92" s="141"/>
      <c r="AA92" s="141"/>
      <c r="AB92" s="141"/>
      <c r="AC92" s="141"/>
      <c r="AD92" s="141"/>
      <c r="AE92" s="141"/>
      <c r="AF92" s="141"/>
      <c r="AG92" s="141" t="s">
        <v>246</v>
      </c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</row>
    <row r="93" spans="1:60" outlineLevel="2" x14ac:dyDescent="0.2">
      <c r="A93" s="148"/>
      <c r="B93" s="149"/>
      <c r="C93" s="182" t="s">
        <v>2205</v>
      </c>
      <c r="D93" s="154"/>
      <c r="E93" s="155">
        <v>75.900000000000006</v>
      </c>
      <c r="F93" s="152"/>
      <c r="G93" s="152"/>
      <c r="H93" s="152"/>
      <c r="I93" s="152"/>
      <c r="J93" s="152"/>
      <c r="K93" s="152"/>
      <c r="L93" s="152"/>
      <c r="M93" s="152"/>
      <c r="N93" s="151"/>
      <c r="O93" s="151"/>
      <c r="P93" s="151"/>
      <c r="Q93" s="151"/>
      <c r="R93" s="152"/>
      <c r="S93" s="152"/>
      <c r="T93" s="152"/>
      <c r="U93" s="152"/>
      <c r="V93" s="152"/>
      <c r="W93" s="152"/>
      <c r="X93" s="152"/>
      <c r="Y93" s="152"/>
      <c r="Z93" s="141"/>
      <c r="AA93" s="141"/>
      <c r="AB93" s="141"/>
      <c r="AC93" s="141"/>
      <c r="AD93" s="141"/>
      <c r="AE93" s="141"/>
      <c r="AF93" s="141"/>
      <c r="AG93" s="141" t="s">
        <v>241</v>
      </c>
      <c r="AH93" s="141">
        <v>0</v>
      </c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</row>
    <row r="94" spans="1:60" outlineLevel="3" x14ac:dyDescent="0.2">
      <c r="A94" s="148"/>
      <c r="B94" s="149"/>
      <c r="C94" s="182" t="s">
        <v>2206</v>
      </c>
      <c r="D94" s="154"/>
      <c r="E94" s="155">
        <v>-3.6</v>
      </c>
      <c r="F94" s="152"/>
      <c r="G94" s="152"/>
      <c r="H94" s="152"/>
      <c r="I94" s="152"/>
      <c r="J94" s="152"/>
      <c r="K94" s="152"/>
      <c r="L94" s="152"/>
      <c r="M94" s="152"/>
      <c r="N94" s="151"/>
      <c r="O94" s="151"/>
      <c r="P94" s="151"/>
      <c r="Q94" s="151"/>
      <c r="R94" s="152"/>
      <c r="S94" s="152"/>
      <c r="T94" s="152"/>
      <c r="U94" s="152"/>
      <c r="V94" s="152"/>
      <c r="W94" s="152"/>
      <c r="X94" s="152"/>
      <c r="Y94" s="152"/>
      <c r="Z94" s="141"/>
      <c r="AA94" s="141"/>
      <c r="AB94" s="141"/>
      <c r="AC94" s="141"/>
      <c r="AD94" s="141"/>
      <c r="AE94" s="141"/>
      <c r="AF94" s="141"/>
      <c r="AG94" s="141" t="s">
        <v>241</v>
      </c>
      <c r="AH94" s="141">
        <v>0</v>
      </c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</row>
    <row r="95" spans="1:60" outlineLevel="3" x14ac:dyDescent="0.2">
      <c r="A95" s="148"/>
      <c r="B95" s="149"/>
      <c r="C95" s="182" t="s">
        <v>2207</v>
      </c>
      <c r="D95" s="154"/>
      <c r="E95" s="155">
        <v>-3</v>
      </c>
      <c r="F95" s="152"/>
      <c r="G95" s="152"/>
      <c r="H95" s="152"/>
      <c r="I95" s="152"/>
      <c r="J95" s="152"/>
      <c r="K95" s="152"/>
      <c r="L95" s="152"/>
      <c r="M95" s="152"/>
      <c r="N95" s="151"/>
      <c r="O95" s="151"/>
      <c r="P95" s="151"/>
      <c r="Q95" s="151"/>
      <c r="R95" s="152"/>
      <c r="S95" s="152"/>
      <c r="T95" s="152"/>
      <c r="U95" s="152"/>
      <c r="V95" s="152"/>
      <c r="W95" s="152"/>
      <c r="X95" s="152"/>
      <c r="Y95" s="152"/>
      <c r="Z95" s="141"/>
      <c r="AA95" s="141"/>
      <c r="AB95" s="141"/>
      <c r="AC95" s="141"/>
      <c r="AD95" s="141"/>
      <c r="AE95" s="141"/>
      <c r="AF95" s="141"/>
      <c r="AG95" s="141" t="s">
        <v>241</v>
      </c>
      <c r="AH95" s="141">
        <v>0</v>
      </c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41"/>
      <c r="BB95" s="141"/>
      <c r="BC95" s="141"/>
      <c r="BD95" s="141"/>
      <c r="BE95" s="141"/>
      <c r="BF95" s="141"/>
      <c r="BG95" s="141"/>
      <c r="BH95" s="141"/>
    </row>
    <row r="96" spans="1:60" outlineLevel="3" x14ac:dyDescent="0.2">
      <c r="A96" s="148"/>
      <c r="B96" s="149"/>
      <c r="C96" s="182" t="s">
        <v>2208</v>
      </c>
      <c r="D96" s="154"/>
      <c r="E96" s="155">
        <v>-0.6</v>
      </c>
      <c r="F96" s="152"/>
      <c r="G96" s="152"/>
      <c r="H96" s="152"/>
      <c r="I96" s="152"/>
      <c r="J96" s="152"/>
      <c r="K96" s="152"/>
      <c r="L96" s="152"/>
      <c r="M96" s="152"/>
      <c r="N96" s="151"/>
      <c r="O96" s="151"/>
      <c r="P96" s="151"/>
      <c r="Q96" s="151"/>
      <c r="R96" s="152"/>
      <c r="S96" s="152"/>
      <c r="T96" s="152"/>
      <c r="U96" s="152"/>
      <c r="V96" s="152"/>
      <c r="W96" s="152"/>
      <c r="X96" s="152"/>
      <c r="Y96" s="152"/>
      <c r="Z96" s="141"/>
      <c r="AA96" s="141"/>
      <c r="AB96" s="141"/>
      <c r="AC96" s="141"/>
      <c r="AD96" s="141"/>
      <c r="AE96" s="141"/>
      <c r="AF96" s="141"/>
      <c r="AG96" s="141" t="s">
        <v>241</v>
      </c>
      <c r="AH96" s="141">
        <v>0</v>
      </c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</row>
    <row r="97" spans="1:60" outlineLevel="3" x14ac:dyDescent="0.2">
      <c r="A97" s="148"/>
      <c r="B97" s="149"/>
      <c r="C97" s="182" t="s">
        <v>2209</v>
      </c>
      <c r="D97" s="154"/>
      <c r="E97" s="155">
        <v>14.1</v>
      </c>
      <c r="F97" s="152"/>
      <c r="G97" s="152"/>
      <c r="H97" s="152"/>
      <c r="I97" s="152"/>
      <c r="J97" s="152"/>
      <c r="K97" s="152"/>
      <c r="L97" s="152"/>
      <c r="M97" s="152"/>
      <c r="N97" s="151"/>
      <c r="O97" s="151"/>
      <c r="P97" s="151"/>
      <c r="Q97" s="151"/>
      <c r="R97" s="152"/>
      <c r="S97" s="152"/>
      <c r="T97" s="152"/>
      <c r="U97" s="152"/>
      <c r="V97" s="152"/>
      <c r="W97" s="152"/>
      <c r="X97" s="152"/>
      <c r="Y97" s="152"/>
      <c r="Z97" s="141"/>
      <c r="AA97" s="141"/>
      <c r="AB97" s="141"/>
      <c r="AC97" s="141"/>
      <c r="AD97" s="141"/>
      <c r="AE97" s="141"/>
      <c r="AF97" s="141"/>
      <c r="AG97" s="141" t="s">
        <v>241</v>
      </c>
      <c r="AH97" s="141">
        <v>0</v>
      </c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141"/>
      <c r="AZ97" s="141"/>
      <c r="BA97" s="141"/>
      <c r="BB97" s="141"/>
      <c r="BC97" s="141"/>
      <c r="BD97" s="141"/>
      <c r="BE97" s="141"/>
      <c r="BF97" s="141"/>
      <c r="BG97" s="141"/>
      <c r="BH97" s="141"/>
    </row>
    <row r="98" spans="1:60" ht="22.5" outlineLevel="1" x14ac:dyDescent="0.2">
      <c r="A98" s="164">
        <v>31</v>
      </c>
      <c r="B98" s="165" t="s">
        <v>2210</v>
      </c>
      <c r="C98" s="181" t="s">
        <v>2211</v>
      </c>
      <c r="D98" s="166" t="s">
        <v>299</v>
      </c>
      <c r="E98" s="167">
        <v>30</v>
      </c>
      <c r="F98" s="168"/>
      <c r="G98" s="169">
        <f>ROUND(E98*F98,2)</f>
        <v>0</v>
      </c>
      <c r="H98" s="168"/>
      <c r="I98" s="169">
        <f>ROUND(E98*H98,2)</f>
        <v>0</v>
      </c>
      <c r="J98" s="168"/>
      <c r="K98" s="169">
        <f>ROUND(E98*J98,2)</f>
        <v>0</v>
      </c>
      <c r="L98" s="169">
        <v>21</v>
      </c>
      <c r="M98" s="169">
        <f>G98*(1+L98/100)</f>
        <v>0</v>
      </c>
      <c r="N98" s="167">
        <v>5.2470000000000003E-2</v>
      </c>
      <c r="O98" s="167">
        <f>ROUND(E98*N98,2)</f>
        <v>1.57</v>
      </c>
      <c r="P98" s="167">
        <v>0</v>
      </c>
      <c r="Q98" s="167">
        <f>ROUND(E98*P98,2)</f>
        <v>0</v>
      </c>
      <c r="R98" s="169" t="s">
        <v>383</v>
      </c>
      <c r="S98" s="169" t="s">
        <v>234</v>
      </c>
      <c r="T98" s="170" t="s">
        <v>234</v>
      </c>
      <c r="U98" s="152">
        <v>0.185</v>
      </c>
      <c r="V98" s="152">
        <f>ROUND(E98*U98,2)</f>
        <v>5.55</v>
      </c>
      <c r="W98" s="152"/>
      <c r="X98" s="152" t="s">
        <v>285</v>
      </c>
      <c r="Y98" s="152" t="s">
        <v>236</v>
      </c>
      <c r="Z98" s="141"/>
      <c r="AA98" s="141"/>
      <c r="AB98" s="141"/>
      <c r="AC98" s="141"/>
      <c r="AD98" s="141"/>
      <c r="AE98" s="141"/>
      <c r="AF98" s="141"/>
      <c r="AG98" s="141" t="s">
        <v>286</v>
      </c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1"/>
      <c r="AX98" s="141"/>
      <c r="AY98" s="141"/>
      <c r="AZ98" s="141"/>
      <c r="BA98" s="141"/>
      <c r="BB98" s="141"/>
      <c r="BC98" s="141"/>
      <c r="BD98" s="141"/>
      <c r="BE98" s="141"/>
      <c r="BF98" s="141"/>
      <c r="BG98" s="141"/>
      <c r="BH98" s="141"/>
    </row>
    <row r="99" spans="1:60" outlineLevel="2" x14ac:dyDescent="0.2">
      <c r="A99" s="148"/>
      <c r="B99" s="149"/>
      <c r="C99" s="182" t="s">
        <v>2212</v>
      </c>
      <c r="D99" s="154"/>
      <c r="E99" s="155">
        <v>30</v>
      </c>
      <c r="F99" s="152"/>
      <c r="G99" s="152"/>
      <c r="H99" s="152"/>
      <c r="I99" s="152"/>
      <c r="J99" s="152"/>
      <c r="K99" s="152"/>
      <c r="L99" s="152"/>
      <c r="M99" s="152"/>
      <c r="N99" s="151"/>
      <c r="O99" s="151"/>
      <c r="P99" s="151"/>
      <c r="Q99" s="151"/>
      <c r="R99" s="152"/>
      <c r="S99" s="152"/>
      <c r="T99" s="152"/>
      <c r="U99" s="152"/>
      <c r="V99" s="152"/>
      <c r="W99" s="152"/>
      <c r="X99" s="152"/>
      <c r="Y99" s="152"/>
      <c r="Z99" s="141"/>
      <c r="AA99" s="141"/>
      <c r="AB99" s="141"/>
      <c r="AC99" s="141"/>
      <c r="AD99" s="141"/>
      <c r="AE99" s="141"/>
      <c r="AF99" s="141"/>
      <c r="AG99" s="141" t="s">
        <v>241</v>
      </c>
      <c r="AH99" s="141">
        <v>0</v>
      </c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</row>
    <row r="100" spans="1:60" ht="22.5" outlineLevel="1" x14ac:dyDescent="0.2">
      <c r="A100" s="164">
        <v>32</v>
      </c>
      <c r="B100" s="165" t="s">
        <v>2213</v>
      </c>
      <c r="C100" s="181" t="s">
        <v>2214</v>
      </c>
      <c r="D100" s="166" t="s">
        <v>317</v>
      </c>
      <c r="E100" s="167">
        <v>3</v>
      </c>
      <c r="F100" s="168"/>
      <c r="G100" s="169">
        <f>ROUND(E100*F100,2)</f>
        <v>0</v>
      </c>
      <c r="H100" s="168"/>
      <c r="I100" s="169">
        <f>ROUND(E100*H100,2)</f>
        <v>0</v>
      </c>
      <c r="J100" s="168"/>
      <c r="K100" s="169">
        <f>ROUND(E100*J100,2)</f>
        <v>0</v>
      </c>
      <c r="L100" s="169">
        <v>21</v>
      </c>
      <c r="M100" s="169">
        <f>G100*(1+L100/100)</f>
        <v>0</v>
      </c>
      <c r="N100" s="167">
        <v>5.4219999999999997E-2</v>
      </c>
      <c r="O100" s="167">
        <f>ROUND(E100*N100,2)</f>
        <v>0.16</v>
      </c>
      <c r="P100" s="167">
        <v>0</v>
      </c>
      <c r="Q100" s="167">
        <f>ROUND(E100*P100,2)</f>
        <v>0</v>
      </c>
      <c r="R100" s="169" t="s">
        <v>383</v>
      </c>
      <c r="S100" s="169" t="s">
        <v>234</v>
      </c>
      <c r="T100" s="170" t="s">
        <v>234</v>
      </c>
      <c r="U100" s="152">
        <v>0.26</v>
      </c>
      <c r="V100" s="152">
        <f>ROUND(E100*U100,2)</f>
        <v>0.78</v>
      </c>
      <c r="W100" s="152"/>
      <c r="X100" s="152" t="s">
        <v>285</v>
      </c>
      <c r="Y100" s="152" t="s">
        <v>236</v>
      </c>
      <c r="Z100" s="141"/>
      <c r="AA100" s="141"/>
      <c r="AB100" s="141"/>
      <c r="AC100" s="141"/>
      <c r="AD100" s="141"/>
      <c r="AE100" s="141"/>
      <c r="AF100" s="141"/>
      <c r="AG100" s="141" t="s">
        <v>286</v>
      </c>
      <c r="AH100" s="141"/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</row>
    <row r="101" spans="1:60" outlineLevel="2" x14ac:dyDescent="0.2">
      <c r="A101" s="148"/>
      <c r="B101" s="149"/>
      <c r="C101" s="182" t="s">
        <v>2215</v>
      </c>
      <c r="D101" s="154"/>
      <c r="E101" s="155">
        <v>3</v>
      </c>
      <c r="F101" s="152"/>
      <c r="G101" s="152"/>
      <c r="H101" s="152"/>
      <c r="I101" s="152"/>
      <c r="J101" s="152"/>
      <c r="K101" s="152"/>
      <c r="L101" s="152"/>
      <c r="M101" s="152"/>
      <c r="N101" s="151"/>
      <c r="O101" s="151"/>
      <c r="P101" s="151"/>
      <c r="Q101" s="151"/>
      <c r="R101" s="152"/>
      <c r="S101" s="152"/>
      <c r="T101" s="152"/>
      <c r="U101" s="152"/>
      <c r="V101" s="152"/>
      <c r="W101" s="152"/>
      <c r="X101" s="152"/>
      <c r="Y101" s="152"/>
      <c r="Z101" s="141"/>
      <c r="AA101" s="141"/>
      <c r="AB101" s="141"/>
      <c r="AC101" s="141"/>
      <c r="AD101" s="141"/>
      <c r="AE101" s="141"/>
      <c r="AF101" s="141"/>
      <c r="AG101" s="141" t="s">
        <v>241</v>
      </c>
      <c r="AH101" s="141">
        <v>0</v>
      </c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1"/>
      <c r="AZ101" s="141"/>
      <c r="BA101" s="141"/>
      <c r="BB101" s="141"/>
      <c r="BC101" s="141"/>
      <c r="BD101" s="141"/>
      <c r="BE101" s="141"/>
      <c r="BF101" s="141"/>
      <c r="BG101" s="141"/>
      <c r="BH101" s="141"/>
    </row>
    <row r="102" spans="1:60" ht="22.5" outlineLevel="1" x14ac:dyDescent="0.2">
      <c r="A102" s="164">
        <v>33</v>
      </c>
      <c r="B102" s="165" t="s">
        <v>2216</v>
      </c>
      <c r="C102" s="181" t="s">
        <v>2217</v>
      </c>
      <c r="D102" s="166" t="s">
        <v>317</v>
      </c>
      <c r="E102" s="167">
        <v>3</v>
      </c>
      <c r="F102" s="168"/>
      <c r="G102" s="169">
        <f>ROUND(E102*F102,2)</f>
        <v>0</v>
      </c>
      <c r="H102" s="168"/>
      <c r="I102" s="169">
        <f>ROUND(E102*H102,2)</f>
        <v>0</v>
      </c>
      <c r="J102" s="168"/>
      <c r="K102" s="169">
        <f>ROUND(E102*J102,2)</f>
        <v>0</v>
      </c>
      <c r="L102" s="169">
        <v>21</v>
      </c>
      <c r="M102" s="169">
        <f>G102*(1+L102/100)</f>
        <v>0</v>
      </c>
      <c r="N102" s="167">
        <v>8.9990000000000001E-2</v>
      </c>
      <c r="O102" s="167">
        <f>ROUND(E102*N102,2)</f>
        <v>0.27</v>
      </c>
      <c r="P102" s="167">
        <v>0</v>
      </c>
      <c r="Q102" s="167">
        <f>ROUND(E102*P102,2)</f>
        <v>0</v>
      </c>
      <c r="R102" s="169" t="s">
        <v>383</v>
      </c>
      <c r="S102" s="169" t="s">
        <v>234</v>
      </c>
      <c r="T102" s="170" t="s">
        <v>234</v>
      </c>
      <c r="U102" s="152">
        <v>0.38</v>
      </c>
      <c r="V102" s="152">
        <f>ROUND(E102*U102,2)</f>
        <v>1.1399999999999999</v>
      </c>
      <c r="W102" s="152"/>
      <c r="X102" s="152" t="s">
        <v>285</v>
      </c>
      <c r="Y102" s="152" t="s">
        <v>236</v>
      </c>
      <c r="Z102" s="141"/>
      <c r="AA102" s="141"/>
      <c r="AB102" s="141"/>
      <c r="AC102" s="141"/>
      <c r="AD102" s="141"/>
      <c r="AE102" s="141"/>
      <c r="AF102" s="141"/>
      <c r="AG102" s="141" t="s">
        <v>286</v>
      </c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1"/>
      <c r="BE102" s="141"/>
      <c r="BF102" s="141"/>
      <c r="BG102" s="141"/>
      <c r="BH102" s="141"/>
    </row>
    <row r="103" spans="1:60" outlineLevel="2" x14ac:dyDescent="0.2">
      <c r="A103" s="148"/>
      <c r="B103" s="149"/>
      <c r="C103" s="182" t="s">
        <v>2218</v>
      </c>
      <c r="D103" s="154"/>
      <c r="E103" s="155">
        <v>3</v>
      </c>
      <c r="F103" s="152"/>
      <c r="G103" s="152"/>
      <c r="H103" s="152"/>
      <c r="I103" s="152"/>
      <c r="J103" s="152"/>
      <c r="K103" s="152"/>
      <c r="L103" s="152"/>
      <c r="M103" s="152"/>
      <c r="N103" s="151"/>
      <c r="O103" s="151"/>
      <c r="P103" s="151"/>
      <c r="Q103" s="151"/>
      <c r="R103" s="152"/>
      <c r="S103" s="152"/>
      <c r="T103" s="152"/>
      <c r="U103" s="152"/>
      <c r="V103" s="152"/>
      <c r="W103" s="152"/>
      <c r="X103" s="152"/>
      <c r="Y103" s="152"/>
      <c r="Z103" s="141"/>
      <c r="AA103" s="141"/>
      <c r="AB103" s="141"/>
      <c r="AC103" s="141"/>
      <c r="AD103" s="141"/>
      <c r="AE103" s="141"/>
      <c r="AF103" s="141"/>
      <c r="AG103" s="141" t="s">
        <v>241</v>
      </c>
      <c r="AH103" s="141">
        <v>0</v>
      </c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1"/>
    </row>
    <row r="104" spans="1:60" outlineLevel="1" x14ac:dyDescent="0.2">
      <c r="A104" s="164">
        <v>34</v>
      </c>
      <c r="B104" s="165" t="s">
        <v>2219</v>
      </c>
      <c r="C104" s="181" t="s">
        <v>2220</v>
      </c>
      <c r="D104" s="166" t="s">
        <v>299</v>
      </c>
      <c r="E104" s="167">
        <v>4</v>
      </c>
      <c r="F104" s="168"/>
      <c r="G104" s="169">
        <f>ROUND(E104*F104,2)</f>
        <v>0</v>
      </c>
      <c r="H104" s="168"/>
      <c r="I104" s="169">
        <f>ROUND(E104*H104,2)</f>
        <v>0</v>
      </c>
      <c r="J104" s="168"/>
      <c r="K104" s="169">
        <f>ROUND(E104*J104,2)</f>
        <v>0</v>
      </c>
      <c r="L104" s="169">
        <v>21</v>
      </c>
      <c r="M104" s="169">
        <f>G104*(1+L104/100)</f>
        <v>0</v>
      </c>
      <c r="N104" s="167">
        <v>5.0000000000000001E-4</v>
      </c>
      <c r="O104" s="167">
        <f>ROUND(E104*N104,2)</f>
        <v>0</v>
      </c>
      <c r="P104" s="167">
        <v>0</v>
      </c>
      <c r="Q104" s="167">
        <f>ROUND(E104*P104,2)</f>
        <v>0</v>
      </c>
      <c r="R104" s="169" t="s">
        <v>383</v>
      </c>
      <c r="S104" s="169" t="s">
        <v>234</v>
      </c>
      <c r="T104" s="170" t="s">
        <v>234</v>
      </c>
      <c r="U104" s="152">
        <v>0.15</v>
      </c>
      <c r="V104" s="152">
        <f>ROUND(E104*U104,2)</f>
        <v>0.6</v>
      </c>
      <c r="W104" s="152"/>
      <c r="X104" s="152" t="s">
        <v>285</v>
      </c>
      <c r="Y104" s="152" t="s">
        <v>236</v>
      </c>
      <c r="Z104" s="141"/>
      <c r="AA104" s="141"/>
      <c r="AB104" s="141"/>
      <c r="AC104" s="141"/>
      <c r="AD104" s="141"/>
      <c r="AE104" s="141"/>
      <c r="AF104" s="141"/>
      <c r="AG104" s="141" t="s">
        <v>286</v>
      </c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</row>
    <row r="105" spans="1:60" outlineLevel="2" x14ac:dyDescent="0.2">
      <c r="A105" s="148"/>
      <c r="B105" s="149"/>
      <c r="C105" s="182" t="s">
        <v>2221</v>
      </c>
      <c r="D105" s="154"/>
      <c r="E105" s="155">
        <v>1.5</v>
      </c>
      <c r="F105" s="152"/>
      <c r="G105" s="152"/>
      <c r="H105" s="152"/>
      <c r="I105" s="152"/>
      <c r="J105" s="152"/>
      <c r="K105" s="152"/>
      <c r="L105" s="152"/>
      <c r="M105" s="152"/>
      <c r="N105" s="151"/>
      <c r="O105" s="151"/>
      <c r="P105" s="151"/>
      <c r="Q105" s="151"/>
      <c r="R105" s="152"/>
      <c r="S105" s="152"/>
      <c r="T105" s="152"/>
      <c r="U105" s="152"/>
      <c r="V105" s="152"/>
      <c r="W105" s="152"/>
      <c r="X105" s="152"/>
      <c r="Y105" s="152"/>
      <c r="Z105" s="141"/>
      <c r="AA105" s="141"/>
      <c r="AB105" s="141"/>
      <c r="AC105" s="141"/>
      <c r="AD105" s="141"/>
      <c r="AE105" s="141"/>
      <c r="AF105" s="141"/>
      <c r="AG105" s="141" t="s">
        <v>241</v>
      </c>
      <c r="AH105" s="141">
        <v>0</v>
      </c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</row>
    <row r="106" spans="1:60" outlineLevel="3" x14ac:dyDescent="0.2">
      <c r="A106" s="148"/>
      <c r="B106" s="149"/>
      <c r="C106" s="182" t="s">
        <v>2222</v>
      </c>
      <c r="D106" s="154"/>
      <c r="E106" s="155">
        <v>2.5</v>
      </c>
      <c r="F106" s="152"/>
      <c r="G106" s="152"/>
      <c r="H106" s="152"/>
      <c r="I106" s="152"/>
      <c r="J106" s="152"/>
      <c r="K106" s="152"/>
      <c r="L106" s="152"/>
      <c r="M106" s="152"/>
      <c r="N106" s="151"/>
      <c r="O106" s="151"/>
      <c r="P106" s="151"/>
      <c r="Q106" s="151"/>
      <c r="R106" s="152"/>
      <c r="S106" s="152"/>
      <c r="T106" s="152"/>
      <c r="U106" s="152"/>
      <c r="V106" s="152"/>
      <c r="W106" s="152"/>
      <c r="X106" s="152"/>
      <c r="Y106" s="152"/>
      <c r="Z106" s="141"/>
      <c r="AA106" s="141"/>
      <c r="AB106" s="141"/>
      <c r="AC106" s="141"/>
      <c r="AD106" s="141"/>
      <c r="AE106" s="141"/>
      <c r="AF106" s="141"/>
      <c r="AG106" s="141" t="s">
        <v>241</v>
      </c>
      <c r="AH106" s="141">
        <v>0</v>
      </c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</row>
    <row r="107" spans="1:60" ht="22.5" outlineLevel="1" x14ac:dyDescent="0.2">
      <c r="A107" s="164">
        <v>35</v>
      </c>
      <c r="B107" s="165" t="s">
        <v>2223</v>
      </c>
      <c r="C107" s="181" t="s">
        <v>2224</v>
      </c>
      <c r="D107" s="166" t="s">
        <v>283</v>
      </c>
      <c r="E107" s="167">
        <v>5.88</v>
      </c>
      <c r="F107" s="168"/>
      <c r="G107" s="169">
        <f>ROUND(E107*F107,2)</f>
        <v>0</v>
      </c>
      <c r="H107" s="168"/>
      <c r="I107" s="169">
        <f>ROUND(E107*H107,2)</f>
        <v>0</v>
      </c>
      <c r="J107" s="168"/>
      <c r="K107" s="169">
        <f>ROUND(E107*J107,2)</f>
        <v>0</v>
      </c>
      <c r="L107" s="169">
        <v>21</v>
      </c>
      <c r="M107" s="169">
        <f>G107*(1+L107/100)</f>
        <v>0</v>
      </c>
      <c r="N107" s="167">
        <v>0.12404999999999999</v>
      </c>
      <c r="O107" s="167">
        <f>ROUND(E107*N107,2)</f>
        <v>0.73</v>
      </c>
      <c r="P107" s="167">
        <v>0</v>
      </c>
      <c r="Q107" s="167">
        <f>ROUND(E107*P107,2)</f>
        <v>0</v>
      </c>
      <c r="R107" s="169" t="s">
        <v>383</v>
      </c>
      <c r="S107" s="169" t="s">
        <v>234</v>
      </c>
      <c r="T107" s="170" t="s">
        <v>234</v>
      </c>
      <c r="U107" s="152">
        <v>0.55674999999999997</v>
      </c>
      <c r="V107" s="152">
        <f>ROUND(E107*U107,2)</f>
        <v>3.27</v>
      </c>
      <c r="W107" s="152"/>
      <c r="X107" s="152" t="s">
        <v>285</v>
      </c>
      <c r="Y107" s="152" t="s">
        <v>236</v>
      </c>
      <c r="Z107" s="141"/>
      <c r="AA107" s="141"/>
      <c r="AB107" s="141"/>
      <c r="AC107" s="141"/>
      <c r="AD107" s="141"/>
      <c r="AE107" s="141"/>
      <c r="AF107" s="141"/>
      <c r="AG107" s="141" t="s">
        <v>286</v>
      </c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</row>
    <row r="108" spans="1:60" ht="22.5" outlineLevel="2" x14ac:dyDescent="0.2">
      <c r="A108" s="148"/>
      <c r="B108" s="149"/>
      <c r="C108" s="265" t="s">
        <v>2225</v>
      </c>
      <c r="D108" s="266"/>
      <c r="E108" s="266"/>
      <c r="F108" s="266"/>
      <c r="G108" s="266"/>
      <c r="H108" s="152"/>
      <c r="I108" s="152"/>
      <c r="J108" s="152"/>
      <c r="K108" s="152"/>
      <c r="L108" s="152"/>
      <c r="M108" s="152"/>
      <c r="N108" s="151"/>
      <c r="O108" s="151"/>
      <c r="P108" s="151"/>
      <c r="Q108" s="151"/>
      <c r="R108" s="152"/>
      <c r="S108" s="152"/>
      <c r="T108" s="152"/>
      <c r="U108" s="152"/>
      <c r="V108" s="152"/>
      <c r="W108" s="152"/>
      <c r="X108" s="152"/>
      <c r="Y108" s="152"/>
      <c r="Z108" s="141"/>
      <c r="AA108" s="141"/>
      <c r="AB108" s="141"/>
      <c r="AC108" s="141"/>
      <c r="AD108" s="141"/>
      <c r="AE108" s="141"/>
      <c r="AF108" s="141"/>
      <c r="AG108" s="141" t="s">
        <v>239</v>
      </c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1"/>
      <c r="AZ108" s="141"/>
      <c r="BA108" s="171" t="str">
        <f>C108</f>
        <v>jednoduché nebo příčky zděné do svislé dřevěné, cihelné, betonové nebo ocelové konstrukce na jakoukoliv maltu vápenocementovou (MVC) nebo cementovou (MC),</v>
      </c>
      <c r="BB108" s="141"/>
      <c r="BC108" s="141"/>
      <c r="BD108" s="141"/>
      <c r="BE108" s="141"/>
      <c r="BF108" s="141"/>
      <c r="BG108" s="141"/>
      <c r="BH108" s="141"/>
    </row>
    <row r="109" spans="1:60" outlineLevel="2" x14ac:dyDescent="0.2">
      <c r="A109" s="148"/>
      <c r="B109" s="149"/>
      <c r="C109" s="182" t="s">
        <v>2226</v>
      </c>
      <c r="D109" s="154"/>
      <c r="E109" s="155">
        <v>7.68</v>
      </c>
      <c r="F109" s="152"/>
      <c r="G109" s="152"/>
      <c r="H109" s="152"/>
      <c r="I109" s="152"/>
      <c r="J109" s="152"/>
      <c r="K109" s="152"/>
      <c r="L109" s="152"/>
      <c r="M109" s="152"/>
      <c r="N109" s="151"/>
      <c r="O109" s="151"/>
      <c r="P109" s="151"/>
      <c r="Q109" s="151"/>
      <c r="R109" s="152"/>
      <c r="S109" s="152"/>
      <c r="T109" s="152"/>
      <c r="U109" s="152"/>
      <c r="V109" s="152"/>
      <c r="W109" s="152"/>
      <c r="X109" s="152"/>
      <c r="Y109" s="152"/>
      <c r="Z109" s="141"/>
      <c r="AA109" s="141"/>
      <c r="AB109" s="141"/>
      <c r="AC109" s="141"/>
      <c r="AD109" s="141"/>
      <c r="AE109" s="141"/>
      <c r="AF109" s="141"/>
      <c r="AG109" s="141" t="s">
        <v>241</v>
      </c>
      <c r="AH109" s="141">
        <v>0</v>
      </c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</row>
    <row r="110" spans="1:60" outlineLevel="3" x14ac:dyDescent="0.2">
      <c r="A110" s="148"/>
      <c r="B110" s="149"/>
      <c r="C110" s="182" t="s">
        <v>2227</v>
      </c>
      <c r="D110" s="154"/>
      <c r="E110" s="155">
        <v>-1.8</v>
      </c>
      <c r="F110" s="152"/>
      <c r="G110" s="152"/>
      <c r="H110" s="152"/>
      <c r="I110" s="152"/>
      <c r="J110" s="152"/>
      <c r="K110" s="152"/>
      <c r="L110" s="152"/>
      <c r="M110" s="152"/>
      <c r="N110" s="151"/>
      <c r="O110" s="151"/>
      <c r="P110" s="151"/>
      <c r="Q110" s="151"/>
      <c r="R110" s="152"/>
      <c r="S110" s="152"/>
      <c r="T110" s="152"/>
      <c r="U110" s="152"/>
      <c r="V110" s="152"/>
      <c r="W110" s="152"/>
      <c r="X110" s="152"/>
      <c r="Y110" s="152"/>
      <c r="Z110" s="141"/>
      <c r="AA110" s="141"/>
      <c r="AB110" s="141"/>
      <c r="AC110" s="141"/>
      <c r="AD110" s="141"/>
      <c r="AE110" s="141"/>
      <c r="AF110" s="141"/>
      <c r="AG110" s="141" t="s">
        <v>241</v>
      </c>
      <c r="AH110" s="141">
        <v>0</v>
      </c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1"/>
      <c r="AZ110" s="141"/>
      <c r="BA110" s="141"/>
      <c r="BB110" s="141"/>
      <c r="BC110" s="141"/>
      <c r="BD110" s="141"/>
      <c r="BE110" s="141"/>
      <c r="BF110" s="141"/>
      <c r="BG110" s="141"/>
      <c r="BH110" s="141"/>
    </row>
    <row r="111" spans="1:60" outlineLevel="1" x14ac:dyDescent="0.2">
      <c r="A111" s="164">
        <v>36</v>
      </c>
      <c r="B111" s="165" t="s">
        <v>2228</v>
      </c>
      <c r="C111" s="181" t="s">
        <v>2229</v>
      </c>
      <c r="D111" s="166" t="s">
        <v>299</v>
      </c>
      <c r="E111" s="167">
        <v>6</v>
      </c>
      <c r="F111" s="168"/>
      <c r="G111" s="169">
        <f>ROUND(E111*F111,2)</f>
        <v>0</v>
      </c>
      <c r="H111" s="168"/>
      <c r="I111" s="169">
        <f>ROUND(E111*H111,2)</f>
        <v>0</v>
      </c>
      <c r="J111" s="168"/>
      <c r="K111" s="169">
        <f>ROUND(E111*J111,2)</f>
        <v>0</v>
      </c>
      <c r="L111" s="169">
        <v>21</v>
      </c>
      <c r="M111" s="169">
        <f>G111*(1+L111/100)</f>
        <v>0</v>
      </c>
      <c r="N111" s="167">
        <v>1.0200000000000001E-3</v>
      </c>
      <c r="O111" s="167">
        <f>ROUND(E111*N111,2)</f>
        <v>0.01</v>
      </c>
      <c r="P111" s="167">
        <v>0</v>
      </c>
      <c r="Q111" s="167">
        <f>ROUND(E111*P111,2)</f>
        <v>0</v>
      </c>
      <c r="R111" s="169" t="s">
        <v>383</v>
      </c>
      <c r="S111" s="169" t="s">
        <v>234</v>
      </c>
      <c r="T111" s="170" t="s">
        <v>234</v>
      </c>
      <c r="U111" s="152">
        <v>0.223</v>
      </c>
      <c r="V111" s="152">
        <f>ROUND(E111*U111,2)</f>
        <v>1.34</v>
      </c>
      <c r="W111" s="152"/>
      <c r="X111" s="152" t="s">
        <v>285</v>
      </c>
      <c r="Y111" s="152" t="s">
        <v>236</v>
      </c>
      <c r="Z111" s="141"/>
      <c r="AA111" s="141"/>
      <c r="AB111" s="141"/>
      <c r="AC111" s="141"/>
      <c r="AD111" s="141"/>
      <c r="AE111" s="141"/>
      <c r="AF111" s="141"/>
      <c r="AG111" s="141" t="s">
        <v>286</v>
      </c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1"/>
      <c r="AZ111" s="141"/>
      <c r="BA111" s="141"/>
      <c r="BB111" s="141"/>
      <c r="BC111" s="141"/>
      <c r="BD111" s="141"/>
      <c r="BE111" s="141"/>
      <c r="BF111" s="141"/>
      <c r="BG111" s="141"/>
      <c r="BH111" s="141"/>
    </row>
    <row r="112" spans="1:60" outlineLevel="2" x14ac:dyDescent="0.2">
      <c r="A112" s="148"/>
      <c r="B112" s="149"/>
      <c r="C112" s="265" t="s">
        <v>2230</v>
      </c>
      <c r="D112" s="266"/>
      <c r="E112" s="266"/>
      <c r="F112" s="266"/>
      <c r="G112" s="266"/>
      <c r="H112" s="152"/>
      <c r="I112" s="152"/>
      <c r="J112" s="152"/>
      <c r="K112" s="152"/>
      <c r="L112" s="152"/>
      <c r="M112" s="152"/>
      <c r="N112" s="151"/>
      <c r="O112" s="151"/>
      <c r="P112" s="151"/>
      <c r="Q112" s="151"/>
      <c r="R112" s="152"/>
      <c r="S112" s="152"/>
      <c r="T112" s="152"/>
      <c r="U112" s="152"/>
      <c r="V112" s="152"/>
      <c r="W112" s="152"/>
      <c r="X112" s="152"/>
      <c r="Y112" s="152"/>
      <c r="Z112" s="141"/>
      <c r="AA112" s="141"/>
      <c r="AB112" s="141"/>
      <c r="AC112" s="141"/>
      <c r="AD112" s="141"/>
      <c r="AE112" s="141"/>
      <c r="AF112" s="141"/>
      <c r="AG112" s="141" t="s">
        <v>239</v>
      </c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141"/>
      <c r="BF112" s="141"/>
      <c r="BG112" s="141"/>
      <c r="BH112" s="141"/>
    </row>
    <row r="113" spans="1:60" outlineLevel="2" x14ac:dyDescent="0.2">
      <c r="A113" s="148"/>
      <c r="B113" s="149"/>
      <c r="C113" s="182" t="s">
        <v>2231</v>
      </c>
      <c r="D113" s="154"/>
      <c r="E113" s="155">
        <v>6</v>
      </c>
      <c r="F113" s="152"/>
      <c r="G113" s="152"/>
      <c r="H113" s="152"/>
      <c r="I113" s="152"/>
      <c r="J113" s="152"/>
      <c r="K113" s="152"/>
      <c r="L113" s="152"/>
      <c r="M113" s="152"/>
      <c r="N113" s="151"/>
      <c r="O113" s="151"/>
      <c r="P113" s="151"/>
      <c r="Q113" s="151"/>
      <c r="R113" s="152"/>
      <c r="S113" s="152"/>
      <c r="T113" s="152"/>
      <c r="U113" s="152"/>
      <c r="V113" s="152"/>
      <c r="W113" s="152"/>
      <c r="X113" s="152"/>
      <c r="Y113" s="152"/>
      <c r="Z113" s="141"/>
      <c r="AA113" s="141"/>
      <c r="AB113" s="141"/>
      <c r="AC113" s="141"/>
      <c r="AD113" s="141"/>
      <c r="AE113" s="141"/>
      <c r="AF113" s="141"/>
      <c r="AG113" s="141" t="s">
        <v>241</v>
      </c>
      <c r="AH113" s="141">
        <v>0</v>
      </c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1"/>
      <c r="AZ113" s="141"/>
      <c r="BA113" s="141"/>
      <c r="BB113" s="141"/>
      <c r="BC113" s="141"/>
      <c r="BD113" s="141"/>
      <c r="BE113" s="141"/>
      <c r="BF113" s="141"/>
      <c r="BG113" s="141"/>
      <c r="BH113" s="141"/>
    </row>
    <row r="114" spans="1:60" outlineLevel="1" x14ac:dyDescent="0.2">
      <c r="A114" s="164">
        <v>37</v>
      </c>
      <c r="B114" s="165" t="s">
        <v>2232</v>
      </c>
      <c r="C114" s="181" t="s">
        <v>2233</v>
      </c>
      <c r="D114" s="166" t="s">
        <v>244</v>
      </c>
      <c r="E114" s="167">
        <v>2.5</v>
      </c>
      <c r="F114" s="168"/>
      <c r="G114" s="169">
        <f>ROUND(E114*F114,2)</f>
        <v>0</v>
      </c>
      <c r="H114" s="168"/>
      <c r="I114" s="169">
        <f>ROUND(E114*H114,2)</f>
        <v>0</v>
      </c>
      <c r="J114" s="168"/>
      <c r="K114" s="169">
        <f>ROUND(E114*J114,2)</f>
        <v>0</v>
      </c>
      <c r="L114" s="169">
        <v>21</v>
      </c>
      <c r="M114" s="169">
        <f>G114*(1+L114/100)</f>
        <v>0</v>
      </c>
      <c r="N114" s="167">
        <v>2.5667499999999999</v>
      </c>
      <c r="O114" s="167">
        <f>ROUND(E114*N114,2)</f>
        <v>6.42</v>
      </c>
      <c r="P114" s="167">
        <v>0</v>
      </c>
      <c r="Q114" s="167">
        <f>ROUND(E114*P114,2)</f>
        <v>0</v>
      </c>
      <c r="R114" s="169" t="s">
        <v>2234</v>
      </c>
      <c r="S114" s="169" t="s">
        <v>234</v>
      </c>
      <c r="T114" s="170" t="s">
        <v>234</v>
      </c>
      <c r="U114" s="152">
        <v>3.9289999999999998</v>
      </c>
      <c r="V114" s="152">
        <f>ROUND(E114*U114,2)</f>
        <v>9.82</v>
      </c>
      <c r="W114" s="152"/>
      <c r="X114" s="152" t="s">
        <v>285</v>
      </c>
      <c r="Y114" s="152" t="s">
        <v>236</v>
      </c>
      <c r="Z114" s="141"/>
      <c r="AA114" s="141"/>
      <c r="AB114" s="141"/>
      <c r="AC114" s="141"/>
      <c r="AD114" s="141"/>
      <c r="AE114" s="141"/>
      <c r="AF114" s="141"/>
      <c r="AG114" s="141" t="s">
        <v>286</v>
      </c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1"/>
      <c r="AZ114" s="141"/>
      <c r="BA114" s="141"/>
      <c r="BB114" s="141"/>
      <c r="BC114" s="141"/>
      <c r="BD114" s="141"/>
      <c r="BE114" s="141"/>
      <c r="BF114" s="141"/>
      <c r="BG114" s="141"/>
      <c r="BH114" s="141"/>
    </row>
    <row r="115" spans="1:60" outlineLevel="2" x14ac:dyDescent="0.2">
      <c r="A115" s="148"/>
      <c r="B115" s="149"/>
      <c r="C115" s="265" t="s">
        <v>2235</v>
      </c>
      <c r="D115" s="266"/>
      <c r="E115" s="266"/>
      <c r="F115" s="266"/>
      <c r="G115" s="266"/>
      <c r="H115" s="152"/>
      <c r="I115" s="152"/>
      <c r="J115" s="152"/>
      <c r="K115" s="152"/>
      <c r="L115" s="152"/>
      <c r="M115" s="152"/>
      <c r="N115" s="151"/>
      <c r="O115" s="151"/>
      <c r="P115" s="151"/>
      <c r="Q115" s="151"/>
      <c r="R115" s="152"/>
      <c r="S115" s="152"/>
      <c r="T115" s="152"/>
      <c r="U115" s="152"/>
      <c r="V115" s="152"/>
      <c r="W115" s="152"/>
      <c r="X115" s="152"/>
      <c r="Y115" s="152"/>
      <c r="Z115" s="141"/>
      <c r="AA115" s="141"/>
      <c r="AB115" s="141"/>
      <c r="AC115" s="141"/>
      <c r="AD115" s="141"/>
      <c r="AE115" s="141"/>
      <c r="AF115" s="141"/>
      <c r="AG115" s="141" t="s">
        <v>239</v>
      </c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1"/>
      <c r="AZ115" s="141"/>
      <c r="BA115" s="141"/>
      <c r="BB115" s="141"/>
      <c r="BC115" s="141"/>
      <c r="BD115" s="141"/>
      <c r="BE115" s="141"/>
      <c r="BF115" s="141"/>
      <c r="BG115" s="141"/>
      <c r="BH115" s="141"/>
    </row>
    <row r="116" spans="1:60" x14ac:dyDescent="0.2">
      <c r="A116" s="157" t="s">
        <v>228</v>
      </c>
      <c r="B116" s="158" t="s">
        <v>124</v>
      </c>
      <c r="C116" s="180" t="s">
        <v>125</v>
      </c>
      <c r="D116" s="159"/>
      <c r="E116" s="160"/>
      <c r="F116" s="161"/>
      <c r="G116" s="161">
        <f>SUMIF(AG117:AG132,"&lt;&gt;NOR",G117:G132)</f>
        <v>0</v>
      </c>
      <c r="H116" s="161"/>
      <c r="I116" s="161">
        <f>SUM(I117:I132)</f>
        <v>0</v>
      </c>
      <c r="J116" s="161"/>
      <c r="K116" s="161">
        <f>SUM(K117:K132)</f>
        <v>0</v>
      </c>
      <c r="L116" s="161"/>
      <c r="M116" s="161">
        <f>SUM(M117:M132)</f>
        <v>0</v>
      </c>
      <c r="N116" s="160"/>
      <c r="O116" s="160">
        <f>SUM(O117:O132)</f>
        <v>9.11</v>
      </c>
      <c r="P116" s="160"/>
      <c r="Q116" s="160">
        <f>SUM(Q117:Q132)</f>
        <v>0</v>
      </c>
      <c r="R116" s="161"/>
      <c r="S116" s="161"/>
      <c r="T116" s="162"/>
      <c r="U116" s="156"/>
      <c r="V116" s="156">
        <f>SUM(V117:V132)</f>
        <v>42.62</v>
      </c>
      <c r="W116" s="156"/>
      <c r="X116" s="156"/>
      <c r="Y116" s="156"/>
      <c r="AG116" t="s">
        <v>229</v>
      </c>
    </row>
    <row r="117" spans="1:60" outlineLevel="1" x14ac:dyDescent="0.2">
      <c r="A117" s="164">
        <v>38</v>
      </c>
      <c r="B117" s="165" t="s">
        <v>2236</v>
      </c>
      <c r="C117" s="181" t="s">
        <v>2237</v>
      </c>
      <c r="D117" s="166" t="s">
        <v>244</v>
      </c>
      <c r="E117" s="167">
        <v>3.073</v>
      </c>
      <c r="F117" s="168"/>
      <c r="G117" s="169">
        <f>ROUND(E117*F117,2)</f>
        <v>0</v>
      </c>
      <c r="H117" s="168"/>
      <c r="I117" s="169">
        <f>ROUND(E117*H117,2)</f>
        <v>0</v>
      </c>
      <c r="J117" s="168"/>
      <c r="K117" s="169">
        <f>ROUND(E117*J117,2)</f>
        <v>0</v>
      </c>
      <c r="L117" s="169">
        <v>21</v>
      </c>
      <c r="M117" s="169">
        <f>G117*(1+L117/100)</f>
        <v>0</v>
      </c>
      <c r="N117" s="167">
        <v>2.7501099999999998</v>
      </c>
      <c r="O117" s="167">
        <f>ROUND(E117*N117,2)</f>
        <v>8.4499999999999993</v>
      </c>
      <c r="P117" s="167">
        <v>0</v>
      </c>
      <c r="Q117" s="167">
        <f>ROUND(E117*P117,2)</f>
        <v>0</v>
      </c>
      <c r="R117" s="169" t="s">
        <v>383</v>
      </c>
      <c r="S117" s="169" t="s">
        <v>234</v>
      </c>
      <c r="T117" s="170" t="s">
        <v>234</v>
      </c>
      <c r="U117" s="152">
        <v>1.448</v>
      </c>
      <c r="V117" s="152">
        <f>ROUND(E117*U117,2)</f>
        <v>4.45</v>
      </c>
      <c r="W117" s="152"/>
      <c r="X117" s="152" t="s">
        <v>285</v>
      </c>
      <c r="Y117" s="152" t="s">
        <v>236</v>
      </c>
      <c r="Z117" s="141"/>
      <c r="AA117" s="141"/>
      <c r="AB117" s="141"/>
      <c r="AC117" s="141"/>
      <c r="AD117" s="141"/>
      <c r="AE117" s="141"/>
      <c r="AF117" s="141"/>
      <c r="AG117" s="141" t="s">
        <v>286</v>
      </c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1"/>
      <c r="AZ117" s="141"/>
      <c r="BA117" s="141"/>
      <c r="BB117" s="141"/>
      <c r="BC117" s="141"/>
      <c r="BD117" s="141"/>
      <c r="BE117" s="141"/>
      <c r="BF117" s="141"/>
      <c r="BG117" s="141"/>
      <c r="BH117" s="141"/>
    </row>
    <row r="118" spans="1:60" ht="22.5" outlineLevel="2" x14ac:dyDescent="0.2">
      <c r="A118" s="148"/>
      <c r="B118" s="149"/>
      <c r="C118" s="182" t="s">
        <v>2238</v>
      </c>
      <c r="D118" s="154"/>
      <c r="E118" s="155">
        <v>1.8240000000000001</v>
      </c>
      <c r="F118" s="152"/>
      <c r="G118" s="152"/>
      <c r="H118" s="152"/>
      <c r="I118" s="152"/>
      <c r="J118" s="152"/>
      <c r="K118" s="152"/>
      <c r="L118" s="152"/>
      <c r="M118" s="152"/>
      <c r="N118" s="151"/>
      <c r="O118" s="151"/>
      <c r="P118" s="151"/>
      <c r="Q118" s="151"/>
      <c r="R118" s="152"/>
      <c r="S118" s="152"/>
      <c r="T118" s="152"/>
      <c r="U118" s="152"/>
      <c r="V118" s="152"/>
      <c r="W118" s="152"/>
      <c r="X118" s="152"/>
      <c r="Y118" s="152"/>
      <c r="Z118" s="141"/>
      <c r="AA118" s="141"/>
      <c r="AB118" s="141"/>
      <c r="AC118" s="141"/>
      <c r="AD118" s="141"/>
      <c r="AE118" s="141"/>
      <c r="AF118" s="141"/>
      <c r="AG118" s="141" t="s">
        <v>241</v>
      </c>
      <c r="AH118" s="141">
        <v>0</v>
      </c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1"/>
      <c r="AZ118" s="141"/>
      <c r="BA118" s="141"/>
      <c r="BB118" s="141"/>
      <c r="BC118" s="141"/>
      <c r="BD118" s="141"/>
      <c r="BE118" s="141"/>
      <c r="BF118" s="141"/>
      <c r="BG118" s="141"/>
      <c r="BH118" s="141"/>
    </row>
    <row r="119" spans="1:60" outlineLevel="3" x14ac:dyDescent="0.2">
      <c r="A119" s="148"/>
      <c r="B119" s="149"/>
      <c r="C119" s="182" t="s">
        <v>2239</v>
      </c>
      <c r="D119" s="154"/>
      <c r="E119" s="155">
        <v>0.88200000000000001</v>
      </c>
      <c r="F119" s="152"/>
      <c r="G119" s="152"/>
      <c r="H119" s="152"/>
      <c r="I119" s="152"/>
      <c r="J119" s="152"/>
      <c r="K119" s="152"/>
      <c r="L119" s="152"/>
      <c r="M119" s="152"/>
      <c r="N119" s="151"/>
      <c r="O119" s="151"/>
      <c r="P119" s="151"/>
      <c r="Q119" s="151"/>
      <c r="R119" s="152"/>
      <c r="S119" s="152"/>
      <c r="T119" s="152"/>
      <c r="U119" s="152"/>
      <c r="V119" s="152"/>
      <c r="W119" s="152"/>
      <c r="X119" s="152"/>
      <c r="Y119" s="152"/>
      <c r="Z119" s="141"/>
      <c r="AA119" s="141"/>
      <c r="AB119" s="141"/>
      <c r="AC119" s="141"/>
      <c r="AD119" s="141"/>
      <c r="AE119" s="141"/>
      <c r="AF119" s="141"/>
      <c r="AG119" s="141" t="s">
        <v>241</v>
      </c>
      <c r="AH119" s="141">
        <v>0</v>
      </c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1"/>
      <c r="AZ119" s="141"/>
      <c r="BA119" s="141"/>
      <c r="BB119" s="141"/>
      <c r="BC119" s="141"/>
      <c r="BD119" s="141"/>
      <c r="BE119" s="141"/>
      <c r="BF119" s="141"/>
      <c r="BG119" s="141"/>
      <c r="BH119" s="141"/>
    </row>
    <row r="120" spans="1:60" outlineLevel="3" x14ac:dyDescent="0.2">
      <c r="A120" s="148"/>
      <c r="B120" s="149"/>
      <c r="C120" s="182" t="s">
        <v>2240</v>
      </c>
      <c r="D120" s="154"/>
      <c r="E120" s="155">
        <v>0.36699999999999999</v>
      </c>
      <c r="F120" s="152"/>
      <c r="G120" s="152"/>
      <c r="H120" s="152"/>
      <c r="I120" s="152"/>
      <c r="J120" s="152"/>
      <c r="K120" s="152"/>
      <c r="L120" s="152"/>
      <c r="M120" s="152"/>
      <c r="N120" s="151"/>
      <c r="O120" s="151"/>
      <c r="P120" s="151"/>
      <c r="Q120" s="151"/>
      <c r="R120" s="152"/>
      <c r="S120" s="152"/>
      <c r="T120" s="152"/>
      <c r="U120" s="152"/>
      <c r="V120" s="152"/>
      <c r="W120" s="152"/>
      <c r="X120" s="152"/>
      <c r="Y120" s="152"/>
      <c r="Z120" s="141"/>
      <c r="AA120" s="141"/>
      <c r="AB120" s="141"/>
      <c r="AC120" s="141"/>
      <c r="AD120" s="141"/>
      <c r="AE120" s="141"/>
      <c r="AF120" s="141"/>
      <c r="AG120" s="141" t="s">
        <v>241</v>
      </c>
      <c r="AH120" s="141">
        <v>0</v>
      </c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1"/>
      <c r="AZ120" s="141"/>
      <c r="BA120" s="141"/>
      <c r="BB120" s="141"/>
      <c r="BC120" s="141"/>
      <c r="BD120" s="141"/>
      <c r="BE120" s="141"/>
      <c r="BF120" s="141"/>
      <c r="BG120" s="141"/>
      <c r="BH120" s="141"/>
    </row>
    <row r="121" spans="1:60" outlineLevel="1" x14ac:dyDescent="0.2">
      <c r="A121" s="164">
        <v>39</v>
      </c>
      <c r="B121" s="165" t="s">
        <v>2241</v>
      </c>
      <c r="C121" s="181" t="s">
        <v>2242</v>
      </c>
      <c r="D121" s="166" t="s">
        <v>283</v>
      </c>
      <c r="E121" s="167">
        <v>24.62</v>
      </c>
      <c r="F121" s="168"/>
      <c r="G121" s="169">
        <f>ROUND(E121*F121,2)</f>
        <v>0</v>
      </c>
      <c r="H121" s="168"/>
      <c r="I121" s="169">
        <f>ROUND(E121*H121,2)</f>
        <v>0</v>
      </c>
      <c r="J121" s="168"/>
      <c r="K121" s="169">
        <f>ROUND(E121*J121,2)</f>
        <v>0</v>
      </c>
      <c r="L121" s="169">
        <v>21</v>
      </c>
      <c r="M121" s="169">
        <f>G121*(1+L121/100)</f>
        <v>0</v>
      </c>
      <c r="N121" s="167">
        <v>7.8100000000000001E-3</v>
      </c>
      <c r="O121" s="167">
        <f>ROUND(E121*N121,2)</f>
        <v>0.19</v>
      </c>
      <c r="P121" s="167">
        <v>0</v>
      </c>
      <c r="Q121" s="167">
        <f>ROUND(E121*P121,2)</f>
        <v>0</v>
      </c>
      <c r="R121" s="169" t="s">
        <v>383</v>
      </c>
      <c r="S121" s="169" t="s">
        <v>234</v>
      </c>
      <c r="T121" s="170" t="s">
        <v>234</v>
      </c>
      <c r="U121" s="152">
        <v>0.79</v>
      </c>
      <c r="V121" s="152">
        <f>ROUND(E121*U121,2)</f>
        <v>19.45</v>
      </c>
      <c r="W121" s="152"/>
      <c r="X121" s="152" t="s">
        <v>285</v>
      </c>
      <c r="Y121" s="152" t="s">
        <v>236</v>
      </c>
      <c r="Z121" s="141"/>
      <c r="AA121" s="141"/>
      <c r="AB121" s="141"/>
      <c r="AC121" s="141"/>
      <c r="AD121" s="141"/>
      <c r="AE121" s="141"/>
      <c r="AF121" s="141"/>
      <c r="AG121" s="141" t="s">
        <v>286</v>
      </c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1"/>
      <c r="AW121" s="141"/>
      <c r="AX121" s="141"/>
      <c r="AY121" s="141"/>
      <c r="AZ121" s="141"/>
      <c r="BA121" s="141"/>
      <c r="BB121" s="141"/>
      <c r="BC121" s="141"/>
      <c r="BD121" s="141"/>
      <c r="BE121" s="141"/>
      <c r="BF121" s="141"/>
      <c r="BG121" s="141"/>
      <c r="BH121" s="141"/>
    </row>
    <row r="122" spans="1:60" ht="22.5" outlineLevel="2" x14ac:dyDescent="0.2">
      <c r="A122" s="148"/>
      <c r="B122" s="149"/>
      <c r="C122" s="182" t="s">
        <v>2243</v>
      </c>
      <c r="D122" s="154"/>
      <c r="E122" s="155">
        <v>12.16</v>
      </c>
      <c r="F122" s="152"/>
      <c r="G122" s="152"/>
      <c r="H122" s="152"/>
      <c r="I122" s="152"/>
      <c r="J122" s="152"/>
      <c r="K122" s="152"/>
      <c r="L122" s="152"/>
      <c r="M122" s="152"/>
      <c r="N122" s="151"/>
      <c r="O122" s="151"/>
      <c r="P122" s="151"/>
      <c r="Q122" s="151"/>
      <c r="R122" s="152"/>
      <c r="S122" s="152"/>
      <c r="T122" s="152"/>
      <c r="U122" s="152"/>
      <c r="V122" s="152"/>
      <c r="W122" s="152"/>
      <c r="X122" s="152"/>
      <c r="Y122" s="152"/>
      <c r="Z122" s="141"/>
      <c r="AA122" s="141"/>
      <c r="AB122" s="141"/>
      <c r="AC122" s="141"/>
      <c r="AD122" s="141"/>
      <c r="AE122" s="141"/>
      <c r="AF122" s="141"/>
      <c r="AG122" s="141" t="s">
        <v>241</v>
      </c>
      <c r="AH122" s="141">
        <v>0</v>
      </c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  <c r="AU122" s="141"/>
      <c r="AV122" s="141"/>
      <c r="AW122" s="141"/>
      <c r="AX122" s="141"/>
      <c r="AY122" s="141"/>
      <c r="AZ122" s="141"/>
      <c r="BA122" s="141"/>
      <c r="BB122" s="141"/>
      <c r="BC122" s="141"/>
      <c r="BD122" s="141"/>
      <c r="BE122" s="141"/>
      <c r="BF122" s="141"/>
      <c r="BG122" s="141"/>
      <c r="BH122" s="141"/>
    </row>
    <row r="123" spans="1:60" outlineLevel="3" x14ac:dyDescent="0.2">
      <c r="A123" s="148"/>
      <c r="B123" s="149"/>
      <c r="C123" s="182" t="s">
        <v>2244</v>
      </c>
      <c r="D123" s="154"/>
      <c r="E123" s="155">
        <v>1.2</v>
      </c>
      <c r="F123" s="152"/>
      <c r="G123" s="152"/>
      <c r="H123" s="152"/>
      <c r="I123" s="152"/>
      <c r="J123" s="152"/>
      <c r="K123" s="152"/>
      <c r="L123" s="152"/>
      <c r="M123" s="152"/>
      <c r="N123" s="151"/>
      <c r="O123" s="151"/>
      <c r="P123" s="151"/>
      <c r="Q123" s="151"/>
      <c r="R123" s="152"/>
      <c r="S123" s="152"/>
      <c r="T123" s="152"/>
      <c r="U123" s="152"/>
      <c r="V123" s="152"/>
      <c r="W123" s="152"/>
      <c r="X123" s="152"/>
      <c r="Y123" s="152"/>
      <c r="Z123" s="141"/>
      <c r="AA123" s="141"/>
      <c r="AB123" s="141"/>
      <c r="AC123" s="141"/>
      <c r="AD123" s="141"/>
      <c r="AE123" s="141"/>
      <c r="AF123" s="141"/>
      <c r="AG123" s="141" t="s">
        <v>241</v>
      </c>
      <c r="AH123" s="141">
        <v>0</v>
      </c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  <c r="AU123" s="141"/>
      <c r="AV123" s="141"/>
      <c r="AW123" s="141"/>
      <c r="AX123" s="141"/>
      <c r="AY123" s="141"/>
      <c r="AZ123" s="141"/>
      <c r="BA123" s="141"/>
      <c r="BB123" s="141"/>
      <c r="BC123" s="141"/>
      <c r="BD123" s="141"/>
      <c r="BE123" s="141"/>
      <c r="BF123" s="141"/>
      <c r="BG123" s="141"/>
      <c r="BH123" s="141"/>
    </row>
    <row r="124" spans="1:60" outlineLevel="3" x14ac:dyDescent="0.2">
      <c r="A124" s="148"/>
      <c r="B124" s="149"/>
      <c r="C124" s="182" t="s">
        <v>2245</v>
      </c>
      <c r="D124" s="154"/>
      <c r="E124" s="155">
        <v>7.59</v>
      </c>
      <c r="F124" s="152"/>
      <c r="G124" s="152"/>
      <c r="H124" s="152"/>
      <c r="I124" s="152"/>
      <c r="J124" s="152"/>
      <c r="K124" s="152"/>
      <c r="L124" s="152"/>
      <c r="M124" s="152"/>
      <c r="N124" s="151"/>
      <c r="O124" s="151"/>
      <c r="P124" s="151"/>
      <c r="Q124" s="151"/>
      <c r="R124" s="152"/>
      <c r="S124" s="152"/>
      <c r="T124" s="152"/>
      <c r="U124" s="152"/>
      <c r="V124" s="152"/>
      <c r="W124" s="152"/>
      <c r="X124" s="152"/>
      <c r="Y124" s="152"/>
      <c r="Z124" s="141"/>
      <c r="AA124" s="141"/>
      <c r="AB124" s="141"/>
      <c r="AC124" s="141"/>
      <c r="AD124" s="141"/>
      <c r="AE124" s="141"/>
      <c r="AF124" s="141"/>
      <c r="AG124" s="141" t="s">
        <v>241</v>
      </c>
      <c r="AH124" s="141">
        <v>0</v>
      </c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  <c r="AU124" s="141"/>
      <c r="AV124" s="141"/>
      <c r="AW124" s="141"/>
      <c r="AX124" s="141"/>
      <c r="AY124" s="141"/>
      <c r="AZ124" s="141"/>
      <c r="BA124" s="141"/>
      <c r="BB124" s="141"/>
      <c r="BC124" s="141"/>
      <c r="BD124" s="141"/>
      <c r="BE124" s="141"/>
      <c r="BF124" s="141"/>
      <c r="BG124" s="141"/>
      <c r="BH124" s="141"/>
    </row>
    <row r="125" spans="1:60" outlineLevel="3" x14ac:dyDescent="0.2">
      <c r="A125" s="148"/>
      <c r="B125" s="149"/>
      <c r="C125" s="182" t="s">
        <v>2246</v>
      </c>
      <c r="D125" s="154"/>
      <c r="E125" s="155">
        <v>3.67</v>
      </c>
      <c r="F125" s="152"/>
      <c r="G125" s="152"/>
      <c r="H125" s="152"/>
      <c r="I125" s="152"/>
      <c r="J125" s="152"/>
      <c r="K125" s="152"/>
      <c r="L125" s="152"/>
      <c r="M125" s="152"/>
      <c r="N125" s="151"/>
      <c r="O125" s="151"/>
      <c r="P125" s="151"/>
      <c r="Q125" s="151"/>
      <c r="R125" s="152"/>
      <c r="S125" s="152"/>
      <c r="T125" s="152"/>
      <c r="U125" s="152"/>
      <c r="V125" s="152"/>
      <c r="W125" s="152"/>
      <c r="X125" s="152"/>
      <c r="Y125" s="152"/>
      <c r="Z125" s="141"/>
      <c r="AA125" s="141"/>
      <c r="AB125" s="141"/>
      <c r="AC125" s="141"/>
      <c r="AD125" s="141"/>
      <c r="AE125" s="141"/>
      <c r="AF125" s="141"/>
      <c r="AG125" s="141" t="s">
        <v>241</v>
      </c>
      <c r="AH125" s="141">
        <v>0</v>
      </c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  <c r="AU125" s="141"/>
      <c r="AV125" s="141"/>
      <c r="AW125" s="141"/>
      <c r="AX125" s="141"/>
      <c r="AY125" s="141"/>
      <c r="AZ125" s="141"/>
      <c r="BA125" s="141"/>
      <c r="BB125" s="141"/>
      <c r="BC125" s="141"/>
      <c r="BD125" s="141"/>
      <c r="BE125" s="141"/>
      <c r="BF125" s="141"/>
      <c r="BG125" s="141"/>
      <c r="BH125" s="141"/>
    </row>
    <row r="126" spans="1:60" outlineLevel="1" x14ac:dyDescent="0.2">
      <c r="A126" s="172">
        <v>40</v>
      </c>
      <c r="B126" s="173" t="s">
        <v>2247</v>
      </c>
      <c r="C126" s="183" t="s">
        <v>2248</v>
      </c>
      <c r="D126" s="174" t="s">
        <v>283</v>
      </c>
      <c r="E126" s="175">
        <v>24.62</v>
      </c>
      <c r="F126" s="176"/>
      <c r="G126" s="177">
        <f>ROUND(E126*F126,2)</f>
        <v>0</v>
      </c>
      <c r="H126" s="176"/>
      <c r="I126" s="177">
        <f>ROUND(E126*H126,2)</f>
        <v>0</v>
      </c>
      <c r="J126" s="176"/>
      <c r="K126" s="177">
        <f>ROUND(E126*J126,2)</f>
        <v>0</v>
      </c>
      <c r="L126" s="177">
        <v>21</v>
      </c>
      <c r="M126" s="177">
        <f>G126*(1+L126/100)</f>
        <v>0</v>
      </c>
      <c r="N126" s="175">
        <v>0</v>
      </c>
      <c r="O126" s="175">
        <f>ROUND(E126*N126,2)</f>
        <v>0</v>
      </c>
      <c r="P126" s="175">
        <v>0</v>
      </c>
      <c r="Q126" s="175">
        <f>ROUND(E126*P126,2)</f>
        <v>0</v>
      </c>
      <c r="R126" s="177" t="s">
        <v>383</v>
      </c>
      <c r="S126" s="177" t="s">
        <v>234</v>
      </c>
      <c r="T126" s="178" t="s">
        <v>234</v>
      </c>
      <c r="U126" s="152">
        <v>0.24</v>
      </c>
      <c r="V126" s="152">
        <f>ROUND(E126*U126,2)</f>
        <v>5.91</v>
      </c>
      <c r="W126" s="152"/>
      <c r="X126" s="152" t="s">
        <v>285</v>
      </c>
      <c r="Y126" s="152" t="s">
        <v>236</v>
      </c>
      <c r="Z126" s="141"/>
      <c r="AA126" s="141"/>
      <c r="AB126" s="141"/>
      <c r="AC126" s="141"/>
      <c r="AD126" s="141"/>
      <c r="AE126" s="141"/>
      <c r="AF126" s="141"/>
      <c r="AG126" s="141" t="s">
        <v>286</v>
      </c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  <c r="AU126" s="141"/>
      <c r="AV126" s="141"/>
      <c r="AW126" s="141"/>
      <c r="AX126" s="141"/>
      <c r="AY126" s="141"/>
      <c r="AZ126" s="141"/>
      <c r="BA126" s="141"/>
      <c r="BB126" s="141"/>
      <c r="BC126" s="141"/>
      <c r="BD126" s="141"/>
      <c r="BE126" s="141"/>
      <c r="BF126" s="141"/>
      <c r="BG126" s="141"/>
      <c r="BH126" s="141"/>
    </row>
    <row r="127" spans="1:60" outlineLevel="1" x14ac:dyDescent="0.2">
      <c r="A127" s="164">
        <v>41</v>
      </c>
      <c r="B127" s="165" t="s">
        <v>2249</v>
      </c>
      <c r="C127" s="181" t="s">
        <v>2250</v>
      </c>
      <c r="D127" s="166" t="s">
        <v>274</v>
      </c>
      <c r="E127" s="167">
        <v>0.46292</v>
      </c>
      <c r="F127" s="168"/>
      <c r="G127" s="169">
        <f>ROUND(E127*F127,2)</f>
        <v>0</v>
      </c>
      <c r="H127" s="168"/>
      <c r="I127" s="169">
        <f>ROUND(E127*H127,2)</f>
        <v>0</v>
      </c>
      <c r="J127" s="168"/>
      <c r="K127" s="169">
        <f>ROUND(E127*J127,2)</f>
        <v>0</v>
      </c>
      <c r="L127" s="169">
        <v>21</v>
      </c>
      <c r="M127" s="169">
        <f>G127*(1+L127/100)</f>
        <v>0</v>
      </c>
      <c r="N127" s="167">
        <v>1.02101</v>
      </c>
      <c r="O127" s="167">
        <f>ROUND(E127*N127,2)</f>
        <v>0.47</v>
      </c>
      <c r="P127" s="167">
        <v>0</v>
      </c>
      <c r="Q127" s="167">
        <f>ROUND(E127*P127,2)</f>
        <v>0</v>
      </c>
      <c r="R127" s="169" t="s">
        <v>383</v>
      </c>
      <c r="S127" s="169" t="s">
        <v>234</v>
      </c>
      <c r="T127" s="170" t="s">
        <v>234</v>
      </c>
      <c r="U127" s="152">
        <v>27.672999999999998</v>
      </c>
      <c r="V127" s="152">
        <f>ROUND(E127*U127,2)</f>
        <v>12.81</v>
      </c>
      <c r="W127" s="152"/>
      <c r="X127" s="152" t="s">
        <v>285</v>
      </c>
      <c r="Y127" s="152" t="s">
        <v>236</v>
      </c>
      <c r="Z127" s="141"/>
      <c r="AA127" s="141"/>
      <c r="AB127" s="141"/>
      <c r="AC127" s="141"/>
      <c r="AD127" s="141"/>
      <c r="AE127" s="141"/>
      <c r="AF127" s="141"/>
      <c r="AG127" s="141" t="s">
        <v>286</v>
      </c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  <c r="AU127" s="141"/>
      <c r="AV127" s="141"/>
      <c r="AW127" s="141"/>
      <c r="AX127" s="141"/>
      <c r="AY127" s="141"/>
      <c r="AZ127" s="141"/>
      <c r="BA127" s="141"/>
      <c r="BB127" s="141"/>
      <c r="BC127" s="141"/>
      <c r="BD127" s="141"/>
      <c r="BE127" s="141"/>
      <c r="BF127" s="141"/>
      <c r="BG127" s="141"/>
      <c r="BH127" s="141"/>
    </row>
    <row r="128" spans="1:60" outlineLevel="2" x14ac:dyDescent="0.2">
      <c r="A128" s="148"/>
      <c r="B128" s="149"/>
      <c r="C128" s="265" t="s">
        <v>2251</v>
      </c>
      <c r="D128" s="266"/>
      <c r="E128" s="266"/>
      <c r="F128" s="266"/>
      <c r="G128" s="266"/>
      <c r="H128" s="152"/>
      <c r="I128" s="152"/>
      <c r="J128" s="152"/>
      <c r="K128" s="152"/>
      <c r="L128" s="152"/>
      <c r="M128" s="152"/>
      <c r="N128" s="151"/>
      <c r="O128" s="151"/>
      <c r="P128" s="151"/>
      <c r="Q128" s="151"/>
      <c r="R128" s="152"/>
      <c r="S128" s="152"/>
      <c r="T128" s="152"/>
      <c r="U128" s="152"/>
      <c r="V128" s="152"/>
      <c r="W128" s="152"/>
      <c r="X128" s="152"/>
      <c r="Y128" s="152"/>
      <c r="Z128" s="141"/>
      <c r="AA128" s="141"/>
      <c r="AB128" s="141"/>
      <c r="AC128" s="141"/>
      <c r="AD128" s="141"/>
      <c r="AE128" s="141"/>
      <c r="AF128" s="141"/>
      <c r="AG128" s="141" t="s">
        <v>239</v>
      </c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/>
      <c r="AX128" s="141"/>
      <c r="AY128" s="141"/>
      <c r="AZ128" s="141"/>
      <c r="BA128" s="141"/>
      <c r="BB128" s="141"/>
      <c r="BC128" s="141"/>
      <c r="BD128" s="141"/>
      <c r="BE128" s="141"/>
      <c r="BF128" s="141"/>
      <c r="BG128" s="141"/>
      <c r="BH128" s="141"/>
    </row>
    <row r="129" spans="1:60" outlineLevel="2" x14ac:dyDescent="0.2">
      <c r="A129" s="148"/>
      <c r="B129" s="149"/>
      <c r="C129" s="182" t="s">
        <v>2252</v>
      </c>
      <c r="D129" s="154"/>
      <c r="E129" s="155"/>
      <c r="F129" s="152"/>
      <c r="G129" s="152"/>
      <c r="H129" s="152"/>
      <c r="I129" s="152"/>
      <c r="J129" s="152"/>
      <c r="K129" s="152"/>
      <c r="L129" s="152"/>
      <c r="M129" s="152"/>
      <c r="N129" s="151"/>
      <c r="O129" s="151"/>
      <c r="P129" s="151"/>
      <c r="Q129" s="151"/>
      <c r="R129" s="152"/>
      <c r="S129" s="152"/>
      <c r="T129" s="152"/>
      <c r="U129" s="152"/>
      <c r="V129" s="152"/>
      <c r="W129" s="152"/>
      <c r="X129" s="152"/>
      <c r="Y129" s="152"/>
      <c r="Z129" s="141"/>
      <c r="AA129" s="141"/>
      <c r="AB129" s="141"/>
      <c r="AC129" s="141"/>
      <c r="AD129" s="141"/>
      <c r="AE129" s="141"/>
      <c r="AF129" s="141"/>
      <c r="AG129" s="141" t="s">
        <v>241</v>
      </c>
      <c r="AH129" s="141">
        <v>0</v>
      </c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1"/>
      <c r="AZ129" s="141"/>
      <c r="BA129" s="141"/>
      <c r="BB129" s="141"/>
      <c r="BC129" s="141"/>
      <c r="BD129" s="141"/>
      <c r="BE129" s="141"/>
      <c r="BF129" s="141"/>
      <c r="BG129" s="141"/>
      <c r="BH129" s="141"/>
    </row>
    <row r="130" spans="1:60" ht="22.5" outlineLevel="3" x14ac:dyDescent="0.2">
      <c r="A130" s="148"/>
      <c r="B130" s="149"/>
      <c r="C130" s="182" t="s">
        <v>2253</v>
      </c>
      <c r="D130" s="154"/>
      <c r="E130" s="155">
        <v>0.31008000000000002</v>
      </c>
      <c r="F130" s="152"/>
      <c r="G130" s="152"/>
      <c r="H130" s="152"/>
      <c r="I130" s="152"/>
      <c r="J130" s="152"/>
      <c r="K130" s="152"/>
      <c r="L130" s="152"/>
      <c r="M130" s="152"/>
      <c r="N130" s="151"/>
      <c r="O130" s="151"/>
      <c r="P130" s="151"/>
      <c r="Q130" s="151"/>
      <c r="R130" s="152"/>
      <c r="S130" s="152"/>
      <c r="T130" s="152"/>
      <c r="U130" s="152"/>
      <c r="V130" s="152"/>
      <c r="W130" s="152"/>
      <c r="X130" s="152"/>
      <c r="Y130" s="152"/>
      <c r="Z130" s="141"/>
      <c r="AA130" s="141"/>
      <c r="AB130" s="141"/>
      <c r="AC130" s="141"/>
      <c r="AD130" s="141"/>
      <c r="AE130" s="141"/>
      <c r="AF130" s="141"/>
      <c r="AG130" s="141" t="s">
        <v>241</v>
      </c>
      <c r="AH130" s="141">
        <v>0</v>
      </c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  <c r="AU130" s="141"/>
      <c r="AV130" s="141"/>
      <c r="AW130" s="141"/>
      <c r="AX130" s="141"/>
      <c r="AY130" s="141"/>
      <c r="AZ130" s="141"/>
      <c r="BA130" s="141"/>
      <c r="BB130" s="141"/>
      <c r="BC130" s="141"/>
      <c r="BD130" s="141"/>
      <c r="BE130" s="141"/>
      <c r="BF130" s="141"/>
      <c r="BG130" s="141"/>
      <c r="BH130" s="141"/>
    </row>
    <row r="131" spans="1:60" outlineLevel="3" x14ac:dyDescent="0.2">
      <c r="A131" s="148"/>
      <c r="B131" s="149"/>
      <c r="C131" s="182" t="s">
        <v>2254</v>
      </c>
      <c r="D131" s="154"/>
      <c r="E131" s="155">
        <v>0.12348000000000001</v>
      </c>
      <c r="F131" s="152"/>
      <c r="G131" s="152"/>
      <c r="H131" s="152"/>
      <c r="I131" s="152"/>
      <c r="J131" s="152"/>
      <c r="K131" s="152"/>
      <c r="L131" s="152"/>
      <c r="M131" s="152"/>
      <c r="N131" s="151"/>
      <c r="O131" s="151"/>
      <c r="P131" s="151"/>
      <c r="Q131" s="151"/>
      <c r="R131" s="152"/>
      <c r="S131" s="152"/>
      <c r="T131" s="152"/>
      <c r="U131" s="152"/>
      <c r="V131" s="152"/>
      <c r="W131" s="152"/>
      <c r="X131" s="152"/>
      <c r="Y131" s="152"/>
      <c r="Z131" s="141"/>
      <c r="AA131" s="141"/>
      <c r="AB131" s="141"/>
      <c r="AC131" s="141"/>
      <c r="AD131" s="141"/>
      <c r="AE131" s="141"/>
      <c r="AF131" s="141"/>
      <c r="AG131" s="141" t="s">
        <v>241</v>
      </c>
      <c r="AH131" s="141">
        <v>0</v>
      </c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  <c r="AU131" s="141"/>
      <c r="AV131" s="141"/>
      <c r="AW131" s="141"/>
      <c r="AX131" s="141"/>
      <c r="AY131" s="141"/>
      <c r="AZ131" s="141"/>
      <c r="BA131" s="141"/>
      <c r="BB131" s="141"/>
      <c r="BC131" s="141"/>
      <c r="BD131" s="141"/>
      <c r="BE131" s="141"/>
      <c r="BF131" s="141"/>
      <c r="BG131" s="141"/>
      <c r="BH131" s="141"/>
    </row>
    <row r="132" spans="1:60" outlineLevel="3" x14ac:dyDescent="0.2">
      <c r="A132" s="148"/>
      <c r="B132" s="149"/>
      <c r="C132" s="182" t="s">
        <v>2255</v>
      </c>
      <c r="D132" s="154"/>
      <c r="E132" s="155">
        <v>2.9360000000000001E-2</v>
      </c>
      <c r="F132" s="152"/>
      <c r="G132" s="152"/>
      <c r="H132" s="152"/>
      <c r="I132" s="152"/>
      <c r="J132" s="152"/>
      <c r="K132" s="152"/>
      <c r="L132" s="152"/>
      <c r="M132" s="152"/>
      <c r="N132" s="151"/>
      <c r="O132" s="151"/>
      <c r="P132" s="151"/>
      <c r="Q132" s="151"/>
      <c r="R132" s="152"/>
      <c r="S132" s="152"/>
      <c r="T132" s="152"/>
      <c r="U132" s="152"/>
      <c r="V132" s="152"/>
      <c r="W132" s="152"/>
      <c r="X132" s="152"/>
      <c r="Y132" s="152"/>
      <c r="Z132" s="141"/>
      <c r="AA132" s="141"/>
      <c r="AB132" s="141"/>
      <c r="AC132" s="141"/>
      <c r="AD132" s="141"/>
      <c r="AE132" s="141"/>
      <c r="AF132" s="141"/>
      <c r="AG132" s="141" t="s">
        <v>241</v>
      </c>
      <c r="AH132" s="141">
        <v>0</v>
      </c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1"/>
      <c r="AZ132" s="141"/>
      <c r="BA132" s="141"/>
      <c r="BB132" s="141"/>
      <c r="BC132" s="141"/>
      <c r="BD132" s="141"/>
      <c r="BE132" s="141"/>
      <c r="BF132" s="141"/>
      <c r="BG132" s="141"/>
      <c r="BH132" s="141"/>
    </row>
    <row r="133" spans="1:60" x14ac:dyDescent="0.2">
      <c r="A133" s="157" t="s">
        <v>228</v>
      </c>
      <c r="B133" s="158" t="s">
        <v>126</v>
      </c>
      <c r="C133" s="180" t="s">
        <v>127</v>
      </c>
      <c r="D133" s="159"/>
      <c r="E133" s="160"/>
      <c r="F133" s="161"/>
      <c r="G133" s="161">
        <f>SUMIF(AG134:AG137,"&lt;&gt;NOR",G134:G137)</f>
        <v>0</v>
      </c>
      <c r="H133" s="161"/>
      <c r="I133" s="161">
        <f>SUM(I134:I137)</f>
        <v>0</v>
      </c>
      <c r="J133" s="161"/>
      <c r="K133" s="161">
        <f>SUM(K134:K137)</f>
        <v>0</v>
      </c>
      <c r="L133" s="161"/>
      <c r="M133" s="161">
        <f>SUM(M134:M137)</f>
        <v>0</v>
      </c>
      <c r="N133" s="160"/>
      <c r="O133" s="160">
        <f>SUM(O134:O137)</f>
        <v>10.67</v>
      </c>
      <c r="P133" s="160"/>
      <c r="Q133" s="160">
        <f>SUM(Q134:Q137)</f>
        <v>0</v>
      </c>
      <c r="R133" s="161"/>
      <c r="S133" s="161"/>
      <c r="T133" s="162"/>
      <c r="U133" s="156"/>
      <c r="V133" s="156">
        <f>SUM(V134:V137)</f>
        <v>15.75</v>
      </c>
      <c r="W133" s="156"/>
      <c r="X133" s="156"/>
      <c r="Y133" s="156"/>
      <c r="AG133" t="s">
        <v>229</v>
      </c>
    </row>
    <row r="134" spans="1:60" ht="22.5" outlineLevel="1" x14ac:dyDescent="0.2">
      <c r="A134" s="164">
        <v>42</v>
      </c>
      <c r="B134" s="165" t="s">
        <v>2256</v>
      </c>
      <c r="C134" s="181" t="s">
        <v>2257</v>
      </c>
      <c r="D134" s="166" t="s">
        <v>283</v>
      </c>
      <c r="E134" s="167">
        <v>34.58</v>
      </c>
      <c r="F134" s="168"/>
      <c r="G134" s="169">
        <f>ROUND(E134*F134,2)</f>
        <v>0</v>
      </c>
      <c r="H134" s="168"/>
      <c r="I134" s="169">
        <f>ROUND(E134*H134,2)</f>
        <v>0</v>
      </c>
      <c r="J134" s="168"/>
      <c r="K134" s="169">
        <f>ROUND(E134*J134,2)</f>
        <v>0</v>
      </c>
      <c r="L134" s="169">
        <v>21</v>
      </c>
      <c r="M134" s="169">
        <f>G134*(1+L134/100)</f>
        <v>0</v>
      </c>
      <c r="N134" s="167">
        <v>0.30846000000000001</v>
      </c>
      <c r="O134" s="167">
        <f>ROUND(E134*N134,2)</f>
        <v>10.67</v>
      </c>
      <c r="P134" s="167">
        <v>0</v>
      </c>
      <c r="Q134" s="167">
        <f>ROUND(E134*P134,2)</f>
        <v>0</v>
      </c>
      <c r="R134" s="169" t="s">
        <v>233</v>
      </c>
      <c r="S134" s="169" t="s">
        <v>234</v>
      </c>
      <c r="T134" s="170" t="s">
        <v>234</v>
      </c>
      <c r="U134" s="152">
        <v>0.45548</v>
      </c>
      <c r="V134" s="152">
        <f>ROUND(E134*U134,2)</f>
        <v>15.75</v>
      </c>
      <c r="W134" s="152"/>
      <c r="X134" s="152" t="s">
        <v>235</v>
      </c>
      <c r="Y134" s="152" t="s">
        <v>236</v>
      </c>
      <c r="Z134" s="141"/>
      <c r="AA134" s="141"/>
      <c r="AB134" s="141"/>
      <c r="AC134" s="141"/>
      <c r="AD134" s="141"/>
      <c r="AE134" s="141"/>
      <c r="AF134" s="141"/>
      <c r="AG134" s="141" t="s">
        <v>237</v>
      </c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1"/>
      <c r="AZ134" s="141"/>
      <c r="BA134" s="141"/>
      <c r="BB134" s="141"/>
      <c r="BC134" s="141"/>
      <c r="BD134" s="141"/>
      <c r="BE134" s="141"/>
      <c r="BF134" s="141"/>
      <c r="BG134" s="141"/>
      <c r="BH134" s="141"/>
    </row>
    <row r="135" spans="1:60" outlineLevel="2" x14ac:dyDescent="0.2">
      <c r="A135" s="148"/>
      <c r="B135" s="149"/>
      <c r="C135" s="265" t="s">
        <v>2258</v>
      </c>
      <c r="D135" s="266"/>
      <c r="E135" s="266"/>
      <c r="F135" s="266"/>
      <c r="G135" s="266"/>
      <c r="H135" s="152"/>
      <c r="I135" s="152"/>
      <c r="J135" s="152"/>
      <c r="K135" s="152"/>
      <c r="L135" s="152"/>
      <c r="M135" s="152"/>
      <c r="N135" s="151"/>
      <c r="O135" s="151"/>
      <c r="P135" s="151"/>
      <c r="Q135" s="151"/>
      <c r="R135" s="152"/>
      <c r="S135" s="152"/>
      <c r="T135" s="152"/>
      <c r="U135" s="152"/>
      <c r="V135" s="152"/>
      <c r="W135" s="152"/>
      <c r="X135" s="152"/>
      <c r="Y135" s="152"/>
      <c r="Z135" s="141"/>
      <c r="AA135" s="141"/>
      <c r="AB135" s="141"/>
      <c r="AC135" s="141"/>
      <c r="AD135" s="141"/>
      <c r="AE135" s="141"/>
      <c r="AF135" s="141"/>
      <c r="AG135" s="141" t="s">
        <v>239</v>
      </c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  <c r="AU135" s="141"/>
      <c r="AV135" s="141"/>
      <c r="AW135" s="141"/>
      <c r="AX135" s="141"/>
      <c r="AY135" s="141"/>
      <c r="AZ135" s="141"/>
      <c r="BA135" s="141"/>
      <c r="BB135" s="141"/>
      <c r="BC135" s="141"/>
      <c r="BD135" s="141"/>
      <c r="BE135" s="141"/>
      <c r="BF135" s="141"/>
      <c r="BG135" s="141"/>
      <c r="BH135" s="141"/>
    </row>
    <row r="136" spans="1:60" outlineLevel="2" x14ac:dyDescent="0.2">
      <c r="A136" s="148"/>
      <c r="B136" s="149"/>
      <c r="C136" s="182" t="s">
        <v>2259</v>
      </c>
      <c r="D136" s="154"/>
      <c r="E136" s="155"/>
      <c r="F136" s="152"/>
      <c r="G136" s="152"/>
      <c r="H136" s="152"/>
      <c r="I136" s="152"/>
      <c r="J136" s="152"/>
      <c r="K136" s="152"/>
      <c r="L136" s="152"/>
      <c r="M136" s="152"/>
      <c r="N136" s="151"/>
      <c r="O136" s="151"/>
      <c r="P136" s="151"/>
      <c r="Q136" s="151"/>
      <c r="R136" s="152"/>
      <c r="S136" s="152"/>
      <c r="T136" s="152"/>
      <c r="U136" s="152"/>
      <c r="V136" s="152"/>
      <c r="W136" s="152"/>
      <c r="X136" s="152"/>
      <c r="Y136" s="152"/>
      <c r="Z136" s="141"/>
      <c r="AA136" s="141"/>
      <c r="AB136" s="141"/>
      <c r="AC136" s="141"/>
      <c r="AD136" s="141"/>
      <c r="AE136" s="141"/>
      <c r="AF136" s="141"/>
      <c r="AG136" s="141" t="s">
        <v>241</v>
      </c>
      <c r="AH136" s="141">
        <v>0</v>
      </c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  <c r="AU136" s="141"/>
      <c r="AV136" s="141"/>
      <c r="AW136" s="141"/>
      <c r="AX136" s="141"/>
      <c r="AY136" s="141"/>
      <c r="AZ136" s="141"/>
      <c r="BA136" s="141"/>
      <c r="BB136" s="141"/>
      <c r="BC136" s="141"/>
      <c r="BD136" s="141"/>
      <c r="BE136" s="141"/>
      <c r="BF136" s="141"/>
      <c r="BG136" s="141"/>
      <c r="BH136" s="141"/>
    </row>
    <row r="137" spans="1:60" outlineLevel="3" x14ac:dyDescent="0.2">
      <c r="A137" s="148"/>
      <c r="B137" s="149"/>
      <c r="C137" s="182" t="s">
        <v>2260</v>
      </c>
      <c r="D137" s="154"/>
      <c r="E137" s="155">
        <v>34.58</v>
      </c>
      <c r="F137" s="152"/>
      <c r="G137" s="152"/>
      <c r="H137" s="152"/>
      <c r="I137" s="152"/>
      <c r="J137" s="152"/>
      <c r="K137" s="152"/>
      <c r="L137" s="152"/>
      <c r="M137" s="152"/>
      <c r="N137" s="151"/>
      <c r="O137" s="151"/>
      <c r="P137" s="151"/>
      <c r="Q137" s="151"/>
      <c r="R137" s="152"/>
      <c r="S137" s="152"/>
      <c r="T137" s="152"/>
      <c r="U137" s="152"/>
      <c r="V137" s="152"/>
      <c r="W137" s="152"/>
      <c r="X137" s="152"/>
      <c r="Y137" s="152"/>
      <c r="Z137" s="141"/>
      <c r="AA137" s="141"/>
      <c r="AB137" s="141"/>
      <c r="AC137" s="141"/>
      <c r="AD137" s="141"/>
      <c r="AE137" s="141"/>
      <c r="AF137" s="141"/>
      <c r="AG137" s="141" t="s">
        <v>241</v>
      </c>
      <c r="AH137" s="141">
        <v>0</v>
      </c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  <c r="AU137" s="141"/>
      <c r="AV137" s="141"/>
      <c r="AW137" s="141"/>
      <c r="AX137" s="141"/>
      <c r="AY137" s="141"/>
      <c r="AZ137" s="141"/>
      <c r="BA137" s="141"/>
      <c r="BB137" s="141"/>
      <c r="BC137" s="141"/>
      <c r="BD137" s="141"/>
      <c r="BE137" s="141"/>
      <c r="BF137" s="141"/>
      <c r="BG137" s="141"/>
      <c r="BH137" s="141"/>
    </row>
    <row r="138" spans="1:60" x14ac:dyDescent="0.2">
      <c r="A138" s="157" t="s">
        <v>228</v>
      </c>
      <c r="B138" s="158" t="s">
        <v>132</v>
      </c>
      <c r="C138" s="180" t="s">
        <v>133</v>
      </c>
      <c r="D138" s="159"/>
      <c r="E138" s="160"/>
      <c r="F138" s="161"/>
      <c r="G138" s="161">
        <f>SUMIF(AG139:AG179,"&lt;&gt;NOR",G139:G179)</f>
        <v>0</v>
      </c>
      <c r="H138" s="161"/>
      <c r="I138" s="161">
        <f>SUM(I139:I179)</f>
        <v>0</v>
      </c>
      <c r="J138" s="161"/>
      <c r="K138" s="161">
        <f>SUM(K139:K179)</f>
        <v>0</v>
      </c>
      <c r="L138" s="161"/>
      <c r="M138" s="161">
        <f>SUM(M139:M179)</f>
        <v>0</v>
      </c>
      <c r="N138" s="160"/>
      <c r="O138" s="160">
        <f>SUM(O139:O179)</f>
        <v>7.4399999999999995</v>
      </c>
      <c r="P138" s="160"/>
      <c r="Q138" s="160">
        <f>SUM(Q139:Q179)</f>
        <v>0</v>
      </c>
      <c r="R138" s="161"/>
      <c r="S138" s="161"/>
      <c r="T138" s="162"/>
      <c r="U138" s="156"/>
      <c r="V138" s="156">
        <f>SUM(V139:V179)</f>
        <v>122.87</v>
      </c>
      <c r="W138" s="156"/>
      <c r="X138" s="156"/>
      <c r="Y138" s="156"/>
      <c r="AG138" t="s">
        <v>229</v>
      </c>
    </row>
    <row r="139" spans="1:60" outlineLevel="1" x14ac:dyDescent="0.2">
      <c r="A139" s="164">
        <v>43</v>
      </c>
      <c r="B139" s="165" t="s">
        <v>2261</v>
      </c>
      <c r="C139" s="181" t="s">
        <v>2262</v>
      </c>
      <c r="D139" s="166" t="s">
        <v>283</v>
      </c>
      <c r="E139" s="167">
        <v>9.0359999999999996</v>
      </c>
      <c r="F139" s="168"/>
      <c r="G139" s="169">
        <f>ROUND(E139*F139,2)</f>
        <v>0</v>
      </c>
      <c r="H139" s="168"/>
      <c r="I139" s="169">
        <f>ROUND(E139*H139,2)</f>
        <v>0</v>
      </c>
      <c r="J139" s="168"/>
      <c r="K139" s="169">
        <f>ROUND(E139*J139,2)</f>
        <v>0</v>
      </c>
      <c r="L139" s="169">
        <v>21</v>
      </c>
      <c r="M139" s="169">
        <f>G139*(1+L139/100)</f>
        <v>0</v>
      </c>
      <c r="N139" s="167">
        <v>4.0000000000000003E-5</v>
      </c>
      <c r="O139" s="167">
        <f>ROUND(E139*N139,2)</f>
        <v>0</v>
      </c>
      <c r="P139" s="167">
        <v>0</v>
      </c>
      <c r="Q139" s="167">
        <f>ROUND(E139*P139,2)</f>
        <v>0</v>
      </c>
      <c r="R139" s="169" t="s">
        <v>383</v>
      </c>
      <c r="S139" s="169" t="s">
        <v>234</v>
      </c>
      <c r="T139" s="170" t="s">
        <v>234</v>
      </c>
      <c r="U139" s="152">
        <v>7.8E-2</v>
      </c>
      <c r="V139" s="152">
        <f>ROUND(E139*U139,2)</f>
        <v>0.7</v>
      </c>
      <c r="W139" s="152"/>
      <c r="X139" s="152" t="s">
        <v>285</v>
      </c>
      <c r="Y139" s="152" t="s">
        <v>236</v>
      </c>
      <c r="Z139" s="141"/>
      <c r="AA139" s="141"/>
      <c r="AB139" s="141"/>
      <c r="AC139" s="141"/>
      <c r="AD139" s="141"/>
      <c r="AE139" s="141"/>
      <c r="AF139" s="141"/>
      <c r="AG139" s="141" t="s">
        <v>286</v>
      </c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  <c r="AU139" s="141"/>
      <c r="AV139" s="141"/>
      <c r="AW139" s="141"/>
      <c r="AX139" s="141"/>
      <c r="AY139" s="141"/>
      <c r="AZ139" s="141"/>
      <c r="BA139" s="141"/>
      <c r="BB139" s="141"/>
      <c r="BC139" s="141"/>
      <c r="BD139" s="141"/>
      <c r="BE139" s="141"/>
      <c r="BF139" s="141"/>
      <c r="BG139" s="141"/>
      <c r="BH139" s="141"/>
    </row>
    <row r="140" spans="1:60" ht="22.5" outlineLevel="2" x14ac:dyDescent="0.2">
      <c r="A140" s="148"/>
      <c r="B140" s="149"/>
      <c r="C140" s="265" t="s">
        <v>2263</v>
      </c>
      <c r="D140" s="266"/>
      <c r="E140" s="266"/>
      <c r="F140" s="266"/>
      <c r="G140" s="266"/>
      <c r="H140" s="152"/>
      <c r="I140" s="152"/>
      <c r="J140" s="152"/>
      <c r="K140" s="152"/>
      <c r="L140" s="152"/>
      <c r="M140" s="152"/>
      <c r="N140" s="151"/>
      <c r="O140" s="151"/>
      <c r="P140" s="151"/>
      <c r="Q140" s="151"/>
      <c r="R140" s="152"/>
      <c r="S140" s="152"/>
      <c r="T140" s="152"/>
      <c r="U140" s="152"/>
      <c r="V140" s="152"/>
      <c r="W140" s="152"/>
      <c r="X140" s="152"/>
      <c r="Y140" s="152"/>
      <c r="Z140" s="141"/>
      <c r="AA140" s="141"/>
      <c r="AB140" s="141"/>
      <c r="AC140" s="141"/>
      <c r="AD140" s="141"/>
      <c r="AE140" s="141"/>
      <c r="AF140" s="141"/>
      <c r="AG140" s="141" t="s">
        <v>239</v>
      </c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71" t="str">
        <f>C140</f>
        <v>které se zřizují před úpravami povrchu, a obalení osazených dveřních zárubní před znečištěním při úpravách povrchu nástřikem plastických maltovin včetně pozdějšího odkrytí,</v>
      </c>
      <c r="BB140" s="141"/>
      <c r="BC140" s="141"/>
      <c r="BD140" s="141"/>
      <c r="BE140" s="141"/>
      <c r="BF140" s="141"/>
      <c r="BG140" s="141"/>
      <c r="BH140" s="141"/>
    </row>
    <row r="141" spans="1:60" outlineLevel="2" x14ac:dyDescent="0.2">
      <c r="A141" s="148"/>
      <c r="B141" s="149"/>
      <c r="C141" s="182" t="s">
        <v>2264</v>
      </c>
      <c r="D141" s="154"/>
      <c r="E141" s="155">
        <v>3</v>
      </c>
      <c r="F141" s="152"/>
      <c r="G141" s="152"/>
      <c r="H141" s="152"/>
      <c r="I141" s="152"/>
      <c r="J141" s="152"/>
      <c r="K141" s="152"/>
      <c r="L141" s="152"/>
      <c r="M141" s="152"/>
      <c r="N141" s="151"/>
      <c r="O141" s="151"/>
      <c r="P141" s="151"/>
      <c r="Q141" s="151"/>
      <c r="R141" s="152"/>
      <c r="S141" s="152"/>
      <c r="T141" s="152"/>
      <c r="U141" s="152"/>
      <c r="V141" s="152"/>
      <c r="W141" s="152"/>
      <c r="X141" s="152"/>
      <c r="Y141" s="152"/>
      <c r="Z141" s="141"/>
      <c r="AA141" s="141"/>
      <c r="AB141" s="141"/>
      <c r="AC141" s="141"/>
      <c r="AD141" s="141"/>
      <c r="AE141" s="141"/>
      <c r="AF141" s="141"/>
      <c r="AG141" s="141" t="s">
        <v>241</v>
      </c>
      <c r="AH141" s="141">
        <v>0</v>
      </c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  <c r="AU141" s="141"/>
      <c r="AV141" s="141"/>
      <c r="AW141" s="141"/>
      <c r="AX141" s="141"/>
      <c r="AY141" s="141"/>
      <c r="AZ141" s="141"/>
      <c r="BA141" s="141"/>
      <c r="BB141" s="141"/>
      <c r="BC141" s="141"/>
      <c r="BD141" s="141"/>
      <c r="BE141" s="141"/>
      <c r="BF141" s="141"/>
      <c r="BG141" s="141"/>
      <c r="BH141" s="141"/>
    </row>
    <row r="142" spans="1:60" outlineLevel="3" x14ac:dyDescent="0.2">
      <c r="A142" s="148"/>
      <c r="B142" s="149"/>
      <c r="C142" s="182" t="s">
        <v>2265</v>
      </c>
      <c r="D142" s="154"/>
      <c r="E142" s="155">
        <v>0.63600000000000001</v>
      </c>
      <c r="F142" s="152"/>
      <c r="G142" s="152"/>
      <c r="H142" s="152"/>
      <c r="I142" s="152"/>
      <c r="J142" s="152"/>
      <c r="K142" s="152"/>
      <c r="L142" s="152"/>
      <c r="M142" s="152"/>
      <c r="N142" s="151"/>
      <c r="O142" s="151"/>
      <c r="P142" s="151"/>
      <c r="Q142" s="151"/>
      <c r="R142" s="152"/>
      <c r="S142" s="152"/>
      <c r="T142" s="152"/>
      <c r="U142" s="152"/>
      <c r="V142" s="152"/>
      <c r="W142" s="152"/>
      <c r="X142" s="152"/>
      <c r="Y142" s="152"/>
      <c r="Z142" s="141"/>
      <c r="AA142" s="141"/>
      <c r="AB142" s="141"/>
      <c r="AC142" s="141"/>
      <c r="AD142" s="141"/>
      <c r="AE142" s="141"/>
      <c r="AF142" s="141"/>
      <c r="AG142" s="141" t="s">
        <v>241</v>
      </c>
      <c r="AH142" s="141">
        <v>0</v>
      </c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1"/>
      <c r="BG142" s="141"/>
      <c r="BH142" s="141"/>
    </row>
    <row r="143" spans="1:60" outlineLevel="3" x14ac:dyDescent="0.2">
      <c r="A143" s="148"/>
      <c r="B143" s="149"/>
      <c r="C143" s="182" t="s">
        <v>2266</v>
      </c>
      <c r="D143" s="154"/>
      <c r="E143" s="155">
        <v>3.6</v>
      </c>
      <c r="F143" s="152"/>
      <c r="G143" s="152"/>
      <c r="H143" s="152"/>
      <c r="I143" s="152"/>
      <c r="J143" s="152"/>
      <c r="K143" s="152"/>
      <c r="L143" s="152"/>
      <c r="M143" s="152"/>
      <c r="N143" s="151"/>
      <c r="O143" s="151"/>
      <c r="P143" s="151"/>
      <c r="Q143" s="151"/>
      <c r="R143" s="152"/>
      <c r="S143" s="152"/>
      <c r="T143" s="152"/>
      <c r="U143" s="152"/>
      <c r="V143" s="152"/>
      <c r="W143" s="152"/>
      <c r="X143" s="152"/>
      <c r="Y143" s="152"/>
      <c r="Z143" s="141"/>
      <c r="AA143" s="141"/>
      <c r="AB143" s="141"/>
      <c r="AC143" s="141"/>
      <c r="AD143" s="141"/>
      <c r="AE143" s="141"/>
      <c r="AF143" s="141"/>
      <c r="AG143" s="141" t="s">
        <v>241</v>
      </c>
      <c r="AH143" s="141">
        <v>0</v>
      </c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  <c r="AU143" s="141"/>
      <c r="AV143" s="141"/>
      <c r="AW143" s="141"/>
      <c r="AX143" s="141"/>
      <c r="AY143" s="141"/>
      <c r="AZ143" s="141"/>
      <c r="BA143" s="141"/>
      <c r="BB143" s="141"/>
      <c r="BC143" s="141"/>
      <c r="BD143" s="141"/>
      <c r="BE143" s="141"/>
      <c r="BF143" s="141"/>
      <c r="BG143" s="141"/>
      <c r="BH143" s="141"/>
    </row>
    <row r="144" spans="1:60" outlineLevel="3" x14ac:dyDescent="0.2">
      <c r="A144" s="148"/>
      <c r="B144" s="149"/>
      <c r="C144" s="182" t="s">
        <v>2267</v>
      </c>
      <c r="D144" s="154"/>
      <c r="E144" s="155">
        <v>1.8</v>
      </c>
      <c r="F144" s="152"/>
      <c r="G144" s="152"/>
      <c r="H144" s="152"/>
      <c r="I144" s="152"/>
      <c r="J144" s="152"/>
      <c r="K144" s="152"/>
      <c r="L144" s="152"/>
      <c r="M144" s="152"/>
      <c r="N144" s="151"/>
      <c r="O144" s="151"/>
      <c r="P144" s="151"/>
      <c r="Q144" s="151"/>
      <c r="R144" s="152"/>
      <c r="S144" s="152"/>
      <c r="T144" s="152"/>
      <c r="U144" s="152"/>
      <c r="V144" s="152"/>
      <c r="W144" s="152"/>
      <c r="X144" s="152"/>
      <c r="Y144" s="152"/>
      <c r="Z144" s="141"/>
      <c r="AA144" s="141"/>
      <c r="AB144" s="141"/>
      <c r="AC144" s="141"/>
      <c r="AD144" s="141"/>
      <c r="AE144" s="141"/>
      <c r="AF144" s="141"/>
      <c r="AG144" s="141" t="s">
        <v>241</v>
      </c>
      <c r="AH144" s="141">
        <v>0</v>
      </c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  <c r="AU144" s="141"/>
      <c r="AV144" s="141"/>
      <c r="AW144" s="141"/>
      <c r="AX144" s="141"/>
      <c r="AY144" s="141"/>
      <c r="AZ144" s="141"/>
      <c r="BA144" s="141"/>
      <c r="BB144" s="141"/>
      <c r="BC144" s="141"/>
      <c r="BD144" s="141"/>
      <c r="BE144" s="141"/>
      <c r="BF144" s="141"/>
      <c r="BG144" s="141"/>
      <c r="BH144" s="141"/>
    </row>
    <row r="145" spans="1:60" outlineLevel="1" x14ac:dyDescent="0.2">
      <c r="A145" s="164">
        <v>44</v>
      </c>
      <c r="B145" s="165" t="s">
        <v>2268</v>
      </c>
      <c r="C145" s="181" t="s">
        <v>2269</v>
      </c>
      <c r="D145" s="166" t="s">
        <v>299</v>
      </c>
      <c r="E145" s="167">
        <v>24.42</v>
      </c>
      <c r="F145" s="168"/>
      <c r="G145" s="169">
        <f>ROUND(E145*F145,2)</f>
        <v>0</v>
      </c>
      <c r="H145" s="168"/>
      <c r="I145" s="169">
        <f>ROUND(E145*H145,2)</f>
        <v>0</v>
      </c>
      <c r="J145" s="168"/>
      <c r="K145" s="169">
        <f>ROUND(E145*J145,2)</f>
        <v>0</v>
      </c>
      <c r="L145" s="169">
        <v>21</v>
      </c>
      <c r="M145" s="169">
        <f>G145*(1+L145/100)</f>
        <v>0</v>
      </c>
      <c r="N145" s="167">
        <v>1.2E-4</v>
      </c>
      <c r="O145" s="167">
        <f>ROUND(E145*N145,2)</f>
        <v>0</v>
      </c>
      <c r="P145" s="167">
        <v>0</v>
      </c>
      <c r="Q145" s="167">
        <f>ROUND(E145*P145,2)</f>
        <v>0</v>
      </c>
      <c r="R145" s="169" t="s">
        <v>383</v>
      </c>
      <c r="S145" s="169" t="s">
        <v>234</v>
      </c>
      <c r="T145" s="170" t="s">
        <v>234</v>
      </c>
      <c r="U145" s="152">
        <v>0.05</v>
      </c>
      <c r="V145" s="152">
        <f>ROUND(E145*U145,2)</f>
        <v>1.22</v>
      </c>
      <c r="W145" s="152"/>
      <c r="X145" s="152" t="s">
        <v>285</v>
      </c>
      <c r="Y145" s="152" t="s">
        <v>236</v>
      </c>
      <c r="Z145" s="141"/>
      <c r="AA145" s="141"/>
      <c r="AB145" s="141"/>
      <c r="AC145" s="141"/>
      <c r="AD145" s="141"/>
      <c r="AE145" s="141"/>
      <c r="AF145" s="141"/>
      <c r="AG145" s="141" t="s">
        <v>286</v>
      </c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  <c r="AU145" s="141"/>
      <c r="AV145" s="141"/>
      <c r="AW145" s="141"/>
      <c r="AX145" s="141"/>
      <c r="AY145" s="141"/>
      <c r="AZ145" s="141"/>
      <c r="BA145" s="141"/>
      <c r="BB145" s="141"/>
      <c r="BC145" s="141"/>
      <c r="BD145" s="141"/>
      <c r="BE145" s="141"/>
      <c r="BF145" s="141"/>
      <c r="BG145" s="141"/>
      <c r="BH145" s="141"/>
    </row>
    <row r="146" spans="1:60" outlineLevel="2" x14ac:dyDescent="0.2">
      <c r="A146" s="148"/>
      <c r="B146" s="149"/>
      <c r="C146" s="265" t="s">
        <v>2270</v>
      </c>
      <c r="D146" s="266"/>
      <c r="E146" s="266"/>
      <c r="F146" s="266"/>
      <c r="G146" s="266"/>
      <c r="H146" s="152"/>
      <c r="I146" s="152"/>
      <c r="J146" s="152"/>
      <c r="K146" s="152"/>
      <c r="L146" s="152"/>
      <c r="M146" s="152"/>
      <c r="N146" s="151"/>
      <c r="O146" s="151"/>
      <c r="P146" s="151"/>
      <c r="Q146" s="151"/>
      <c r="R146" s="152"/>
      <c r="S146" s="152"/>
      <c r="T146" s="152"/>
      <c r="U146" s="152"/>
      <c r="V146" s="152"/>
      <c r="W146" s="152"/>
      <c r="X146" s="152"/>
      <c r="Y146" s="152"/>
      <c r="Z146" s="141"/>
      <c r="AA146" s="141"/>
      <c r="AB146" s="141"/>
      <c r="AC146" s="141"/>
      <c r="AD146" s="141"/>
      <c r="AE146" s="141"/>
      <c r="AF146" s="141"/>
      <c r="AG146" s="141" t="s">
        <v>239</v>
      </c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  <c r="AU146" s="141"/>
      <c r="AV146" s="141"/>
      <c r="AW146" s="141"/>
      <c r="AX146" s="141"/>
      <c r="AY146" s="141"/>
      <c r="AZ146" s="141"/>
      <c r="BA146" s="141"/>
      <c r="BB146" s="141"/>
      <c r="BC146" s="141"/>
      <c r="BD146" s="141"/>
      <c r="BE146" s="141"/>
      <c r="BF146" s="141"/>
      <c r="BG146" s="141"/>
      <c r="BH146" s="141"/>
    </row>
    <row r="147" spans="1:60" outlineLevel="1" x14ac:dyDescent="0.2">
      <c r="A147" s="164">
        <v>45</v>
      </c>
      <c r="B147" s="165" t="s">
        <v>2271</v>
      </c>
      <c r="C147" s="181" t="s">
        <v>2272</v>
      </c>
      <c r="D147" s="166" t="s">
        <v>299</v>
      </c>
      <c r="E147" s="167">
        <v>24.42</v>
      </c>
      <c r="F147" s="168"/>
      <c r="G147" s="169">
        <f>ROUND(E147*F147,2)</f>
        <v>0</v>
      </c>
      <c r="H147" s="168"/>
      <c r="I147" s="169">
        <f>ROUND(E147*H147,2)</f>
        <v>0</v>
      </c>
      <c r="J147" s="168"/>
      <c r="K147" s="169">
        <f>ROUND(E147*J147,2)</f>
        <v>0</v>
      </c>
      <c r="L147" s="169">
        <v>21</v>
      </c>
      <c r="M147" s="169">
        <f>G147*(1+L147/100)</f>
        <v>0</v>
      </c>
      <c r="N147" s="167">
        <v>3.7100000000000002E-3</v>
      </c>
      <c r="O147" s="167">
        <f>ROUND(E147*N147,2)</f>
        <v>0.09</v>
      </c>
      <c r="P147" s="167">
        <v>0</v>
      </c>
      <c r="Q147" s="167">
        <f>ROUND(E147*P147,2)</f>
        <v>0</v>
      </c>
      <c r="R147" s="169" t="s">
        <v>2273</v>
      </c>
      <c r="S147" s="169" t="s">
        <v>234</v>
      </c>
      <c r="T147" s="170" t="s">
        <v>234</v>
      </c>
      <c r="U147" s="152">
        <v>0.18179999999999999</v>
      </c>
      <c r="V147" s="152">
        <f>ROUND(E147*U147,2)</f>
        <v>4.4400000000000004</v>
      </c>
      <c r="W147" s="152"/>
      <c r="X147" s="152" t="s">
        <v>285</v>
      </c>
      <c r="Y147" s="152" t="s">
        <v>236</v>
      </c>
      <c r="Z147" s="141"/>
      <c r="AA147" s="141"/>
      <c r="AB147" s="141"/>
      <c r="AC147" s="141"/>
      <c r="AD147" s="141"/>
      <c r="AE147" s="141"/>
      <c r="AF147" s="141"/>
      <c r="AG147" s="141" t="s">
        <v>286</v>
      </c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  <c r="AU147" s="141"/>
      <c r="AV147" s="141"/>
      <c r="AW147" s="141"/>
      <c r="AX147" s="141"/>
      <c r="AY147" s="141"/>
      <c r="AZ147" s="141"/>
      <c r="BA147" s="141"/>
      <c r="BB147" s="141"/>
      <c r="BC147" s="141"/>
      <c r="BD147" s="141"/>
      <c r="BE147" s="141"/>
      <c r="BF147" s="141"/>
      <c r="BG147" s="141"/>
      <c r="BH147" s="141"/>
    </row>
    <row r="148" spans="1:60" outlineLevel="2" x14ac:dyDescent="0.2">
      <c r="A148" s="148"/>
      <c r="B148" s="149"/>
      <c r="C148" s="182" t="s">
        <v>2274</v>
      </c>
      <c r="D148" s="154"/>
      <c r="E148" s="155">
        <v>7</v>
      </c>
      <c r="F148" s="152"/>
      <c r="G148" s="152"/>
      <c r="H148" s="152"/>
      <c r="I148" s="152"/>
      <c r="J148" s="152"/>
      <c r="K148" s="152"/>
      <c r="L148" s="152"/>
      <c r="M148" s="152"/>
      <c r="N148" s="151"/>
      <c r="O148" s="151"/>
      <c r="P148" s="151"/>
      <c r="Q148" s="151"/>
      <c r="R148" s="152"/>
      <c r="S148" s="152"/>
      <c r="T148" s="152"/>
      <c r="U148" s="152"/>
      <c r="V148" s="152"/>
      <c r="W148" s="152"/>
      <c r="X148" s="152"/>
      <c r="Y148" s="152"/>
      <c r="Z148" s="141"/>
      <c r="AA148" s="141"/>
      <c r="AB148" s="141"/>
      <c r="AC148" s="141"/>
      <c r="AD148" s="141"/>
      <c r="AE148" s="141"/>
      <c r="AF148" s="141"/>
      <c r="AG148" s="141" t="s">
        <v>241</v>
      </c>
      <c r="AH148" s="141">
        <v>0</v>
      </c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  <c r="AU148" s="141"/>
      <c r="AV148" s="141"/>
      <c r="AW148" s="141"/>
      <c r="AX148" s="141"/>
      <c r="AY148" s="141"/>
      <c r="AZ148" s="141"/>
      <c r="BA148" s="141"/>
      <c r="BB148" s="141"/>
      <c r="BC148" s="141"/>
      <c r="BD148" s="141"/>
      <c r="BE148" s="141"/>
      <c r="BF148" s="141"/>
      <c r="BG148" s="141"/>
      <c r="BH148" s="141"/>
    </row>
    <row r="149" spans="1:60" outlineLevel="3" x14ac:dyDescent="0.2">
      <c r="A149" s="148"/>
      <c r="B149" s="149"/>
      <c r="C149" s="182" t="s">
        <v>2275</v>
      </c>
      <c r="D149" s="154"/>
      <c r="E149" s="155">
        <v>2.72</v>
      </c>
      <c r="F149" s="152"/>
      <c r="G149" s="152"/>
      <c r="H149" s="152"/>
      <c r="I149" s="152"/>
      <c r="J149" s="152"/>
      <c r="K149" s="152"/>
      <c r="L149" s="152"/>
      <c r="M149" s="152"/>
      <c r="N149" s="151"/>
      <c r="O149" s="151"/>
      <c r="P149" s="151"/>
      <c r="Q149" s="151"/>
      <c r="R149" s="152"/>
      <c r="S149" s="152"/>
      <c r="T149" s="152"/>
      <c r="U149" s="152"/>
      <c r="V149" s="152"/>
      <c r="W149" s="152"/>
      <c r="X149" s="152"/>
      <c r="Y149" s="152"/>
      <c r="Z149" s="141"/>
      <c r="AA149" s="141"/>
      <c r="AB149" s="141"/>
      <c r="AC149" s="141"/>
      <c r="AD149" s="141"/>
      <c r="AE149" s="141"/>
      <c r="AF149" s="141"/>
      <c r="AG149" s="141" t="s">
        <v>241</v>
      </c>
      <c r="AH149" s="141">
        <v>0</v>
      </c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  <c r="AU149" s="141"/>
      <c r="AV149" s="141"/>
      <c r="AW149" s="141"/>
      <c r="AX149" s="141"/>
      <c r="AY149" s="141"/>
      <c r="AZ149" s="141"/>
      <c r="BA149" s="141"/>
      <c r="BB149" s="141"/>
      <c r="BC149" s="141"/>
      <c r="BD149" s="141"/>
      <c r="BE149" s="141"/>
      <c r="BF149" s="141"/>
      <c r="BG149" s="141"/>
      <c r="BH149" s="141"/>
    </row>
    <row r="150" spans="1:60" outlineLevel="3" x14ac:dyDescent="0.2">
      <c r="A150" s="148"/>
      <c r="B150" s="149"/>
      <c r="C150" s="182" t="s">
        <v>2276</v>
      </c>
      <c r="D150" s="154"/>
      <c r="E150" s="155">
        <v>9.8000000000000007</v>
      </c>
      <c r="F150" s="152"/>
      <c r="G150" s="152"/>
      <c r="H150" s="152"/>
      <c r="I150" s="152"/>
      <c r="J150" s="152"/>
      <c r="K150" s="152"/>
      <c r="L150" s="152"/>
      <c r="M150" s="152"/>
      <c r="N150" s="151"/>
      <c r="O150" s="151"/>
      <c r="P150" s="151"/>
      <c r="Q150" s="151"/>
      <c r="R150" s="152"/>
      <c r="S150" s="152"/>
      <c r="T150" s="152"/>
      <c r="U150" s="152"/>
      <c r="V150" s="152"/>
      <c r="W150" s="152"/>
      <c r="X150" s="152"/>
      <c r="Y150" s="152"/>
      <c r="Z150" s="141"/>
      <c r="AA150" s="141"/>
      <c r="AB150" s="141"/>
      <c r="AC150" s="141"/>
      <c r="AD150" s="141"/>
      <c r="AE150" s="141"/>
      <c r="AF150" s="141"/>
      <c r="AG150" s="141" t="s">
        <v>241</v>
      </c>
      <c r="AH150" s="141">
        <v>0</v>
      </c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  <c r="AU150" s="141"/>
      <c r="AV150" s="141"/>
      <c r="AW150" s="141"/>
      <c r="AX150" s="141"/>
      <c r="AY150" s="141"/>
      <c r="AZ150" s="141"/>
      <c r="BA150" s="141"/>
      <c r="BB150" s="141"/>
      <c r="BC150" s="141"/>
      <c r="BD150" s="141"/>
      <c r="BE150" s="141"/>
      <c r="BF150" s="141"/>
      <c r="BG150" s="141"/>
      <c r="BH150" s="141"/>
    </row>
    <row r="151" spans="1:60" outlineLevel="3" x14ac:dyDescent="0.2">
      <c r="A151" s="148"/>
      <c r="B151" s="149"/>
      <c r="C151" s="182" t="s">
        <v>2277</v>
      </c>
      <c r="D151" s="154"/>
      <c r="E151" s="155">
        <v>4.9000000000000004</v>
      </c>
      <c r="F151" s="152"/>
      <c r="G151" s="152"/>
      <c r="H151" s="152"/>
      <c r="I151" s="152"/>
      <c r="J151" s="152"/>
      <c r="K151" s="152"/>
      <c r="L151" s="152"/>
      <c r="M151" s="152"/>
      <c r="N151" s="151"/>
      <c r="O151" s="151"/>
      <c r="P151" s="151"/>
      <c r="Q151" s="151"/>
      <c r="R151" s="152"/>
      <c r="S151" s="152"/>
      <c r="T151" s="152"/>
      <c r="U151" s="152"/>
      <c r="V151" s="152"/>
      <c r="W151" s="152"/>
      <c r="X151" s="152"/>
      <c r="Y151" s="152"/>
      <c r="Z151" s="141"/>
      <c r="AA151" s="141"/>
      <c r="AB151" s="141"/>
      <c r="AC151" s="141"/>
      <c r="AD151" s="141"/>
      <c r="AE151" s="141"/>
      <c r="AF151" s="141"/>
      <c r="AG151" s="141" t="s">
        <v>241</v>
      </c>
      <c r="AH151" s="141">
        <v>0</v>
      </c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  <c r="AU151" s="141"/>
      <c r="AV151" s="141"/>
      <c r="AW151" s="141"/>
      <c r="AX151" s="141"/>
      <c r="AY151" s="141"/>
      <c r="AZ151" s="141"/>
      <c r="BA151" s="141"/>
      <c r="BB151" s="141"/>
      <c r="BC151" s="141"/>
      <c r="BD151" s="141"/>
      <c r="BE151" s="141"/>
      <c r="BF151" s="141"/>
      <c r="BG151" s="141"/>
      <c r="BH151" s="141"/>
    </row>
    <row r="152" spans="1:60" ht="22.5" outlineLevel="1" x14ac:dyDescent="0.2">
      <c r="A152" s="164">
        <v>46</v>
      </c>
      <c r="B152" s="165" t="s">
        <v>2278</v>
      </c>
      <c r="C152" s="181" t="s">
        <v>2279</v>
      </c>
      <c r="D152" s="166" t="s">
        <v>283</v>
      </c>
      <c r="E152" s="167">
        <v>53.1</v>
      </c>
      <c r="F152" s="168"/>
      <c r="G152" s="169">
        <f>ROUND(E152*F152,2)</f>
        <v>0</v>
      </c>
      <c r="H152" s="168"/>
      <c r="I152" s="169">
        <f>ROUND(E152*H152,2)</f>
        <v>0</v>
      </c>
      <c r="J152" s="168"/>
      <c r="K152" s="169">
        <f>ROUND(E152*J152,2)</f>
        <v>0</v>
      </c>
      <c r="L152" s="169">
        <v>21</v>
      </c>
      <c r="M152" s="169">
        <f>G152*(1+L152/100)</f>
        <v>0</v>
      </c>
      <c r="N152" s="167">
        <v>5.2639999999999999E-2</v>
      </c>
      <c r="O152" s="167">
        <f>ROUND(E152*N152,2)</f>
        <v>2.8</v>
      </c>
      <c r="P152" s="167">
        <v>0</v>
      </c>
      <c r="Q152" s="167">
        <f>ROUND(E152*P152,2)</f>
        <v>0</v>
      </c>
      <c r="R152" s="169" t="s">
        <v>383</v>
      </c>
      <c r="S152" s="169" t="s">
        <v>234</v>
      </c>
      <c r="T152" s="170" t="s">
        <v>234</v>
      </c>
      <c r="U152" s="152">
        <v>0.39600000000000002</v>
      </c>
      <c r="V152" s="152">
        <f>ROUND(E152*U152,2)</f>
        <v>21.03</v>
      </c>
      <c r="W152" s="152"/>
      <c r="X152" s="152" t="s">
        <v>285</v>
      </c>
      <c r="Y152" s="152" t="s">
        <v>236</v>
      </c>
      <c r="Z152" s="141"/>
      <c r="AA152" s="141"/>
      <c r="AB152" s="141"/>
      <c r="AC152" s="141"/>
      <c r="AD152" s="141"/>
      <c r="AE152" s="141"/>
      <c r="AF152" s="141"/>
      <c r="AG152" s="141" t="s">
        <v>286</v>
      </c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  <c r="AU152" s="141"/>
      <c r="AV152" s="141"/>
      <c r="AW152" s="141"/>
      <c r="AX152" s="141"/>
      <c r="AY152" s="141"/>
      <c r="AZ152" s="141"/>
      <c r="BA152" s="141"/>
      <c r="BB152" s="141"/>
      <c r="BC152" s="141"/>
      <c r="BD152" s="141"/>
      <c r="BE152" s="141"/>
      <c r="BF152" s="141"/>
      <c r="BG152" s="141"/>
      <c r="BH152" s="141"/>
    </row>
    <row r="153" spans="1:60" outlineLevel="2" x14ac:dyDescent="0.2">
      <c r="A153" s="148"/>
      <c r="B153" s="149"/>
      <c r="C153" s="182" t="s">
        <v>2280</v>
      </c>
      <c r="D153" s="154"/>
      <c r="E153" s="155"/>
      <c r="F153" s="152"/>
      <c r="G153" s="152"/>
      <c r="H153" s="152"/>
      <c r="I153" s="152"/>
      <c r="J153" s="152"/>
      <c r="K153" s="152"/>
      <c r="L153" s="152"/>
      <c r="M153" s="152"/>
      <c r="N153" s="151"/>
      <c r="O153" s="151"/>
      <c r="P153" s="151"/>
      <c r="Q153" s="151"/>
      <c r="R153" s="152"/>
      <c r="S153" s="152"/>
      <c r="T153" s="152"/>
      <c r="U153" s="152"/>
      <c r="V153" s="152"/>
      <c r="W153" s="152"/>
      <c r="X153" s="152"/>
      <c r="Y153" s="152"/>
      <c r="Z153" s="141"/>
      <c r="AA153" s="141"/>
      <c r="AB153" s="141"/>
      <c r="AC153" s="141"/>
      <c r="AD153" s="141"/>
      <c r="AE153" s="141"/>
      <c r="AF153" s="141"/>
      <c r="AG153" s="141" t="s">
        <v>241</v>
      </c>
      <c r="AH153" s="141">
        <v>0</v>
      </c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41"/>
      <c r="BB153" s="141"/>
      <c r="BC153" s="141"/>
      <c r="BD153" s="141"/>
      <c r="BE153" s="141"/>
      <c r="BF153" s="141"/>
      <c r="BG153" s="141"/>
      <c r="BH153" s="141"/>
    </row>
    <row r="154" spans="1:60" outlineLevel="3" x14ac:dyDescent="0.2">
      <c r="A154" s="148"/>
      <c r="B154" s="149"/>
      <c r="C154" s="182" t="s">
        <v>2281</v>
      </c>
      <c r="D154" s="154"/>
      <c r="E154" s="155">
        <v>53.1</v>
      </c>
      <c r="F154" s="152"/>
      <c r="G154" s="152"/>
      <c r="H154" s="152"/>
      <c r="I154" s="152"/>
      <c r="J154" s="152"/>
      <c r="K154" s="152"/>
      <c r="L154" s="152"/>
      <c r="M154" s="152"/>
      <c r="N154" s="151"/>
      <c r="O154" s="151"/>
      <c r="P154" s="151"/>
      <c r="Q154" s="151"/>
      <c r="R154" s="152"/>
      <c r="S154" s="152"/>
      <c r="T154" s="152"/>
      <c r="U154" s="152"/>
      <c r="V154" s="152"/>
      <c r="W154" s="152"/>
      <c r="X154" s="152"/>
      <c r="Y154" s="152"/>
      <c r="Z154" s="141"/>
      <c r="AA154" s="141"/>
      <c r="AB154" s="141"/>
      <c r="AC154" s="141"/>
      <c r="AD154" s="141"/>
      <c r="AE154" s="141"/>
      <c r="AF154" s="141"/>
      <c r="AG154" s="141" t="s">
        <v>241</v>
      </c>
      <c r="AH154" s="141">
        <v>0</v>
      </c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1"/>
      <c r="AZ154" s="141"/>
      <c r="BA154" s="141"/>
      <c r="BB154" s="141"/>
      <c r="BC154" s="141"/>
      <c r="BD154" s="141"/>
      <c r="BE154" s="141"/>
      <c r="BF154" s="141"/>
      <c r="BG154" s="141"/>
      <c r="BH154" s="141"/>
    </row>
    <row r="155" spans="1:60" outlineLevel="1" x14ac:dyDescent="0.2">
      <c r="A155" s="164">
        <v>47</v>
      </c>
      <c r="B155" s="165" t="s">
        <v>2282</v>
      </c>
      <c r="C155" s="181" t="s">
        <v>2283</v>
      </c>
      <c r="D155" s="166" t="s">
        <v>283</v>
      </c>
      <c r="E155" s="167">
        <v>52.514000000000003</v>
      </c>
      <c r="F155" s="168"/>
      <c r="G155" s="169">
        <f>ROUND(E155*F155,2)</f>
        <v>0</v>
      </c>
      <c r="H155" s="168"/>
      <c r="I155" s="169">
        <f>ROUND(E155*H155,2)</f>
        <v>0</v>
      </c>
      <c r="J155" s="168"/>
      <c r="K155" s="169">
        <f>ROUND(E155*J155,2)</f>
        <v>0</v>
      </c>
      <c r="L155" s="169">
        <v>21</v>
      </c>
      <c r="M155" s="169">
        <f>G155*(1+L155/100)</f>
        <v>0</v>
      </c>
      <c r="N155" s="167">
        <v>4.7660000000000001E-2</v>
      </c>
      <c r="O155" s="167">
        <f>ROUND(E155*N155,2)</f>
        <v>2.5</v>
      </c>
      <c r="P155" s="167">
        <v>0</v>
      </c>
      <c r="Q155" s="167">
        <f>ROUND(E155*P155,2)</f>
        <v>0</v>
      </c>
      <c r="R155" s="169" t="s">
        <v>383</v>
      </c>
      <c r="S155" s="169" t="s">
        <v>234</v>
      </c>
      <c r="T155" s="170" t="s">
        <v>234</v>
      </c>
      <c r="U155" s="152">
        <v>0.84</v>
      </c>
      <c r="V155" s="152">
        <f>ROUND(E155*U155,2)</f>
        <v>44.11</v>
      </c>
      <c r="W155" s="152"/>
      <c r="X155" s="152" t="s">
        <v>285</v>
      </c>
      <c r="Y155" s="152" t="s">
        <v>236</v>
      </c>
      <c r="Z155" s="141"/>
      <c r="AA155" s="141"/>
      <c r="AB155" s="141"/>
      <c r="AC155" s="141"/>
      <c r="AD155" s="141"/>
      <c r="AE155" s="141"/>
      <c r="AF155" s="141"/>
      <c r="AG155" s="141" t="s">
        <v>286</v>
      </c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41"/>
      <c r="BB155" s="141"/>
      <c r="BC155" s="141"/>
      <c r="BD155" s="141"/>
      <c r="BE155" s="141"/>
      <c r="BF155" s="141"/>
      <c r="BG155" s="141"/>
      <c r="BH155" s="141"/>
    </row>
    <row r="156" spans="1:60" outlineLevel="2" x14ac:dyDescent="0.2">
      <c r="A156" s="148"/>
      <c r="B156" s="149"/>
      <c r="C156" s="182" t="s">
        <v>2280</v>
      </c>
      <c r="D156" s="154"/>
      <c r="E156" s="155"/>
      <c r="F156" s="152"/>
      <c r="G156" s="152"/>
      <c r="H156" s="152"/>
      <c r="I156" s="152"/>
      <c r="J156" s="152"/>
      <c r="K156" s="152"/>
      <c r="L156" s="152"/>
      <c r="M156" s="152"/>
      <c r="N156" s="151"/>
      <c r="O156" s="151"/>
      <c r="P156" s="151"/>
      <c r="Q156" s="151"/>
      <c r="R156" s="152"/>
      <c r="S156" s="152"/>
      <c r="T156" s="152"/>
      <c r="U156" s="152"/>
      <c r="V156" s="152"/>
      <c r="W156" s="152"/>
      <c r="X156" s="152"/>
      <c r="Y156" s="152"/>
      <c r="Z156" s="141"/>
      <c r="AA156" s="141"/>
      <c r="AB156" s="141"/>
      <c r="AC156" s="141"/>
      <c r="AD156" s="141"/>
      <c r="AE156" s="141"/>
      <c r="AF156" s="141"/>
      <c r="AG156" s="141" t="s">
        <v>241</v>
      </c>
      <c r="AH156" s="141">
        <v>0</v>
      </c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  <c r="AU156" s="141"/>
      <c r="AV156" s="141"/>
      <c r="AW156" s="141"/>
      <c r="AX156" s="141"/>
      <c r="AY156" s="141"/>
      <c r="AZ156" s="141"/>
      <c r="BA156" s="141"/>
      <c r="BB156" s="141"/>
      <c r="BC156" s="141"/>
      <c r="BD156" s="141"/>
      <c r="BE156" s="141"/>
      <c r="BF156" s="141"/>
      <c r="BG156" s="141"/>
      <c r="BH156" s="141"/>
    </row>
    <row r="157" spans="1:60" outlineLevel="3" x14ac:dyDescent="0.2">
      <c r="A157" s="148"/>
      <c r="B157" s="149"/>
      <c r="C157" s="182" t="s">
        <v>2284</v>
      </c>
      <c r="D157" s="154"/>
      <c r="E157" s="155">
        <v>53.375</v>
      </c>
      <c r="F157" s="152"/>
      <c r="G157" s="152"/>
      <c r="H157" s="152"/>
      <c r="I157" s="152"/>
      <c r="J157" s="152"/>
      <c r="K157" s="152"/>
      <c r="L157" s="152"/>
      <c r="M157" s="152"/>
      <c r="N157" s="151"/>
      <c r="O157" s="151"/>
      <c r="P157" s="151"/>
      <c r="Q157" s="151"/>
      <c r="R157" s="152"/>
      <c r="S157" s="152"/>
      <c r="T157" s="152"/>
      <c r="U157" s="152"/>
      <c r="V157" s="152"/>
      <c r="W157" s="152"/>
      <c r="X157" s="152"/>
      <c r="Y157" s="152"/>
      <c r="Z157" s="141"/>
      <c r="AA157" s="141"/>
      <c r="AB157" s="141"/>
      <c r="AC157" s="141"/>
      <c r="AD157" s="141"/>
      <c r="AE157" s="141"/>
      <c r="AF157" s="141"/>
      <c r="AG157" s="141" t="s">
        <v>241</v>
      </c>
      <c r="AH157" s="141">
        <v>0</v>
      </c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1"/>
      <c r="BG157" s="141"/>
      <c r="BH157" s="141"/>
    </row>
    <row r="158" spans="1:60" outlineLevel="3" x14ac:dyDescent="0.2">
      <c r="A158" s="148"/>
      <c r="B158" s="149"/>
      <c r="C158" s="182" t="s">
        <v>2285</v>
      </c>
      <c r="D158" s="154"/>
      <c r="E158" s="155">
        <v>-1.5</v>
      </c>
      <c r="F158" s="152"/>
      <c r="G158" s="152"/>
      <c r="H158" s="152"/>
      <c r="I158" s="152"/>
      <c r="J158" s="152"/>
      <c r="K158" s="152"/>
      <c r="L158" s="152"/>
      <c r="M158" s="152"/>
      <c r="N158" s="151"/>
      <c r="O158" s="151"/>
      <c r="P158" s="151"/>
      <c r="Q158" s="151"/>
      <c r="R158" s="152"/>
      <c r="S158" s="152"/>
      <c r="T158" s="152"/>
      <c r="U158" s="152"/>
      <c r="V158" s="152"/>
      <c r="W158" s="152"/>
      <c r="X158" s="152"/>
      <c r="Y158" s="152"/>
      <c r="Z158" s="141"/>
      <c r="AA158" s="141"/>
      <c r="AB158" s="141"/>
      <c r="AC158" s="141"/>
      <c r="AD158" s="141"/>
      <c r="AE158" s="141"/>
      <c r="AF158" s="141"/>
      <c r="AG158" s="141" t="s">
        <v>241</v>
      </c>
      <c r="AH158" s="141">
        <v>0</v>
      </c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  <c r="AU158" s="141"/>
      <c r="AV158" s="141"/>
      <c r="AW158" s="141"/>
      <c r="AX158" s="141"/>
      <c r="AY158" s="141"/>
      <c r="AZ158" s="141"/>
      <c r="BA158" s="141"/>
      <c r="BB158" s="141"/>
      <c r="BC158" s="141"/>
      <c r="BD158" s="141"/>
      <c r="BE158" s="141"/>
      <c r="BF158" s="141"/>
      <c r="BG158" s="141"/>
      <c r="BH158" s="141"/>
    </row>
    <row r="159" spans="1:60" outlineLevel="3" x14ac:dyDescent="0.2">
      <c r="A159" s="148"/>
      <c r="B159" s="149"/>
      <c r="C159" s="182" t="s">
        <v>2286</v>
      </c>
      <c r="D159" s="154"/>
      <c r="E159" s="155">
        <v>35.685000000000002</v>
      </c>
      <c r="F159" s="152"/>
      <c r="G159" s="152"/>
      <c r="H159" s="152"/>
      <c r="I159" s="152"/>
      <c r="J159" s="152"/>
      <c r="K159" s="152"/>
      <c r="L159" s="152"/>
      <c r="M159" s="152"/>
      <c r="N159" s="151"/>
      <c r="O159" s="151"/>
      <c r="P159" s="151"/>
      <c r="Q159" s="151"/>
      <c r="R159" s="152"/>
      <c r="S159" s="152"/>
      <c r="T159" s="152"/>
      <c r="U159" s="152"/>
      <c r="V159" s="152"/>
      <c r="W159" s="152"/>
      <c r="X159" s="152"/>
      <c r="Y159" s="152"/>
      <c r="Z159" s="141"/>
      <c r="AA159" s="141"/>
      <c r="AB159" s="141"/>
      <c r="AC159" s="141"/>
      <c r="AD159" s="141"/>
      <c r="AE159" s="141"/>
      <c r="AF159" s="141"/>
      <c r="AG159" s="141" t="s">
        <v>241</v>
      </c>
      <c r="AH159" s="141">
        <v>0</v>
      </c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1"/>
      <c r="BG159" s="141"/>
      <c r="BH159" s="141"/>
    </row>
    <row r="160" spans="1:60" outlineLevel="3" x14ac:dyDescent="0.2">
      <c r="A160" s="148"/>
      <c r="B160" s="149"/>
      <c r="C160" s="182" t="s">
        <v>2285</v>
      </c>
      <c r="D160" s="154"/>
      <c r="E160" s="155">
        <v>-1.5</v>
      </c>
      <c r="F160" s="152"/>
      <c r="G160" s="152"/>
      <c r="H160" s="152"/>
      <c r="I160" s="152"/>
      <c r="J160" s="152"/>
      <c r="K160" s="152"/>
      <c r="L160" s="152"/>
      <c r="M160" s="152"/>
      <c r="N160" s="151"/>
      <c r="O160" s="151"/>
      <c r="P160" s="151"/>
      <c r="Q160" s="151"/>
      <c r="R160" s="152"/>
      <c r="S160" s="152"/>
      <c r="T160" s="152"/>
      <c r="U160" s="152"/>
      <c r="V160" s="152"/>
      <c r="W160" s="152"/>
      <c r="X160" s="152"/>
      <c r="Y160" s="152"/>
      <c r="Z160" s="141"/>
      <c r="AA160" s="141"/>
      <c r="AB160" s="141"/>
      <c r="AC160" s="141"/>
      <c r="AD160" s="141"/>
      <c r="AE160" s="141"/>
      <c r="AF160" s="141"/>
      <c r="AG160" s="141" t="s">
        <v>241</v>
      </c>
      <c r="AH160" s="141">
        <v>0</v>
      </c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  <c r="AU160" s="141"/>
      <c r="AV160" s="141"/>
      <c r="AW160" s="141"/>
      <c r="AX160" s="141"/>
      <c r="AY160" s="141"/>
      <c r="AZ160" s="141"/>
      <c r="BA160" s="141"/>
      <c r="BB160" s="141"/>
      <c r="BC160" s="141"/>
      <c r="BD160" s="141"/>
      <c r="BE160" s="141"/>
      <c r="BF160" s="141"/>
      <c r="BG160" s="141"/>
      <c r="BH160" s="141"/>
    </row>
    <row r="161" spans="1:60" outlineLevel="3" x14ac:dyDescent="0.2">
      <c r="A161" s="148"/>
      <c r="B161" s="149"/>
      <c r="C161" s="182" t="s">
        <v>2287</v>
      </c>
      <c r="D161" s="154"/>
      <c r="E161" s="155">
        <v>23.79</v>
      </c>
      <c r="F161" s="152"/>
      <c r="G161" s="152"/>
      <c r="H161" s="152"/>
      <c r="I161" s="152"/>
      <c r="J161" s="152"/>
      <c r="K161" s="152"/>
      <c r="L161" s="152"/>
      <c r="M161" s="152"/>
      <c r="N161" s="151"/>
      <c r="O161" s="151"/>
      <c r="P161" s="151"/>
      <c r="Q161" s="151"/>
      <c r="R161" s="152"/>
      <c r="S161" s="152"/>
      <c r="T161" s="152"/>
      <c r="U161" s="152"/>
      <c r="V161" s="152"/>
      <c r="W161" s="152"/>
      <c r="X161" s="152"/>
      <c r="Y161" s="152"/>
      <c r="Z161" s="141"/>
      <c r="AA161" s="141"/>
      <c r="AB161" s="141"/>
      <c r="AC161" s="141"/>
      <c r="AD161" s="141"/>
      <c r="AE161" s="141"/>
      <c r="AF161" s="141"/>
      <c r="AG161" s="141" t="s">
        <v>241</v>
      </c>
      <c r="AH161" s="141">
        <v>0</v>
      </c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  <c r="AU161" s="141"/>
      <c r="AV161" s="141"/>
      <c r="AW161" s="141"/>
      <c r="AX161" s="141"/>
      <c r="AY161" s="141"/>
      <c r="AZ161" s="141"/>
      <c r="BA161" s="141"/>
      <c r="BB161" s="141"/>
      <c r="BC161" s="141"/>
      <c r="BD161" s="141"/>
      <c r="BE161" s="141"/>
      <c r="BF161" s="141"/>
      <c r="BG161" s="141"/>
      <c r="BH161" s="141"/>
    </row>
    <row r="162" spans="1:60" outlineLevel="3" x14ac:dyDescent="0.2">
      <c r="A162" s="148"/>
      <c r="B162" s="149"/>
      <c r="C162" s="182" t="s">
        <v>2288</v>
      </c>
      <c r="D162" s="154"/>
      <c r="E162" s="155">
        <v>-0.63600000000000001</v>
      </c>
      <c r="F162" s="152"/>
      <c r="G162" s="152"/>
      <c r="H162" s="152"/>
      <c r="I162" s="152"/>
      <c r="J162" s="152"/>
      <c r="K162" s="152"/>
      <c r="L162" s="152"/>
      <c r="M162" s="152"/>
      <c r="N162" s="151"/>
      <c r="O162" s="151"/>
      <c r="P162" s="151"/>
      <c r="Q162" s="151"/>
      <c r="R162" s="152"/>
      <c r="S162" s="152"/>
      <c r="T162" s="152"/>
      <c r="U162" s="152"/>
      <c r="V162" s="152"/>
      <c r="W162" s="152"/>
      <c r="X162" s="152"/>
      <c r="Y162" s="152"/>
      <c r="Z162" s="141"/>
      <c r="AA162" s="141"/>
      <c r="AB162" s="141"/>
      <c r="AC162" s="141"/>
      <c r="AD162" s="141"/>
      <c r="AE162" s="141"/>
      <c r="AF162" s="141"/>
      <c r="AG162" s="141" t="s">
        <v>241</v>
      </c>
      <c r="AH162" s="141">
        <v>0</v>
      </c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  <c r="AU162" s="141"/>
      <c r="AV162" s="141"/>
      <c r="AW162" s="141"/>
      <c r="AX162" s="141"/>
      <c r="AY162" s="141"/>
      <c r="AZ162" s="141"/>
      <c r="BA162" s="141"/>
      <c r="BB162" s="141"/>
      <c r="BC162" s="141"/>
      <c r="BD162" s="141"/>
      <c r="BE162" s="141"/>
      <c r="BF162" s="141"/>
      <c r="BG162" s="141"/>
      <c r="BH162" s="141"/>
    </row>
    <row r="163" spans="1:60" outlineLevel="3" x14ac:dyDescent="0.2">
      <c r="A163" s="148"/>
      <c r="B163" s="149"/>
      <c r="C163" s="182" t="s">
        <v>2289</v>
      </c>
      <c r="D163" s="154"/>
      <c r="E163" s="155">
        <v>-1.8</v>
      </c>
      <c r="F163" s="152"/>
      <c r="G163" s="152"/>
      <c r="H163" s="152"/>
      <c r="I163" s="152"/>
      <c r="J163" s="152"/>
      <c r="K163" s="152"/>
      <c r="L163" s="152"/>
      <c r="M163" s="152"/>
      <c r="N163" s="151"/>
      <c r="O163" s="151"/>
      <c r="P163" s="151"/>
      <c r="Q163" s="151"/>
      <c r="R163" s="152"/>
      <c r="S163" s="152"/>
      <c r="T163" s="152"/>
      <c r="U163" s="152"/>
      <c r="V163" s="152"/>
      <c r="W163" s="152"/>
      <c r="X163" s="152"/>
      <c r="Y163" s="152"/>
      <c r="Z163" s="141"/>
      <c r="AA163" s="141"/>
      <c r="AB163" s="141"/>
      <c r="AC163" s="141"/>
      <c r="AD163" s="141"/>
      <c r="AE163" s="141"/>
      <c r="AF163" s="141"/>
      <c r="AG163" s="141" t="s">
        <v>241</v>
      </c>
      <c r="AH163" s="141">
        <v>0</v>
      </c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  <c r="AU163" s="141"/>
      <c r="AV163" s="141"/>
      <c r="AW163" s="141"/>
      <c r="AX163" s="141"/>
      <c r="AY163" s="141"/>
      <c r="AZ163" s="141"/>
      <c r="BA163" s="141"/>
      <c r="BB163" s="141"/>
      <c r="BC163" s="141"/>
      <c r="BD163" s="141"/>
      <c r="BE163" s="141"/>
      <c r="BF163" s="141"/>
      <c r="BG163" s="141"/>
      <c r="BH163" s="141"/>
    </row>
    <row r="164" spans="1:60" outlineLevel="3" x14ac:dyDescent="0.2">
      <c r="A164" s="148"/>
      <c r="B164" s="149"/>
      <c r="C164" s="182" t="s">
        <v>2290</v>
      </c>
      <c r="D164" s="154"/>
      <c r="E164" s="155">
        <v>-1.8</v>
      </c>
      <c r="F164" s="152"/>
      <c r="G164" s="152"/>
      <c r="H164" s="152"/>
      <c r="I164" s="152"/>
      <c r="J164" s="152"/>
      <c r="K164" s="152"/>
      <c r="L164" s="152"/>
      <c r="M164" s="152"/>
      <c r="N164" s="151"/>
      <c r="O164" s="151"/>
      <c r="P164" s="151"/>
      <c r="Q164" s="151"/>
      <c r="R164" s="152"/>
      <c r="S164" s="152"/>
      <c r="T164" s="152"/>
      <c r="U164" s="152"/>
      <c r="V164" s="152"/>
      <c r="W164" s="152"/>
      <c r="X164" s="152"/>
      <c r="Y164" s="152"/>
      <c r="Z164" s="141"/>
      <c r="AA164" s="141"/>
      <c r="AB164" s="141"/>
      <c r="AC164" s="141"/>
      <c r="AD164" s="141"/>
      <c r="AE164" s="141"/>
      <c r="AF164" s="141"/>
      <c r="AG164" s="141" t="s">
        <v>241</v>
      </c>
      <c r="AH164" s="141">
        <v>0</v>
      </c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  <c r="AU164" s="141"/>
      <c r="AV164" s="141"/>
      <c r="AW164" s="141"/>
      <c r="AX164" s="141"/>
      <c r="AY164" s="141"/>
      <c r="AZ164" s="141"/>
      <c r="BA164" s="141"/>
      <c r="BB164" s="141"/>
      <c r="BC164" s="141"/>
      <c r="BD164" s="141"/>
      <c r="BE164" s="141"/>
      <c r="BF164" s="141"/>
      <c r="BG164" s="141"/>
      <c r="BH164" s="141"/>
    </row>
    <row r="165" spans="1:60" outlineLevel="3" x14ac:dyDescent="0.2">
      <c r="A165" s="148"/>
      <c r="B165" s="149"/>
      <c r="C165" s="182" t="s">
        <v>2291</v>
      </c>
      <c r="D165" s="154"/>
      <c r="E165" s="155">
        <v>-53.1</v>
      </c>
      <c r="F165" s="152"/>
      <c r="G165" s="152"/>
      <c r="H165" s="152"/>
      <c r="I165" s="152"/>
      <c r="J165" s="152"/>
      <c r="K165" s="152"/>
      <c r="L165" s="152"/>
      <c r="M165" s="152"/>
      <c r="N165" s="151"/>
      <c r="O165" s="151"/>
      <c r="P165" s="151"/>
      <c r="Q165" s="151"/>
      <c r="R165" s="152"/>
      <c r="S165" s="152"/>
      <c r="T165" s="152"/>
      <c r="U165" s="152"/>
      <c r="V165" s="152"/>
      <c r="W165" s="152"/>
      <c r="X165" s="152"/>
      <c r="Y165" s="152"/>
      <c r="Z165" s="141"/>
      <c r="AA165" s="141"/>
      <c r="AB165" s="141"/>
      <c r="AC165" s="141"/>
      <c r="AD165" s="141"/>
      <c r="AE165" s="141"/>
      <c r="AF165" s="141"/>
      <c r="AG165" s="141" t="s">
        <v>241</v>
      </c>
      <c r="AH165" s="141">
        <v>0</v>
      </c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  <c r="AU165" s="141"/>
      <c r="AV165" s="141"/>
      <c r="AW165" s="141"/>
      <c r="AX165" s="141"/>
      <c r="AY165" s="141"/>
      <c r="AZ165" s="141"/>
      <c r="BA165" s="141"/>
      <c r="BB165" s="141"/>
      <c r="BC165" s="141"/>
      <c r="BD165" s="141"/>
      <c r="BE165" s="141"/>
      <c r="BF165" s="141"/>
      <c r="BG165" s="141"/>
      <c r="BH165" s="141"/>
    </row>
    <row r="166" spans="1:60" outlineLevel="1" x14ac:dyDescent="0.2">
      <c r="A166" s="164">
        <v>48</v>
      </c>
      <c r="B166" s="165" t="s">
        <v>2292</v>
      </c>
      <c r="C166" s="181" t="s">
        <v>2293</v>
      </c>
      <c r="D166" s="166" t="s">
        <v>283</v>
      </c>
      <c r="E166" s="167">
        <v>3.9039999999999999</v>
      </c>
      <c r="F166" s="168"/>
      <c r="G166" s="169">
        <f>ROUND(E166*F166,2)</f>
        <v>0</v>
      </c>
      <c r="H166" s="168"/>
      <c r="I166" s="169">
        <f>ROUND(E166*H166,2)</f>
        <v>0</v>
      </c>
      <c r="J166" s="168"/>
      <c r="K166" s="169">
        <f>ROUND(E166*J166,2)</f>
        <v>0</v>
      </c>
      <c r="L166" s="169">
        <v>21</v>
      </c>
      <c r="M166" s="169">
        <f>G166*(1+L166/100)</f>
        <v>0</v>
      </c>
      <c r="N166" s="167">
        <v>5.3690000000000002E-2</v>
      </c>
      <c r="O166" s="167">
        <f>ROUND(E166*N166,2)</f>
        <v>0.21</v>
      </c>
      <c r="P166" s="167">
        <v>0</v>
      </c>
      <c r="Q166" s="167">
        <f>ROUND(E166*P166,2)</f>
        <v>0</v>
      </c>
      <c r="R166" s="169" t="s">
        <v>2273</v>
      </c>
      <c r="S166" s="169" t="s">
        <v>234</v>
      </c>
      <c r="T166" s="170" t="s">
        <v>234</v>
      </c>
      <c r="U166" s="152">
        <v>1.17717</v>
      </c>
      <c r="V166" s="152">
        <f>ROUND(E166*U166,2)</f>
        <v>4.5999999999999996</v>
      </c>
      <c r="W166" s="152"/>
      <c r="X166" s="152" t="s">
        <v>285</v>
      </c>
      <c r="Y166" s="152" t="s">
        <v>236</v>
      </c>
      <c r="Z166" s="141"/>
      <c r="AA166" s="141"/>
      <c r="AB166" s="141"/>
      <c r="AC166" s="141"/>
      <c r="AD166" s="141"/>
      <c r="AE166" s="141"/>
      <c r="AF166" s="141"/>
      <c r="AG166" s="141" t="s">
        <v>286</v>
      </c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1"/>
      <c r="AZ166" s="141"/>
      <c r="BA166" s="141"/>
      <c r="BB166" s="141"/>
      <c r="BC166" s="141"/>
      <c r="BD166" s="141"/>
      <c r="BE166" s="141"/>
      <c r="BF166" s="141"/>
      <c r="BG166" s="141"/>
      <c r="BH166" s="141"/>
    </row>
    <row r="167" spans="1:60" outlineLevel="2" x14ac:dyDescent="0.2">
      <c r="A167" s="148"/>
      <c r="B167" s="149"/>
      <c r="C167" s="265" t="s">
        <v>2294</v>
      </c>
      <c r="D167" s="266"/>
      <c r="E167" s="266"/>
      <c r="F167" s="266"/>
      <c r="G167" s="266"/>
      <c r="H167" s="152"/>
      <c r="I167" s="152"/>
      <c r="J167" s="152"/>
      <c r="K167" s="152"/>
      <c r="L167" s="152"/>
      <c r="M167" s="152"/>
      <c r="N167" s="151"/>
      <c r="O167" s="151"/>
      <c r="P167" s="151"/>
      <c r="Q167" s="151"/>
      <c r="R167" s="152"/>
      <c r="S167" s="152"/>
      <c r="T167" s="152"/>
      <c r="U167" s="152"/>
      <c r="V167" s="152"/>
      <c r="W167" s="152"/>
      <c r="X167" s="152"/>
      <c r="Y167" s="152"/>
      <c r="Z167" s="141"/>
      <c r="AA167" s="141"/>
      <c r="AB167" s="141"/>
      <c r="AC167" s="141"/>
      <c r="AD167" s="141"/>
      <c r="AE167" s="141"/>
      <c r="AF167" s="141"/>
      <c r="AG167" s="141" t="s">
        <v>239</v>
      </c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  <c r="AU167" s="141"/>
      <c r="AV167" s="141"/>
      <c r="AW167" s="141"/>
      <c r="AX167" s="141"/>
      <c r="AY167" s="141"/>
      <c r="AZ167" s="141"/>
      <c r="BA167" s="171" t="str">
        <f>C167</f>
        <v>okenního nebo dveřního, z pomocného pracovního lešení o výšce podlahy do 1900 mm a pro zatížení do 1,5 kPa,</v>
      </c>
      <c r="BB167" s="141"/>
      <c r="BC167" s="141"/>
      <c r="BD167" s="141"/>
      <c r="BE167" s="141"/>
      <c r="BF167" s="141"/>
      <c r="BG167" s="141"/>
      <c r="BH167" s="141"/>
    </row>
    <row r="168" spans="1:60" outlineLevel="2" x14ac:dyDescent="0.2">
      <c r="A168" s="148"/>
      <c r="B168" s="149"/>
      <c r="C168" s="182" t="s">
        <v>2295</v>
      </c>
      <c r="D168" s="154"/>
      <c r="E168" s="155">
        <v>1.4</v>
      </c>
      <c r="F168" s="152"/>
      <c r="G168" s="152"/>
      <c r="H168" s="152"/>
      <c r="I168" s="152"/>
      <c r="J168" s="152"/>
      <c r="K168" s="152"/>
      <c r="L168" s="152"/>
      <c r="M168" s="152"/>
      <c r="N168" s="151"/>
      <c r="O168" s="151"/>
      <c r="P168" s="151"/>
      <c r="Q168" s="151"/>
      <c r="R168" s="152"/>
      <c r="S168" s="152"/>
      <c r="T168" s="152"/>
      <c r="U168" s="152"/>
      <c r="V168" s="152"/>
      <c r="W168" s="152"/>
      <c r="X168" s="152"/>
      <c r="Y168" s="152"/>
      <c r="Z168" s="141"/>
      <c r="AA168" s="141"/>
      <c r="AB168" s="141"/>
      <c r="AC168" s="141"/>
      <c r="AD168" s="141"/>
      <c r="AE168" s="141"/>
      <c r="AF168" s="141"/>
      <c r="AG168" s="141" t="s">
        <v>241</v>
      </c>
      <c r="AH168" s="141">
        <v>0</v>
      </c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  <c r="AU168" s="141"/>
      <c r="AV168" s="141"/>
      <c r="AW168" s="141"/>
      <c r="AX168" s="141"/>
      <c r="AY168" s="141"/>
      <c r="AZ168" s="141"/>
      <c r="BA168" s="141"/>
      <c r="BB168" s="141"/>
      <c r="BC168" s="141"/>
      <c r="BD168" s="141"/>
      <c r="BE168" s="141"/>
      <c r="BF168" s="141"/>
      <c r="BG168" s="141"/>
      <c r="BH168" s="141"/>
    </row>
    <row r="169" spans="1:60" outlineLevel="3" x14ac:dyDescent="0.2">
      <c r="A169" s="148"/>
      <c r="B169" s="149"/>
      <c r="C169" s="182" t="s">
        <v>2296</v>
      </c>
      <c r="D169" s="154"/>
      <c r="E169" s="155">
        <v>0.54400000000000004</v>
      </c>
      <c r="F169" s="152"/>
      <c r="G169" s="152"/>
      <c r="H169" s="152"/>
      <c r="I169" s="152"/>
      <c r="J169" s="152"/>
      <c r="K169" s="152"/>
      <c r="L169" s="152"/>
      <c r="M169" s="152"/>
      <c r="N169" s="151"/>
      <c r="O169" s="151"/>
      <c r="P169" s="151"/>
      <c r="Q169" s="151"/>
      <c r="R169" s="152"/>
      <c r="S169" s="152"/>
      <c r="T169" s="152"/>
      <c r="U169" s="152"/>
      <c r="V169" s="152"/>
      <c r="W169" s="152"/>
      <c r="X169" s="152"/>
      <c r="Y169" s="152"/>
      <c r="Z169" s="141"/>
      <c r="AA169" s="141"/>
      <c r="AB169" s="141"/>
      <c r="AC169" s="141"/>
      <c r="AD169" s="141"/>
      <c r="AE169" s="141"/>
      <c r="AF169" s="141"/>
      <c r="AG169" s="141" t="s">
        <v>241</v>
      </c>
      <c r="AH169" s="141">
        <v>0</v>
      </c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  <c r="AU169" s="141"/>
      <c r="AV169" s="141"/>
      <c r="AW169" s="141"/>
      <c r="AX169" s="141"/>
      <c r="AY169" s="141"/>
      <c r="AZ169" s="141"/>
      <c r="BA169" s="141"/>
      <c r="BB169" s="141"/>
      <c r="BC169" s="141"/>
      <c r="BD169" s="141"/>
      <c r="BE169" s="141"/>
      <c r="BF169" s="141"/>
      <c r="BG169" s="141"/>
      <c r="BH169" s="141"/>
    </row>
    <row r="170" spans="1:60" outlineLevel="3" x14ac:dyDescent="0.2">
      <c r="A170" s="148"/>
      <c r="B170" s="149"/>
      <c r="C170" s="182" t="s">
        <v>2297</v>
      </c>
      <c r="D170" s="154"/>
      <c r="E170" s="155">
        <v>1.96</v>
      </c>
      <c r="F170" s="152"/>
      <c r="G170" s="152"/>
      <c r="H170" s="152"/>
      <c r="I170" s="152"/>
      <c r="J170" s="152"/>
      <c r="K170" s="152"/>
      <c r="L170" s="152"/>
      <c r="M170" s="152"/>
      <c r="N170" s="151"/>
      <c r="O170" s="151"/>
      <c r="P170" s="151"/>
      <c r="Q170" s="151"/>
      <c r="R170" s="152"/>
      <c r="S170" s="152"/>
      <c r="T170" s="152"/>
      <c r="U170" s="152"/>
      <c r="V170" s="152"/>
      <c r="W170" s="152"/>
      <c r="X170" s="152"/>
      <c r="Y170" s="152"/>
      <c r="Z170" s="141"/>
      <c r="AA170" s="141"/>
      <c r="AB170" s="141"/>
      <c r="AC170" s="141"/>
      <c r="AD170" s="141"/>
      <c r="AE170" s="141"/>
      <c r="AF170" s="141"/>
      <c r="AG170" s="141" t="s">
        <v>241</v>
      </c>
      <c r="AH170" s="141">
        <v>0</v>
      </c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  <c r="AU170" s="141"/>
      <c r="AV170" s="141"/>
      <c r="AW170" s="141"/>
      <c r="AX170" s="141"/>
      <c r="AY170" s="141"/>
      <c r="AZ170" s="141"/>
      <c r="BA170" s="141"/>
      <c r="BB170" s="141"/>
      <c r="BC170" s="141"/>
      <c r="BD170" s="141"/>
      <c r="BE170" s="141"/>
      <c r="BF170" s="141"/>
      <c r="BG170" s="141"/>
      <c r="BH170" s="141"/>
    </row>
    <row r="171" spans="1:60" outlineLevel="1" x14ac:dyDescent="0.2">
      <c r="A171" s="164">
        <v>49</v>
      </c>
      <c r="B171" s="165" t="s">
        <v>2298</v>
      </c>
      <c r="C171" s="181" t="s">
        <v>2299</v>
      </c>
      <c r="D171" s="166" t="s">
        <v>283</v>
      </c>
      <c r="E171" s="167">
        <v>109.518</v>
      </c>
      <c r="F171" s="168"/>
      <c r="G171" s="169">
        <f>ROUND(E171*F171,2)</f>
        <v>0</v>
      </c>
      <c r="H171" s="168"/>
      <c r="I171" s="169">
        <f>ROUND(E171*H171,2)</f>
        <v>0</v>
      </c>
      <c r="J171" s="168"/>
      <c r="K171" s="169">
        <f>ROUND(E171*J171,2)</f>
        <v>0</v>
      </c>
      <c r="L171" s="169">
        <v>21</v>
      </c>
      <c r="M171" s="169">
        <f>G171*(1+L171/100)</f>
        <v>0</v>
      </c>
      <c r="N171" s="167">
        <v>1.3140000000000001E-2</v>
      </c>
      <c r="O171" s="167">
        <f>ROUND(E171*N171,2)</f>
        <v>1.44</v>
      </c>
      <c r="P171" s="167">
        <v>0</v>
      </c>
      <c r="Q171" s="167">
        <f>ROUND(E171*P171,2)</f>
        <v>0</v>
      </c>
      <c r="R171" s="169" t="s">
        <v>383</v>
      </c>
      <c r="S171" s="169" t="s">
        <v>234</v>
      </c>
      <c r="T171" s="170" t="s">
        <v>234</v>
      </c>
      <c r="U171" s="152">
        <v>6.5000000000000002E-2</v>
      </c>
      <c r="V171" s="152">
        <f>ROUND(E171*U171,2)</f>
        <v>7.12</v>
      </c>
      <c r="W171" s="152"/>
      <c r="X171" s="152" t="s">
        <v>285</v>
      </c>
      <c r="Y171" s="152" t="s">
        <v>236</v>
      </c>
      <c r="Z171" s="141"/>
      <c r="AA171" s="141"/>
      <c r="AB171" s="141"/>
      <c r="AC171" s="141"/>
      <c r="AD171" s="141"/>
      <c r="AE171" s="141"/>
      <c r="AF171" s="141"/>
      <c r="AG171" s="141" t="s">
        <v>286</v>
      </c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  <c r="AU171" s="141"/>
      <c r="AV171" s="141"/>
      <c r="AW171" s="141"/>
      <c r="AX171" s="141"/>
      <c r="AY171" s="141"/>
      <c r="AZ171" s="141"/>
      <c r="BA171" s="141"/>
      <c r="BB171" s="141"/>
      <c r="BC171" s="141"/>
      <c r="BD171" s="141"/>
      <c r="BE171" s="141"/>
      <c r="BF171" s="141"/>
      <c r="BG171" s="141"/>
      <c r="BH171" s="141"/>
    </row>
    <row r="172" spans="1:60" outlineLevel="2" x14ac:dyDescent="0.2">
      <c r="A172" s="148"/>
      <c r="B172" s="149"/>
      <c r="C172" s="265" t="s">
        <v>2300</v>
      </c>
      <c r="D172" s="266"/>
      <c r="E172" s="266"/>
      <c r="F172" s="266"/>
      <c r="G172" s="266"/>
      <c r="H172" s="152"/>
      <c r="I172" s="152"/>
      <c r="J172" s="152"/>
      <c r="K172" s="152"/>
      <c r="L172" s="152"/>
      <c r="M172" s="152"/>
      <c r="N172" s="151"/>
      <c r="O172" s="151"/>
      <c r="P172" s="151"/>
      <c r="Q172" s="151"/>
      <c r="R172" s="152"/>
      <c r="S172" s="152"/>
      <c r="T172" s="152"/>
      <c r="U172" s="152"/>
      <c r="V172" s="152"/>
      <c r="W172" s="152"/>
      <c r="X172" s="152"/>
      <c r="Y172" s="152"/>
      <c r="Z172" s="141"/>
      <c r="AA172" s="141"/>
      <c r="AB172" s="141"/>
      <c r="AC172" s="141"/>
      <c r="AD172" s="141"/>
      <c r="AE172" s="141"/>
      <c r="AF172" s="141"/>
      <c r="AG172" s="141" t="s">
        <v>239</v>
      </c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  <c r="AU172" s="141"/>
      <c r="AV172" s="141"/>
      <c r="AW172" s="141"/>
      <c r="AX172" s="141"/>
      <c r="AY172" s="141"/>
      <c r="AZ172" s="141"/>
      <c r="BA172" s="141"/>
      <c r="BB172" s="141"/>
      <c r="BC172" s="141"/>
      <c r="BD172" s="141"/>
      <c r="BE172" s="141"/>
      <c r="BF172" s="141"/>
      <c r="BG172" s="141"/>
      <c r="BH172" s="141"/>
    </row>
    <row r="173" spans="1:60" outlineLevel="1" x14ac:dyDescent="0.2">
      <c r="A173" s="164">
        <v>50</v>
      </c>
      <c r="B173" s="165" t="s">
        <v>2301</v>
      </c>
      <c r="C173" s="181" t="s">
        <v>2302</v>
      </c>
      <c r="D173" s="166" t="s">
        <v>283</v>
      </c>
      <c r="E173" s="167">
        <v>56.417999999999999</v>
      </c>
      <c r="F173" s="168"/>
      <c r="G173" s="169">
        <f>ROUND(E173*F173,2)</f>
        <v>0</v>
      </c>
      <c r="H173" s="168"/>
      <c r="I173" s="169">
        <f>ROUND(E173*H173,2)</f>
        <v>0</v>
      </c>
      <c r="J173" s="168"/>
      <c r="K173" s="169">
        <f>ROUND(E173*J173,2)</f>
        <v>0</v>
      </c>
      <c r="L173" s="169">
        <v>21</v>
      </c>
      <c r="M173" s="169">
        <f>G173*(1+L173/100)</f>
        <v>0</v>
      </c>
      <c r="N173" s="167">
        <v>8.0000000000000007E-5</v>
      </c>
      <c r="O173" s="167">
        <f>ROUND(E173*N173,2)</f>
        <v>0</v>
      </c>
      <c r="P173" s="167">
        <v>0</v>
      </c>
      <c r="Q173" s="167">
        <f>ROUND(E173*P173,2)</f>
        <v>0</v>
      </c>
      <c r="R173" s="169" t="s">
        <v>383</v>
      </c>
      <c r="S173" s="169" t="s">
        <v>234</v>
      </c>
      <c r="T173" s="170" t="s">
        <v>234</v>
      </c>
      <c r="U173" s="152">
        <v>0</v>
      </c>
      <c r="V173" s="152">
        <f>ROUND(E173*U173,2)</f>
        <v>0</v>
      </c>
      <c r="W173" s="152"/>
      <c r="X173" s="152" t="s">
        <v>285</v>
      </c>
      <c r="Y173" s="152" t="s">
        <v>236</v>
      </c>
      <c r="Z173" s="141"/>
      <c r="AA173" s="141"/>
      <c r="AB173" s="141"/>
      <c r="AC173" s="141"/>
      <c r="AD173" s="141"/>
      <c r="AE173" s="141"/>
      <c r="AF173" s="141"/>
      <c r="AG173" s="141" t="s">
        <v>286</v>
      </c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  <c r="AU173" s="141"/>
      <c r="AV173" s="141"/>
      <c r="AW173" s="141"/>
      <c r="AX173" s="141"/>
      <c r="AY173" s="141"/>
      <c r="AZ173" s="141"/>
      <c r="BA173" s="141"/>
      <c r="BB173" s="141"/>
      <c r="BC173" s="141"/>
      <c r="BD173" s="141"/>
      <c r="BE173" s="141"/>
      <c r="BF173" s="141"/>
      <c r="BG173" s="141"/>
      <c r="BH173" s="141"/>
    </row>
    <row r="174" spans="1:60" outlineLevel="2" x14ac:dyDescent="0.2">
      <c r="A174" s="148"/>
      <c r="B174" s="149"/>
      <c r="C174" s="265" t="s">
        <v>2303</v>
      </c>
      <c r="D174" s="266"/>
      <c r="E174" s="266"/>
      <c r="F174" s="266"/>
      <c r="G174" s="266"/>
      <c r="H174" s="152"/>
      <c r="I174" s="152"/>
      <c r="J174" s="152"/>
      <c r="K174" s="152"/>
      <c r="L174" s="152"/>
      <c r="M174" s="152"/>
      <c r="N174" s="151"/>
      <c r="O174" s="151"/>
      <c r="P174" s="151"/>
      <c r="Q174" s="151"/>
      <c r="R174" s="152"/>
      <c r="S174" s="152"/>
      <c r="T174" s="152"/>
      <c r="U174" s="152"/>
      <c r="V174" s="152"/>
      <c r="W174" s="152"/>
      <c r="X174" s="152"/>
      <c r="Y174" s="152"/>
      <c r="Z174" s="141"/>
      <c r="AA174" s="141"/>
      <c r="AB174" s="141"/>
      <c r="AC174" s="141"/>
      <c r="AD174" s="141"/>
      <c r="AE174" s="141"/>
      <c r="AF174" s="141"/>
      <c r="AG174" s="141" t="s">
        <v>239</v>
      </c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  <c r="AU174" s="141"/>
      <c r="AV174" s="141"/>
      <c r="AW174" s="141"/>
      <c r="AX174" s="141"/>
      <c r="AY174" s="141"/>
      <c r="AZ174" s="141"/>
      <c r="BA174" s="171" t="str">
        <f>C174</f>
        <v>omítka vápenocementová, strojně nebo ručně nanášená v podlaží i ve schodišti na jakýkoliv druh podkladu, kompletní souvrství</v>
      </c>
      <c r="BB174" s="141"/>
      <c r="BC174" s="141"/>
      <c r="BD174" s="141"/>
      <c r="BE174" s="141"/>
      <c r="BF174" s="141"/>
      <c r="BG174" s="141"/>
      <c r="BH174" s="141"/>
    </row>
    <row r="175" spans="1:60" outlineLevel="2" x14ac:dyDescent="0.2">
      <c r="A175" s="148"/>
      <c r="B175" s="149"/>
      <c r="C175" s="182" t="s">
        <v>2304</v>
      </c>
      <c r="D175" s="154"/>
      <c r="E175" s="155">
        <v>56.417999999999999</v>
      </c>
      <c r="F175" s="152"/>
      <c r="G175" s="152"/>
      <c r="H175" s="152"/>
      <c r="I175" s="152"/>
      <c r="J175" s="152"/>
      <c r="K175" s="152"/>
      <c r="L175" s="152"/>
      <c r="M175" s="152"/>
      <c r="N175" s="151"/>
      <c r="O175" s="151"/>
      <c r="P175" s="151"/>
      <c r="Q175" s="151"/>
      <c r="R175" s="152"/>
      <c r="S175" s="152"/>
      <c r="T175" s="152"/>
      <c r="U175" s="152"/>
      <c r="V175" s="152"/>
      <c r="W175" s="152"/>
      <c r="X175" s="152"/>
      <c r="Y175" s="152"/>
      <c r="Z175" s="141"/>
      <c r="AA175" s="141"/>
      <c r="AB175" s="141"/>
      <c r="AC175" s="141"/>
      <c r="AD175" s="141"/>
      <c r="AE175" s="141"/>
      <c r="AF175" s="141"/>
      <c r="AG175" s="141" t="s">
        <v>241</v>
      </c>
      <c r="AH175" s="141">
        <v>0</v>
      </c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  <c r="AU175" s="141"/>
      <c r="AV175" s="141"/>
      <c r="AW175" s="141"/>
      <c r="AX175" s="141"/>
      <c r="AY175" s="141"/>
      <c r="AZ175" s="141"/>
      <c r="BA175" s="141"/>
      <c r="BB175" s="141"/>
      <c r="BC175" s="141"/>
      <c r="BD175" s="141"/>
      <c r="BE175" s="141"/>
      <c r="BF175" s="141"/>
      <c r="BG175" s="141"/>
      <c r="BH175" s="141"/>
    </row>
    <row r="176" spans="1:60" outlineLevel="1" x14ac:dyDescent="0.2">
      <c r="A176" s="164">
        <v>51</v>
      </c>
      <c r="B176" s="165" t="s">
        <v>2305</v>
      </c>
      <c r="C176" s="181" t="s">
        <v>2306</v>
      </c>
      <c r="D176" s="166" t="s">
        <v>299</v>
      </c>
      <c r="E176" s="167">
        <v>16</v>
      </c>
      <c r="F176" s="168"/>
      <c r="G176" s="169">
        <f>ROUND(E176*F176,2)</f>
        <v>0</v>
      </c>
      <c r="H176" s="168"/>
      <c r="I176" s="169">
        <f>ROUND(E176*H176,2)</f>
        <v>0</v>
      </c>
      <c r="J176" s="168"/>
      <c r="K176" s="169">
        <f>ROUND(E176*J176,2)</f>
        <v>0</v>
      </c>
      <c r="L176" s="169">
        <v>21</v>
      </c>
      <c r="M176" s="169">
        <f>G176*(1+L176/100)</f>
        <v>0</v>
      </c>
      <c r="N176" s="167">
        <v>1.6000000000000001E-4</v>
      </c>
      <c r="O176" s="167">
        <f>ROUND(E176*N176,2)</f>
        <v>0</v>
      </c>
      <c r="P176" s="167">
        <v>0</v>
      </c>
      <c r="Q176" s="167">
        <f>ROUND(E176*P176,2)</f>
        <v>0</v>
      </c>
      <c r="R176" s="169" t="s">
        <v>383</v>
      </c>
      <c r="S176" s="169" t="s">
        <v>234</v>
      </c>
      <c r="T176" s="170" t="s">
        <v>234</v>
      </c>
      <c r="U176" s="152">
        <v>0</v>
      </c>
      <c r="V176" s="152">
        <f>ROUND(E176*U176,2)</f>
        <v>0</v>
      </c>
      <c r="W176" s="152"/>
      <c r="X176" s="152" t="s">
        <v>285</v>
      </c>
      <c r="Y176" s="152" t="s">
        <v>236</v>
      </c>
      <c r="Z176" s="141"/>
      <c r="AA176" s="141"/>
      <c r="AB176" s="141"/>
      <c r="AC176" s="141"/>
      <c r="AD176" s="141"/>
      <c r="AE176" s="141"/>
      <c r="AF176" s="141"/>
      <c r="AG176" s="141" t="s">
        <v>286</v>
      </c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  <c r="AU176" s="141"/>
      <c r="AV176" s="141"/>
      <c r="AW176" s="141"/>
      <c r="AX176" s="141"/>
      <c r="AY176" s="141"/>
      <c r="AZ176" s="141"/>
      <c r="BA176" s="141"/>
      <c r="BB176" s="141"/>
      <c r="BC176" s="141"/>
      <c r="BD176" s="141"/>
      <c r="BE176" s="141"/>
      <c r="BF176" s="141"/>
      <c r="BG176" s="141"/>
      <c r="BH176" s="141"/>
    </row>
    <row r="177" spans="1:60" outlineLevel="2" x14ac:dyDescent="0.2">
      <c r="A177" s="148"/>
      <c r="B177" s="149"/>
      <c r="C177" s="265" t="s">
        <v>2303</v>
      </c>
      <c r="D177" s="266"/>
      <c r="E177" s="266"/>
      <c r="F177" s="266"/>
      <c r="G177" s="266"/>
      <c r="H177" s="152"/>
      <c r="I177" s="152"/>
      <c r="J177" s="152"/>
      <c r="K177" s="152"/>
      <c r="L177" s="152"/>
      <c r="M177" s="152"/>
      <c r="N177" s="151"/>
      <c r="O177" s="151"/>
      <c r="P177" s="151"/>
      <c r="Q177" s="151"/>
      <c r="R177" s="152"/>
      <c r="S177" s="152"/>
      <c r="T177" s="152"/>
      <c r="U177" s="152"/>
      <c r="V177" s="152"/>
      <c r="W177" s="152"/>
      <c r="X177" s="152"/>
      <c r="Y177" s="152"/>
      <c r="Z177" s="141"/>
      <c r="AA177" s="141"/>
      <c r="AB177" s="141"/>
      <c r="AC177" s="141"/>
      <c r="AD177" s="141"/>
      <c r="AE177" s="141"/>
      <c r="AF177" s="141"/>
      <c r="AG177" s="141" t="s">
        <v>239</v>
      </c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  <c r="AU177" s="141"/>
      <c r="AV177" s="141"/>
      <c r="AW177" s="141"/>
      <c r="AX177" s="141"/>
      <c r="AY177" s="141"/>
      <c r="AZ177" s="141"/>
      <c r="BA177" s="171" t="str">
        <f>C177</f>
        <v>omítka vápenocementová, strojně nebo ručně nanášená v podlaží i ve schodišti na jakýkoliv druh podkladu, kompletní souvrství</v>
      </c>
      <c r="BB177" s="141"/>
      <c r="BC177" s="141"/>
      <c r="BD177" s="141"/>
      <c r="BE177" s="141"/>
      <c r="BF177" s="141"/>
      <c r="BG177" s="141"/>
      <c r="BH177" s="141"/>
    </row>
    <row r="178" spans="1:60" ht="22.5" outlineLevel="1" x14ac:dyDescent="0.2">
      <c r="A178" s="164">
        <v>52</v>
      </c>
      <c r="B178" s="165" t="s">
        <v>2307</v>
      </c>
      <c r="C178" s="181" t="s">
        <v>2308</v>
      </c>
      <c r="D178" s="166" t="s">
        <v>283</v>
      </c>
      <c r="E178" s="167">
        <v>109.518</v>
      </c>
      <c r="F178" s="168"/>
      <c r="G178" s="169">
        <f>ROUND(E178*F178,2)</f>
        <v>0</v>
      </c>
      <c r="H178" s="168"/>
      <c r="I178" s="169">
        <f>ROUND(E178*H178,2)</f>
        <v>0</v>
      </c>
      <c r="J178" s="168"/>
      <c r="K178" s="169">
        <f>ROUND(E178*J178,2)</f>
        <v>0</v>
      </c>
      <c r="L178" s="169">
        <v>21</v>
      </c>
      <c r="M178" s="169">
        <f>G178*(1+L178/100)</f>
        <v>0</v>
      </c>
      <c r="N178" s="167">
        <v>3.6700000000000001E-3</v>
      </c>
      <c r="O178" s="167">
        <f>ROUND(E178*N178,2)</f>
        <v>0.4</v>
      </c>
      <c r="P178" s="167">
        <v>0</v>
      </c>
      <c r="Q178" s="167">
        <f>ROUND(E178*P178,2)</f>
        <v>0</v>
      </c>
      <c r="R178" s="169" t="s">
        <v>383</v>
      </c>
      <c r="S178" s="169" t="s">
        <v>234</v>
      </c>
      <c r="T178" s="170" t="s">
        <v>234</v>
      </c>
      <c r="U178" s="152">
        <v>0.36199999999999999</v>
      </c>
      <c r="V178" s="152">
        <f>ROUND(E178*U178,2)</f>
        <v>39.65</v>
      </c>
      <c r="W178" s="152"/>
      <c r="X178" s="152" t="s">
        <v>285</v>
      </c>
      <c r="Y178" s="152" t="s">
        <v>236</v>
      </c>
      <c r="Z178" s="141"/>
      <c r="AA178" s="141"/>
      <c r="AB178" s="141"/>
      <c r="AC178" s="141"/>
      <c r="AD178" s="141"/>
      <c r="AE178" s="141"/>
      <c r="AF178" s="141"/>
      <c r="AG178" s="141" t="s">
        <v>286</v>
      </c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  <c r="AU178" s="141"/>
      <c r="AV178" s="141"/>
      <c r="AW178" s="141"/>
      <c r="AX178" s="141"/>
      <c r="AY178" s="141"/>
      <c r="AZ178" s="141"/>
      <c r="BA178" s="141"/>
      <c r="BB178" s="141"/>
      <c r="BC178" s="141"/>
      <c r="BD178" s="141"/>
      <c r="BE178" s="141"/>
      <c r="BF178" s="141"/>
      <c r="BG178" s="141"/>
      <c r="BH178" s="141"/>
    </row>
    <row r="179" spans="1:60" outlineLevel="2" x14ac:dyDescent="0.2">
      <c r="A179" s="148"/>
      <c r="B179" s="149"/>
      <c r="C179" s="182" t="s">
        <v>2309</v>
      </c>
      <c r="D179" s="154"/>
      <c r="E179" s="155">
        <v>109.518</v>
      </c>
      <c r="F179" s="152"/>
      <c r="G179" s="152"/>
      <c r="H179" s="152"/>
      <c r="I179" s="152"/>
      <c r="J179" s="152"/>
      <c r="K179" s="152"/>
      <c r="L179" s="152"/>
      <c r="M179" s="152"/>
      <c r="N179" s="151"/>
      <c r="O179" s="151"/>
      <c r="P179" s="151"/>
      <c r="Q179" s="151"/>
      <c r="R179" s="152"/>
      <c r="S179" s="152"/>
      <c r="T179" s="152"/>
      <c r="U179" s="152"/>
      <c r="V179" s="152"/>
      <c r="W179" s="152"/>
      <c r="X179" s="152"/>
      <c r="Y179" s="152"/>
      <c r="Z179" s="141"/>
      <c r="AA179" s="141"/>
      <c r="AB179" s="141"/>
      <c r="AC179" s="141"/>
      <c r="AD179" s="141"/>
      <c r="AE179" s="141"/>
      <c r="AF179" s="141"/>
      <c r="AG179" s="141" t="s">
        <v>241</v>
      </c>
      <c r="AH179" s="141">
        <v>0</v>
      </c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  <c r="AU179" s="141"/>
      <c r="AV179" s="141"/>
      <c r="AW179" s="141"/>
      <c r="AX179" s="141"/>
      <c r="AY179" s="141"/>
      <c r="AZ179" s="141"/>
      <c r="BA179" s="141"/>
      <c r="BB179" s="141"/>
      <c r="BC179" s="141"/>
      <c r="BD179" s="141"/>
      <c r="BE179" s="141"/>
      <c r="BF179" s="141"/>
      <c r="BG179" s="141"/>
      <c r="BH179" s="141"/>
    </row>
    <row r="180" spans="1:60" x14ac:dyDescent="0.2">
      <c r="A180" s="157" t="s">
        <v>228</v>
      </c>
      <c r="B180" s="158" t="s">
        <v>134</v>
      </c>
      <c r="C180" s="180" t="s">
        <v>135</v>
      </c>
      <c r="D180" s="159"/>
      <c r="E180" s="160"/>
      <c r="F180" s="161"/>
      <c r="G180" s="161">
        <f>SUMIF(AG181:AG220,"&lt;&gt;NOR",G181:G220)</f>
        <v>0</v>
      </c>
      <c r="H180" s="161"/>
      <c r="I180" s="161">
        <f>SUM(I181:I220)</f>
        <v>0</v>
      </c>
      <c r="J180" s="161"/>
      <c r="K180" s="161">
        <f>SUM(K181:K220)</f>
        <v>0</v>
      </c>
      <c r="L180" s="161"/>
      <c r="M180" s="161">
        <f>SUM(M181:M220)</f>
        <v>0</v>
      </c>
      <c r="N180" s="160"/>
      <c r="O180" s="160">
        <f>SUM(O181:O220)</f>
        <v>4.49</v>
      </c>
      <c r="P180" s="160"/>
      <c r="Q180" s="160">
        <f>SUM(Q181:Q220)</f>
        <v>0</v>
      </c>
      <c r="R180" s="161"/>
      <c r="S180" s="161"/>
      <c r="T180" s="162"/>
      <c r="U180" s="156"/>
      <c r="V180" s="156">
        <f>SUM(V181:V220)</f>
        <v>89.81</v>
      </c>
      <c r="W180" s="156"/>
      <c r="X180" s="156"/>
      <c r="Y180" s="156"/>
      <c r="AG180" t="s">
        <v>229</v>
      </c>
    </row>
    <row r="181" spans="1:60" outlineLevel="1" x14ac:dyDescent="0.2">
      <c r="A181" s="164">
        <v>53</v>
      </c>
      <c r="B181" s="165" t="s">
        <v>2310</v>
      </c>
      <c r="C181" s="181" t="s">
        <v>2311</v>
      </c>
      <c r="D181" s="166" t="s">
        <v>283</v>
      </c>
      <c r="E181" s="167">
        <v>57.052999999999997</v>
      </c>
      <c r="F181" s="168"/>
      <c r="G181" s="169">
        <f>ROUND(E181*F181,2)</f>
        <v>0</v>
      </c>
      <c r="H181" s="168"/>
      <c r="I181" s="169">
        <f>ROUND(E181*H181,2)</f>
        <v>0</v>
      </c>
      <c r="J181" s="168"/>
      <c r="K181" s="169">
        <f>ROUND(E181*J181,2)</f>
        <v>0</v>
      </c>
      <c r="L181" s="169">
        <v>21</v>
      </c>
      <c r="M181" s="169">
        <f>G181*(1+L181/100)</f>
        <v>0</v>
      </c>
      <c r="N181" s="167">
        <v>2.63E-3</v>
      </c>
      <c r="O181" s="167">
        <f>ROUND(E181*N181,2)</f>
        <v>0.15</v>
      </c>
      <c r="P181" s="167">
        <v>0</v>
      </c>
      <c r="Q181" s="167">
        <f>ROUND(E181*P181,2)</f>
        <v>0</v>
      </c>
      <c r="R181" s="169" t="s">
        <v>383</v>
      </c>
      <c r="S181" s="169" t="s">
        <v>234</v>
      </c>
      <c r="T181" s="170" t="s">
        <v>234</v>
      </c>
      <c r="U181" s="152">
        <v>0.22400999999999999</v>
      </c>
      <c r="V181" s="152">
        <f>ROUND(E181*U181,2)</f>
        <v>12.78</v>
      </c>
      <c r="W181" s="152"/>
      <c r="X181" s="152" t="s">
        <v>285</v>
      </c>
      <c r="Y181" s="152" t="s">
        <v>236</v>
      </c>
      <c r="Z181" s="141"/>
      <c r="AA181" s="141"/>
      <c r="AB181" s="141"/>
      <c r="AC181" s="141"/>
      <c r="AD181" s="141"/>
      <c r="AE181" s="141"/>
      <c r="AF181" s="141"/>
      <c r="AG181" s="141" t="s">
        <v>286</v>
      </c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1"/>
      <c r="AZ181" s="141"/>
      <c r="BA181" s="141"/>
      <c r="BB181" s="141"/>
      <c r="BC181" s="141"/>
      <c r="BD181" s="141"/>
      <c r="BE181" s="141"/>
      <c r="BF181" s="141"/>
      <c r="BG181" s="141"/>
      <c r="BH181" s="141"/>
    </row>
    <row r="182" spans="1:60" outlineLevel="2" x14ac:dyDescent="0.2">
      <c r="A182" s="148"/>
      <c r="B182" s="149"/>
      <c r="C182" s="265" t="s">
        <v>2312</v>
      </c>
      <c r="D182" s="266"/>
      <c r="E182" s="266"/>
      <c r="F182" s="266"/>
      <c r="G182" s="266"/>
      <c r="H182" s="152"/>
      <c r="I182" s="152"/>
      <c r="J182" s="152"/>
      <c r="K182" s="152"/>
      <c r="L182" s="152"/>
      <c r="M182" s="152"/>
      <c r="N182" s="151"/>
      <c r="O182" s="151"/>
      <c r="P182" s="151"/>
      <c r="Q182" s="151"/>
      <c r="R182" s="152"/>
      <c r="S182" s="152"/>
      <c r="T182" s="152"/>
      <c r="U182" s="152"/>
      <c r="V182" s="152"/>
      <c r="W182" s="152"/>
      <c r="X182" s="152"/>
      <c r="Y182" s="152"/>
      <c r="Z182" s="141"/>
      <c r="AA182" s="141"/>
      <c r="AB182" s="141"/>
      <c r="AC182" s="141"/>
      <c r="AD182" s="141"/>
      <c r="AE182" s="141"/>
      <c r="AF182" s="141"/>
      <c r="AG182" s="141" t="s">
        <v>239</v>
      </c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  <c r="AU182" s="141"/>
      <c r="AV182" s="141"/>
      <c r="AW182" s="141"/>
      <c r="AX182" s="141"/>
      <c r="AY182" s="141"/>
      <c r="AZ182" s="141"/>
      <c r="BA182" s="141"/>
      <c r="BB182" s="141"/>
      <c r="BC182" s="141"/>
      <c r="BD182" s="141"/>
      <c r="BE182" s="141"/>
      <c r="BF182" s="141"/>
      <c r="BG182" s="141"/>
      <c r="BH182" s="141"/>
    </row>
    <row r="183" spans="1:60" outlineLevel="2" x14ac:dyDescent="0.2">
      <c r="A183" s="148"/>
      <c r="B183" s="149"/>
      <c r="C183" s="267" t="s">
        <v>2313</v>
      </c>
      <c r="D183" s="268"/>
      <c r="E183" s="268"/>
      <c r="F183" s="268"/>
      <c r="G183" s="268"/>
      <c r="H183" s="152"/>
      <c r="I183" s="152"/>
      <c r="J183" s="152"/>
      <c r="K183" s="152"/>
      <c r="L183" s="152"/>
      <c r="M183" s="152"/>
      <c r="N183" s="151"/>
      <c r="O183" s="151"/>
      <c r="P183" s="151"/>
      <c r="Q183" s="151"/>
      <c r="R183" s="152"/>
      <c r="S183" s="152"/>
      <c r="T183" s="152"/>
      <c r="U183" s="152"/>
      <c r="V183" s="152"/>
      <c r="W183" s="152"/>
      <c r="X183" s="152"/>
      <c r="Y183" s="152"/>
      <c r="Z183" s="141"/>
      <c r="AA183" s="141"/>
      <c r="AB183" s="141"/>
      <c r="AC183" s="141"/>
      <c r="AD183" s="141"/>
      <c r="AE183" s="141"/>
      <c r="AF183" s="141"/>
      <c r="AG183" s="141" t="s">
        <v>246</v>
      </c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</row>
    <row r="184" spans="1:60" outlineLevel="2" x14ac:dyDescent="0.2">
      <c r="A184" s="148"/>
      <c r="B184" s="149"/>
      <c r="C184" s="182" t="s">
        <v>2314</v>
      </c>
      <c r="D184" s="154"/>
      <c r="E184" s="155">
        <v>57.052999999999997</v>
      </c>
      <c r="F184" s="152"/>
      <c r="G184" s="152"/>
      <c r="H184" s="152"/>
      <c r="I184" s="152"/>
      <c r="J184" s="152"/>
      <c r="K184" s="152"/>
      <c r="L184" s="152"/>
      <c r="M184" s="152"/>
      <c r="N184" s="151"/>
      <c r="O184" s="151"/>
      <c r="P184" s="151"/>
      <c r="Q184" s="151"/>
      <c r="R184" s="152"/>
      <c r="S184" s="152"/>
      <c r="T184" s="152"/>
      <c r="U184" s="152"/>
      <c r="V184" s="152"/>
      <c r="W184" s="152"/>
      <c r="X184" s="152"/>
      <c r="Y184" s="152"/>
      <c r="Z184" s="141"/>
      <c r="AA184" s="141"/>
      <c r="AB184" s="141"/>
      <c r="AC184" s="141"/>
      <c r="AD184" s="141"/>
      <c r="AE184" s="141"/>
      <c r="AF184" s="141"/>
      <c r="AG184" s="141" t="s">
        <v>241</v>
      </c>
      <c r="AH184" s="141">
        <v>0</v>
      </c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</row>
    <row r="185" spans="1:60" outlineLevel="1" x14ac:dyDescent="0.2">
      <c r="A185" s="164">
        <v>54</v>
      </c>
      <c r="B185" s="165" t="s">
        <v>2315</v>
      </c>
      <c r="C185" s="181" t="s">
        <v>2316</v>
      </c>
      <c r="D185" s="166" t="s">
        <v>283</v>
      </c>
      <c r="E185" s="167">
        <v>57.052999999999997</v>
      </c>
      <c r="F185" s="168"/>
      <c r="G185" s="169">
        <f>ROUND(E185*F185,2)</f>
        <v>0</v>
      </c>
      <c r="H185" s="168"/>
      <c r="I185" s="169">
        <f>ROUND(E185*H185,2)</f>
        <v>0</v>
      </c>
      <c r="J185" s="168"/>
      <c r="K185" s="169">
        <f>ROUND(E185*J185,2)</f>
        <v>0</v>
      </c>
      <c r="L185" s="169">
        <v>21</v>
      </c>
      <c r="M185" s="169">
        <f>G185*(1+L185/100)</f>
        <v>0</v>
      </c>
      <c r="N185" s="167">
        <v>2.5999999999999998E-4</v>
      </c>
      <c r="O185" s="167">
        <f>ROUND(E185*N185,2)</f>
        <v>0.01</v>
      </c>
      <c r="P185" s="167">
        <v>0</v>
      </c>
      <c r="Q185" s="167">
        <f>ROUND(E185*P185,2)</f>
        <v>0</v>
      </c>
      <c r="R185" s="169" t="s">
        <v>383</v>
      </c>
      <c r="S185" s="169" t="s">
        <v>234</v>
      </c>
      <c r="T185" s="170" t="s">
        <v>234</v>
      </c>
      <c r="U185" s="152">
        <v>7.0000000000000007E-2</v>
      </c>
      <c r="V185" s="152">
        <f>ROUND(E185*U185,2)</f>
        <v>3.99</v>
      </c>
      <c r="W185" s="152"/>
      <c r="X185" s="152" t="s">
        <v>285</v>
      </c>
      <c r="Y185" s="152" t="s">
        <v>236</v>
      </c>
      <c r="Z185" s="141"/>
      <c r="AA185" s="141"/>
      <c r="AB185" s="141"/>
      <c r="AC185" s="141"/>
      <c r="AD185" s="141"/>
      <c r="AE185" s="141"/>
      <c r="AF185" s="141"/>
      <c r="AG185" s="141" t="s">
        <v>286</v>
      </c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  <c r="AU185" s="141"/>
      <c r="AV185" s="141"/>
      <c r="AW185" s="141"/>
      <c r="AX185" s="141"/>
      <c r="AY185" s="141"/>
      <c r="AZ185" s="141"/>
      <c r="BA185" s="141"/>
      <c r="BB185" s="141"/>
      <c r="BC185" s="141"/>
      <c r="BD185" s="141"/>
      <c r="BE185" s="141"/>
      <c r="BF185" s="141"/>
      <c r="BG185" s="141"/>
      <c r="BH185" s="141"/>
    </row>
    <row r="186" spans="1:60" outlineLevel="2" x14ac:dyDescent="0.2">
      <c r="A186" s="148"/>
      <c r="B186" s="149"/>
      <c r="C186" s="182" t="s">
        <v>2314</v>
      </c>
      <c r="D186" s="154"/>
      <c r="E186" s="155">
        <v>57.052999999999997</v>
      </c>
      <c r="F186" s="152"/>
      <c r="G186" s="152"/>
      <c r="H186" s="152"/>
      <c r="I186" s="152"/>
      <c r="J186" s="152"/>
      <c r="K186" s="152"/>
      <c r="L186" s="152"/>
      <c r="M186" s="152"/>
      <c r="N186" s="151"/>
      <c r="O186" s="151"/>
      <c r="P186" s="151"/>
      <c r="Q186" s="151"/>
      <c r="R186" s="152"/>
      <c r="S186" s="152"/>
      <c r="T186" s="152"/>
      <c r="U186" s="152"/>
      <c r="V186" s="152"/>
      <c r="W186" s="152"/>
      <c r="X186" s="152"/>
      <c r="Y186" s="152"/>
      <c r="Z186" s="141"/>
      <c r="AA186" s="141"/>
      <c r="AB186" s="141"/>
      <c r="AC186" s="141"/>
      <c r="AD186" s="141"/>
      <c r="AE186" s="141"/>
      <c r="AF186" s="141"/>
      <c r="AG186" s="141" t="s">
        <v>241</v>
      </c>
      <c r="AH186" s="141">
        <v>0</v>
      </c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  <c r="AU186" s="141"/>
      <c r="AV186" s="141"/>
      <c r="AW186" s="141"/>
      <c r="AX186" s="141"/>
      <c r="AY186" s="141"/>
      <c r="AZ186" s="141"/>
      <c r="BA186" s="141"/>
      <c r="BB186" s="141"/>
      <c r="BC186" s="141"/>
      <c r="BD186" s="141"/>
      <c r="BE186" s="141"/>
      <c r="BF186" s="141"/>
      <c r="BG186" s="141"/>
      <c r="BH186" s="141"/>
    </row>
    <row r="187" spans="1:60" outlineLevel="1" x14ac:dyDescent="0.2">
      <c r="A187" s="164">
        <v>55</v>
      </c>
      <c r="B187" s="165" t="s">
        <v>2317</v>
      </c>
      <c r="C187" s="181" t="s">
        <v>2318</v>
      </c>
      <c r="D187" s="166" t="s">
        <v>283</v>
      </c>
      <c r="E187" s="167">
        <v>57.052999999999997</v>
      </c>
      <c r="F187" s="168"/>
      <c r="G187" s="169">
        <f>ROUND(E187*F187,2)</f>
        <v>0</v>
      </c>
      <c r="H187" s="168"/>
      <c r="I187" s="169">
        <f>ROUND(E187*H187,2)</f>
        <v>0</v>
      </c>
      <c r="J187" s="168"/>
      <c r="K187" s="169">
        <f>ROUND(E187*J187,2)</f>
        <v>0</v>
      </c>
      <c r="L187" s="169">
        <v>21</v>
      </c>
      <c r="M187" s="169">
        <f>G187*(1+L187/100)</f>
        <v>0</v>
      </c>
      <c r="N187" s="167">
        <v>1.3140000000000001E-2</v>
      </c>
      <c r="O187" s="167">
        <f>ROUND(E187*N187,2)</f>
        <v>0.75</v>
      </c>
      <c r="P187" s="167">
        <v>0</v>
      </c>
      <c r="Q187" s="167">
        <f>ROUND(E187*P187,2)</f>
        <v>0</v>
      </c>
      <c r="R187" s="169" t="s">
        <v>383</v>
      </c>
      <c r="S187" s="169" t="s">
        <v>234</v>
      </c>
      <c r="T187" s="170" t="s">
        <v>234</v>
      </c>
      <c r="U187" s="152">
        <v>0.06</v>
      </c>
      <c r="V187" s="152">
        <f>ROUND(E187*U187,2)</f>
        <v>3.42</v>
      </c>
      <c r="W187" s="152"/>
      <c r="X187" s="152" t="s">
        <v>285</v>
      </c>
      <c r="Y187" s="152" t="s">
        <v>236</v>
      </c>
      <c r="Z187" s="141"/>
      <c r="AA187" s="141"/>
      <c r="AB187" s="141"/>
      <c r="AC187" s="141"/>
      <c r="AD187" s="141"/>
      <c r="AE187" s="141"/>
      <c r="AF187" s="141"/>
      <c r="AG187" s="141" t="s">
        <v>286</v>
      </c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  <c r="AU187" s="141"/>
      <c r="AV187" s="141"/>
      <c r="AW187" s="141"/>
      <c r="AX187" s="141"/>
      <c r="AY187" s="141"/>
      <c r="AZ187" s="141"/>
      <c r="BA187" s="141"/>
      <c r="BB187" s="141"/>
      <c r="BC187" s="141"/>
      <c r="BD187" s="141"/>
      <c r="BE187" s="141"/>
      <c r="BF187" s="141"/>
      <c r="BG187" s="141"/>
      <c r="BH187" s="141"/>
    </row>
    <row r="188" spans="1:60" outlineLevel="2" x14ac:dyDescent="0.2">
      <c r="A188" s="148"/>
      <c r="B188" s="149"/>
      <c r="C188" s="265" t="s">
        <v>2319</v>
      </c>
      <c r="D188" s="266"/>
      <c r="E188" s="266"/>
      <c r="F188" s="266"/>
      <c r="G188" s="266"/>
      <c r="H188" s="152"/>
      <c r="I188" s="152"/>
      <c r="J188" s="152"/>
      <c r="K188" s="152"/>
      <c r="L188" s="152"/>
      <c r="M188" s="152"/>
      <c r="N188" s="151"/>
      <c r="O188" s="151"/>
      <c r="P188" s="151"/>
      <c r="Q188" s="151"/>
      <c r="R188" s="152"/>
      <c r="S188" s="152"/>
      <c r="T188" s="152"/>
      <c r="U188" s="152"/>
      <c r="V188" s="152"/>
      <c r="W188" s="152"/>
      <c r="X188" s="152"/>
      <c r="Y188" s="152"/>
      <c r="Z188" s="141"/>
      <c r="AA188" s="141"/>
      <c r="AB188" s="141"/>
      <c r="AC188" s="141"/>
      <c r="AD188" s="141"/>
      <c r="AE188" s="141"/>
      <c r="AF188" s="141"/>
      <c r="AG188" s="141" t="s">
        <v>239</v>
      </c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  <c r="AU188" s="141"/>
      <c r="AV188" s="141"/>
      <c r="AW188" s="141"/>
      <c r="AX188" s="141"/>
      <c r="AY188" s="141"/>
      <c r="AZ188" s="141"/>
      <c r="BA188" s="141"/>
      <c r="BB188" s="141"/>
      <c r="BC188" s="141"/>
      <c r="BD188" s="141"/>
      <c r="BE188" s="141"/>
      <c r="BF188" s="141"/>
      <c r="BG188" s="141"/>
      <c r="BH188" s="141"/>
    </row>
    <row r="189" spans="1:60" outlineLevel="2" x14ac:dyDescent="0.2">
      <c r="A189" s="148"/>
      <c r="B189" s="149"/>
      <c r="C189" s="182" t="s">
        <v>2314</v>
      </c>
      <c r="D189" s="154"/>
      <c r="E189" s="155">
        <v>57.052999999999997</v>
      </c>
      <c r="F189" s="152"/>
      <c r="G189" s="152"/>
      <c r="H189" s="152"/>
      <c r="I189" s="152"/>
      <c r="J189" s="152"/>
      <c r="K189" s="152"/>
      <c r="L189" s="152"/>
      <c r="M189" s="152"/>
      <c r="N189" s="151"/>
      <c r="O189" s="151"/>
      <c r="P189" s="151"/>
      <c r="Q189" s="151"/>
      <c r="R189" s="152"/>
      <c r="S189" s="152"/>
      <c r="T189" s="152"/>
      <c r="U189" s="152"/>
      <c r="V189" s="152"/>
      <c r="W189" s="152"/>
      <c r="X189" s="152"/>
      <c r="Y189" s="152"/>
      <c r="Z189" s="141"/>
      <c r="AA189" s="141"/>
      <c r="AB189" s="141"/>
      <c r="AC189" s="141"/>
      <c r="AD189" s="141"/>
      <c r="AE189" s="141"/>
      <c r="AF189" s="141"/>
      <c r="AG189" s="141" t="s">
        <v>241</v>
      </c>
      <c r="AH189" s="141">
        <v>0</v>
      </c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  <c r="AU189" s="141"/>
      <c r="AV189" s="141"/>
      <c r="AW189" s="141"/>
      <c r="AX189" s="141"/>
      <c r="AY189" s="141"/>
      <c r="AZ189" s="141"/>
      <c r="BA189" s="141"/>
      <c r="BB189" s="141"/>
      <c r="BC189" s="141"/>
      <c r="BD189" s="141"/>
      <c r="BE189" s="141"/>
      <c r="BF189" s="141"/>
      <c r="BG189" s="141"/>
      <c r="BH189" s="141"/>
    </row>
    <row r="190" spans="1:60" outlineLevel="1" x14ac:dyDescent="0.2">
      <c r="A190" s="164">
        <v>56</v>
      </c>
      <c r="B190" s="165" t="s">
        <v>2320</v>
      </c>
      <c r="C190" s="181" t="s">
        <v>2321</v>
      </c>
      <c r="D190" s="166" t="s">
        <v>283</v>
      </c>
      <c r="E190" s="167">
        <v>7.2359999999999998</v>
      </c>
      <c r="F190" s="168"/>
      <c r="G190" s="169">
        <f>ROUND(E190*F190,2)</f>
        <v>0</v>
      </c>
      <c r="H190" s="168"/>
      <c r="I190" s="169">
        <f>ROUND(E190*H190,2)</f>
        <v>0</v>
      </c>
      <c r="J190" s="168"/>
      <c r="K190" s="169">
        <f>ROUND(E190*J190,2)</f>
        <v>0</v>
      </c>
      <c r="L190" s="169">
        <v>21</v>
      </c>
      <c r="M190" s="169">
        <f>G190*(1+L190/100)</f>
        <v>0</v>
      </c>
      <c r="N190" s="167">
        <v>4.0000000000000003E-5</v>
      </c>
      <c r="O190" s="167">
        <f>ROUND(E190*N190,2)</f>
        <v>0</v>
      </c>
      <c r="P190" s="167">
        <v>0</v>
      </c>
      <c r="Q190" s="167">
        <f>ROUND(E190*P190,2)</f>
        <v>0</v>
      </c>
      <c r="R190" s="169" t="s">
        <v>383</v>
      </c>
      <c r="S190" s="169" t="s">
        <v>234</v>
      </c>
      <c r="T190" s="170" t="s">
        <v>234</v>
      </c>
      <c r="U190" s="152">
        <v>7.8E-2</v>
      </c>
      <c r="V190" s="152">
        <f>ROUND(E190*U190,2)</f>
        <v>0.56000000000000005</v>
      </c>
      <c r="W190" s="152"/>
      <c r="X190" s="152" t="s">
        <v>285</v>
      </c>
      <c r="Y190" s="152" t="s">
        <v>236</v>
      </c>
      <c r="Z190" s="141"/>
      <c r="AA190" s="141"/>
      <c r="AB190" s="141"/>
      <c r="AC190" s="141"/>
      <c r="AD190" s="141"/>
      <c r="AE190" s="141"/>
      <c r="AF190" s="141"/>
      <c r="AG190" s="141" t="s">
        <v>286</v>
      </c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  <c r="AU190" s="141"/>
      <c r="AV190" s="141"/>
      <c r="AW190" s="141"/>
      <c r="AX190" s="141"/>
      <c r="AY190" s="141"/>
      <c r="AZ190" s="141"/>
      <c r="BA190" s="141"/>
      <c r="BB190" s="141"/>
      <c r="BC190" s="141"/>
      <c r="BD190" s="141"/>
      <c r="BE190" s="141"/>
      <c r="BF190" s="141"/>
      <c r="BG190" s="141"/>
      <c r="BH190" s="141"/>
    </row>
    <row r="191" spans="1:60" ht="22.5" outlineLevel="2" x14ac:dyDescent="0.2">
      <c r="A191" s="148"/>
      <c r="B191" s="149"/>
      <c r="C191" s="265" t="s">
        <v>2322</v>
      </c>
      <c r="D191" s="266"/>
      <c r="E191" s="266"/>
      <c r="F191" s="266"/>
      <c r="G191" s="266"/>
      <c r="H191" s="152"/>
      <c r="I191" s="152"/>
      <c r="J191" s="152"/>
      <c r="K191" s="152"/>
      <c r="L191" s="152"/>
      <c r="M191" s="152"/>
      <c r="N191" s="151"/>
      <c r="O191" s="151"/>
      <c r="P191" s="151"/>
      <c r="Q191" s="151"/>
      <c r="R191" s="152"/>
      <c r="S191" s="152"/>
      <c r="T191" s="152"/>
      <c r="U191" s="152"/>
      <c r="V191" s="152"/>
      <c r="W191" s="152"/>
      <c r="X191" s="152"/>
      <c r="Y191" s="152"/>
      <c r="Z191" s="141"/>
      <c r="AA191" s="141"/>
      <c r="AB191" s="141"/>
      <c r="AC191" s="141"/>
      <c r="AD191" s="141"/>
      <c r="AE191" s="141"/>
      <c r="AF191" s="141"/>
      <c r="AG191" s="141" t="s">
        <v>239</v>
      </c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  <c r="AU191" s="141"/>
      <c r="AV191" s="141"/>
      <c r="AW191" s="141"/>
      <c r="AX191" s="141"/>
      <c r="AY191" s="141"/>
      <c r="AZ191" s="141"/>
      <c r="BA191" s="171" t="str">
        <f>C191</f>
        <v>s rámy a zárubněmi, zábradlí, předmětů oplechování apod., které se zřizují ještě před úpravami povrchu, před jejich znečištěním při úpravách povrchu nástřikem plastických (lepivých) maltovin</v>
      </c>
      <c r="BB191" s="141"/>
      <c r="BC191" s="141"/>
      <c r="BD191" s="141"/>
      <c r="BE191" s="141"/>
      <c r="BF191" s="141"/>
      <c r="BG191" s="141"/>
      <c r="BH191" s="141"/>
    </row>
    <row r="192" spans="1:60" outlineLevel="2" x14ac:dyDescent="0.2">
      <c r="A192" s="148"/>
      <c r="B192" s="149"/>
      <c r="C192" s="182" t="s">
        <v>2264</v>
      </c>
      <c r="D192" s="154"/>
      <c r="E192" s="155">
        <v>3</v>
      </c>
      <c r="F192" s="152"/>
      <c r="G192" s="152"/>
      <c r="H192" s="152"/>
      <c r="I192" s="152"/>
      <c r="J192" s="152"/>
      <c r="K192" s="152"/>
      <c r="L192" s="152"/>
      <c r="M192" s="152"/>
      <c r="N192" s="151"/>
      <c r="O192" s="151"/>
      <c r="P192" s="151"/>
      <c r="Q192" s="151"/>
      <c r="R192" s="152"/>
      <c r="S192" s="152"/>
      <c r="T192" s="152"/>
      <c r="U192" s="152"/>
      <c r="V192" s="152"/>
      <c r="W192" s="152"/>
      <c r="X192" s="152"/>
      <c r="Y192" s="152"/>
      <c r="Z192" s="141"/>
      <c r="AA192" s="141"/>
      <c r="AB192" s="141"/>
      <c r="AC192" s="141"/>
      <c r="AD192" s="141"/>
      <c r="AE192" s="141"/>
      <c r="AF192" s="141"/>
      <c r="AG192" s="141" t="s">
        <v>241</v>
      </c>
      <c r="AH192" s="141">
        <v>0</v>
      </c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  <c r="AU192" s="141"/>
      <c r="AV192" s="141"/>
      <c r="AW192" s="141"/>
      <c r="AX192" s="141"/>
      <c r="AY192" s="141"/>
      <c r="AZ192" s="141"/>
      <c r="BA192" s="141"/>
      <c r="BB192" s="141"/>
      <c r="BC192" s="141"/>
      <c r="BD192" s="141"/>
      <c r="BE192" s="141"/>
      <c r="BF192" s="141"/>
      <c r="BG192" s="141"/>
      <c r="BH192" s="141"/>
    </row>
    <row r="193" spans="1:60" outlineLevel="3" x14ac:dyDescent="0.2">
      <c r="A193" s="148"/>
      <c r="B193" s="149"/>
      <c r="C193" s="182" t="s">
        <v>2265</v>
      </c>
      <c r="D193" s="154"/>
      <c r="E193" s="155">
        <v>0.63600000000000001</v>
      </c>
      <c r="F193" s="152"/>
      <c r="G193" s="152"/>
      <c r="H193" s="152"/>
      <c r="I193" s="152"/>
      <c r="J193" s="152"/>
      <c r="K193" s="152"/>
      <c r="L193" s="152"/>
      <c r="M193" s="152"/>
      <c r="N193" s="151"/>
      <c r="O193" s="151"/>
      <c r="P193" s="151"/>
      <c r="Q193" s="151"/>
      <c r="R193" s="152"/>
      <c r="S193" s="152"/>
      <c r="T193" s="152"/>
      <c r="U193" s="152"/>
      <c r="V193" s="152"/>
      <c r="W193" s="152"/>
      <c r="X193" s="152"/>
      <c r="Y193" s="152"/>
      <c r="Z193" s="141"/>
      <c r="AA193" s="141"/>
      <c r="AB193" s="141"/>
      <c r="AC193" s="141"/>
      <c r="AD193" s="141"/>
      <c r="AE193" s="141"/>
      <c r="AF193" s="141"/>
      <c r="AG193" s="141" t="s">
        <v>241</v>
      </c>
      <c r="AH193" s="141">
        <v>0</v>
      </c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  <c r="AU193" s="141"/>
      <c r="AV193" s="141"/>
      <c r="AW193" s="141"/>
      <c r="AX193" s="141"/>
      <c r="AY193" s="141"/>
      <c r="AZ193" s="141"/>
      <c r="BA193" s="141"/>
      <c r="BB193" s="141"/>
      <c r="BC193" s="141"/>
      <c r="BD193" s="141"/>
      <c r="BE193" s="141"/>
      <c r="BF193" s="141"/>
      <c r="BG193" s="141"/>
      <c r="BH193" s="141"/>
    </row>
    <row r="194" spans="1:60" outlineLevel="3" x14ac:dyDescent="0.2">
      <c r="A194" s="148"/>
      <c r="B194" s="149"/>
      <c r="C194" s="182" t="s">
        <v>2266</v>
      </c>
      <c r="D194" s="154"/>
      <c r="E194" s="155">
        <v>3.6</v>
      </c>
      <c r="F194" s="152"/>
      <c r="G194" s="152"/>
      <c r="H194" s="152"/>
      <c r="I194" s="152"/>
      <c r="J194" s="152"/>
      <c r="K194" s="152"/>
      <c r="L194" s="152"/>
      <c r="M194" s="152"/>
      <c r="N194" s="151"/>
      <c r="O194" s="151"/>
      <c r="P194" s="151"/>
      <c r="Q194" s="151"/>
      <c r="R194" s="152"/>
      <c r="S194" s="152"/>
      <c r="T194" s="152"/>
      <c r="U194" s="152"/>
      <c r="V194" s="152"/>
      <c r="W194" s="152"/>
      <c r="X194" s="152"/>
      <c r="Y194" s="152"/>
      <c r="Z194" s="141"/>
      <c r="AA194" s="141"/>
      <c r="AB194" s="141"/>
      <c r="AC194" s="141"/>
      <c r="AD194" s="141"/>
      <c r="AE194" s="141"/>
      <c r="AF194" s="141"/>
      <c r="AG194" s="141" t="s">
        <v>241</v>
      </c>
      <c r="AH194" s="141">
        <v>0</v>
      </c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  <c r="AU194" s="141"/>
      <c r="AV194" s="141"/>
      <c r="AW194" s="141"/>
      <c r="AX194" s="141"/>
      <c r="AY194" s="141"/>
      <c r="AZ194" s="141"/>
      <c r="BA194" s="141"/>
      <c r="BB194" s="141"/>
      <c r="BC194" s="141"/>
      <c r="BD194" s="141"/>
      <c r="BE194" s="141"/>
      <c r="BF194" s="141"/>
      <c r="BG194" s="141"/>
      <c r="BH194" s="141"/>
    </row>
    <row r="195" spans="1:60" outlineLevel="1" x14ac:dyDescent="0.2">
      <c r="A195" s="164">
        <v>57</v>
      </c>
      <c r="B195" s="165" t="s">
        <v>2323</v>
      </c>
      <c r="C195" s="181" t="s">
        <v>2324</v>
      </c>
      <c r="D195" s="166" t="s">
        <v>283</v>
      </c>
      <c r="E195" s="167">
        <v>57.052999999999997</v>
      </c>
      <c r="F195" s="168"/>
      <c r="G195" s="169">
        <f>ROUND(E195*F195,2)</f>
        <v>0</v>
      </c>
      <c r="H195" s="168"/>
      <c r="I195" s="169">
        <f>ROUND(E195*H195,2)</f>
        <v>0</v>
      </c>
      <c r="J195" s="168"/>
      <c r="K195" s="169">
        <f>ROUND(E195*J195,2)</f>
        <v>0</v>
      </c>
      <c r="L195" s="169">
        <v>21</v>
      </c>
      <c r="M195" s="169">
        <f>G195*(1+L195/100)</f>
        <v>0</v>
      </c>
      <c r="N195" s="167">
        <v>5.7119999999999997E-2</v>
      </c>
      <c r="O195" s="167">
        <f>ROUND(E195*N195,2)</f>
        <v>3.26</v>
      </c>
      <c r="P195" s="167">
        <v>0</v>
      </c>
      <c r="Q195" s="167">
        <f>ROUND(E195*P195,2)</f>
        <v>0</v>
      </c>
      <c r="R195" s="169" t="s">
        <v>383</v>
      </c>
      <c r="S195" s="169" t="s">
        <v>234</v>
      </c>
      <c r="T195" s="170" t="s">
        <v>234</v>
      </c>
      <c r="U195" s="152">
        <v>0.51100000000000001</v>
      </c>
      <c r="V195" s="152">
        <f>ROUND(E195*U195,2)</f>
        <v>29.15</v>
      </c>
      <c r="W195" s="152"/>
      <c r="X195" s="152" t="s">
        <v>285</v>
      </c>
      <c r="Y195" s="152" t="s">
        <v>236</v>
      </c>
      <c r="Z195" s="141"/>
      <c r="AA195" s="141"/>
      <c r="AB195" s="141"/>
      <c r="AC195" s="141"/>
      <c r="AD195" s="141"/>
      <c r="AE195" s="141"/>
      <c r="AF195" s="141"/>
      <c r="AG195" s="141" t="s">
        <v>286</v>
      </c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  <c r="AU195" s="141"/>
      <c r="AV195" s="141"/>
      <c r="AW195" s="141"/>
      <c r="AX195" s="141"/>
      <c r="AY195" s="141"/>
      <c r="AZ195" s="141"/>
      <c r="BA195" s="141"/>
      <c r="BB195" s="141"/>
      <c r="BC195" s="141"/>
      <c r="BD195" s="141"/>
      <c r="BE195" s="141"/>
      <c r="BF195" s="141"/>
      <c r="BG195" s="141"/>
      <c r="BH195" s="141"/>
    </row>
    <row r="196" spans="1:60" outlineLevel="2" x14ac:dyDescent="0.2">
      <c r="A196" s="148"/>
      <c r="B196" s="149"/>
      <c r="C196" s="182" t="s">
        <v>2325</v>
      </c>
      <c r="D196" s="154"/>
      <c r="E196" s="155"/>
      <c r="F196" s="152"/>
      <c r="G196" s="152"/>
      <c r="H196" s="152"/>
      <c r="I196" s="152"/>
      <c r="J196" s="152"/>
      <c r="K196" s="152"/>
      <c r="L196" s="152"/>
      <c r="M196" s="152"/>
      <c r="N196" s="151"/>
      <c r="O196" s="151"/>
      <c r="P196" s="151"/>
      <c r="Q196" s="151"/>
      <c r="R196" s="152"/>
      <c r="S196" s="152"/>
      <c r="T196" s="152"/>
      <c r="U196" s="152"/>
      <c r="V196" s="152"/>
      <c r="W196" s="152"/>
      <c r="X196" s="152"/>
      <c r="Y196" s="152"/>
      <c r="Z196" s="141"/>
      <c r="AA196" s="141"/>
      <c r="AB196" s="141"/>
      <c r="AC196" s="141"/>
      <c r="AD196" s="141"/>
      <c r="AE196" s="141"/>
      <c r="AF196" s="141"/>
      <c r="AG196" s="141" t="s">
        <v>241</v>
      </c>
      <c r="AH196" s="141">
        <v>0</v>
      </c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  <c r="AU196" s="141"/>
      <c r="AV196" s="141"/>
      <c r="AW196" s="141"/>
      <c r="AX196" s="141"/>
      <c r="AY196" s="141"/>
      <c r="AZ196" s="141"/>
      <c r="BA196" s="141"/>
      <c r="BB196" s="141"/>
      <c r="BC196" s="141"/>
      <c r="BD196" s="141"/>
      <c r="BE196" s="141"/>
      <c r="BF196" s="141"/>
      <c r="BG196" s="141"/>
      <c r="BH196" s="141"/>
    </row>
    <row r="197" spans="1:60" outlineLevel="3" x14ac:dyDescent="0.2">
      <c r="A197" s="148"/>
      <c r="B197" s="149"/>
      <c r="C197" s="182" t="s">
        <v>2326</v>
      </c>
      <c r="D197" s="154"/>
      <c r="E197" s="155">
        <v>21.545000000000002</v>
      </c>
      <c r="F197" s="152"/>
      <c r="G197" s="152"/>
      <c r="H197" s="152"/>
      <c r="I197" s="152"/>
      <c r="J197" s="152"/>
      <c r="K197" s="152"/>
      <c r="L197" s="152"/>
      <c r="M197" s="152"/>
      <c r="N197" s="151"/>
      <c r="O197" s="151"/>
      <c r="P197" s="151"/>
      <c r="Q197" s="151"/>
      <c r="R197" s="152"/>
      <c r="S197" s="152"/>
      <c r="T197" s="152"/>
      <c r="U197" s="152"/>
      <c r="V197" s="152"/>
      <c r="W197" s="152"/>
      <c r="X197" s="152"/>
      <c r="Y197" s="152"/>
      <c r="Z197" s="141"/>
      <c r="AA197" s="141"/>
      <c r="AB197" s="141"/>
      <c r="AC197" s="141"/>
      <c r="AD197" s="141"/>
      <c r="AE197" s="141"/>
      <c r="AF197" s="141"/>
      <c r="AG197" s="141" t="s">
        <v>241</v>
      </c>
      <c r="AH197" s="141">
        <v>0</v>
      </c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  <c r="AU197" s="141"/>
      <c r="AV197" s="141"/>
      <c r="AW197" s="141"/>
      <c r="AX197" s="141"/>
      <c r="AY197" s="141"/>
      <c r="AZ197" s="141"/>
      <c r="BA197" s="141"/>
      <c r="BB197" s="141"/>
      <c r="BC197" s="141"/>
      <c r="BD197" s="141"/>
      <c r="BE197" s="141"/>
      <c r="BF197" s="141"/>
      <c r="BG197" s="141"/>
      <c r="BH197" s="141"/>
    </row>
    <row r="198" spans="1:60" outlineLevel="3" x14ac:dyDescent="0.2">
      <c r="A198" s="148"/>
      <c r="B198" s="149"/>
      <c r="C198" s="182" t="s">
        <v>2288</v>
      </c>
      <c r="D198" s="154"/>
      <c r="E198" s="155">
        <v>-0.63600000000000001</v>
      </c>
      <c r="F198" s="152"/>
      <c r="G198" s="152"/>
      <c r="H198" s="152"/>
      <c r="I198" s="152"/>
      <c r="J198" s="152"/>
      <c r="K198" s="152"/>
      <c r="L198" s="152"/>
      <c r="M198" s="152"/>
      <c r="N198" s="151"/>
      <c r="O198" s="151"/>
      <c r="P198" s="151"/>
      <c r="Q198" s="151"/>
      <c r="R198" s="152"/>
      <c r="S198" s="152"/>
      <c r="T198" s="152"/>
      <c r="U198" s="152"/>
      <c r="V198" s="152"/>
      <c r="W198" s="152"/>
      <c r="X198" s="152"/>
      <c r="Y198" s="152"/>
      <c r="Z198" s="141"/>
      <c r="AA198" s="141"/>
      <c r="AB198" s="141"/>
      <c r="AC198" s="141"/>
      <c r="AD198" s="141"/>
      <c r="AE198" s="141"/>
      <c r="AF198" s="141"/>
      <c r="AG198" s="141" t="s">
        <v>241</v>
      </c>
      <c r="AH198" s="141">
        <v>0</v>
      </c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  <c r="AU198" s="141"/>
      <c r="AV198" s="141"/>
      <c r="AW198" s="141"/>
      <c r="AX198" s="141"/>
      <c r="AY198" s="141"/>
      <c r="AZ198" s="141"/>
      <c r="BA198" s="141"/>
      <c r="BB198" s="141"/>
      <c r="BC198" s="141"/>
      <c r="BD198" s="141"/>
      <c r="BE198" s="141"/>
      <c r="BF198" s="141"/>
      <c r="BG198" s="141"/>
      <c r="BH198" s="141"/>
    </row>
    <row r="199" spans="1:60" outlineLevel="3" x14ac:dyDescent="0.2">
      <c r="A199" s="148"/>
      <c r="B199" s="149"/>
      <c r="C199" s="182" t="s">
        <v>2327</v>
      </c>
      <c r="D199" s="154"/>
      <c r="E199" s="155">
        <v>-3.06</v>
      </c>
      <c r="F199" s="152"/>
      <c r="G199" s="152"/>
      <c r="H199" s="152"/>
      <c r="I199" s="152"/>
      <c r="J199" s="152"/>
      <c r="K199" s="152"/>
      <c r="L199" s="152"/>
      <c r="M199" s="152"/>
      <c r="N199" s="151"/>
      <c r="O199" s="151"/>
      <c r="P199" s="151"/>
      <c r="Q199" s="151"/>
      <c r="R199" s="152"/>
      <c r="S199" s="152"/>
      <c r="T199" s="152"/>
      <c r="U199" s="152"/>
      <c r="V199" s="152"/>
      <c r="W199" s="152"/>
      <c r="X199" s="152"/>
      <c r="Y199" s="152"/>
      <c r="Z199" s="141"/>
      <c r="AA199" s="141"/>
      <c r="AB199" s="141"/>
      <c r="AC199" s="141"/>
      <c r="AD199" s="141"/>
      <c r="AE199" s="141"/>
      <c r="AF199" s="141"/>
      <c r="AG199" s="141" t="s">
        <v>241</v>
      </c>
      <c r="AH199" s="141">
        <v>0</v>
      </c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  <c r="AU199" s="141"/>
      <c r="AV199" s="141"/>
      <c r="AW199" s="141"/>
      <c r="AX199" s="141"/>
      <c r="AY199" s="141"/>
      <c r="AZ199" s="141"/>
      <c r="BA199" s="141"/>
      <c r="BB199" s="141"/>
      <c r="BC199" s="141"/>
      <c r="BD199" s="141"/>
      <c r="BE199" s="141"/>
      <c r="BF199" s="141"/>
      <c r="BG199" s="141"/>
      <c r="BH199" s="141"/>
    </row>
    <row r="200" spans="1:60" outlineLevel="3" x14ac:dyDescent="0.2">
      <c r="A200" s="148"/>
      <c r="B200" s="149"/>
      <c r="C200" s="182" t="s">
        <v>2328</v>
      </c>
      <c r="D200" s="154"/>
      <c r="E200" s="155">
        <v>40.26</v>
      </c>
      <c r="F200" s="152"/>
      <c r="G200" s="152"/>
      <c r="H200" s="152"/>
      <c r="I200" s="152"/>
      <c r="J200" s="152"/>
      <c r="K200" s="152"/>
      <c r="L200" s="152"/>
      <c r="M200" s="152"/>
      <c r="N200" s="151"/>
      <c r="O200" s="151"/>
      <c r="P200" s="151"/>
      <c r="Q200" s="151"/>
      <c r="R200" s="152"/>
      <c r="S200" s="152"/>
      <c r="T200" s="152"/>
      <c r="U200" s="152"/>
      <c r="V200" s="152"/>
      <c r="W200" s="152"/>
      <c r="X200" s="152"/>
      <c r="Y200" s="152"/>
      <c r="Z200" s="141"/>
      <c r="AA200" s="141"/>
      <c r="AB200" s="141"/>
      <c r="AC200" s="141"/>
      <c r="AD200" s="141"/>
      <c r="AE200" s="141"/>
      <c r="AF200" s="141"/>
      <c r="AG200" s="141" t="s">
        <v>241</v>
      </c>
      <c r="AH200" s="141">
        <v>0</v>
      </c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  <c r="AU200" s="141"/>
      <c r="AV200" s="141"/>
      <c r="AW200" s="141"/>
      <c r="AX200" s="141"/>
      <c r="AY200" s="141"/>
      <c r="AZ200" s="141"/>
      <c r="BA200" s="141"/>
      <c r="BB200" s="141"/>
      <c r="BC200" s="141"/>
      <c r="BD200" s="141"/>
      <c r="BE200" s="141"/>
      <c r="BF200" s="141"/>
      <c r="BG200" s="141"/>
      <c r="BH200" s="141"/>
    </row>
    <row r="201" spans="1:60" outlineLevel="3" x14ac:dyDescent="0.2">
      <c r="A201" s="148"/>
      <c r="B201" s="149"/>
      <c r="C201" s="182" t="s">
        <v>2207</v>
      </c>
      <c r="D201" s="154"/>
      <c r="E201" s="155">
        <v>-3</v>
      </c>
      <c r="F201" s="152"/>
      <c r="G201" s="152"/>
      <c r="H201" s="152"/>
      <c r="I201" s="152"/>
      <c r="J201" s="152"/>
      <c r="K201" s="152"/>
      <c r="L201" s="152"/>
      <c r="M201" s="152"/>
      <c r="N201" s="151"/>
      <c r="O201" s="151"/>
      <c r="P201" s="151"/>
      <c r="Q201" s="151"/>
      <c r="R201" s="152"/>
      <c r="S201" s="152"/>
      <c r="T201" s="152"/>
      <c r="U201" s="152"/>
      <c r="V201" s="152"/>
      <c r="W201" s="152"/>
      <c r="X201" s="152"/>
      <c r="Y201" s="152"/>
      <c r="Z201" s="141"/>
      <c r="AA201" s="141"/>
      <c r="AB201" s="141"/>
      <c r="AC201" s="141"/>
      <c r="AD201" s="141"/>
      <c r="AE201" s="141"/>
      <c r="AF201" s="141"/>
      <c r="AG201" s="141" t="s">
        <v>241</v>
      </c>
      <c r="AH201" s="141">
        <v>0</v>
      </c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  <c r="AU201" s="141"/>
      <c r="AV201" s="141"/>
      <c r="AW201" s="141"/>
      <c r="AX201" s="141"/>
      <c r="AY201" s="141"/>
      <c r="AZ201" s="141"/>
      <c r="BA201" s="141"/>
      <c r="BB201" s="141"/>
      <c r="BC201" s="141"/>
      <c r="BD201" s="141"/>
      <c r="BE201" s="141"/>
      <c r="BF201" s="141"/>
      <c r="BG201" s="141"/>
      <c r="BH201" s="141"/>
    </row>
    <row r="202" spans="1:60" outlineLevel="3" x14ac:dyDescent="0.2">
      <c r="A202" s="148"/>
      <c r="B202" s="149"/>
      <c r="C202" s="182" t="s">
        <v>2329</v>
      </c>
      <c r="D202" s="154"/>
      <c r="E202" s="155"/>
      <c r="F202" s="152"/>
      <c r="G202" s="152"/>
      <c r="H202" s="152"/>
      <c r="I202" s="152"/>
      <c r="J202" s="152"/>
      <c r="K202" s="152"/>
      <c r="L202" s="152"/>
      <c r="M202" s="152"/>
      <c r="N202" s="151"/>
      <c r="O202" s="151"/>
      <c r="P202" s="151"/>
      <c r="Q202" s="151"/>
      <c r="R202" s="152"/>
      <c r="S202" s="152"/>
      <c r="T202" s="152"/>
      <c r="U202" s="152"/>
      <c r="V202" s="152"/>
      <c r="W202" s="152"/>
      <c r="X202" s="152"/>
      <c r="Y202" s="152"/>
      <c r="Z202" s="141"/>
      <c r="AA202" s="141"/>
      <c r="AB202" s="141"/>
      <c r="AC202" s="141"/>
      <c r="AD202" s="141"/>
      <c r="AE202" s="141"/>
      <c r="AF202" s="141"/>
      <c r="AG202" s="141" t="s">
        <v>241</v>
      </c>
      <c r="AH202" s="141">
        <v>0</v>
      </c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  <c r="AU202" s="141"/>
      <c r="AV202" s="141"/>
      <c r="AW202" s="141"/>
      <c r="AX202" s="141"/>
      <c r="AY202" s="141"/>
      <c r="AZ202" s="141"/>
      <c r="BA202" s="141"/>
      <c r="BB202" s="141"/>
      <c r="BC202" s="141"/>
      <c r="BD202" s="141"/>
      <c r="BE202" s="141"/>
      <c r="BF202" s="141"/>
      <c r="BG202" s="141"/>
      <c r="BH202" s="141"/>
    </row>
    <row r="203" spans="1:60" outlineLevel="3" x14ac:dyDescent="0.2">
      <c r="A203" s="148"/>
      <c r="B203" s="149"/>
      <c r="C203" s="182" t="s">
        <v>2295</v>
      </c>
      <c r="D203" s="154"/>
      <c r="E203" s="155">
        <v>1.4</v>
      </c>
      <c r="F203" s="152"/>
      <c r="G203" s="152"/>
      <c r="H203" s="152"/>
      <c r="I203" s="152"/>
      <c r="J203" s="152"/>
      <c r="K203" s="152"/>
      <c r="L203" s="152"/>
      <c r="M203" s="152"/>
      <c r="N203" s="151"/>
      <c r="O203" s="151"/>
      <c r="P203" s="151"/>
      <c r="Q203" s="151"/>
      <c r="R203" s="152"/>
      <c r="S203" s="152"/>
      <c r="T203" s="152"/>
      <c r="U203" s="152"/>
      <c r="V203" s="152"/>
      <c r="W203" s="152"/>
      <c r="X203" s="152"/>
      <c r="Y203" s="152"/>
      <c r="Z203" s="141"/>
      <c r="AA203" s="141"/>
      <c r="AB203" s="141"/>
      <c r="AC203" s="141"/>
      <c r="AD203" s="141"/>
      <c r="AE203" s="141"/>
      <c r="AF203" s="141"/>
      <c r="AG203" s="141" t="s">
        <v>241</v>
      </c>
      <c r="AH203" s="141">
        <v>0</v>
      </c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  <c r="AU203" s="141"/>
      <c r="AV203" s="141"/>
      <c r="AW203" s="141"/>
      <c r="AX203" s="141"/>
      <c r="AY203" s="141"/>
      <c r="AZ203" s="141"/>
      <c r="BA203" s="141"/>
      <c r="BB203" s="141"/>
      <c r="BC203" s="141"/>
      <c r="BD203" s="141"/>
      <c r="BE203" s="141"/>
      <c r="BF203" s="141"/>
      <c r="BG203" s="141"/>
      <c r="BH203" s="141"/>
    </row>
    <row r="204" spans="1:60" outlineLevel="3" x14ac:dyDescent="0.2">
      <c r="A204" s="148"/>
      <c r="B204" s="149"/>
      <c r="C204" s="182" t="s">
        <v>2330</v>
      </c>
      <c r="D204" s="154"/>
      <c r="E204" s="155">
        <v>0.54400000000000004</v>
      </c>
      <c r="F204" s="152"/>
      <c r="G204" s="152"/>
      <c r="H204" s="152"/>
      <c r="I204" s="152"/>
      <c r="J204" s="152"/>
      <c r="K204" s="152"/>
      <c r="L204" s="152"/>
      <c r="M204" s="152"/>
      <c r="N204" s="151"/>
      <c r="O204" s="151"/>
      <c r="P204" s="151"/>
      <c r="Q204" s="151"/>
      <c r="R204" s="152"/>
      <c r="S204" s="152"/>
      <c r="T204" s="152"/>
      <c r="U204" s="152"/>
      <c r="V204" s="152"/>
      <c r="W204" s="152"/>
      <c r="X204" s="152"/>
      <c r="Y204" s="152"/>
      <c r="Z204" s="141"/>
      <c r="AA204" s="141"/>
      <c r="AB204" s="141"/>
      <c r="AC204" s="141"/>
      <c r="AD204" s="141"/>
      <c r="AE204" s="141"/>
      <c r="AF204" s="141"/>
      <c r="AG204" s="141" t="s">
        <v>241</v>
      </c>
      <c r="AH204" s="141">
        <v>0</v>
      </c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1"/>
      <c r="BG204" s="141"/>
      <c r="BH204" s="141"/>
    </row>
    <row r="205" spans="1:60" ht="22.5" outlineLevel="1" x14ac:dyDescent="0.2">
      <c r="A205" s="164">
        <v>58</v>
      </c>
      <c r="B205" s="165" t="s">
        <v>2331</v>
      </c>
      <c r="C205" s="181" t="s">
        <v>2332</v>
      </c>
      <c r="D205" s="166" t="s">
        <v>283</v>
      </c>
      <c r="E205" s="167">
        <v>5.9725000000000001</v>
      </c>
      <c r="F205" s="168"/>
      <c r="G205" s="169">
        <f>ROUND(E205*F205,2)</f>
        <v>0</v>
      </c>
      <c r="H205" s="168"/>
      <c r="I205" s="169">
        <f>ROUND(E205*H205,2)</f>
        <v>0</v>
      </c>
      <c r="J205" s="168"/>
      <c r="K205" s="169">
        <f>ROUND(E205*J205,2)</f>
        <v>0</v>
      </c>
      <c r="L205" s="169">
        <v>21</v>
      </c>
      <c r="M205" s="169">
        <f>G205*(1+L205/100)</f>
        <v>0</v>
      </c>
      <c r="N205" s="167">
        <v>6.1799999999999997E-3</v>
      </c>
      <c r="O205" s="167">
        <f>ROUND(E205*N205,2)</f>
        <v>0.04</v>
      </c>
      <c r="P205" s="167">
        <v>0</v>
      </c>
      <c r="Q205" s="167">
        <f>ROUND(E205*P205,2)</f>
        <v>0</v>
      </c>
      <c r="R205" s="169" t="s">
        <v>383</v>
      </c>
      <c r="S205" s="169" t="s">
        <v>234</v>
      </c>
      <c r="T205" s="170" t="s">
        <v>234</v>
      </c>
      <c r="U205" s="152">
        <v>0.5</v>
      </c>
      <c r="V205" s="152">
        <f>ROUND(E205*U205,2)</f>
        <v>2.99</v>
      </c>
      <c r="W205" s="152"/>
      <c r="X205" s="152" t="s">
        <v>285</v>
      </c>
      <c r="Y205" s="152" t="s">
        <v>236</v>
      </c>
      <c r="Z205" s="141"/>
      <c r="AA205" s="141"/>
      <c r="AB205" s="141"/>
      <c r="AC205" s="141"/>
      <c r="AD205" s="141"/>
      <c r="AE205" s="141"/>
      <c r="AF205" s="141"/>
      <c r="AG205" s="141" t="s">
        <v>286</v>
      </c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  <c r="AU205" s="141"/>
      <c r="AV205" s="141"/>
      <c r="AW205" s="141"/>
      <c r="AX205" s="141"/>
      <c r="AY205" s="141"/>
      <c r="AZ205" s="141"/>
      <c r="BA205" s="141"/>
      <c r="BB205" s="141"/>
      <c r="BC205" s="141"/>
      <c r="BD205" s="141"/>
      <c r="BE205" s="141"/>
      <c r="BF205" s="141"/>
      <c r="BG205" s="141"/>
      <c r="BH205" s="141"/>
    </row>
    <row r="206" spans="1:60" outlineLevel="2" x14ac:dyDescent="0.2">
      <c r="A206" s="148"/>
      <c r="B206" s="149"/>
      <c r="C206" s="253" t="s">
        <v>2313</v>
      </c>
      <c r="D206" s="254"/>
      <c r="E206" s="254"/>
      <c r="F206" s="254"/>
      <c r="G206" s="254"/>
      <c r="H206" s="152"/>
      <c r="I206" s="152"/>
      <c r="J206" s="152"/>
      <c r="K206" s="152"/>
      <c r="L206" s="152"/>
      <c r="M206" s="152"/>
      <c r="N206" s="151"/>
      <c r="O206" s="151"/>
      <c r="P206" s="151"/>
      <c r="Q206" s="151"/>
      <c r="R206" s="152"/>
      <c r="S206" s="152"/>
      <c r="T206" s="152"/>
      <c r="U206" s="152"/>
      <c r="V206" s="152"/>
      <c r="W206" s="152"/>
      <c r="X206" s="152"/>
      <c r="Y206" s="152"/>
      <c r="Z206" s="141"/>
      <c r="AA206" s="141"/>
      <c r="AB206" s="141"/>
      <c r="AC206" s="141"/>
      <c r="AD206" s="141"/>
      <c r="AE206" s="141"/>
      <c r="AF206" s="141"/>
      <c r="AG206" s="141" t="s">
        <v>246</v>
      </c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  <c r="AU206" s="141"/>
      <c r="AV206" s="141"/>
      <c r="AW206" s="141"/>
      <c r="AX206" s="141"/>
      <c r="AY206" s="141"/>
      <c r="AZ206" s="141"/>
      <c r="BA206" s="141"/>
      <c r="BB206" s="141"/>
      <c r="BC206" s="141"/>
      <c r="BD206" s="141"/>
      <c r="BE206" s="141"/>
      <c r="BF206" s="141"/>
      <c r="BG206" s="141"/>
      <c r="BH206" s="141"/>
    </row>
    <row r="207" spans="1:60" outlineLevel="2" x14ac:dyDescent="0.2">
      <c r="A207" s="148"/>
      <c r="B207" s="149"/>
      <c r="C207" s="182" t="s">
        <v>2333</v>
      </c>
      <c r="D207" s="154"/>
      <c r="E207" s="155"/>
      <c r="F207" s="152"/>
      <c r="G207" s="152"/>
      <c r="H207" s="152"/>
      <c r="I207" s="152"/>
      <c r="J207" s="152"/>
      <c r="K207" s="152"/>
      <c r="L207" s="152"/>
      <c r="M207" s="152"/>
      <c r="N207" s="151"/>
      <c r="O207" s="151"/>
      <c r="P207" s="151"/>
      <c r="Q207" s="151"/>
      <c r="R207" s="152"/>
      <c r="S207" s="152"/>
      <c r="T207" s="152"/>
      <c r="U207" s="152"/>
      <c r="V207" s="152"/>
      <c r="W207" s="152"/>
      <c r="X207" s="152"/>
      <c r="Y207" s="152"/>
      <c r="Z207" s="141"/>
      <c r="AA207" s="141"/>
      <c r="AB207" s="141"/>
      <c r="AC207" s="141"/>
      <c r="AD207" s="141"/>
      <c r="AE207" s="141"/>
      <c r="AF207" s="141"/>
      <c r="AG207" s="141" t="s">
        <v>241</v>
      </c>
      <c r="AH207" s="141">
        <v>0</v>
      </c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  <c r="AU207" s="141"/>
      <c r="AV207" s="141"/>
      <c r="AW207" s="141"/>
      <c r="AX207" s="141"/>
      <c r="AY207" s="141"/>
      <c r="AZ207" s="141"/>
      <c r="BA207" s="141"/>
      <c r="BB207" s="141"/>
      <c r="BC207" s="141"/>
      <c r="BD207" s="141"/>
      <c r="BE207" s="141"/>
      <c r="BF207" s="141"/>
      <c r="BG207" s="141"/>
      <c r="BH207" s="141"/>
    </row>
    <row r="208" spans="1:60" outlineLevel="3" x14ac:dyDescent="0.2">
      <c r="A208" s="148"/>
      <c r="B208" s="149"/>
      <c r="C208" s="182" t="s">
        <v>2334</v>
      </c>
      <c r="D208" s="154"/>
      <c r="E208" s="155">
        <v>2.4325000000000001</v>
      </c>
      <c r="F208" s="152"/>
      <c r="G208" s="152"/>
      <c r="H208" s="152"/>
      <c r="I208" s="152"/>
      <c r="J208" s="152"/>
      <c r="K208" s="152"/>
      <c r="L208" s="152"/>
      <c r="M208" s="152"/>
      <c r="N208" s="151"/>
      <c r="O208" s="151"/>
      <c r="P208" s="151"/>
      <c r="Q208" s="151"/>
      <c r="R208" s="152"/>
      <c r="S208" s="152"/>
      <c r="T208" s="152"/>
      <c r="U208" s="152"/>
      <c r="V208" s="152"/>
      <c r="W208" s="152"/>
      <c r="X208" s="152"/>
      <c r="Y208" s="152"/>
      <c r="Z208" s="141"/>
      <c r="AA208" s="141"/>
      <c r="AB208" s="141"/>
      <c r="AC208" s="141"/>
      <c r="AD208" s="141"/>
      <c r="AE208" s="141"/>
      <c r="AF208" s="141"/>
      <c r="AG208" s="141" t="s">
        <v>241</v>
      </c>
      <c r="AH208" s="141">
        <v>0</v>
      </c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  <c r="AU208" s="141"/>
      <c r="AV208" s="141"/>
      <c r="AW208" s="141"/>
      <c r="AX208" s="141"/>
      <c r="AY208" s="141"/>
      <c r="AZ208" s="141"/>
      <c r="BA208" s="141"/>
      <c r="BB208" s="141"/>
      <c r="BC208" s="141"/>
      <c r="BD208" s="141"/>
      <c r="BE208" s="141"/>
      <c r="BF208" s="141"/>
      <c r="BG208" s="141"/>
      <c r="BH208" s="141"/>
    </row>
    <row r="209" spans="1:60" outlineLevel="3" x14ac:dyDescent="0.2">
      <c r="A209" s="148"/>
      <c r="B209" s="149"/>
      <c r="C209" s="182" t="s">
        <v>2335</v>
      </c>
      <c r="D209" s="154"/>
      <c r="E209" s="155">
        <v>-0.45</v>
      </c>
      <c r="F209" s="152"/>
      <c r="G209" s="152"/>
      <c r="H209" s="152"/>
      <c r="I209" s="152"/>
      <c r="J209" s="152"/>
      <c r="K209" s="152"/>
      <c r="L209" s="152"/>
      <c r="M209" s="152"/>
      <c r="N209" s="151"/>
      <c r="O209" s="151"/>
      <c r="P209" s="151"/>
      <c r="Q209" s="151"/>
      <c r="R209" s="152"/>
      <c r="S209" s="152"/>
      <c r="T209" s="152"/>
      <c r="U209" s="152"/>
      <c r="V209" s="152"/>
      <c r="W209" s="152"/>
      <c r="X209" s="152"/>
      <c r="Y209" s="152"/>
      <c r="Z209" s="141"/>
      <c r="AA209" s="141"/>
      <c r="AB209" s="141"/>
      <c r="AC209" s="141"/>
      <c r="AD209" s="141"/>
      <c r="AE209" s="141"/>
      <c r="AF209" s="141"/>
      <c r="AG209" s="141" t="s">
        <v>241</v>
      </c>
      <c r="AH209" s="141">
        <v>0</v>
      </c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  <c r="AU209" s="141"/>
      <c r="AV209" s="141"/>
      <c r="AW209" s="141"/>
      <c r="AX209" s="141"/>
      <c r="AY209" s="141"/>
      <c r="AZ209" s="141"/>
      <c r="BA209" s="141"/>
      <c r="BB209" s="141"/>
      <c r="BC209" s="141"/>
      <c r="BD209" s="141"/>
      <c r="BE209" s="141"/>
      <c r="BF209" s="141"/>
      <c r="BG209" s="141"/>
      <c r="BH209" s="141"/>
    </row>
    <row r="210" spans="1:60" outlineLevel="3" x14ac:dyDescent="0.2">
      <c r="A210" s="148"/>
      <c r="B210" s="149"/>
      <c r="C210" s="182" t="s">
        <v>2336</v>
      </c>
      <c r="D210" s="154"/>
      <c r="E210" s="155">
        <v>3.99</v>
      </c>
      <c r="F210" s="152"/>
      <c r="G210" s="152"/>
      <c r="H210" s="152"/>
      <c r="I210" s="152"/>
      <c r="J210" s="152"/>
      <c r="K210" s="152"/>
      <c r="L210" s="152"/>
      <c r="M210" s="152"/>
      <c r="N210" s="151"/>
      <c r="O210" s="151"/>
      <c r="P210" s="151"/>
      <c r="Q210" s="151"/>
      <c r="R210" s="152"/>
      <c r="S210" s="152"/>
      <c r="T210" s="152"/>
      <c r="U210" s="152"/>
      <c r="V210" s="152"/>
      <c r="W210" s="152"/>
      <c r="X210" s="152"/>
      <c r="Y210" s="152"/>
      <c r="Z210" s="141"/>
      <c r="AA210" s="141"/>
      <c r="AB210" s="141"/>
      <c r="AC210" s="141"/>
      <c r="AD210" s="141"/>
      <c r="AE210" s="141"/>
      <c r="AF210" s="141"/>
      <c r="AG210" s="141" t="s">
        <v>241</v>
      </c>
      <c r="AH210" s="141">
        <v>0</v>
      </c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  <c r="AU210" s="141"/>
      <c r="AV210" s="141"/>
      <c r="AW210" s="141"/>
      <c r="AX210" s="141"/>
      <c r="AY210" s="141"/>
      <c r="AZ210" s="141"/>
      <c r="BA210" s="141"/>
      <c r="BB210" s="141"/>
      <c r="BC210" s="141"/>
      <c r="BD210" s="141"/>
      <c r="BE210" s="141"/>
      <c r="BF210" s="141"/>
      <c r="BG210" s="141"/>
      <c r="BH210" s="141"/>
    </row>
    <row r="211" spans="1:60" ht="22.5" outlineLevel="1" x14ac:dyDescent="0.2">
      <c r="A211" s="164">
        <v>59</v>
      </c>
      <c r="B211" s="165" t="s">
        <v>2337</v>
      </c>
      <c r="C211" s="181" t="s">
        <v>2338</v>
      </c>
      <c r="D211" s="166" t="s">
        <v>283</v>
      </c>
      <c r="E211" s="167">
        <v>57.052999999999997</v>
      </c>
      <c r="F211" s="168"/>
      <c r="G211" s="169">
        <f>ROUND(E211*F211,2)</f>
        <v>0</v>
      </c>
      <c r="H211" s="168"/>
      <c r="I211" s="169">
        <f>ROUND(E211*H211,2)</f>
        <v>0</v>
      </c>
      <c r="J211" s="168"/>
      <c r="K211" s="169">
        <f>ROUND(E211*J211,2)</f>
        <v>0</v>
      </c>
      <c r="L211" s="169">
        <v>21</v>
      </c>
      <c r="M211" s="169">
        <f>G211*(1+L211/100)</f>
        <v>0</v>
      </c>
      <c r="N211" s="167">
        <v>9.6000000000000002E-4</v>
      </c>
      <c r="O211" s="167">
        <f>ROUND(E211*N211,2)</f>
        <v>0.05</v>
      </c>
      <c r="P211" s="167">
        <v>0</v>
      </c>
      <c r="Q211" s="167">
        <f>ROUND(E211*P211,2)</f>
        <v>0</v>
      </c>
      <c r="R211" s="169" t="s">
        <v>383</v>
      </c>
      <c r="S211" s="169" t="s">
        <v>234</v>
      </c>
      <c r="T211" s="170" t="s">
        <v>234</v>
      </c>
      <c r="U211" s="152">
        <v>0.23</v>
      </c>
      <c r="V211" s="152">
        <f>ROUND(E211*U211,2)</f>
        <v>13.12</v>
      </c>
      <c r="W211" s="152"/>
      <c r="X211" s="152" t="s">
        <v>285</v>
      </c>
      <c r="Y211" s="152" t="s">
        <v>236</v>
      </c>
      <c r="Z211" s="141"/>
      <c r="AA211" s="141"/>
      <c r="AB211" s="141"/>
      <c r="AC211" s="141"/>
      <c r="AD211" s="141"/>
      <c r="AE211" s="141"/>
      <c r="AF211" s="141"/>
      <c r="AG211" s="141" t="s">
        <v>286</v>
      </c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  <c r="AU211" s="141"/>
      <c r="AV211" s="141"/>
      <c r="AW211" s="141"/>
      <c r="AX211" s="141"/>
      <c r="AY211" s="141"/>
      <c r="AZ211" s="141"/>
      <c r="BA211" s="141"/>
      <c r="BB211" s="141"/>
      <c r="BC211" s="141"/>
      <c r="BD211" s="141"/>
      <c r="BE211" s="141"/>
      <c r="BF211" s="141"/>
      <c r="BG211" s="141"/>
      <c r="BH211" s="141"/>
    </row>
    <row r="212" spans="1:60" outlineLevel="2" x14ac:dyDescent="0.2">
      <c r="A212" s="148"/>
      <c r="B212" s="149"/>
      <c r="C212" s="265" t="s">
        <v>2339</v>
      </c>
      <c r="D212" s="266"/>
      <c r="E212" s="266"/>
      <c r="F212" s="266"/>
      <c r="G212" s="266"/>
      <c r="H212" s="152"/>
      <c r="I212" s="152"/>
      <c r="J212" s="152"/>
      <c r="K212" s="152"/>
      <c r="L212" s="152"/>
      <c r="M212" s="152"/>
      <c r="N212" s="151"/>
      <c r="O212" s="151"/>
      <c r="P212" s="151"/>
      <c r="Q212" s="151"/>
      <c r="R212" s="152"/>
      <c r="S212" s="152"/>
      <c r="T212" s="152"/>
      <c r="U212" s="152"/>
      <c r="V212" s="152"/>
      <c r="W212" s="152"/>
      <c r="X212" s="152"/>
      <c r="Y212" s="152"/>
      <c r="Z212" s="141"/>
      <c r="AA212" s="141"/>
      <c r="AB212" s="141"/>
      <c r="AC212" s="141"/>
      <c r="AD212" s="141"/>
      <c r="AE212" s="141"/>
      <c r="AF212" s="141"/>
      <c r="AG212" s="141" t="s">
        <v>239</v>
      </c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  <c r="AU212" s="141"/>
      <c r="AV212" s="141"/>
      <c r="AW212" s="141"/>
      <c r="AX212" s="141"/>
      <c r="AY212" s="141"/>
      <c r="AZ212" s="141"/>
      <c r="BA212" s="141"/>
      <c r="BB212" s="141"/>
      <c r="BC212" s="141"/>
      <c r="BD212" s="141"/>
      <c r="BE212" s="141"/>
      <c r="BF212" s="141"/>
      <c r="BG212" s="141"/>
      <c r="BH212" s="141"/>
    </row>
    <row r="213" spans="1:60" outlineLevel="1" x14ac:dyDescent="0.2">
      <c r="A213" s="164">
        <v>60</v>
      </c>
      <c r="B213" s="165" t="s">
        <v>2340</v>
      </c>
      <c r="C213" s="181" t="s">
        <v>2341</v>
      </c>
      <c r="D213" s="166" t="s">
        <v>299</v>
      </c>
      <c r="E213" s="167">
        <v>14.4</v>
      </c>
      <c r="F213" s="168"/>
      <c r="G213" s="169">
        <f>ROUND(E213*F213,2)</f>
        <v>0</v>
      </c>
      <c r="H213" s="168"/>
      <c r="I213" s="169">
        <f>ROUND(E213*H213,2)</f>
        <v>0</v>
      </c>
      <c r="J213" s="168"/>
      <c r="K213" s="169">
        <f>ROUND(E213*J213,2)</f>
        <v>0</v>
      </c>
      <c r="L213" s="169">
        <v>21</v>
      </c>
      <c r="M213" s="169">
        <f>G213*(1+L213/100)</f>
        <v>0</v>
      </c>
      <c r="N213" s="167">
        <v>1.4999999999999999E-4</v>
      </c>
      <c r="O213" s="167">
        <f>ROUND(E213*N213,2)</f>
        <v>0</v>
      </c>
      <c r="P213" s="167">
        <v>0</v>
      </c>
      <c r="Q213" s="167">
        <f>ROUND(E213*P213,2)</f>
        <v>0</v>
      </c>
      <c r="R213" s="169" t="s">
        <v>383</v>
      </c>
      <c r="S213" s="169" t="s">
        <v>234</v>
      </c>
      <c r="T213" s="170" t="s">
        <v>234</v>
      </c>
      <c r="U213" s="152">
        <v>0</v>
      </c>
      <c r="V213" s="152">
        <f>ROUND(E213*U213,2)</f>
        <v>0</v>
      </c>
      <c r="W213" s="152"/>
      <c r="X213" s="152" t="s">
        <v>285</v>
      </c>
      <c r="Y213" s="152" t="s">
        <v>236</v>
      </c>
      <c r="Z213" s="141"/>
      <c r="AA213" s="141"/>
      <c r="AB213" s="141"/>
      <c r="AC213" s="141"/>
      <c r="AD213" s="141"/>
      <c r="AE213" s="141"/>
      <c r="AF213" s="141"/>
      <c r="AG213" s="141" t="s">
        <v>286</v>
      </c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  <c r="AU213" s="141"/>
      <c r="AV213" s="141"/>
      <c r="AW213" s="141"/>
      <c r="AX213" s="141"/>
      <c r="AY213" s="141"/>
      <c r="AZ213" s="141"/>
      <c r="BA213" s="141"/>
      <c r="BB213" s="141"/>
      <c r="BC213" s="141"/>
      <c r="BD213" s="141"/>
      <c r="BE213" s="141"/>
      <c r="BF213" s="141"/>
      <c r="BG213" s="141"/>
      <c r="BH213" s="141"/>
    </row>
    <row r="214" spans="1:60" outlineLevel="2" x14ac:dyDescent="0.2">
      <c r="A214" s="148"/>
      <c r="B214" s="149"/>
      <c r="C214" s="182" t="s">
        <v>2342</v>
      </c>
      <c r="D214" s="154"/>
      <c r="E214" s="155">
        <v>14.4</v>
      </c>
      <c r="F214" s="152"/>
      <c r="G214" s="152"/>
      <c r="H214" s="152"/>
      <c r="I214" s="152"/>
      <c r="J214" s="152"/>
      <c r="K214" s="152"/>
      <c r="L214" s="152"/>
      <c r="M214" s="152"/>
      <c r="N214" s="151"/>
      <c r="O214" s="151"/>
      <c r="P214" s="151"/>
      <c r="Q214" s="151"/>
      <c r="R214" s="152"/>
      <c r="S214" s="152"/>
      <c r="T214" s="152"/>
      <c r="U214" s="152"/>
      <c r="V214" s="152"/>
      <c r="W214" s="152"/>
      <c r="X214" s="152"/>
      <c r="Y214" s="152"/>
      <c r="Z214" s="141"/>
      <c r="AA214" s="141"/>
      <c r="AB214" s="141"/>
      <c r="AC214" s="141"/>
      <c r="AD214" s="141"/>
      <c r="AE214" s="141"/>
      <c r="AF214" s="141"/>
      <c r="AG214" s="141" t="s">
        <v>241</v>
      </c>
      <c r="AH214" s="141">
        <v>0</v>
      </c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  <c r="AU214" s="141"/>
      <c r="AV214" s="141"/>
      <c r="AW214" s="141"/>
      <c r="AX214" s="141"/>
      <c r="AY214" s="141"/>
      <c r="AZ214" s="141"/>
      <c r="BA214" s="141"/>
      <c r="BB214" s="141"/>
      <c r="BC214" s="141"/>
      <c r="BD214" s="141"/>
      <c r="BE214" s="141"/>
      <c r="BF214" s="141"/>
      <c r="BG214" s="141"/>
      <c r="BH214" s="141"/>
    </row>
    <row r="215" spans="1:60" outlineLevel="1" x14ac:dyDescent="0.2">
      <c r="A215" s="164">
        <v>61</v>
      </c>
      <c r="B215" s="165" t="s">
        <v>2343</v>
      </c>
      <c r="C215" s="181" t="s">
        <v>2344</v>
      </c>
      <c r="D215" s="166" t="s">
        <v>299</v>
      </c>
      <c r="E215" s="167">
        <v>19.52</v>
      </c>
      <c r="F215" s="168"/>
      <c r="G215" s="169">
        <f>ROUND(E215*F215,2)</f>
        <v>0</v>
      </c>
      <c r="H215" s="168"/>
      <c r="I215" s="169">
        <f>ROUND(E215*H215,2)</f>
        <v>0</v>
      </c>
      <c r="J215" s="168"/>
      <c r="K215" s="169">
        <f>ROUND(E215*J215,2)</f>
        <v>0</v>
      </c>
      <c r="L215" s="169">
        <v>21</v>
      </c>
      <c r="M215" s="169">
        <f>G215*(1+L215/100)</f>
        <v>0</v>
      </c>
      <c r="N215" s="167">
        <v>1E-4</v>
      </c>
      <c r="O215" s="167">
        <f>ROUND(E215*N215,2)</f>
        <v>0</v>
      </c>
      <c r="P215" s="167">
        <v>0</v>
      </c>
      <c r="Q215" s="167">
        <f>ROUND(E215*P215,2)</f>
        <v>0</v>
      </c>
      <c r="R215" s="169" t="s">
        <v>383</v>
      </c>
      <c r="S215" s="169" t="s">
        <v>234</v>
      </c>
      <c r="T215" s="170" t="s">
        <v>234</v>
      </c>
      <c r="U215" s="152">
        <v>0.05</v>
      </c>
      <c r="V215" s="152">
        <f>ROUND(E215*U215,2)</f>
        <v>0.98</v>
      </c>
      <c r="W215" s="152"/>
      <c r="X215" s="152" t="s">
        <v>285</v>
      </c>
      <c r="Y215" s="152" t="s">
        <v>236</v>
      </c>
      <c r="Z215" s="141"/>
      <c r="AA215" s="141"/>
      <c r="AB215" s="141"/>
      <c r="AC215" s="141"/>
      <c r="AD215" s="141"/>
      <c r="AE215" s="141"/>
      <c r="AF215" s="141"/>
      <c r="AG215" s="141" t="s">
        <v>286</v>
      </c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  <c r="AU215" s="141"/>
      <c r="AV215" s="141"/>
      <c r="AW215" s="141"/>
      <c r="AX215" s="141"/>
      <c r="AY215" s="141"/>
      <c r="AZ215" s="141"/>
      <c r="BA215" s="141"/>
      <c r="BB215" s="141"/>
      <c r="BC215" s="141"/>
      <c r="BD215" s="141"/>
      <c r="BE215" s="141"/>
      <c r="BF215" s="141"/>
      <c r="BG215" s="141"/>
      <c r="BH215" s="141"/>
    </row>
    <row r="216" spans="1:60" outlineLevel="2" x14ac:dyDescent="0.2">
      <c r="A216" s="148"/>
      <c r="B216" s="149"/>
      <c r="C216" s="182" t="s">
        <v>2274</v>
      </c>
      <c r="D216" s="154"/>
      <c r="E216" s="155">
        <v>7</v>
      </c>
      <c r="F216" s="152"/>
      <c r="G216" s="152"/>
      <c r="H216" s="152"/>
      <c r="I216" s="152"/>
      <c r="J216" s="152"/>
      <c r="K216" s="152"/>
      <c r="L216" s="152"/>
      <c r="M216" s="152"/>
      <c r="N216" s="151"/>
      <c r="O216" s="151"/>
      <c r="P216" s="151"/>
      <c r="Q216" s="151"/>
      <c r="R216" s="152"/>
      <c r="S216" s="152"/>
      <c r="T216" s="152"/>
      <c r="U216" s="152"/>
      <c r="V216" s="152"/>
      <c r="W216" s="152"/>
      <c r="X216" s="152"/>
      <c r="Y216" s="152"/>
      <c r="Z216" s="141"/>
      <c r="AA216" s="141"/>
      <c r="AB216" s="141"/>
      <c r="AC216" s="141"/>
      <c r="AD216" s="141"/>
      <c r="AE216" s="141"/>
      <c r="AF216" s="141"/>
      <c r="AG216" s="141" t="s">
        <v>241</v>
      </c>
      <c r="AH216" s="141">
        <v>0</v>
      </c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  <c r="AU216" s="141"/>
      <c r="AV216" s="141"/>
      <c r="AW216" s="141"/>
      <c r="AX216" s="141"/>
      <c r="AY216" s="141"/>
      <c r="AZ216" s="141"/>
      <c r="BA216" s="141"/>
      <c r="BB216" s="141"/>
      <c r="BC216" s="141"/>
      <c r="BD216" s="141"/>
      <c r="BE216" s="141"/>
      <c r="BF216" s="141"/>
      <c r="BG216" s="141"/>
      <c r="BH216" s="141"/>
    </row>
    <row r="217" spans="1:60" outlineLevel="3" x14ac:dyDescent="0.2">
      <c r="A217" s="148"/>
      <c r="B217" s="149"/>
      <c r="C217" s="182" t="s">
        <v>2275</v>
      </c>
      <c r="D217" s="154"/>
      <c r="E217" s="155">
        <v>2.72</v>
      </c>
      <c r="F217" s="152"/>
      <c r="G217" s="152"/>
      <c r="H217" s="152"/>
      <c r="I217" s="152"/>
      <c r="J217" s="152"/>
      <c r="K217" s="152"/>
      <c r="L217" s="152"/>
      <c r="M217" s="152"/>
      <c r="N217" s="151"/>
      <c r="O217" s="151"/>
      <c r="P217" s="151"/>
      <c r="Q217" s="151"/>
      <c r="R217" s="152"/>
      <c r="S217" s="152"/>
      <c r="T217" s="152"/>
      <c r="U217" s="152"/>
      <c r="V217" s="152"/>
      <c r="W217" s="152"/>
      <c r="X217" s="152"/>
      <c r="Y217" s="152"/>
      <c r="Z217" s="141"/>
      <c r="AA217" s="141"/>
      <c r="AB217" s="141"/>
      <c r="AC217" s="141"/>
      <c r="AD217" s="141"/>
      <c r="AE217" s="141"/>
      <c r="AF217" s="141"/>
      <c r="AG217" s="141" t="s">
        <v>241</v>
      </c>
      <c r="AH217" s="141">
        <v>0</v>
      </c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  <c r="AU217" s="141"/>
      <c r="AV217" s="141"/>
      <c r="AW217" s="141"/>
      <c r="AX217" s="141"/>
      <c r="AY217" s="141"/>
      <c r="AZ217" s="141"/>
      <c r="BA217" s="141"/>
      <c r="BB217" s="141"/>
      <c r="BC217" s="141"/>
      <c r="BD217" s="141"/>
      <c r="BE217" s="141"/>
      <c r="BF217" s="141"/>
      <c r="BG217" s="141"/>
      <c r="BH217" s="141"/>
    </row>
    <row r="218" spans="1:60" outlineLevel="3" x14ac:dyDescent="0.2">
      <c r="A218" s="148"/>
      <c r="B218" s="149"/>
      <c r="C218" s="182" t="s">
        <v>2276</v>
      </c>
      <c r="D218" s="154"/>
      <c r="E218" s="155">
        <v>9.8000000000000007</v>
      </c>
      <c r="F218" s="152"/>
      <c r="G218" s="152"/>
      <c r="H218" s="152"/>
      <c r="I218" s="152"/>
      <c r="J218" s="152"/>
      <c r="K218" s="152"/>
      <c r="L218" s="152"/>
      <c r="M218" s="152"/>
      <c r="N218" s="151"/>
      <c r="O218" s="151"/>
      <c r="P218" s="151"/>
      <c r="Q218" s="151"/>
      <c r="R218" s="152"/>
      <c r="S218" s="152"/>
      <c r="T218" s="152"/>
      <c r="U218" s="152"/>
      <c r="V218" s="152"/>
      <c r="W218" s="152"/>
      <c r="X218" s="152"/>
      <c r="Y218" s="152"/>
      <c r="Z218" s="141"/>
      <c r="AA218" s="141"/>
      <c r="AB218" s="141"/>
      <c r="AC218" s="141"/>
      <c r="AD218" s="141"/>
      <c r="AE218" s="141"/>
      <c r="AF218" s="141"/>
      <c r="AG218" s="141" t="s">
        <v>241</v>
      </c>
      <c r="AH218" s="141">
        <v>0</v>
      </c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  <c r="AU218" s="141"/>
      <c r="AV218" s="141"/>
      <c r="AW218" s="141"/>
      <c r="AX218" s="141"/>
      <c r="AY218" s="141"/>
      <c r="AZ218" s="141"/>
      <c r="BA218" s="141"/>
      <c r="BB218" s="141"/>
      <c r="BC218" s="141"/>
      <c r="BD218" s="141"/>
      <c r="BE218" s="141"/>
      <c r="BF218" s="141"/>
      <c r="BG218" s="141"/>
      <c r="BH218" s="141"/>
    </row>
    <row r="219" spans="1:60" ht="22.5" outlineLevel="1" x14ac:dyDescent="0.2">
      <c r="A219" s="164">
        <v>62</v>
      </c>
      <c r="B219" s="165" t="s">
        <v>2345</v>
      </c>
      <c r="C219" s="181" t="s">
        <v>2346</v>
      </c>
      <c r="D219" s="166" t="s">
        <v>283</v>
      </c>
      <c r="E219" s="167">
        <v>63.025500000000001</v>
      </c>
      <c r="F219" s="168"/>
      <c r="G219" s="169">
        <f>ROUND(E219*F219,2)</f>
        <v>0</v>
      </c>
      <c r="H219" s="168"/>
      <c r="I219" s="169">
        <f>ROUND(E219*H219,2)</f>
        <v>0</v>
      </c>
      <c r="J219" s="168"/>
      <c r="K219" s="169">
        <f>ROUND(E219*J219,2)</f>
        <v>0</v>
      </c>
      <c r="L219" s="169">
        <v>21</v>
      </c>
      <c r="M219" s="169">
        <f>G219*(1+L219/100)</f>
        <v>0</v>
      </c>
      <c r="N219" s="167">
        <v>3.6700000000000001E-3</v>
      </c>
      <c r="O219" s="167">
        <f>ROUND(E219*N219,2)</f>
        <v>0.23</v>
      </c>
      <c r="P219" s="167">
        <v>0</v>
      </c>
      <c r="Q219" s="167">
        <f>ROUND(E219*P219,2)</f>
        <v>0</v>
      </c>
      <c r="R219" s="169" t="s">
        <v>383</v>
      </c>
      <c r="S219" s="169" t="s">
        <v>234</v>
      </c>
      <c r="T219" s="170" t="s">
        <v>234</v>
      </c>
      <c r="U219" s="152">
        <v>0.36199999999999999</v>
      </c>
      <c r="V219" s="152">
        <f>ROUND(E219*U219,2)</f>
        <v>22.82</v>
      </c>
      <c r="W219" s="152"/>
      <c r="X219" s="152" t="s">
        <v>285</v>
      </c>
      <c r="Y219" s="152" t="s">
        <v>236</v>
      </c>
      <c r="Z219" s="141"/>
      <c r="AA219" s="141"/>
      <c r="AB219" s="141"/>
      <c r="AC219" s="141"/>
      <c r="AD219" s="141"/>
      <c r="AE219" s="141"/>
      <c r="AF219" s="141"/>
      <c r="AG219" s="141" t="s">
        <v>286</v>
      </c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141"/>
      <c r="BB219" s="141"/>
      <c r="BC219" s="141"/>
      <c r="BD219" s="141"/>
      <c r="BE219" s="141"/>
      <c r="BF219" s="141"/>
      <c r="BG219" s="141"/>
      <c r="BH219" s="141"/>
    </row>
    <row r="220" spans="1:60" outlineLevel="2" x14ac:dyDescent="0.2">
      <c r="A220" s="148"/>
      <c r="B220" s="149"/>
      <c r="C220" s="182" t="s">
        <v>2347</v>
      </c>
      <c r="D220" s="154"/>
      <c r="E220" s="155">
        <v>63.025500000000001</v>
      </c>
      <c r="F220" s="152"/>
      <c r="G220" s="152"/>
      <c r="H220" s="152"/>
      <c r="I220" s="152"/>
      <c r="J220" s="152"/>
      <c r="K220" s="152"/>
      <c r="L220" s="152"/>
      <c r="M220" s="152"/>
      <c r="N220" s="151"/>
      <c r="O220" s="151"/>
      <c r="P220" s="151"/>
      <c r="Q220" s="151"/>
      <c r="R220" s="152"/>
      <c r="S220" s="152"/>
      <c r="T220" s="152"/>
      <c r="U220" s="152"/>
      <c r="V220" s="152"/>
      <c r="W220" s="152"/>
      <c r="X220" s="152"/>
      <c r="Y220" s="152"/>
      <c r="Z220" s="141"/>
      <c r="AA220" s="141"/>
      <c r="AB220" s="141"/>
      <c r="AC220" s="141"/>
      <c r="AD220" s="141"/>
      <c r="AE220" s="141"/>
      <c r="AF220" s="141"/>
      <c r="AG220" s="141" t="s">
        <v>241</v>
      </c>
      <c r="AH220" s="141">
        <v>0</v>
      </c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  <c r="AU220" s="141"/>
      <c r="AV220" s="141"/>
      <c r="AW220" s="141"/>
      <c r="AX220" s="141"/>
      <c r="AY220" s="141"/>
      <c r="AZ220" s="141"/>
      <c r="BA220" s="141"/>
      <c r="BB220" s="141"/>
      <c r="BC220" s="141"/>
      <c r="BD220" s="141"/>
      <c r="BE220" s="141"/>
      <c r="BF220" s="141"/>
      <c r="BG220" s="141"/>
      <c r="BH220" s="141"/>
    </row>
    <row r="221" spans="1:60" x14ac:dyDescent="0.2">
      <c r="A221" s="157" t="s">
        <v>228</v>
      </c>
      <c r="B221" s="158" t="s">
        <v>136</v>
      </c>
      <c r="C221" s="180" t="s">
        <v>137</v>
      </c>
      <c r="D221" s="159"/>
      <c r="E221" s="160"/>
      <c r="F221" s="161"/>
      <c r="G221" s="161">
        <f>SUMIF(AG222:AG234,"&lt;&gt;NOR",G222:G234)</f>
        <v>0</v>
      </c>
      <c r="H221" s="161"/>
      <c r="I221" s="161">
        <f>SUM(I222:I234)</f>
        <v>0</v>
      </c>
      <c r="J221" s="161"/>
      <c r="K221" s="161">
        <f>SUM(K222:K234)</f>
        <v>0</v>
      </c>
      <c r="L221" s="161"/>
      <c r="M221" s="161">
        <f>SUM(M222:M234)</f>
        <v>0</v>
      </c>
      <c r="N221" s="160"/>
      <c r="O221" s="160">
        <f>SUM(O222:O234)</f>
        <v>5.2899999999999991</v>
      </c>
      <c r="P221" s="160"/>
      <c r="Q221" s="160">
        <f>SUM(Q222:Q234)</f>
        <v>0</v>
      </c>
      <c r="R221" s="161"/>
      <c r="S221" s="161"/>
      <c r="T221" s="162"/>
      <c r="U221" s="156"/>
      <c r="V221" s="156">
        <f>SUM(V222:V234)</f>
        <v>17.25</v>
      </c>
      <c r="W221" s="156"/>
      <c r="X221" s="156"/>
      <c r="Y221" s="156"/>
      <c r="AG221" t="s">
        <v>229</v>
      </c>
    </row>
    <row r="222" spans="1:60" ht="22.5" outlineLevel="1" x14ac:dyDescent="0.2">
      <c r="A222" s="164">
        <v>63</v>
      </c>
      <c r="B222" s="165" t="s">
        <v>2348</v>
      </c>
      <c r="C222" s="181" t="s">
        <v>2349</v>
      </c>
      <c r="D222" s="166" t="s">
        <v>244</v>
      </c>
      <c r="E222" s="167">
        <v>2.15985</v>
      </c>
      <c r="F222" s="168"/>
      <c r="G222" s="169">
        <f>ROUND(E222*F222,2)</f>
        <v>0</v>
      </c>
      <c r="H222" s="168"/>
      <c r="I222" s="169">
        <f>ROUND(E222*H222,2)</f>
        <v>0</v>
      </c>
      <c r="J222" s="168"/>
      <c r="K222" s="169">
        <f>ROUND(E222*J222,2)</f>
        <v>0</v>
      </c>
      <c r="L222" s="169">
        <v>21</v>
      </c>
      <c r="M222" s="169">
        <f>G222*(1+L222/100)</f>
        <v>0</v>
      </c>
      <c r="N222" s="167">
        <v>2.323</v>
      </c>
      <c r="O222" s="167">
        <f>ROUND(E222*N222,2)</f>
        <v>5.0199999999999996</v>
      </c>
      <c r="P222" s="167">
        <v>0</v>
      </c>
      <c r="Q222" s="167">
        <f>ROUND(E222*P222,2)</f>
        <v>0</v>
      </c>
      <c r="R222" s="169" t="s">
        <v>383</v>
      </c>
      <c r="S222" s="169" t="s">
        <v>234</v>
      </c>
      <c r="T222" s="170" t="s">
        <v>234</v>
      </c>
      <c r="U222" s="152">
        <v>3.2130000000000001</v>
      </c>
      <c r="V222" s="152">
        <f>ROUND(E222*U222,2)</f>
        <v>6.94</v>
      </c>
      <c r="W222" s="152"/>
      <c r="X222" s="152" t="s">
        <v>285</v>
      </c>
      <c r="Y222" s="152" t="s">
        <v>236</v>
      </c>
      <c r="Z222" s="141"/>
      <c r="AA222" s="141"/>
      <c r="AB222" s="141"/>
      <c r="AC222" s="141"/>
      <c r="AD222" s="141"/>
      <c r="AE222" s="141"/>
      <c r="AF222" s="141"/>
      <c r="AG222" s="141" t="s">
        <v>286</v>
      </c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  <c r="AU222" s="141"/>
      <c r="AV222" s="141"/>
      <c r="AW222" s="141"/>
      <c r="AX222" s="141"/>
      <c r="AY222" s="141"/>
      <c r="AZ222" s="141"/>
      <c r="BA222" s="141"/>
      <c r="BB222" s="141"/>
      <c r="BC222" s="141"/>
      <c r="BD222" s="141"/>
      <c r="BE222" s="141"/>
      <c r="BF222" s="141"/>
      <c r="BG222" s="141"/>
      <c r="BH222" s="141"/>
    </row>
    <row r="223" spans="1:60" outlineLevel="2" x14ac:dyDescent="0.2">
      <c r="A223" s="148"/>
      <c r="B223" s="149"/>
      <c r="C223" s="265" t="s">
        <v>1945</v>
      </c>
      <c r="D223" s="266"/>
      <c r="E223" s="266"/>
      <c r="F223" s="266"/>
      <c r="G223" s="266"/>
      <c r="H223" s="152"/>
      <c r="I223" s="152"/>
      <c r="J223" s="152"/>
      <c r="K223" s="152"/>
      <c r="L223" s="152"/>
      <c r="M223" s="152"/>
      <c r="N223" s="151"/>
      <c r="O223" s="151"/>
      <c r="P223" s="151"/>
      <c r="Q223" s="151"/>
      <c r="R223" s="152"/>
      <c r="S223" s="152"/>
      <c r="T223" s="152"/>
      <c r="U223" s="152"/>
      <c r="V223" s="152"/>
      <c r="W223" s="152"/>
      <c r="X223" s="152"/>
      <c r="Y223" s="152"/>
      <c r="Z223" s="141"/>
      <c r="AA223" s="141"/>
      <c r="AB223" s="141"/>
      <c r="AC223" s="141"/>
      <c r="AD223" s="141"/>
      <c r="AE223" s="141"/>
      <c r="AF223" s="141"/>
      <c r="AG223" s="141" t="s">
        <v>239</v>
      </c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  <c r="AU223" s="141"/>
      <c r="AV223" s="141"/>
      <c r="AW223" s="141"/>
      <c r="AX223" s="141"/>
      <c r="AY223" s="141"/>
      <c r="AZ223" s="141"/>
      <c r="BA223" s="141"/>
      <c r="BB223" s="141"/>
      <c r="BC223" s="141"/>
      <c r="BD223" s="141"/>
      <c r="BE223" s="141"/>
      <c r="BF223" s="141"/>
      <c r="BG223" s="141"/>
      <c r="BH223" s="141"/>
    </row>
    <row r="224" spans="1:60" outlineLevel="2" x14ac:dyDescent="0.2">
      <c r="A224" s="148"/>
      <c r="B224" s="149"/>
      <c r="C224" s="182" t="s">
        <v>2350</v>
      </c>
      <c r="D224" s="154"/>
      <c r="E224" s="155">
        <v>2.15985</v>
      </c>
      <c r="F224" s="152"/>
      <c r="G224" s="152"/>
      <c r="H224" s="152"/>
      <c r="I224" s="152"/>
      <c r="J224" s="152"/>
      <c r="K224" s="152"/>
      <c r="L224" s="152"/>
      <c r="M224" s="152"/>
      <c r="N224" s="151"/>
      <c r="O224" s="151"/>
      <c r="P224" s="151"/>
      <c r="Q224" s="151"/>
      <c r="R224" s="152"/>
      <c r="S224" s="152"/>
      <c r="T224" s="152"/>
      <c r="U224" s="152"/>
      <c r="V224" s="152"/>
      <c r="W224" s="152"/>
      <c r="X224" s="152"/>
      <c r="Y224" s="152"/>
      <c r="Z224" s="141"/>
      <c r="AA224" s="141"/>
      <c r="AB224" s="141"/>
      <c r="AC224" s="141"/>
      <c r="AD224" s="141"/>
      <c r="AE224" s="141"/>
      <c r="AF224" s="141"/>
      <c r="AG224" s="141" t="s">
        <v>241</v>
      </c>
      <c r="AH224" s="141">
        <v>0</v>
      </c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  <c r="AU224" s="141"/>
      <c r="AV224" s="141"/>
      <c r="AW224" s="141"/>
      <c r="AX224" s="141"/>
      <c r="AY224" s="141"/>
      <c r="AZ224" s="141"/>
      <c r="BA224" s="141"/>
      <c r="BB224" s="141"/>
      <c r="BC224" s="141"/>
      <c r="BD224" s="141"/>
      <c r="BE224" s="141"/>
      <c r="BF224" s="141"/>
      <c r="BG224" s="141"/>
      <c r="BH224" s="141"/>
    </row>
    <row r="225" spans="1:60" outlineLevel="1" x14ac:dyDescent="0.2">
      <c r="A225" s="164">
        <v>64</v>
      </c>
      <c r="B225" s="165" t="s">
        <v>381</v>
      </c>
      <c r="C225" s="181" t="s">
        <v>382</v>
      </c>
      <c r="D225" s="166" t="s">
        <v>244</v>
      </c>
      <c r="E225" s="167">
        <v>2.15985</v>
      </c>
      <c r="F225" s="168"/>
      <c r="G225" s="169">
        <f>ROUND(E225*F225,2)</f>
        <v>0</v>
      </c>
      <c r="H225" s="168"/>
      <c r="I225" s="169">
        <f>ROUND(E225*H225,2)</f>
        <v>0</v>
      </c>
      <c r="J225" s="168"/>
      <c r="K225" s="169">
        <f>ROUND(E225*J225,2)</f>
        <v>0</v>
      </c>
      <c r="L225" s="169">
        <v>21</v>
      </c>
      <c r="M225" s="169">
        <f>G225*(1+L225/100)</f>
        <v>0</v>
      </c>
      <c r="N225" s="167">
        <v>0.04</v>
      </c>
      <c r="O225" s="167">
        <f>ROUND(E225*N225,2)</f>
        <v>0.09</v>
      </c>
      <c r="P225" s="167">
        <v>0</v>
      </c>
      <c r="Q225" s="167">
        <f>ROUND(E225*P225,2)</f>
        <v>0</v>
      </c>
      <c r="R225" s="169" t="s">
        <v>383</v>
      </c>
      <c r="S225" s="169" t="s">
        <v>234</v>
      </c>
      <c r="T225" s="170" t="s">
        <v>234</v>
      </c>
      <c r="U225" s="152">
        <v>2.7</v>
      </c>
      <c r="V225" s="152">
        <f>ROUND(E225*U225,2)</f>
        <v>5.83</v>
      </c>
      <c r="W225" s="152"/>
      <c r="X225" s="152" t="s">
        <v>285</v>
      </c>
      <c r="Y225" s="152" t="s">
        <v>236</v>
      </c>
      <c r="Z225" s="141"/>
      <c r="AA225" s="141"/>
      <c r="AB225" s="141"/>
      <c r="AC225" s="141"/>
      <c r="AD225" s="141"/>
      <c r="AE225" s="141"/>
      <c r="AF225" s="141"/>
      <c r="AG225" s="141" t="s">
        <v>286</v>
      </c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  <c r="AU225" s="141"/>
      <c r="AV225" s="141"/>
      <c r="AW225" s="141"/>
      <c r="AX225" s="141"/>
      <c r="AY225" s="141"/>
      <c r="AZ225" s="141"/>
      <c r="BA225" s="141"/>
      <c r="BB225" s="141"/>
      <c r="BC225" s="141"/>
      <c r="BD225" s="141"/>
      <c r="BE225" s="141"/>
      <c r="BF225" s="141"/>
      <c r="BG225" s="141"/>
      <c r="BH225" s="141"/>
    </row>
    <row r="226" spans="1:60" outlineLevel="2" x14ac:dyDescent="0.2">
      <c r="A226" s="148"/>
      <c r="B226" s="149"/>
      <c r="C226" s="265" t="s">
        <v>384</v>
      </c>
      <c r="D226" s="266"/>
      <c r="E226" s="266"/>
      <c r="F226" s="266"/>
      <c r="G226" s="266"/>
      <c r="H226" s="152"/>
      <c r="I226" s="152"/>
      <c r="J226" s="152"/>
      <c r="K226" s="152"/>
      <c r="L226" s="152"/>
      <c r="M226" s="152"/>
      <c r="N226" s="151"/>
      <c r="O226" s="151"/>
      <c r="P226" s="151"/>
      <c r="Q226" s="151"/>
      <c r="R226" s="152"/>
      <c r="S226" s="152"/>
      <c r="T226" s="152"/>
      <c r="U226" s="152"/>
      <c r="V226" s="152"/>
      <c r="W226" s="152"/>
      <c r="X226" s="152"/>
      <c r="Y226" s="152"/>
      <c r="Z226" s="141"/>
      <c r="AA226" s="141"/>
      <c r="AB226" s="141"/>
      <c r="AC226" s="141"/>
      <c r="AD226" s="141"/>
      <c r="AE226" s="141"/>
      <c r="AF226" s="141"/>
      <c r="AG226" s="141" t="s">
        <v>239</v>
      </c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  <c r="AU226" s="141"/>
      <c r="AV226" s="141"/>
      <c r="AW226" s="141"/>
      <c r="AX226" s="141"/>
      <c r="AY226" s="141"/>
      <c r="AZ226" s="141"/>
      <c r="BA226" s="141"/>
      <c r="BB226" s="141"/>
      <c r="BC226" s="141"/>
      <c r="BD226" s="141"/>
      <c r="BE226" s="141"/>
      <c r="BF226" s="141"/>
      <c r="BG226" s="141"/>
      <c r="BH226" s="141"/>
    </row>
    <row r="227" spans="1:60" outlineLevel="1" x14ac:dyDescent="0.2">
      <c r="A227" s="164">
        <v>65</v>
      </c>
      <c r="B227" s="165" t="s">
        <v>2351</v>
      </c>
      <c r="C227" s="181" t="s">
        <v>2352</v>
      </c>
      <c r="D227" s="166" t="s">
        <v>244</v>
      </c>
      <c r="E227" s="167">
        <v>2.15985</v>
      </c>
      <c r="F227" s="168"/>
      <c r="G227" s="169">
        <f>ROUND(E227*F227,2)</f>
        <v>0</v>
      </c>
      <c r="H227" s="168"/>
      <c r="I227" s="169">
        <f>ROUND(E227*H227,2)</f>
        <v>0</v>
      </c>
      <c r="J227" s="168"/>
      <c r="K227" s="169">
        <f>ROUND(E227*J227,2)</f>
        <v>0</v>
      </c>
      <c r="L227" s="169">
        <v>21</v>
      </c>
      <c r="M227" s="169">
        <f>G227*(1+L227/100)</f>
        <v>0</v>
      </c>
      <c r="N227" s="167">
        <v>0</v>
      </c>
      <c r="O227" s="167">
        <f>ROUND(E227*N227,2)</f>
        <v>0</v>
      </c>
      <c r="P227" s="167">
        <v>0</v>
      </c>
      <c r="Q227" s="167">
        <f>ROUND(E227*P227,2)</f>
        <v>0</v>
      </c>
      <c r="R227" s="169" t="s">
        <v>383</v>
      </c>
      <c r="S227" s="169" t="s">
        <v>234</v>
      </c>
      <c r="T227" s="170" t="s">
        <v>234</v>
      </c>
      <c r="U227" s="152">
        <v>0.82</v>
      </c>
      <c r="V227" s="152">
        <f>ROUND(E227*U227,2)</f>
        <v>1.77</v>
      </c>
      <c r="W227" s="152"/>
      <c r="X227" s="152" t="s">
        <v>285</v>
      </c>
      <c r="Y227" s="152" t="s">
        <v>236</v>
      </c>
      <c r="Z227" s="141"/>
      <c r="AA227" s="141"/>
      <c r="AB227" s="141"/>
      <c r="AC227" s="141"/>
      <c r="AD227" s="141"/>
      <c r="AE227" s="141"/>
      <c r="AF227" s="141"/>
      <c r="AG227" s="141" t="s">
        <v>286</v>
      </c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  <c r="AU227" s="141"/>
      <c r="AV227" s="141"/>
      <c r="AW227" s="141"/>
      <c r="AX227" s="141"/>
      <c r="AY227" s="141"/>
      <c r="AZ227" s="141"/>
      <c r="BA227" s="141"/>
      <c r="BB227" s="141"/>
      <c r="BC227" s="141"/>
      <c r="BD227" s="141"/>
      <c r="BE227" s="141"/>
      <c r="BF227" s="141"/>
      <c r="BG227" s="141"/>
      <c r="BH227" s="141"/>
    </row>
    <row r="228" spans="1:60" outlineLevel="2" x14ac:dyDescent="0.2">
      <c r="A228" s="148"/>
      <c r="B228" s="149"/>
      <c r="C228" s="265" t="s">
        <v>734</v>
      </c>
      <c r="D228" s="266"/>
      <c r="E228" s="266"/>
      <c r="F228" s="266"/>
      <c r="G228" s="266"/>
      <c r="H228" s="152"/>
      <c r="I228" s="152"/>
      <c r="J228" s="152"/>
      <c r="K228" s="152"/>
      <c r="L228" s="152"/>
      <c r="M228" s="152"/>
      <c r="N228" s="151"/>
      <c r="O228" s="151"/>
      <c r="P228" s="151"/>
      <c r="Q228" s="151"/>
      <c r="R228" s="152"/>
      <c r="S228" s="152"/>
      <c r="T228" s="152"/>
      <c r="U228" s="152"/>
      <c r="V228" s="152"/>
      <c r="W228" s="152"/>
      <c r="X228" s="152"/>
      <c r="Y228" s="152"/>
      <c r="Z228" s="141"/>
      <c r="AA228" s="141"/>
      <c r="AB228" s="141"/>
      <c r="AC228" s="141"/>
      <c r="AD228" s="141"/>
      <c r="AE228" s="141"/>
      <c r="AF228" s="141"/>
      <c r="AG228" s="141" t="s">
        <v>239</v>
      </c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  <c r="AU228" s="141"/>
      <c r="AV228" s="141"/>
      <c r="AW228" s="141"/>
      <c r="AX228" s="141"/>
      <c r="AY228" s="141"/>
      <c r="AZ228" s="141"/>
      <c r="BA228" s="141"/>
      <c r="BB228" s="141"/>
      <c r="BC228" s="141"/>
      <c r="BD228" s="141"/>
      <c r="BE228" s="141"/>
      <c r="BF228" s="141"/>
      <c r="BG228" s="141"/>
      <c r="BH228" s="141"/>
    </row>
    <row r="229" spans="1:60" outlineLevel="1" x14ac:dyDescent="0.2">
      <c r="A229" s="164">
        <v>66</v>
      </c>
      <c r="B229" s="165" t="s">
        <v>389</v>
      </c>
      <c r="C229" s="181" t="s">
        <v>390</v>
      </c>
      <c r="D229" s="166" t="s">
        <v>283</v>
      </c>
      <c r="E229" s="167">
        <v>0.33</v>
      </c>
      <c r="F229" s="168"/>
      <c r="G229" s="169">
        <f>ROUND(E229*F229,2)</f>
        <v>0</v>
      </c>
      <c r="H229" s="168"/>
      <c r="I229" s="169">
        <f>ROUND(E229*H229,2)</f>
        <v>0</v>
      </c>
      <c r="J229" s="168"/>
      <c r="K229" s="169">
        <f>ROUND(E229*J229,2)</f>
        <v>0</v>
      </c>
      <c r="L229" s="169">
        <v>21</v>
      </c>
      <c r="M229" s="169">
        <f>G229*(1+L229/100)</f>
        <v>0</v>
      </c>
      <c r="N229" s="167">
        <v>1.4080000000000001E-2</v>
      </c>
      <c r="O229" s="167">
        <f>ROUND(E229*N229,2)</f>
        <v>0</v>
      </c>
      <c r="P229" s="167">
        <v>0</v>
      </c>
      <c r="Q229" s="167">
        <f>ROUND(E229*P229,2)</f>
        <v>0</v>
      </c>
      <c r="R229" s="169" t="s">
        <v>383</v>
      </c>
      <c r="S229" s="169" t="s">
        <v>234</v>
      </c>
      <c r="T229" s="170" t="s">
        <v>234</v>
      </c>
      <c r="U229" s="152">
        <v>0.39600000000000002</v>
      </c>
      <c r="V229" s="152">
        <f>ROUND(E229*U229,2)</f>
        <v>0.13</v>
      </c>
      <c r="W229" s="152"/>
      <c r="X229" s="152" t="s">
        <v>285</v>
      </c>
      <c r="Y229" s="152" t="s">
        <v>236</v>
      </c>
      <c r="Z229" s="141"/>
      <c r="AA229" s="141"/>
      <c r="AB229" s="141"/>
      <c r="AC229" s="141"/>
      <c r="AD229" s="141"/>
      <c r="AE229" s="141"/>
      <c r="AF229" s="141"/>
      <c r="AG229" s="141" t="s">
        <v>286</v>
      </c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  <c r="AU229" s="141"/>
      <c r="AV229" s="141"/>
      <c r="AW229" s="141"/>
      <c r="AX229" s="141"/>
      <c r="AY229" s="141"/>
      <c r="AZ229" s="141"/>
      <c r="BA229" s="141"/>
      <c r="BB229" s="141"/>
      <c r="BC229" s="141"/>
      <c r="BD229" s="141"/>
      <c r="BE229" s="141"/>
      <c r="BF229" s="141"/>
      <c r="BG229" s="141"/>
      <c r="BH229" s="141"/>
    </row>
    <row r="230" spans="1:60" outlineLevel="2" x14ac:dyDescent="0.2">
      <c r="A230" s="148"/>
      <c r="B230" s="149"/>
      <c r="C230" s="182" t="s">
        <v>2353</v>
      </c>
      <c r="D230" s="154"/>
      <c r="E230" s="155">
        <v>0.33</v>
      </c>
      <c r="F230" s="152"/>
      <c r="G230" s="152"/>
      <c r="H230" s="152"/>
      <c r="I230" s="152"/>
      <c r="J230" s="152"/>
      <c r="K230" s="152"/>
      <c r="L230" s="152"/>
      <c r="M230" s="152"/>
      <c r="N230" s="151"/>
      <c r="O230" s="151"/>
      <c r="P230" s="151"/>
      <c r="Q230" s="151"/>
      <c r="R230" s="152"/>
      <c r="S230" s="152"/>
      <c r="T230" s="152"/>
      <c r="U230" s="152"/>
      <c r="V230" s="152"/>
      <c r="W230" s="152"/>
      <c r="X230" s="152"/>
      <c r="Y230" s="152"/>
      <c r="Z230" s="141"/>
      <c r="AA230" s="141"/>
      <c r="AB230" s="141"/>
      <c r="AC230" s="141"/>
      <c r="AD230" s="141"/>
      <c r="AE230" s="141"/>
      <c r="AF230" s="141"/>
      <c r="AG230" s="141" t="s">
        <v>241</v>
      </c>
      <c r="AH230" s="141">
        <v>0</v>
      </c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  <c r="AU230" s="141"/>
      <c r="AV230" s="141"/>
      <c r="AW230" s="141"/>
      <c r="AX230" s="141"/>
      <c r="AY230" s="141"/>
      <c r="AZ230" s="141"/>
      <c r="BA230" s="141"/>
      <c r="BB230" s="141"/>
      <c r="BC230" s="141"/>
      <c r="BD230" s="141"/>
      <c r="BE230" s="141"/>
      <c r="BF230" s="141"/>
      <c r="BG230" s="141"/>
      <c r="BH230" s="141"/>
    </row>
    <row r="231" spans="1:60" outlineLevel="1" x14ac:dyDescent="0.2">
      <c r="A231" s="172">
        <v>67</v>
      </c>
      <c r="B231" s="173" t="s">
        <v>392</v>
      </c>
      <c r="C231" s="183" t="s">
        <v>393</v>
      </c>
      <c r="D231" s="174" t="s">
        <v>283</v>
      </c>
      <c r="E231" s="175">
        <v>0.33</v>
      </c>
      <c r="F231" s="176"/>
      <c r="G231" s="177">
        <f>ROUND(E231*F231,2)</f>
        <v>0</v>
      </c>
      <c r="H231" s="176"/>
      <c r="I231" s="177">
        <f>ROUND(E231*H231,2)</f>
        <v>0</v>
      </c>
      <c r="J231" s="176"/>
      <c r="K231" s="177">
        <f>ROUND(E231*J231,2)</f>
        <v>0</v>
      </c>
      <c r="L231" s="177">
        <v>21</v>
      </c>
      <c r="M231" s="177">
        <f>G231*(1+L231/100)</f>
        <v>0</v>
      </c>
      <c r="N231" s="175">
        <v>0</v>
      </c>
      <c r="O231" s="175">
        <f>ROUND(E231*N231,2)</f>
        <v>0</v>
      </c>
      <c r="P231" s="175">
        <v>0</v>
      </c>
      <c r="Q231" s="175">
        <f>ROUND(E231*P231,2)</f>
        <v>0</v>
      </c>
      <c r="R231" s="177" t="s">
        <v>383</v>
      </c>
      <c r="S231" s="177" t="s">
        <v>234</v>
      </c>
      <c r="T231" s="178" t="s">
        <v>234</v>
      </c>
      <c r="U231" s="152">
        <v>0.24</v>
      </c>
      <c r="V231" s="152">
        <f>ROUND(E231*U231,2)</f>
        <v>0.08</v>
      </c>
      <c r="W231" s="152"/>
      <c r="X231" s="152" t="s">
        <v>285</v>
      </c>
      <c r="Y231" s="152" t="s">
        <v>236</v>
      </c>
      <c r="Z231" s="141"/>
      <c r="AA231" s="141"/>
      <c r="AB231" s="141"/>
      <c r="AC231" s="141"/>
      <c r="AD231" s="141"/>
      <c r="AE231" s="141"/>
      <c r="AF231" s="141"/>
      <c r="AG231" s="141" t="s">
        <v>286</v>
      </c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  <c r="AU231" s="141"/>
      <c r="AV231" s="141"/>
      <c r="AW231" s="141"/>
      <c r="AX231" s="141"/>
      <c r="AY231" s="141"/>
      <c r="AZ231" s="141"/>
      <c r="BA231" s="141"/>
      <c r="BB231" s="141"/>
      <c r="BC231" s="141"/>
      <c r="BD231" s="141"/>
      <c r="BE231" s="141"/>
      <c r="BF231" s="141"/>
      <c r="BG231" s="141"/>
      <c r="BH231" s="141"/>
    </row>
    <row r="232" spans="1:60" ht="22.5" outlineLevel="1" x14ac:dyDescent="0.2">
      <c r="A232" s="164">
        <v>68</v>
      </c>
      <c r="B232" s="165" t="s">
        <v>748</v>
      </c>
      <c r="C232" s="181" t="s">
        <v>749</v>
      </c>
      <c r="D232" s="166" t="s">
        <v>274</v>
      </c>
      <c r="E232" s="167">
        <v>0.16439999999999999</v>
      </c>
      <c r="F232" s="168"/>
      <c r="G232" s="169">
        <f>ROUND(E232*F232,2)</f>
        <v>0</v>
      </c>
      <c r="H232" s="168"/>
      <c r="I232" s="169">
        <f>ROUND(E232*H232,2)</f>
        <v>0</v>
      </c>
      <c r="J232" s="168"/>
      <c r="K232" s="169">
        <f>ROUND(E232*J232,2)</f>
        <v>0</v>
      </c>
      <c r="L232" s="169">
        <v>21</v>
      </c>
      <c r="M232" s="169">
        <f>G232*(1+L232/100)</f>
        <v>0</v>
      </c>
      <c r="N232" s="167">
        <v>1.08961</v>
      </c>
      <c r="O232" s="167">
        <f>ROUND(E232*N232,2)</f>
        <v>0.18</v>
      </c>
      <c r="P232" s="167">
        <v>0</v>
      </c>
      <c r="Q232" s="167">
        <f>ROUND(E232*P232,2)</f>
        <v>0</v>
      </c>
      <c r="R232" s="169" t="s">
        <v>383</v>
      </c>
      <c r="S232" s="169" t="s">
        <v>234</v>
      </c>
      <c r="T232" s="170" t="s">
        <v>234</v>
      </c>
      <c r="U232" s="152">
        <v>15.231</v>
      </c>
      <c r="V232" s="152">
        <f>ROUND(E232*U232,2)</f>
        <v>2.5</v>
      </c>
      <c r="W232" s="152"/>
      <c r="X232" s="152" t="s">
        <v>285</v>
      </c>
      <c r="Y232" s="152" t="s">
        <v>236</v>
      </c>
      <c r="Z232" s="141"/>
      <c r="AA232" s="141"/>
      <c r="AB232" s="141"/>
      <c r="AC232" s="141"/>
      <c r="AD232" s="141"/>
      <c r="AE232" s="141"/>
      <c r="AF232" s="141"/>
      <c r="AG232" s="141" t="s">
        <v>286</v>
      </c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  <c r="AU232" s="141"/>
      <c r="AV232" s="141"/>
      <c r="AW232" s="141"/>
      <c r="AX232" s="141"/>
      <c r="AY232" s="141"/>
      <c r="AZ232" s="141"/>
      <c r="BA232" s="141"/>
      <c r="BB232" s="141"/>
      <c r="BC232" s="141"/>
      <c r="BD232" s="141"/>
      <c r="BE232" s="141"/>
      <c r="BF232" s="141"/>
      <c r="BG232" s="141"/>
      <c r="BH232" s="141"/>
    </row>
    <row r="233" spans="1:60" outlineLevel="2" x14ac:dyDescent="0.2">
      <c r="A233" s="148"/>
      <c r="B233" s="149"/>
      <c r="C233" s="265" t="s">
        <v>750</v>
      </c>
      <c r="D233" s="266"/>
      <c r="E233" s="266"/>
      <c r="F233" s="266"/>
      <c r="G233" s="266"/>
      <c r="H233" s="152"/>
      <c r="I233" s="152"/>
      <c r="J233" s="152"/>
      <c r="K233" s="152"/>
      <c r="L233" s="152"/>
      <c r="M233" s="152"/>
      <c r="N233" s="151"/>
      <c r="O233" s="151"/>
      <c r="P233" s="151"/>
      <c r="Q233" s="151"/>
      <c r="R233" s="152"/>
      <c r="S233" s="152"/>
      <c r="T233" s="152"/>
      <c r="U233" s="152"/>
      <c r="V233" s="152"/>
      <c r="W233" s="152"/>
      <c r="X233" s="152"/>
      <c r="Y233" s="152"/>
      <c r="Z233" s="141"/>
      <c r="AA233" s="141"/>
      <c r="AB233" s="141"/>
      <c r="AC233" s="141"/>
      <c r="AD233" s="141"/>
      <c r="AE233" s="141"/>
      <c r="AF233" s="141"/>
      <c r="AG233" s="141" t="s">
        <v>239</v>
      </c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  <c r="AU233" s="141"/>
      <c r="AV233" s="141"/>
      <c r="AW233" s="141"/>
      <c r="AX233" s="141"/>
      <c r="AY233" s="141"/>
      <c r="AZ233" s="141"/>
      <c r="BA233" s="141"/>
      <c r="BB233" s="141"/>
      <c r="BC233" s="141"/>
      <c r="BD233" s="141"/>
      <c r="BE233" s="141"/>
      <c r="BF233" s="141"/>
      <c r="BG233" s="141"/>
      <c r="BH233" s="141"/>
    </row>
    <row r="234" spans="1:60" outlineLevel="2" x14ac:dyDescent="0.2">
      <c r="A234" s="148"/>
      <c r="B234" s="149"/>
      <c r="C234" s="182" t="s">
        <v>2354</v>
      </c>
      <c r="D234" s="154"/>
      <c r="E234" s="155">
        <v>0.16439999999999999</v>
      </c>
      <c r="F234" s="152"/>
      <c r="G234" s="152"/>
      <c r="H234" s="152"/>
      <c r="I234" s="152"/>
      <c r="J234" s="152"/>
      <c r="K234" s="152"/>
      <c r="L234" s="152"/>
      <c r="M234" s="152"/>
      <c r="N234" s="151"/>
      <c r="O234" s="151"/>
      <c r="P234" s="151"/>
      <c r="Q234" s="151"/>
      <c r="R234" s="152"/>
      <c r="S234" s="152"/>
      <c r="T234" s="152"/>
      <c r="U234" s="152"/>
      <c r="V234" s="152"/>
      <c r="W234" s="152"/>
      <c r="X234" s="152"/>
      <c r="Y234" s="152"/>
      <c r="Z234" s="141"/>
      <c r="AA234" s="141"/>
      <c r="AB234" s="141"/>
      <c r="AC234" s="141"/>
      <c r="AD234" s="141"/>
      <c r="AE234" s="141"/>
      <c r="AF234" s="141"/>
      <c r="AG234" s="141" t="s">
        <v>241</v>
      </c>
      <c r="AH234" s="141">
        <v>0</v>
      </c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  <c r="AU234" s="141"/>
      <c r="AV234" s="141"/>
      <c r="AW234" s="141"/>
      <c r="AX234" s="141"/>
      <c r="AY234" s="141"/>
      <c r="AZ234" s="141"/>
      <c r="BA234" s="141"/>
      <c r="BB234" s="141"/>
      <c r="BC234" s="141"/>
      <c r="BD234" s="141"/>
      <c r="BE234" s="141"/>
      <c r="BF234" s="141"/>
      <c r="BG234" s="141"/>
      <c r="BH234" s="141"/>
    </row>
    <row r="235" spans="1:60" x14ac:dyDescent="0.2">
      <c r="A235" s="157" t="s">
        <v>228</v>
      </c>
      <c r="B235" s="158" t="s">
        <v>138</v>
      </c>
      <c r="C235" s="180" t="s">
        <v>139</v>
      </c>
      <c r="D235" s="159"/>
      <c r="E235" s="160"/>
      <c r="F235" s="161"/>
      <c r="G235" s="161">
        <f>SUMIF(AG236:AG253,"&lt;&gt;NOR",G236:G253)</f>
        <v>0</v>
      </c>
      <c r="H235" s="161"/>
      <c r="I235" s="161">
        <f>SUM(I236:I253)</f>
        <v>0</v>
      </c>
      <c r="J235" s="161"/>
      <c r="K235" s="161">
        <f>SUM(K236:K253)</f>
        <v>0</v>
      </c>
      <c r="L235" s="161"/>
      <c r="M235" s="161">
        <f>SUM(M236:M253)</f>
        <v>0</v>
      </c>
      <c r="N235" s="160"/>
      <c r="O235" s="160">
        <f>SUM(O236:O253)</f>
        <v>0.28000000000000003</v>
      </c>
      <c r="P235" s="160"/>
      <c r="Q235" s="160">
        <f>SUM(Q236:Q253)</f>
        <v>0</v>
      </c>
      <c r="R235" s="161"/>
      <c r="S235" s="161"/>
      <c r="T235" s="162"/>
      <c r="U235" s="156"/>
      <c r="V235" s="156">
        <f>SUM(V236:V253)</f>
        <v>56.47</v>
      </c>
      <c r="W235" s="156"/>
      <c r="X235" s="156"/>
      <c r="Y235" s="156"/>
      <c r="AG235" t="s">
        <v>229</v>
      </c>
    </row>
    <row r="236" spans="1:60" ht="22.5" outlineLevel="1" x14ac:dyDescent="0.2">
      <c r="A236" s="164">
        <v>69</v>
      </c>
      <c r="B236" s="165" t="s">
        <v>2355</v>
      </c>
      <c r="C236" s="181" t="s">
        <v>2356</v>
      </c>
      <c r="D236" s="166" t="s">
        <v>299</v>
      </c>
      <c r="E236" s="167">
        <v>4.5999999999999996</v>
      </c>
      <c r="F236" s="168"/>
      <c r="G236" s="169">
        <f>ROUND(E236*F236,2)</f>
        <v>0</v>
      </c>
      <c r="H236" s="168"/>
      <c r="I236" s="169">
        <f>ROUND(E236*H236,2)</f>
        <v>0</v>
      </c>
      <c r="J236" s="168"/>
      <c r="K236" s="169">
        <f>ROUND(E236*J236,2)</f>
        <v>0</v>
      </c>
      <c r="L236" s="169">
        <v>21</v>
      </c>
      <c r="M236" s="169">
        <f>G236*(1+L236/100)</f>
        <v>0</v>
      </c>
      <c r="N236" s="167">
        <v>4.8599999999999997E-3</v>
      </c>
      <c r="O236" s="167">
        <f>ROUND(E236*N236,2)</f>
        <v>0.02</v>
      </c>
      <c r="P236" s="167">
        <v>0</v>
      </c>
      <c r="Q236" s="167">
        <f>ROUND(E236*P236,2)</f>
        <v>0</v>
      </c>
      <c r="R236" s="169" t="s">
        <v>383</v>
      </c>
      <c r="S236" s="169" t="s">
        <v>234</v>
      </c>
      <c r="T236" s="170" t="s">
        <v>234</v>
      </c>
      <c r="U236" s="152">
        <v>0.35599999999999998</v>
      </c>
      <c r="V236" s="152">
        <f>ROUND(E236*U236,2)</f>
        <v>1.64</v>
      </c>
      <c r="W236" s="152"/>
      <c r="X236" s="152" t="s">
        <v>285</v>
      </c>
      <c r="Y236" s="152" t="s">
        <v>236</v>
      </c>
      <c r="Z236" s="141"/>
      <c r="AA236" s="141"/>
      <c r="AB236" s="141"/>
      <c r="AC236" s="141"/>
      <c r="AD236" s="141"/>
      <c r="AE236" s="141"/>
      <c r="AF236" s="141"/>
      <c r="AG236" s="141" t="s">
        <v>286</v>
      </c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  <c r="AU236" s="141"/>
      <c r="AV236" s="141"/>
      <c r="AW236" s="141"/>
      <c r="AX236" s="141"/>
      <c r="AY236" s="141"/>
      <c r="AZ236" s="141"/>
      <c r="BA236" s="141"/>
      <c r="BB236" s="141"/>
      <c r="BC236" s="141"/>
      <c r="BD236" s="141"/>
      <c r="BE236" s="141"/>
      <c r="BF236" s="141"/>
      <c r="BG236" s="141"/>
      <c r="BH236" s="141"/>
    </row>
    <row r="237" spans="1:60" ht="22.5" outlineLevel="2" x14ac:dyDescent="0.2">
      <c r="A237" s="148"/>
      <c r="B237" s="149"/>
      <c r="C237" s="265" t="s">
        <v>2357</v>
      </c>
      <c r="D237" s="266"/>
      <c r="E237" s="266"/>
      <c r="F237" s="266"/>
      <c r="G237" s="266"/>
      <c r="H237" s="152"/>
      <c r="I237" s="152"/>
      <c r="J237" s="152"/>
      <c r="K237" s="152"/>
      <c r="L237" s="152"/>
      <c r="M237" s="152"/>
      <c r="N237" s="151"/>
      <c r="O237" s="151"/>
      <c r="P237" s="151"/>
      <c r="Q237" s="151"/>
      <c r="R237" s="152"/>
      <c r="S237" s="152"/>
      <c r="T237" s="152"/>
      <c r="U237" s="152"/>
      <c r="V237" s="152"/>
      <c r="W237" s="152"/>
      <c r="X237" s="152"/>
      <c r="Y237" s="152"/>
      <c r="Z237" s="141"/>
      <c r="AA237" s="141"/>
      <c r="AB237" s="141"/>
      <c r="AC237" s="141"/>
      <c r="AD237" s="141"/>
      <c r="AE237" s="141"/>
      <c r="AF237" s="141"/>
      <c r="AG237" s="141" t="s">
        <v>239</v>
      </c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  <c r="AU237" s="141"/>
      <c r="AV237" s="141"/>
      <c r="AW237" s="141"/>
      <c r="AX237" s="141"/>
      <c r="AY237" s="141"/>
      <c r="AZ237" s="141"/>
      <c r="BA237" s="171" t="str">
        <f>C237</f>
        <v>a poloplastických hmot na montážní pěnu, zapravení omítky pod parapetem, těsnění spáry mezi parapetem a rámem okna, dodávka silikonu.</v>
      </c>
      <c r="BB237" s="141"/>
      <c r="BC237" s="141"/>
      <c r="BD237" s="141"/>
      <c r="BE237" s="141"/>
      <c r="BF237" s="141"/>
      <c r="BG237" s="141"/>
      <c r="BH237" s="141"/>
    </row>
    <row r="238" spans="1:60" outlineLevel="2" x14ac:dyDescent="0.2">
      <c r="A238" s="148"/>
      <c r="B238" s="149"/>
      <c r="C238" s="182" t="s">
        <v>2358</v>
      </c>
      <c r="D238" s="154"/>
      <c r="E238" s="155">
        <v>4.5999999999999996</v>
      </c>
      <c r="F238" s="152"/>
      <c r="G238" s="152"/>
      <c r="H238" s="152"/>
      <c r="I238" s="152"/>
      <c r="J238" s="152"/>
      <c r="K238" s="152"/>
      <c r="L238" s="152"/>
      <c r="M238" s="152"/>
      <c r="N238" s="151"/>
      <c r="O238" s="151"/>
      <c r="P238" s="151"/>
      <c r="Q238" s="151"/>
      <c r="R238" s="152"/>
      <c r="S238" s="152"/>
      <c r="T238" s="152"/>
      <c r="U238" s="152"/>
      <c r="V238" s="152"/>
      <c r="W238" s="152"/>
      <c r="X238" s="152"/>
      <c r="Y238" s="152"/>
      <c r="Z238" s="141"/>
      <c r="AA238" s="141"/>
      <c r="AB238" s="141"/>
      <c r="AC238" s="141"/>
      <c r="AD238" s="141"/>
      <c r="AE238" s="141"/>
      <c r="AF238" s="141"/>
      <c r="AG238" s="141" t="s">
        <v>241</v>
      </c>
      <c r="AH238" s="141">
        <v>0</v>
      </c>
      <c r="AI238" s="141"/>
      <c r="AJ238" s="141"/>
      <c r="AK238" s="141"/>
      <c r="AL238" s="141"/>
      <c r="AM238" s="141"/>
      <c r="AN238" s="141"/>
      <c r="AO238" s="141"/>
      <c r="AP238" s="141"/>
      <c r="AQ238" s="141"/>
      <c r="AR238" s="141"/>
      <c r="AS238" s="141"/>
      <c r="AT238" s="141"/>
      <c r="AU238" s="141"/>
      <c r="AV238" s="141"/>
      <c r="AW238" s="141"/>
      <c r="AX238" s="141"/>
      <c r="AY238" s="141"/>
      <c r="AZ238" s="141"/>
      <c r="BA238" s="141"/>
      <c r="BB238" s="141"/>
      <c r="BC238" s="141"/>
      <c r="BD238" s="141"/>
      <c r="BE238" s="141"/>
      <c r="BF238" s="141"/>
      <c r="BG238" s="141"/>
      <c r="BH238" s="141"/>
    </row>
    <row r="239" spans="1:60" ht="22.5" outlineLevel="1" x14ac:dyDescent="0.2">
      <c r="A239" s="164">
        <v>70</v>
      </c>
      <c r="B239" s="165" t="s">
        <v>759</v>
      </c>
      <c r="C239" s="181" t="s">
        <v>2359</v>
      </c>
      <c r="D239" s="166" t="s">
        <v>317</v>
      </c>
      <c r="E239" s="167">
        <v>1</v>
      </c>
      <c r="F239" s="168"/>
      <c r="G239" s="169">
        <f>ROUND(E239*F239,2)</f>
        <v>0</v>
      </c>
      <c r="H239" s="168"/>
      <c r="I239" s="169">
        <f>ROUND(E239*H239,2)</f>
        <v>0</v>
      </c>
      <c r="J239" s="168"/>
      <c r="K239" s="169">
        <f>ROUND(E239*J239,2)</f>
        <v>0</v>
      </c>
      <c r="L239" s="169">
        <v>21</v>
      </c>
      <c r="M239" s="169">
        <f>G239*(1+L239/100)</f>
        <v>0</v>
      </c>
      <c r="N239" s="167">
        <v>0.01</v>
      </c>
      <c r="O239" s="167">
        <f>ROUND(E239*N239,2)</f>
        <v>0.01</v>
      </c>
      <c r="P239" s="167">
        <v>0</v>
      </c>
      <c r="Q239" s="167">
        <f>ROUND(E239*P239,2)</f>
        <v>0</v>
      </c>
      <c r="R239" s="169"/>
      <c r="S239" s="169" t="s">
        <v>267</v>
      </c>
      <c r="T239" s="170" t="s">
        <v>275</v>
      </c>
      <c r="U239" s="152">
        <v>0.45</v>
      </c>
      <c r="V239" s="152">
        <f>ROUND(E239*U239,2)</f>
        <v>0.45</v>
      </c>
      <c r="W239" s="152"/>
      <c r="X239" s="152" t="s">
        <v>285</v>
      </c>
      <c r="Y239" s="152" t="s">
        <v>236</v>
      </c>
      <c r="Z239" s="141"/>
      <c r="AA239" s="141"/>
      <c r="AB239" s="141"/>
      <c r="AC239" s="141"/>
      <c r="AD239" s="141"/>
      <c r="AE239" s="141"/>
      <c r="AF239" s="141"/>
      <c r="AG239" s="141" t="s">
        <v>286</v>
      </c>
      <c r="AH239" s="141"/>
      <c r="AI239" s="141"/>
      <c r="AJ239" s="141"/>
      <c r="AK239" s="141"/>
      <c r="AL239" s="141"/>
      <c r="AM239" s="141"/>
      <c r="AN239" s="141"/>
      <c r="AO239" s="141"/>
      <c r="AP239" s="141"/>
      <c r="AQ239" s="141"/>
      <c r="AR239" s="141"/>
      <c r="AS239" s="141"/>
      <c r="AT239" s="141"/>
      <c r="AU239" s="141"/>
      <c r="AV239" s="141"/>
      <c r="AW239" s="141"/>
      <c r="AX239" s="141"/>
      <c r="AY239" s="141"/>
      <c r="AZ239" s="141"/>
      <c r="BA239" s="141"/>
      <c r="BB239" s="141"/>
      <c r="BC239" s="141"/>
      <c r="BD239" s="141"/>
      <c r="BE239" s="141"/>
      <c r="BF239" s="141"/>
      <c r="BG239" s="141"/>
      <c r="BH239" s="141"/>
    </row>
    <row r="240" spans="1:60" outlineLevel="2" x14ac:dyDescent="0.2">
      <c r="A240" s="148"/>
      <c r="B240" s="149"/>
      <c r="C240" s="253" t="s">
        <v>2360</v>
      </c>
      <c r="D240" s="254"/>
      <c r="E240" s="254"/>
      <c r="F240" s="254"/>
      <c r="G240" s="254"/>
      <c r="H240" s="152"/>
      <c r="I240" s="152"/>
      <c r="J240" s="152"/>
      <c r="K240" s="152"/>
      <c r="L240" s="152"/>
      <c r="M240" s="152"/>
      <c r="N240" s="151"/>
      <c r="O240" s="151"/>
      <c r="P240" s="151"/>
      <c r="Q240" s="151"/>
      <c r="R240" s="152"/>
      <c r="S240" s="152"/>
      <c r="T240" s="152"/>
      <c r="U240" s="152"/>
      <c r="V240" s="152"/>
      <c r="W240" s="152"/>
      <c r="X240" s="152"/>
      <c r="Y240" s="152"/>
      <c r="Z240" s="141"/>
      <c r="AA240" s="141"/>
      <c r="AB240" s="141"/>
      <c r="AC240" s="141"/>
      <c r="AD240" s="141"/>
      <c r="AE240" s="141"/>
      <c r="AF240" s="141"/>
      <c r="AG240" s="141" t="s">
        <v>246</v>
      </c>
      <c r="AH240" s="141"/>
      <c r="AI240" s="141"/>
      <c r="AJ240" s="141"/>
      <c r="AK240" s="141"/>
      <c r="AL240" s="141"/>
      <c r="AM240" s="141"/>
      <c r="AN240" s="141"/>
      <c r="AO240" s="141"/>
      <c r="AP240" s="141"/>
      <c r="AQ240" s="141"/>
      <c r="AR240" s="141"/>
      <c r="AS240" s="141"/>
      <c r="AT240" s="141"/>
      <c r="AU240" s="141"/>
      <c r="AV240" s="141"/>
      <c r="AW240" s="141"/>
      <c r="AX240" s="141"/>
      <c r="AY240" s="141"/>
      <c r="AZ240" s="141"/>
      <c r="BA240" s="141"/>
      <c r="BB240" s="141"/>
      <c r="BC240" s="141"/>
      <c r="BD240" s="141"/>
      <c r="BE240" s="141"/>
      <c r="BF240" s="141"/>
      <c r="BG240" s="141"/>
      <c r="BH240" s="141"/>
    </row>
    <row r="241" spans="1:60" outlineLevel="3" x14ac:dyDescent="0.2">
      <c r="A241" s="148"/>
      <c r="B241" s="149"/>
      <c r="C241" s="267" t="s">
        <v>412</v>
      </c>
      <c r="D241" s="268"/>
      <c r="E241" s="268"/>
      <c r="F241" s="268"/>
      <c r="G241" s="268"/>
      <c r="H241" s="152"/>
      <c r="I241" s="152"/>
      <c r="J241" s="152"/>
      <c r="K241" s="152"/>
      <c r="L241" s="152"/>
      <c r="M241" s="152"/>
      <c r="N241" s="151"/>
      <c r="O241" s="151"/>
      <c r="P241" s="151"/>
      <c r="Q241" s="151"/>
      <c r="R241" s="152"/>
      <c r="S241" s="152"/>
      <c r="T241" s="152"/>
      <c r="U241" s="152"/>
      <c r="V241" s="152"/>
      <c r="W241" s="152"/>
      <c r="X241" s="152"/>
      <c r="Y241" s="152"/>
      <c r="Z241" s="141"/>
      <c r="AA241" s="141"/>
      <c r="AB241" s="141"/>
      <c r="AC241" s="141"/>
      <c r="AD241" s="141"/>
      <c r="AE241" s="141"/>
      <c r="AF241" s="141"/>
      <c r="AG241" s="141" t="s">
        <v>246</v>
      </c>
      <c r="AH241" s="141"/>
      <c r="AI241" s="141"/>
      <c r="AJ241" s="141"/>
      <c r="AK241" s="141"/>
      <c r="AL241" s="141"/>
      <c r="AM241" s="141"/>
      <c r="AN241" s="141"/>
      <c r="AO241" s="141"/>
      <c r="AP241" s="141"/>
      <c r="AQ241" s="141"/>
      <c r="AR241" s="141"/>
      <c r="AS241" s="141"/>
      <c r="AT241" s="141"/>
      <c r="AU241" s="141"/>
      <c r="AV241" s="141"/>
      <c r="AW241" s="141"/>
      <c r="AX241" s="141"/>
      <c r="AY241" s="141"/>
      <c r="AZ241" s="141"/>
      <c r="BA241" s="141"/>
      <c r="BB241" s="141"/>
      <c r="BC241" s="141"/>
      <c r="BD241" s="141"/>
      <c r="BE241" s="141"/>
      <c r="BF241" s="141"/>
      <c r="BG241" s="141"/>
      <c r="BH241" s="141"/>
    </row>
    <row r="242" spans="1:60" outlineLevel="2" x14ac:dyDescent="0.2">
      <c r="A242" s="148"/>
      <c r="B242" s="149"/>
      <c r="C242" s="182" t="s">
        <v>2361</v>
      </c>
      <c r="D242" s="154"/>
      <c r="E242" s="155">
        <v>1</v>
      </c>
      <c r="F242" s="152"/>
      <c r="G242" s="152"/>
      <c r="H242" s="152"/>
      <c r="I242" s="152"/>
      <c r="J242" s="152"/>
      <c r="K242" s="152"/>
      <c r="L242" s="152"/>
      <c r="M242" s="152"/>
      <c r="N242" s="151"/>
      <c r="O242" s="151"/>
      <c r="P242" s="151"/>
      <c r="Q242" s="151"/>
      <c r="R242" s="152"/>
      <c r="S242" s="152"/>
      <c r="T242" s="152"/>
      <c r="U242" s="152"/>
      <c r="V242" s="152"/>
      <c r="W242" s="152"/>
      <c r="X242" s="152"/>
      <c r="Y242" s="152"/>
      <c r="Z242" s="141"/>
      <c r="AA242" s="141"/>
      <c r="AB242" s="141"/>
      <c r="AC242" s="141"/>
      <c r="AD242" s="141"/>
      <c r="AE242" s="141"/>
      <c r="AF242" s="141"/>
      <c r="AG242" s="141" t="s">
        <v>241</v>
      </c>
      <c r="AH242" s="141">
        <v>0</v>
      </c>
      <c r="AI242" s="141"/>
      <c r="AJ242" s="141"/>
      <c r="AK242" s="141"/>
      <c r="AL242" s="141"/>
      <c r="AM242" s="141"/>
      <c r="AN242" s="141"/>
      <c r="AO242" s="141"/>
      <c r="AP242" s="141"/>
      <c r="AQ242" s="141"/>
      <c r="AR242" s="141"/>
      <c r="AS242" s="141"/>
      <c r="AT242" s="141"/>
      <c r="AU242" s="141"/>
      <c r="AV242" s="141"/>
      <c r="AW242" s="141"/>
      <c r="AX242" s="141"/>
      <c r="AY242" s="141"/>
      <c r="AZ242" s="141"/>
      <c r="BA242" s="141"/>
      <c r="BB242" s="141"/>
      <c r="BC242" s="141"/>
      <c r="BD242" s="141"/>
      <c r="BE242" s="141"/>
      <c r="BF242" s="141"/>
      <c r="BG242" s="141"/>
      <c r="BH242" s="141"/>
    </row>
    <row r="243" spans="1:60" outlineLevel="1" x14ac:dyDescent="0.2">
      <c r="A243" s="164">
        <v>71</v>
      </c>
      <c r="B243" s="165" t="s">
        <v>2362</v>
      </c>
      <c r="C243" s="181" t="s">
        <v>2363</v>
      </c>
      <c r="D243" s="166" t="s">
        <v>317</v>
      </c>
      <c r="E243" s="167">
        <v>2</v>
      </c>
      <c r="F243" s="168"/>
      <c r="G243" s="169">
        <f>ROUND(E243*F243,2)</f>
        <v>0</v>
      </c>
      <c r="H243" s="168"/>
      <c r="I243" s="169">
        <f>ROUND(E243*H243,2)</f>
        <v>0</v>
      </c>
      <c r="J243" s="168"/>
      <c r="K243" s="169">
        <f>ROUND(E243*J243,2)</f>
        <v>0</v>
      </c>
      <c r="L243" s="169">
        <v>21</v>
      </c>
      <c r="M243" s="169">
        <f>G243*(1+L243/100)</f>
        <v>0</v>
      </c>
      <c r="N243" s="167">
        <v>0.02</v>
      </c>
      <c r="O243" s="167">
        <f>ROUND(E243*N243,2)</f>
        <v>0.04</v>
      </c>
      <c r="P243" s="167">
        <v>0</v>
      </c>
      <c r="Q243" s="167">
        <f>ROUND(E243*P243,2)</f>
        <v>0</v>
      </c>
      <c r="R243" s="169"/>
      <c r="S243" s="169" t="s">
        <v>267</v>
      </c>
      <c r="T243" s="170" t="s">
        <v>275</v>
      </c>
      <c r="U243" s="152">
        <v>0.45</v>
      </c>
      <c r="V243" s="152">
        <f>ROUND(E243*U243,2)</f>
        <v>0.9</v>
      </c>
      <c r="W243" s="152"/>
      <c r="X243" s="152" t="s">
        <v>285</v>
      </c>
      <c r="Y243" s="152" t="s">
        <v>236</v>
      </c>
      <c r="Z243" s="141"/>
      <c r="AA243" s="141"/>
      <c r="AB243" s="141"/>
      <c r="AC243" s="141"/>
      <c r="AD243" s="141"/>
      <c r="AE243" s="141"/>
      <c r="AF243" s="141"/>
      <c r="AG243" s="141" t="s">
        <v>286</v>
      </c>
      <c r="AH243" s="141"/>
      <c r="AI243" s="141"/>
      <c r="AJ243" s="141"/>
      <c r="AK243" s="141"/>
      <c r="AL243" s="141"/>
      <c r="AM243" s="141"/>
      <c r="AN243" s="141"/>
      <c r="AO243" s="141"/>
      <c r="AP243" s="141"/>
      <c r="AQ243" s="141"/>
      <c r="AR243" s="141"/>
      <c r="AS243" s="141"/>
      <c r="AT243" s="141"/>
      <c r="AU243" s="141"/>
      <c r="AV243" s="141"/>
      <c r="AW243" s="141"/>
      <c r="AX243" s="141"/>
      <c r="AY243" s="141"/>
      <c r="AZ243" s="141"/>
      <c r="BA243" s="141"/>
      <c r="BB243" s="141"/>
      <c r="BC243" s="141"/>
      <c r="BD243" s="141"/>
      <c r="BE243" s="141"/>
      <c r="BF243" s="141"/>
      <c r="BG243" s="141"/>
      <c r="BH243" s="141"/>
    </row>
    <row r="244" spans="1:60" outlineLevel="2" x14ac:dyDescent="0.2">
      <c r="A244" s="148"/>
      <c r="B244" s="149"/>
      <c r="C244" s="253" t="s">
        <v>2360</v>
      </c>
      <c r="D244" s="254"/>
      <c r="E244" s="254"/>
      <c r="F244" s="254"/>
      <c r="G244" s="254"/>
      <c r="H244" s="152"/>
      <c r="I244" s="152"/>
      <c r="J244" s="152"/>
      <c r="K244" s="152"/>
      <c r="L244" s="152"/>
      <c r="M244" s="152"/>
      <c r="N244" s="151"/>
      <c r="O244" s="151"/>
      <c r="P244" s="151"/>
      <c r="Q244" s="151"/>
      <c r="R244" s="152"/>
      <c r="S244" s="152"/>
      <c r="T244" s="152"/>
      <c r="U244" s="152"/>
      <c r="V244" s="152"/>
      <c r="W244" s="152"/>
      <c r="X244" s="152"/>
      <c r="Y244" s="152"/>
      <c r="Z244" s="141"/>
      <c r="AA244" s="141"/>
      <c r="AB244" s="141"/>
      <c r="AC244" s="141"/>
      <c r="AD244" s="141"/>
      <c r="AE244" s="141"/>
      <c r="AF244" s="141"/>
      <c r="AG244" s="141" t="s">
        <v>246</v>
      </c>
      <c r="AH244" s="141"/>
      <c r="AI244" s="141"/>
      <c r="AJ244" s="141"/>
      <c r="AK244" s="141"/>
      <c r="AL244" s="141"/>
      <c r="AM244" s="141"/>
      <c r="AN244" s="141"/>
      <c r="AO244" s="141"/>
      <c r="AP244" s="141"/>
      <c r="AQ244" s="141"/>
      <c r="AR244" s="141"/>
      <c r="AS244" s="141"/>
      <c r="AT244" s="141"/>
      <c r="AU244" s="141"/>
      <c r="AV244" s="141"/>
      <c r="AW244" s="141"/>
      <c r="AX244" s="141"/>
      <c r="AY244" s="141"/>
      <c r="AZ244" s="141"/>
      <c r="BA244" s="141"/>
      <c r="BB244" s="141"/>
      <c r="BC244" s="141"/>
      <c r="BD244" s="141"/>
      <c r="BE244" s="141"/>
      <c r="BF244" s="141"/>
      <c r="BG244" s="141"/>
      <c r="BH244" s="141"/>
    </row>
    <row r="245" spans="1:60" outlineLevel="3" x14ac:dyDescent="0.2">
      <c r="A245" s="148"/>
      <c r="B245" s="149"/>
      <c r="C245" s="267" t="s">
        <v>412</v>
      </c>
      <c r="D245" s="268"/>
      <c r="E245" s="268"/>
      <c r="F245" s="268"/>
      <c r="G245" s="268"/>
      <c r="H245" s="152"/>
      <c r="I245" s="152"/>
      <c r="J245" s="152"/>
      <c r="K245" s="152"/>
      <c r="L245" s="152"/>
      <c r="M245" s="152"/>
      <c r="N245" s="151"/>
      <c r="O245" s="151"/>
      <c r="P245" s="151"/>
      <c r="Q245" s="151"/>
      <c r="R245" s="152"/>
      <c r="S245" s="152"/>
      <c r="T245" s="152"/>
      <c r="U245" s="152"/>
      <c r="V245" s="152"/>
      <c r="W245" s="152"/>
      <c r="X245" s="152"/>
      <c r="Y245" s="152"/>
      <c r="Z245" s="141"/>
      <c r="AA245" s="141"/>
      <c r="AB245" s="141"/>
      <c r="AC245" s="141"/>
      <c r="AD245" s="141"/>
      <c r="AE245" s="141"/>
      <c r="AF245" s="141"/>
      <c r="AG245" s="141" t="s">
        <v>246</v>
      </c>
      <c r="AH245" s="141"/>
      <c r="AI245" s="141"/>
      <c r="AJ245" s="141"/>
      <c r="AK245" s="141"/>
      <c r="AL245" s="141"/>
      <c r="AM245" s="141"/>
      <c r="AN245" s="141"/>
      <c r="AO245" s="141"/>
      <c r="AP245" s="141"/>
      <c r="AQ245" s="141"/>
      <c r="AR245" s="141"/>
      <c r="AS245" s="141"/>
      <c r="AT245" s="141"/>
      <c r="AU245" s="141"/>
      <c r="AV245" s="141"/>
      <c r="AW245" s="141"/>
      <c r="AX245" s="141"/>
      <c r="AY245" s="141"/>
      <c r="AZ245" s="141"/>
      <c r="BA245" s="141"/>
      <c r="BB245" s="141"/>
      <c r="BC245" s="141"/>
      <c r="BD245" s="141"/>
      <c r="BE245" s="141"/>
      <c r="BF245" s="141"/>
      <c r="BG245" s="141"/>
      <c r="BH245" s="141"/>
    </row>
    <row r="246" spans="1:60" outlineLevel="2" x14ac:dyDescent="0.2">
      <c r="A246" s="148"/>
      <c r="B246" s="149"/>
      <c r="C246" s="182" t="s">
        <v>2364</v>
      </c>
      <c r="D246" s="154"/>
      <c r="E246" s="155">
        <v>2</v>
      </c>
      <c r="F246" s="152"/>
      <c r="G246" s="152"/>
      <c r="H246" s="152"/>
      <c r="I246" s="152"/>
      <c r="J246" s="152"/>
      <c r="K246" s="152"/>
      <c r="L246" s="152"/>
      <c r="M246" s="152"/>
      <c r="N246" s="151"/>
      <c r="O246" s="151"/>
      <c r="P246" s="151"/>
      <c r="Q246" s="151"/>
      <c r="R246" s="152"/>
      <c r="S246" s="152"/>
      <c r="T246" s="152"/>
      <c r="U246" s="152"/>
      <c r="V246" s="152"/>
      <c r="W246" s="152"/>
      <c r="X246" s="152"/>
      <c r="Y246" s="152"/>
      <c r="Z246" s="141"/>
      <c r="AA246" s="141"/>
      <c r="AB246" s="141"/>
      <c r="AC246" s="141"/>
      <c r="AD246" s="141"/>
      <c r="AE246" s="141"/>
      <c r="AF246" s="141"/>
      <c r="AG246" s="141" t="s">
        <v>241</v>
      </c>
      <c r="AH246" s="141">
        <v>0</v>
      </c>
      <c r="AI246" s="141"/>
      <c r="AJ246" s="141"/>
      <c r="AK246" s="141"/>
      <c r="AL246" s="141"/>
      <c r="AM246" s="141"/>
      <c r="AN246" s="141"/>
      <c r="AO246" s="141"/>
      <c r="AP246" s="141"/>
      <c r="AQ246" s="141"/>
      <c r="AR246" s="141"/>
      <c r="AS246" s="141"/>
      <c r="AT246" s="141"/>
      <c r="AU246" s="141"/>
      <c r="AV246" s="141"/>
      <c r="AW246" s="141"/>
      <c r="AX246" s="141"/>
      <c r="AY246" s="141"/>
      <c r="AZ246" s="141"/>
      <c r="BA246" s="141"/>
      <c r="BB246" s="141"/>
      <c r="BC246" s="141"/>
      <c r="BD246" s="141"/>
      <c r="BE246" s="141"/>
      <c r="BF246" s="141"/>
      <c r="BG246" s="141"/>
      <c r="BH246" s="141"/>
    </row>
    <row r="247" spans="1:60" ht="22.5" outlineLevel="1" x14ac:dyDescent="0.2">
      <c r="A247" s="164">
        <v>72</v>
      </c>
      <c r="B247" s="165" t="s">
        <v>2365</v>
      </c>
      <c r="C247" s="181" t="s">
        <v>2366</v>
      </c>
      <c r="D247" s="166" t="s">
        <v>317</v>
      </c>
      <c r="E247" s="167">
        <v>2</v>
      </c>
      <c r="F247" s="168"/>
      <c r="G247" s="169">
        <f>ROUND(E247*F247,2)</f>
        <v>0</v>
      </c>
      <c r="H247" s="168"/>
      <c r="I247" s="169">
        <f>ROUND(E247*H247,2)</f>
        <v>0</v>
      </c>
      <c r="J247" s="168"/>
      <c r="K247" s="169">
        <f>ROUND(E247*J247,2)</f>
        <v>0</v>
      </c>
      <c r="L247" s="169">
        <v>21</v>
      </c>
      <c r="M247" s="169">
        <f>G247*(1+L247/100)</f>
        <v>0</v>
      </c>
      <c r="N247" s="167">
        <v>6.5000000000000002E-2</v>
      </c>
      <c r="O247" s="167">
        <f>ROUND(E247*N247,2)</f>
        <v>0.13</v>
      </c>
      <c r="P247" s="167">
        <v>0</v>
      </c>
      <c r="Q247" s="167">
        <f>ROUND(E247*P247,2)</f>
        <v>0</v>
      </c>
      <c r="R247" s="169"/>
      <c r="S247" s="169" t="s">
        <v>267</v>
      </c>
      <c r="T247" s="170" t="s">
        <v>275</v>
      </c>
      <c r="U247" s="152">
        <v>24.400490000000001</v>
      </c>
      <c r="V247" s="152">
        <f>ROUND(E247*U247,2)</f>
        <v>48.8</v>
      </c>
      <c r="W247" s="152"/>
      <c r="X247" s="152" t="s">
        <v>285</v>
      </c>
      <c r="Y247" s="152" t="s">
        <v>236</v>
      </c>
      <c r="Z247" s="141"/>
      <c r="AA247" s="141"/>
      <c r="AB247" s="141"/>
      <c r="AC247" s="141"/>
      <c r="AD247" s="141"/>
      <c r="AE247" s="141"/>
      <c r="AF247" s="141"/>
      <c r="AG247" s="141" t="s">
        <v>286</v>
      </c>
      <c r="AH247" s="141"/>
      <c r="AI247" s="141"/>
      <c r="AJ247" s="141"/>
      <c r="AK247" s="141"/>
      <c r="AL247" s="141"/>
      <c r="AM247" s="141"/>
      <c r="AN247" s="141"/>
      <c r="AO247" s="141"/>
      <c r="AP247" s="141"/>
      <c r="AQ247" s="141"/>
      <c r="AR247" s="141"/>
      <c r="AS247" s="141"/>
      <c r="AT247" s="141"/>
      <c r="AU247" s="141"/>
      <c r="AV247" s="141"/>
      <c r="AW247" s="141"/>
      <c r="AX247" s="141"/>
      <c r="AY247" s="141"/>
      <c r="AZ247" s="141"/>
      <c r="BA247" s="141"/>
      <c r="BB247" s="141"/>
      <c r="BC247" s="141"/>
      <c r="BD247" s="141"/>
      <c r="BE247" s="141"/>
      <c r="BF247" s="141"/>
      <c r="BG247" s="141"/>
      <c r="BH247" s="141"/>
    </row>
    <row r="248" spans="1:60" outlineLevel="2" x14ac:dyDescent="0.2">
      <c r="A248" s="148"/>
      <c r="B248" s="149"/>
      <c r="C248" s="253" t="s">
        <v>2360</v>
      </c>
      <c r="D248" s="254"/>
      <c r="E248" s="254"/>
      <c r="F248" s="254"/>
      <c r="G248" s="254"/>
      <c r="H248" s="152"/>
      <c r="I248" s="152"/>
      <c r="J248" s="152"/>
      <c r="K248" s="152"/>
      <c r="L248" s="152"/>
      <c r="M248" s="152"/>
      <c r="N248" s="151"/>
      <c r="O248" s="151"/>
      <c r="P248" s="151"/>
      <c r="Q248" s="151"/>
      <c r="R248" s="152"/>
      <c r="S248" s="152"/>
      <c r="T248" s="152"/>
      <c r="U248" s="152"/>
      <c r="V248" s="152"/>
      <c r="W248" s="152"/>
      <c r="X248" s="152"/>
      <c r="Y248" s="152"/>
      <c r="Z248" s="141"/>
      <c r="AA248" s="141"/>
      <c r="AB248" s="141"/>
      <c r="AC248" s="141"/>
      <c r="AD248" s="141"/>
      <c r="AE248" s="141"/>
      <c r="AF248" s="141"/>
      <c r="AG248" s="141" t="s">
        <v>246</v>
      </c>
      <c r="AH248" s="141"/>
      <c r="AI248" s="141"/>
      <c r="AJ248" s="141"/>
      <c r="AK248" s="141"/>
      <c r="AL248" s="141"/>
      <c r="AM248" s="141"/>
      <c r="AN248" s="141"/>
      <c r="AO248" s="141"/>
      <c r="AP248" s="141"/>
      <c r="AQ248" s="141"/>
      <c r="AR248" s="141"/>
      <c r="AS248" s="141"/>
      <c r="AT248" s="141"/>
      <c r="AU248" s="141"/>
      <c r="AV248" s="141"/>
      <c r="AW248" s="141"/>
      <c r="AX248" s="141"/>
      <c r="AY248" s="141"/>
      <c r="AZ248" s="141"/>
      <c r="BA248" s="141"/>
      <c r="BB248" s="141"/>
      <c r="BC248" s="141"/>
      <c r="BD248" s="141"/>
      <c r="BE248" s="141"/>
      <c r="BF248" s="141"/>
      <c r="BG248" s="141"/>
      <c r="BH248" s="141"/>
    </row>
    <row r="249" spans="1:60" outlineLevel="3" x14ac:dyDescent="0.2">
      <c r="A249" s="148"/>
      <c r="B249" s="149"/>
      <c r="C249" s="267" t="s">
        <v>412</v>
      </c>
      <c r="D249" s="268"/>
      <c r="E249" s="268"/>
      <c r="F249" s="268"/>
      <c r="G249" s="268"/>
      <c r="H249" s="152"/>
      <c r="I249" s="152"/>
      <c r="J249" s="152"/>
      <c r="K249" s="152"/>
      <c r="L249" s="152"/>
      <c r="M249" s="152"/>
      <c r="N249" s="151"/>
      <c r="O249" s="151"/>
      <c r="P249" s="151"/>
      <c r="Q249" s="151"/>
      <c r="R249" s="152"/>
      <c r="S249" s="152"/>
      <c r="T249" s="152"/>
      <c r="U249" s="152"/>
      <c r="V249" s="152"/>
      <c r="W249" s="152"/>
      <c r="X249" s="152"/>
      <c r="Y249" s="152"/>
      <c r="Z249" s="141"/>
      <c r="AA249" s="141"/>
      <c r="AB249" s="141"/>
      <c r="AC249" s="141"/>
      <c r="AD249" s="141"/>
      <c r="AE249" s="141"/>
      <c r="AF249" s="141"/>
      <c r="AG249" s="141" t="s">
        <v>246</v>
      </c>
      <c r="AH249" s="141"/>
      <c r="AI249" s="141"/>
      <c r="AJ249" s="141"/>
      <c r="AK249" s="141"/>
      <c r="AL249" s="141"/>
      <c r="AM249" s="141"/>
      <c r="AN249" s="141"/>
      <c r="AO249" s="141"/>
      <c r="AP249" s="141"/>
      <c r="AQ249" s="141"/>
      <c r="AR249" s="141"/>
      <c r="AS249" s="141"/>
      <c r="AT249" s="141"/>
      <c r="AU249" s="141"/>
      <c r="AV249" s="141"/>
      <c r="AW249" s="141"/>
      <c r="AX249" s="141"/>
      <c r="AY249" s="141"/>
      <c r="AZ249" s="141"/>
      <c r="BA249" s="141"/>
      <c r="BB249" s="141"/>
      <c r="BC249" s="141"/>
      <c r="BD249" s="141"/>
      <c r="BE249" s="141"/>
      <c r="BF249" s="141"/>
      <c r="BG249" s="141"/>
      <c r="BH249" s="141"/>
    </row>
    <row r="250" spans="1:60" outlineLevel="2" x14ac:dyDescent="0.2">
      <c r="A250" s="148"/>
      <c r="B250" s="149"/>
      <c r="C250" s="182" t="s">
        <v>2367</v>
      </c>
      <c r="D250" s="154"/>
      <c r="E250" s="155">
        <v>2</v>
      </c>
      <c r="F250" s="152"/>
      <c r="G250" s="152"/>
      <c r="H250" s="152"/>
      <c r="I250" s="152"/>
      <c r="J250" s="152"/>
      <c r="K250" s="152"/>
      <c r="L250" s="152"/>
      <c r="M250" s="152"/>
      <c r="N250" s="151"/>
      <c r="O250" s="151"/>
      <c r="P250" s="151"/>
      <c r="Q250" s="151"/>
      <c r="R250" s="152"/>
      <c r="S250" s="152"/>
      <c r="T250" s="152"/>
      <c r="U250" s="152"/>
      <c r="V250" s="152"/>
      <c r="W250" s="152"/>
      <c r="X250" s="152"/>
      <c r="Y250" s="152"/>
      <c r="Z250" s="141"/>
      <c r="AA250" s="141"/>
      <c r="AB250" s="141"/>
      <c r="AC250" s="141"/>
      <c r="AD250" s="141"/>
      <c r="AE250" s="141"/>
      <c r="AF250" s="141"/>
      <c r="AG250" s="141" t="s">
        <v>241</v>
      </c>
      <c r="AH250" s="141">
        <v>0</v>
      </c>
      <c r="AI250" s="141"/>
      <c r="AJ250" s="141"/>
      <c r="AK250" s="141"/>
      <c r="AL250" s="141"/>
      <c r="AM250" s="141"/>
      <c r="AN250" s="141"/>
      <c r="AO250" s="141"/>
      <c r="AP250" s="141"/>
      <c r="AQ250" s="141"/>
      <c r="AR250" s="141"/>
      <c r="AS250" s="141"/>
      <c r="AT250" s="141"/>
      <c r="AU250" s="141"/>
      <c r="AV250" s="141"/>
      <c r="AW250" s="141"/>
      <c r="AX250" s="141"/>
      <c r="AY250" s="141"/>
      <c r="AZ250" s="141"/>
      <c r="BA250" s="141"/>
      <c r="BB250" s="141"/>
      <c r="BC250" s="141"/>
      <c r="BD250" s="141"/>
      <c r="BE250" s="141"/>
      <c r="BF250" s="141"/>
      <c r="BG250" s="141"/>
      <c r="BH250" s="141"/>
    </row>
    <row r="251" spans="1:60" ht="22.5" outlineLevel="1" x14ac:dyDescent="0.2">
      <c r="A251" s="164">
        <v>73</v>
      </c>
      <c r="B251" s="165" t="s">
        <v>2368</v>
      </c>
      <c r="C251" s="181" t="s">
        <v>2369</v>
      </c>
      <c r="D251" s="166" t="s">
        <v>317</v>
      </c>
      <c r="E251" s="167">
        <v>1</v>
      </c>
      <c r="F251" s="168"/>
      <c r="G251" s="169">
        <f>ROUND(E251*F251,2)</f>
        <v>0</v>
      </c>
      <c r="H251" s="168"/>
      <c r="I251" s="169">
        <f>ROUND(E251*H251,2)</f>
        <v>0</v>
      </c>
      <c r="J251" s="168"/>
      <c r="K251" s="169">
        <f>ROUND(E251*J251,2)</f>
        <v>0</v>
      </c>
      <c r="L251" s="169">
        <v>21</v>
      </c>
      <c r="M251" s="169">
        <f>G251*(1+L251/100)</f>
        <v>0</v>
      </c>
      <c r="N251" s="167">
        <v>0.08</v>
      </c>
      <c r="O251" s="167">
        <f>ROUND(E251*N251,2)</f>
        <v>0.08</v>
      </c>
      <c r="P251" s="167">
        <v>0</v>
      </c>
      <c r="Q251" s="167">
        <f>ROUND(E251*P251,2)</f>
        <v>0</v>
      </c>
      <c r="R251" s="169"/>
      <c r="S251" s="169" t="s">
        <v>267</v>
      </c>
      <c r="T251" s="170" t="s">
        <v>275</v>
      </c>
      <c r="U251" s="152">
        <v>4.6796600000000002</v>
      </c>
      <c r="V251" s="152">
        <f>ROUND(E251*U251,2)</f>
        <v>4.68</v>
      </c>
      <c r="W251" s="152"/>
      <c r="X251" s="152" t="s">
        <v>285</v>
      </c>
      <c r="Y251" s="152" t="s">
        <v>236</v>
      </c>
      <c r="Z251" s="141"/>
      <c r="AA251" s="141"/>
      <c r="AB251" s="141"/>
      <c r="AC251" s="141"/>
      <c r="AD251" s="141"/>
      <c r="AE251" s="141"/>
      <c r="AF251" s="141"/>
      <c r="AG251" s="141" t="s">
        <v>286</v>
      </c>
      <c r="AH251" s="141"/>
      <c r="AI251" s="141"/>
      <c r="AJ251" s="141"/>
      <c r="AK251" s="141"/>
      <c r="AL251" s="141"/>
      <c r="AM251" s="141"/>
      <c r="AN251" s="141"/>
      <c r="AO251" s="141"/>
      <c r="AP251" s="141"/>
      <c r="AQ251" s="141"/>
      <c r="AR251" s="141"/>
      <c r="AS251" s="141"/>
      <c r="AT251" s="141"/>
      <c r="AU251" s="141"/>
      <c r="AV251" s="141"/>
      <c r="AW251" s="141"/>
      <c r="AX251" s="141"/>
      <c r="AY251" s="141"/>
      <c r="AZ251" s="141"/>
      <c r="BA251" s="141"/>
      <c r="BB251" s="141"/>
      <c r="BC251" s="141"/>
      <c r="BD251" s="141"/>
      <c r="BE251" s="141"/>
      <c r="BF251" s="141"/>
      <c r="BG251" s="141"/>
      <c r="BH251" s="141"/>
    </row>
    <row r="252" spans="1:60" outlineLevel="2" x14ac:dyDescent="0.2">
      <c r="A252" s="148"/>
      <c r="B252" s="149"/>
      <c r="C252" s="253" t="s">
        <v>412</v>
      </c>
      <c r="D252" s="254"/>
      <c r="E252" s="254"/>
      <c r="F252" s="254"/>
      <c r="G252" s="254"/>
      <c r="H252" s="152"/>
      <c r="I252" s="152"/>
      <c r="J252" s="152"/>
      <c r="K252" s="152"/>
      <c r="L252" s="152"/>
      <c r="M252" s="152"/>
      <c r="N252" s="151"/>
      <c r="O252" s="151"/>
      <c r="P252" s="151"/>
      <c r="Q252" s="151"/>
      <c r="R252" s="152"/>
      <c r="S252" s="152"/>
      <c r="T252" s="152"/>
      <c r="U252" s="152"/>
      <c r="V252" s="152"/>
      <c r="W252" s="152"/>
      <c r="X252" s="152"/>
      <c r="Y252" s="152"/>
      <c r="Z252" s="141"/>
      <c r="AA252" s="141"/>
      <c r="AB252" s="141"/>
      <c r="AC252" s="141"/>
      <c r="AD252" s="141"/>
      <c r="AE252" s="141"/>
      <c r="AF252" s="141"/>
      <c r="AG252" s="141" t="s">
        <v>246</v>
      </c>
      <c r="AH252" s="141"/>
      <c r="AI252" s="141"/>
      <c r="AJ252" s="141"/>
      <c r="AK252" s="141"/>
      <c r="AL252" s="141"/>
      <c r="AM252" s="141"/>
      <c r="AN252" s="141"/>
      <c r="AO252" s="141"/>
      <c r="AP252" s="141"/>
      <c r="AQ252" s="141"/>
      <c r="AR252" s="141"/>
      <c r="AS252" s="141"/>
      <c r="AT252" s="141"/>
      <c r="AU252" s="141"/>
      <c r="AV252" s="141"/>
      <c r="AW252" s="141"/>
      <c r="AX252" s="141"/>
      <c r="AY252" s="141"/>
      <c r="AZ252" s="141"/>
      <c r="BA252" s="141"/>
      <c r="BB252" s="141"/>
      <c r="BC252" s="141"/>
      <c r="BD252" s="141"/>
      <c r="BE252" s="141"/>
      <c r="BF252" s="141"/>
      <c r="BG252" s="141"/>
      <c r="BH252" s="141"/>
    </row>
    <row r="253" spans="1:60" outlineLevel="2" x14ac:dyDescent="0.2">
      <c r="A253" s="148"/>
      <c r="B253" s="149"/>
      <c r="C253" s="182" t="s">
        <v>2370</v>
      </c>
      <c r="D253" s="154"/>
      <c r="E253" s="155">
        <v>1</v>
      </c>
      <c r="F253" s="152"/>
      <c r="G253" s="152"/>
      <c r="H253" s="152"/>
      <c r="I253" s="152"/>
      <c r="J253" s="152"/>
      <c r="K253" s="152"/>
      <c r="L253" s="152"/>
      <c r="M253" s="152"/>
      <c r="N253" s="151"/>
      <c r="O253" s="151"/>
      <c r="P253" s="151"/>
      <c r="Q253" s="151"/>
      <c r="R253" s="152"/>
      <c r="S253" s="152"/>
      <c r="T253" s="152"/>
      <c r="U253" s="152"/>
      <c r="V253" s="152"/>
      <c r="W253" s="152"/>
      <c r="X253" s="152"/>
      <c r="Y253" s="152"/>
      <c r="Z253" s="141"/>
      <c r="AA253" s="141"/>
      <c r="AB253" s="141"/>
      <c r="AC253" s="141"/>
      <c r="AD253" s="141"/>
      <c r="AE253" s="141"/>
      <c r="AF253" s="141"/>
      <c r="AG253" s="141" t="s">
        <v>241</v>
      </c>
      <c r="AH253" s="141">
        <v>0</v>
      </c>
      <c r="AI253" s="141"/>
      <c r="AJ253" s="141"/>
      <c r="AK253" s="141"/>
      <c r="AL253" s="141"/>
      <c r="AM253" s="141"/>
      <c r="AN253" s="141"/>
      <c r="AO253" s="141"/>
      <c r="AP253" s="141"/>
      <c r="AQ253" s="141"/>
      <c r="AR253" s="141"/>
      <c r="AS253" s="141"/>
      <c r="AT253" s="141"/>
      <c r="AU253" s="141"/>
      <c r="AV253" s="141"/>
      <c r="AW253" s="141"/>
      <c r="AX253" s="141"/>
      <c r="AY253" s="141"/>
      <c r="AZ253" s="141"/>
      <c r="BA253" s="141"/>
      <c r="BB253" s="141"/>
      <c r="BC253" s="141"/>
      <c r="BD253" s="141"/>
      <c r="BE253" s="141"/>
      <c r="BF253" s="141"/>
      <c r="BG253" s="141"/>
      <c r="BH253" s="141"/>
    </row>
    <row r="254" spans="1:60" x14ac:dyDescent="0.2">
      <c r="A254" s="157" t="s">
        <v>228</v>
      </c>
      <c r="B254" s="158" t="s">
        <v>142</v>
      </c>
      <c r="C254" s="180" t="s">
        <v>143</v>
      </c>
      <c r="D254" s="159"/>
      <c r="E254" s="160"/>
      <c r="F254" s="161"/>
      <c r="G254" s="161">
        <f>SUMIF(AG255:AG256,"&lt;&gt;NOR",G255:G256)</f>
        <v>0</v>
      </c>
      <c r="H254" s="161"/>
      <c r="I254" s="161">
        <f>SUM(I255:I256)</f>
        <v>0</v>
      </c>
      <c r="J254" s="161"/>
      <c r="K254" s="161">
        <f>SUM(K255:K256)</f>
        <v>0</v>
      </c>
      <c r="L254" s="161"/>
      <c r="M254" s="161">
        <f>SUM(M255:M256)</f>
        <v>0</v>
      </c>
      <c r="N254" s="160"/>
      <c r="O254" s="160">
        <f>SUM(O255:O256)</f>
        <v>0</v>
      </c>
      <c r="P254" s="160"/>
      <c r="Q254" s="160">
        <f>SUM(Q255:Q256)</f>
        <v>0</v>
      </c>
      <c r="R254" s="161"/>
      <c r="S254" s="161"/>
      <c r="T254" s="162"/>
      <c r="U254" s="156"/>
      <c r="V254" s="156">
        <f>SUM(V255:V256)</f>
        <v>40</v>
      </c>
      <c r="W254" s="156"/>
      <c r="X254" s="156"/>
      <c r="Y254" s="156"/>
      <c r="AG254" t="s">
        <v>229</v>
      </c>
    </row>
    <row r="255" spans="1:60" outlineLevel="1" x14ac:dyDescent="0.2">
      <c r="A255" s="164">
        <v>74</v>
      </c>
      <c r="B255" s="165" t="s">
        <v>417</v>
      </c>
      <c r="C255" s="181" t="s">
        <v>418</v>
      </c>
      <c r="D255" s="166" t="s">
        <v>232</v>
      </c>
      <c r="E255" s="167">
        <v>40</v>
      </c>
      <c r="F255" s="168"/>
      <c r="G255" s="169">
        <f>ROUND(E255*F255,2)</f>
        <v>0</v>
      </c>
      <c r="H255" s="168"/>
      <c r="I255" s="169">
        <f>ROUND(E255*H255,2)</f>
        <v>0</v>
      </c>
      <c r="J255" s="168"/>
      <c r="K255" s="169">
        <f>ROUND(E255*J255,2)</f>
        <v>0</v>
      </c>
      <c r="L255" s="169">
        <v>21</v>
      </c>
      <c r="M255" s="169">
        <f>G255*(1+L255/100)</f>
        <v>0</v>
      </c>
      <c r="N255" s="167">
        <v>0</v>
      </c>
      <c r="O255" s="167">
        <f>ROUND(E255*N255,2)</f>
        <v>0</v>
      </c>
      <c r="P255" s="167">
        <v>0</v>
      </c>
      <c r="Q255" s="167">
        <f>ROUND(E255*P255,2)</f>
        <v>0</v>
      </c>
      <c r="R255" s="169" t="s">
        <v>419</v>
      </c>
      <c r="S255" s="169" t="s">
        <v>234</v>
      </c>
      <c r="T255" s="170" t="s">
        <v>234</v>
      </c>
      <c r="U255" s="152">
        <v>1</v>
      </c>
      <c r="V255" s="152">
        <f>ROUND(E255*U255,2)</f>
        <v>40</v>
      </c>
      <c r="W255" s="152"/>
      <c r="X255" s="152" t="s">
        <v>143</v>
      </c>
      <c r="Y255" s="152" t="s">
        <v>236</v>
      </c>
      <c r="Z255" s="141"/>
      <c r="AA255" s="141"/>
      <c r="AB255" s="141"/>
      <c r="AC255" s="141"/>
      <c r="AD255" s="141"/>
      <c r="AE255" s="141"/>
      <c r="AF255" s="141"/>
      <c r="AG255" s="141" t="s">
        <v>420</v>
      </c>
      <c r="AH255" s="141"/>
      <c r="AI255" s="141"/>
      <c r="AJ255" s="141"/>
      <c r="AK255" s="141"/>
      <c r="AL255" s="141"/>
      <c r="AM255" s="141"/>
      <c r="AN255" s="141"/>
      <c r="AO255" s="141"/>
      <c r="AP255" s="141"/>
      <c r="AQ255" s="141"/>
      <c r="AR255" s="141"/>
      <c r="AS255" s="141"/>
      <c r="AT255" s="141"/>
      <c r="AU255" s="141"/>
      <c r="AV255" s="141"/>
      <c r="AW255" s="141"/>
      <c r="AX255" s="141"/>
      <c r="AY255" s="141"/>
      <c r="AZ255" s="141"/>
      <c r="BA255" s="141"/>
      <c r="BB255" s="141"/>
      <c r="BC255" s="141"/>
      <c r="BD255" s="141"/>
      <c r="BE255" s="141"/>
      <c r="BF255" s="141"/>
      <c r="BG255" s="141"/>
      <c r="BH255" s="141"/>
    </row>
    <row r="256" spans="1:60" outlineLevel="2" x14ac:dyDescent="0.2">
      <c r="A256" s="148"/>
      <c r="B256" s="149"/>
      <c r="C256" s="182" t="s">
        <v>2371</v>
      </c>
      <c r="D256" s="154"/>
      <c r="E256" s="155">
        <v>40</v>
      </c>
      <c r="F256" s="152"/>
      <c r="G256" s="152"/>
      <c r="H256" s="152"/>
      <c r="I256" s="152"/>
      <c r="J256" s="152"/>
      <c r="K256" s="152"/>
      <c r="L256" s="152"/>
      <c r="M256" s="152"/>
      <c r="N256" s="151"/>
      <c r="O256" s="151"/>
      <c r="P256" s="151"/>
      <c r="Q256" s="151"/>
      <c r="R256" s="152"/>
      <c r="S256" s="152"/>
      <c r="T256" s="152"/>
      <c r="U256" s="152"/>
      <c r="V256" s="152"/>
      <c r="W256" s="152"/>
      <c r="X256" s="152"/>
      <c r="Y256" s="152"/>
      <c r="Z256" s="141"/>
      <c r="AA256" s="141"/>
      <c r="AB256" s="141"/>
      <c r="AC256" s="141"/>
      <c r="AD256" s="141"/>
      <c r="AE256" s="141"/>
      <c r="AF256" s="141"/>
      <c r="AG256" s="141" t="s">
        <v>241</v>
      </c>
      <c r="AH256" s="141">
        <v>0</v>
      </c>
      <c r="AI256" s="141"/>
      <c r="AJ256" s="141"/>
      <c r="AK256" s="141"/>
      <c r="AL256" s="141"/>
      <c r="AM256" s="141"/>
      <c r="AN256" s="141"/>
      <c r="AO256" s="141"/>
      <c r="AP256" s="141"/>
      <c r="AQ256" s="141"/>
      <c r="AR256" s="141"/>
      <c r="AS256" s="141"/>
      <c r="AT256" s="141"/>
      <c r="AU256" s="141"/>
      <c r="AV256" s="141"/>
      <c r="AW256" s="141"/>
      <c r="AX256" s="141"/>
      <c r="AY256" s="141"/>
      <c r="AZ256" s="141"/>
      <c r="BA256" s="141"/>
      <c r="BB256" s="141"/>
      <c r="BC256" s="141"/>
      <c r="BD256" s="141"/>
      <c r="BE256" s="141"/>
      <c r="BF256" s="141"/>
      <c r="BG256" s="141"/>
      <c r="BH256" s="141"/>
    </row>
    <row r="257" spans="1:60" x14ac:dyDescent="0.2">
      <c r="A257" s="157" t="s">
        <v>228</v>
      </c>
      <c r="B257" s="158" t="s">
        <v>146</v>
      </c>
      <c r="C257" s="180" t="s">
        <v>147</v>
      </c>
      <c r="D257" s="159"/>
      <c r="E257" s="160"/>
      <c r="F257" s="161"/>
      <c r="G257" s="161">
        <f>SUMIF(AG258:AG259,"&lt;&gt;NOR",G258:G259)</f>
        <v>0</v>
      </c>
      <c r="H257" s="161"/>
      <c r="I257" s="161">
        <f>SUM(I258:I259)</f>
        <v>0</v>
      </c>
      <c r="J257" s="161"/>
      <c r="K257" s="161">
        <f>SUM(K258:K259)</f>
        <v>0</v>
      </c>
      <c r="L257" s="161"/>
      <c r="M257" s="161">
        <f>SUM(M258:M259)</f>
        <v>0</v>
      </c>
      <c r="N257" s="160"/>
      <c r="O257" s="160">
        <f>SUM(O258:O259)</f>
        <v>0.03</v>
      </c>
      <c r="P257" s="160"/>
      <c r="Q257" s="160">
        <f>SUM(Q258:Q259)</f>
        <v>0</v>
      </c>
      <c r="R257" s="161"/>
      <c r="S257" s="161"/>
      <c r="T257" s="162"/>
      <c r="U257" s="156"/>
      <c r="V257" s="156">
        <f>SUM(V258:V259)</f>
        <v>5.6</v>
      </c>
      <c r="W257" s="156"/>
      <c r="X257" s="156"/>
      <c r="Y257" s="156"/>
      <c r="AG257" t="s">
        <v>229</v>
      </c>
    </row>
    <row r="258" spans="1:60" outlineLevel="1" x14ac:dyDescent="0.2">
      <c r="A258" s="164">
        <v>75</v>
      </c>
      <c r="B258" s="165" t="s">
        <v>2372</v>
      </c>
      <c r="C258" s="181" t="s">
        <v>2373</v>
      </c>
      <c r="D258" s="166" t="s">
        <v>283</v>
      </c>
      <c r="E258" s="167">
        <v>28</v>
      </c>
      <c r="F258" s="168"/>
      <c r="G258" s="169">
        <f>ROUND(E258*F258,2)</f>
        <v>0</v>
      </c>
      <c r="H258" s="168"/>
      <c r="I258" s="169">
        <f>ROUND(E258*H258,2)</f>
        <v>0</v>
      </c>
      <c r="J258" s="168"/>
      <c r="K258" s="169">
        <f>ROUND(E258*J258,2)</f>
        <v>0</v>
      </c>
      <c r="L258" s="169">
        <v>21</v>
      </c>
      <c r="M258" s="169">
        <f>G258*(1+L258/100)</f>
        <v>0</v>
      </c>
      <c r="N258" s="167">
        <v>1E-3</v>
      </c>
      <c r="O258" s="167">
        <f>ROUND(E258*N258,2)</f>
        <v>0.03</v>
      </c>
      <c r="P258" s="167">
        <v>0</v>
      </c>
      <c r="Q258" s="167">
        <f>ROUND(E258*P258,2)</f>
        <v>0</v>
      </c>
      <c r="R258" s="169"/>
      <c r="S258" s="169" t="s">
        <v>267</v>
      </c>
      <c r="T258" s="170" t="s">
        <v>275</v>
      </c>
      <c r="U258" s="152">
        <v>0.2</v>
      </c>
      <c r="V258" s="152">
        <f>ROUND(E258*U258,2)</f>
        <v>5.6</v>
      </c>
      <c r="W258" s="152"/>
      <c r="X258" s="152" t="s">
        <v>285</v>
      </c>
      <c r="Y258" s="152" t="s">
        <v>236</v>
      </c>
      <c r="Z258" s="141"/>
      <c r="AA258" s="141"/>
      <c r="AB258" s="141"/>
      <c r="AC258" s="141"/>
      <c r="AD258" s="141"/>
      <c r="AE258" s="141"/>
      <c r="AF258" s="141"/>
      <c r="AG258" s="141" t="s">
        <v>286</v>
      </c>
      <c r="AH258" s="141"/>
      <c r="AI258" s="141"/>
      <c r="AJ258" s="141"/>
      <c r="AK258" s="141"/>
      <c r="AL258" s="141"/>
      <c r="AM258" s="141"/>
      <c r="AN258" s="141"/>
      <c r="AO258" s="141"/>
      <c r="AP258" s="141"/>
      <c r="AQ258" s="141"/>
      <c r="AR258" s="141"/>
      <c r="AS258" s="141"/>
      <c r="AT258" s="141"/>
      <c r="AU258" s="141"/>
      <c r="AV258" s="141"/>
      <c r="AW258" s="141"/>
      <c r="AX258" s="141"/>
      <c r="AY258" s="141"/>
      <c r="AZ258" s="141"/>
      <c r="BA258" s="141"/>
      <c r="BB258" s="141"/>
      <c r="BC258" s="141"/>
      <c r="BD258" s="141"/>
      <c r="BE258" s="141"/>
      <c r="BF258" s="141"/>
      <c r="BG258" s="141"/>
      <c r="BH258" s="141"/>
    </row>
    <row r="259" spans="1:60" outlineLevel="2" x14ac:dyDescent="0.2">
      <c r="A259" s="148"/>
      <c r="B259" s="149"/>
      <c r="C259" s="182" t="s">
        <v>2374</v>
      </c>
      <c r="D259" s="154"/>
      <c r="E259" s="155">
        <v>28</v>
      </c>
      <c r="F259" s="152"/>
      <c r="G259" s="152"/>
      <c r="H259" s="152"/>
      <c r="I259" s="152"/>
      <c r="J259" s="152"/>
      <c r="K259" s="152"/>
      <c r="L259" s="152"/>
      <c r="M259" s="152"/>
      <c r="N259" s="151"/>
      <c r="O259" s="151"/>
      <c r="P259" s="151"/>
      <c r="Q259" s="151"/>
      <c r="R259" s="152"/>
      <c r="S259" s="152"/>
      <c r="T259" s="152"/>
      <c r="U259" s="152"/>
      <c r="V259" s="152"/>
      <c r="W259" s="152"/>
      <c r="X259" s="152"/>
      <c r="Y259" s="152"/>
      <c r="Z259" s="141"/>
      <c r="AA259" s="141"/>
      <c r="AB259" s="141"/>
      <c r="AC259" s="141"/>
      <c r="AD259" s="141"/>
      <c r="AE259" s="141"/>
      <c r="AF259" s="141"/>
      <c r="AG259" s="141" t="s">
        <v>241</v>
      </c>
      <c r="AH259" s="141">
        <v>0</v>
      </c>
      <c r="AI259" s="141"/>
      <c r="AJ259" s="141"/>
      <c r="AK259" s="141"/>
      <c r="AL259" s="141"/>
      <c r="AM259" s="141"/>
      <c r="AN259" s="141"/>
      <c r="AO259" s="141"/>
      <c r="AP259" s="141"/>
      <c r="AQ259" s="141"/>
      <c r="AR259" s="141"/>
      <c r="AS259" s="141"/>
      <c r="AT259" s="141"/>
      <c r="AU259" s="141"/>
      <c r="AV259" s="141"/>
      <c r="AW259" s="141"/>
      <c r="AX259" s="141"/>
      <c r="AY259" s="141"/>
      <c r="AZ259" s="141"/>
      <c r="BA259" s="141"/>
      <c r="BB259" s="141"/>
      <c r="BC259" s="141"/>
      <c r="BD259" s="141"/>
      <c r="BE259" s="141"/>
      <c r="BF259" s="141"/>
      <c r="BG259" s="141"/>
      <c r="BH259" s="141"/>
    </row>
    <row r="260" spans="1:60" x14ac:dyDescent="0.2">
      <c r="A260" s="157" t="s">
        <v>228</v>
      </c>
      <c r="B260" s="158" t="s">
        <v>148</v>
      </c>
      <c r="C260" s="180" t="s">
        <v>149</v>
      </c>
      <c r="D260" s="159"/>
      <c r="E260" s="160"/>
      <c r="F260" s="161"/>
      <c r="G260" s="161">
        <f>SUMIF(AG261:AG264,"&lt;&gt;NOR",G261:G264)</f>
        <v>0</v>
      </c>
      <c r="H260" s="161"/>
      <c r="I260" s="161">
        <f>SUM(I261:I264)</f>
        <v>0</v>
      </c>
      <c r="J260" s="161"/>
      <c r="K260" s="161">
        <f>SUM(K261:K264)</f>
        <v>0</v>
      </c>
      <c r="L260" s="161"/>
      <c r="M260" s="161">
        <f>SUM(M261:M264)</f>
        <v>0</v>
      </c>
      <c r="N260" s="160"/>
      <c r="O260" s="160">
        <f>SUM(O261:O264)</f>
        <v>0.16999999999999998</v>
      </c>
      <c r="P260" s="160"/>
      <c r="Q260" s="160">
        <f>SUM(Q261:Q264)</f>
        <v>0</v>
      </c>
      <c r="R260" s="161"/>
      <c r="S260" s="161"/>
      <c r="T260" s="162"/>
      <c r="U260" s="156"/>
      <c r="V260" s="156">
        <f>SUM(V261:V264)</f>
        <v>11.899999999999999</v>
      </c>
      <c r="W260" s="156"/>
      <c r="X260" s="156"/>
      <c r="Y260" s="156"/>
      <c r="AG260" t="s">
        <v>229</v>
      </c>
    </row>
    <row r="261" spans="1:60" outlineLevel="1" x14ac:dyDescent="0.2">
      <c r="A261" s="164">
        <v>76</v>
      </c>
      <c r="B261" s="165" t="s">
        <v>864</v>
      </c>
      <c r="C261" s="181" t="s">
        <v>865</v>
      </c>
      <c r="D261" s="166" t="s">
        <v>283</v>
      </c>
      <c r="E261" s="167">
        <v>30.855</v>
      </c>
      <c r="F261" s="168"/>
      <c r="G261" s="169">
        <f>ROUND(E261*F261,2)</f>
        <v>0</v>
      </c>
      <c r="H261" s="168"/>
      <c r="I261" s="169">
        <f>ROUND(E261*H261,2)</f>
        <v>0</v>
      </c>
      <c r="J261" s="168"/>
      <c r="K261" s="169">
        <f>ROUND(E261*J261,2)</f>
        <v>0</v>
      </c>
      <c r="L261" s="169">
        <v>21</v>
      </c>
      <c r="M261" s="169">
        <f>G261*(1+L261/100)</f>
        <v>0</v>
      </c>
      <c r="N261" s="167">
        <v>1.58E-3</v>
      </c>
      <c r="O261" s="167">
        <f>ROUND(E261*N261,2)</f>
        <v>0.05</v>
      </c>
      <c r="P261" s="167">
        <v>0</v>
      </c>
      <c r="Q261" s="167">
        <f>ROUND(E261*P261,2)</f>
        <v>0</v>
      </c>
      <c r="R261" s="169" t="s">
        <v>866</v>
      </c>
      <c r="S261" s="169" t="s">
        <v>234</v>
      </c>
      <c r="T261" s="170" t="s">
        <v>234</v>
      </c>
      <c r="U261" s="152">
        <v>0.214</v>
      </c>
      <c r="V261" s="152">
        <f>ROUND(E261*U261,2)</f>
        <v>6.6</v>
      </c>
      <c r="W261" s="152"/>
      <c r="X261" s="152" t="s">
        <v>285</v>
      </c>
      <c r="Y261" s="152" t="s">
        <v>236</v>
      </c>
      <c r="Z261" s="141"/>
      <c r="AA261" s="141"/>
      <c r="AB261" s="141"/>
      <c r="AC261" s="141"/>
      <c r="AD261" s="141"/>
      <c r="AE261" s="141"/>
      <c r="AF261" s="141"/>
      <c r="AG261" s="141" t="s">
        <v>286</v>
      </c>
      <c r="AH261" s="141"/>
      <c r="AI261" s="141"/>
      <c r="AJ261" s="141"/>
      <c r="AK261" s="141"/>
      <c r="AL261" s="141"/>
      <c r="AM261" s="141"/>
      <c r="AN261" s="141"/>
      <c r="AO261" s="141"/>
      <c r="AP261" s="141"/>
      <c r="AQ261" s="141"/>
      <c r="AR261" s="141"/>
      <c r="AS261" s="141"/>
      <c r="AT261" s="141"/>
      <c r="AU261" s="141"/>
      <c r="AV261" s="141"/>
      <c r="AW261" s="141"/>
      <c r="AX261" s="141"/>
      <c r="AY261" s="141"/>
      <c r="AZ261" s="141"/>
      <c r="BA261" s="141"/>
      <c r="BB261" s="141"/>
      <c r="BC261" s="141"/>
      <c r="BD261" s="141"/>
      <c r="BE261" s="141"/>
      <c r="BF261" s="141"/>
      <c r="BG261" s="141"/>
      <c r="BH261" s="141"/>
    </row>
    <row r="262" spans="1:60" outlineLevel="2" x14ac:dyDescent="0.2">
      <c r="A262" s="148"/>
      <c r="B262" s="149"/>
      <c r="C262" s="182" t="s">
        <v>2375</v>
      </c>
      <c r="D262" s="154"/>
      <c r="E262" s="155">
        <v>30.855</v>
      </c>
      <c r="F262" s="152"/>
      <c r="G262" s="152"/>
      <c r="H262" s="152"/>
      <c r="I262" s="152"/>
      <c r="J262" s="152"/>
      <c r="K262" s="152"/>
      <c r="L262" s="152"/>
      <c r="M262" s="152"/>
      <c r="N262" s="151"/>
      <c r="O262" s="151"/>
      <c r="P262" s="151"/>
      <c r="Q262" s="151"/>
      <c r="R262" s="152"/>
      <c r="S262" s="152"/>
      <c r="T262" s="152"/>
      <c r="U262" s="152"/>
      <c r="V262" s="152"/>
      <c r="W262" s="152"/>
      <c r="X262" s="152"/>
      <c r="Y262" s="152"/>
      <c r="Z262" s="141"/>
      <c r="AA262" s="141"/>
      <c r="AB262" s="141"/>
      <c r="AC262" s="141"/>
      <c r="AD262" s="141"/>
      <c r="AE262" s="141"/>
      <c r="AF262" s="141"/>
      <c r="AG262" s="141" t="s">
        <v>241</v>
      </c>
      <c r="AH262" s="141">
        <v>0</v>
      </c>
      <c r="AI262" s="141"/>
      <c r="AJ262" s="141"/>
      <c r="AK262" s="141"/>
      <c r="AL262" s="141"/>
      <c r="AM262" s="141"/>
      <c r="AN262" s="141"/>
      <c r="AO262" s="141"/>
      <c r="AP262" s="141"/>
      <c r="AQ262" s="141"/>
      <c r="AR262" s="141"/>
      <c r="AS262" s="141"/>
      <c r="AT262" s="141"/>
      <c r="AU262" s="141"/>
      <c r="AV262" s="141"/>
      <c r="AW262" s="141"/>
      <c r="AX262" s="141"/>
      <c r="AY262" s="141"/>
      <c r="AZ262" s="141"/>
      <c r="BA262" s="141"/>
      <c r="BB262" s="141"/>
      <c r="BC262" s="141"/>
      <c r="BD262" s="141"/>
      <c r="BE262" s="141"/>
      <c r="BF262" s="141"/>
      <c r="BG262" s="141"/>
      <c r="BH262" s="141"/>
    </row>
    <row r="263" spans="1:60" outlineLevel="1" x14ac:dyDescent="0.2">
      <c r="A263" s="164">
        <v>77</v>
      </c>
      <c r="B263" s="165" t="s">
        <v>2376</v>
      </c>
      <c r="C263" s="181" t="s">
        <v>2377</v>
      </c>
      <c r="D263" s="166" t="s">
        <v>283</v>
      </c>
      <c r="E263" s="167">
        <v>20.399999999999999</v>
      </c>
      <c r="F263" s="168"/>
      <c r="G263" s="169">
        <f>ROUND(E263*F263,2)</f>
        <v>0</v>
      </c>
      <c r="H263" s="168"/>
      <c r="I263" s="169">
        <f>ROUND(E263*H263,2)</f>
        <v>0</v>
      </c>
      <c r="J263" s="168"/>
      <c r="K263" s="169">
        <f>ROUND(E263*J263,2)</f>
        <v>0</v>
      </c>
      <c r="L263" s="169">
        <v>21</v>
      </c>
      <c r="M263" s="169">
        <f>G263*(1+L263/100)</f>
        <v>0</v>
      </c>
      <c r="N263" s="167">
        <v>5.9100000000000003E-3</v>
      </c>
      <c r="O263" s="167">
        <f>ROUND(E263*N263,2)</f>
        <v>0.12</v>
      </c>
      <c r="P263" s="167">
        <v>0</v>
      </c>
      <c r="Q263" s="167">
        <f>ROUND(E263*P263,2)</f>
        <v>0</v>
      </c>
      <c r="R263" s="169" t="s">
        <v>866</v>
      </c>
      <c r="S263" s="169" t="s">
        <v>234</v>
      </c>
      <c r="T263" s="170" t="s">
        <v>234</v>
      </c>
      <c r="U263" s="152">
        <v>0.26</v>
      </c>
      <c r="V263" s="152">
        <f>ROUND(E263*U263,2)</f>
        <v>5.3</v>
      </c>
      <c r="W263" s="152"/>
      <c r="X263" s="152" t="s">
        <v>285</v>
      </c>
      <c r="Y263" s="152" t="s">
        <v>236</v>
      </c>
      <c r="Z263" s="141"/>
      <c r="AA263" s="141"/>
      <c r="AB263" s="141"/>
      <c r="AC263" s="141"/>
      <c r="AD263" s="141"/>
      <c r="AE263" s="141"/>
      <c r="AF263" s="141"/>
      <c r="AG263" s="141" t="s">
        <v>286</v>
      </c>
      <c r="AH263" s="141"/>
      <c r="AI263" s="141"/>
      <c r="AJ263" s="141"/>
      <c r="AK263" s="141"/>
      <c r="AL263" s="141"/>
      <c r="AM263" s="141"/>
      <c r="AN263" s="141"/>
      <c r="AO263" s="141"/>
      <c r="AP263" s="141"/>
      <c r="AQ263" s="141"/>
      <c r="AR263" s="141"/>
      <c r="AS263" s="141"/>
      <c r="AT263" s="141"/>
      <c r="AU263" s="141"/>
      <c r="AV263" s="141"/>
      <c r="AW263" s="141"/>
      <c r="AX263" s="141"/>
      <c r="AY263" s="141"/>
      <c r="AZ263" s="141"/>
      <c r="BA263" s="141"/>
      <c r="BB263" s="141"/>
      <c r="BC263" s="141"/>
      <c r="BD263" s="141"/>
      <c r="BE263" s="141"/>
      <c r="BF263" s="141"/>
      <c r="BG263" s="141"/>
      <c r="BH263" s="141"/>
    </row>
    <row r="264" spans="1:60" outlineLevel="2" x14ac:dyDescent="0.2">
      <c r="A264" s="148"/>
      <c r="B264" s="149"/>
      <c r="C264" s="182" t="s">
        <v>2378</v>
      </c>
      <c r="D264" s="154"/>
      <c r="E264" s="155">
        <v>20.399999999999999</v>
      </c>
      <c r="F264" s="152"/>
      <c r="G264" s="152"/>
      <c r="H264" s="152"/>
      <c r="I264" s="152"/>
      <c r="J264" s="152"/>
      <c r="K264" s="152"/>
      <c r="L264" s="152"/>
      <c r="M264" s="152"/>
      <c r="N264" s="151"/>
      <c r="O264" s="151"/>
      <c r="P264" s="151"/>
      <c r="Q264" s="151"/>
      <c r="R264" s="152"/>
      <c r="S264" s="152"/>
      <c r="T264" s="152"/>
      <c r="U264" s="152"/>
      <c r="V264" s="152"/>
      <c r="W264" s="152"/>
      <c r="X264" s="152"/>
      <c r="Y264" s="152"/>
      <c r="Z264" s="141"/>
      <c r="AA264" s="141"/>
      <c r="AB264" s="141"/>
      <c r="AC264" s="141"/>
      <c r="AD264" s="141"/>
      <c r="AE264" s="141"/>
      <c r="AF264" s="141"/>
      <c r="AG264" s="141" t="s">
        <v>241</v>
      </c>
      <c r="AH264" s="141">
        <v>0</v>
      </c>
      <c r="AI264" s="141"/>
      <c r="AJ264" s="141"/>
      <c r="AK264" s="141"/>
      <c r="AL264" s="141"/>
      <c r="AM264" s="141"/>
      <c r="AN264" s="141"/>
      <c r="AO264" s="141"/>
      <c r="AP264" s="141"/>
      <c r="AQ264" s="141"/>
      <c r="AR264" s="141"/>
      <c r="AS264" s="141"/>
      <c r="AT264" s="141"/>
      <c r="AU264" s="141"/>
      <c r="AV264" s="141"/>
      <c r="AW264" s="141"/>
      <c r="AX264" s="141"/>
      <c r="AY264" s="141"/>
      <c r="AZ264" s="141"/>
      <c r="BA264" s="141"/>
      <c r="BB264" s="141"/>
      <c r="BC264" s="141"/>
      <c r="BD264" s="141"/>
      <c r="BE264" s="141"/>
      <c r="BF264" s="141"/>
      <c r="BG264" s="141"/>
      <c r="BH264" s="141"/>
    </row>
    <row r="265" spans="1:60" x14ac:dyDescent="0.2">
      <c r="A265" s="157" t="s">
        <v>228</v>
      </c>
      <c r="B265" s="158" t="s">
        <v>150</v>
      </c>
      <c r="C265" s="180" t="s">
        <v>151</v>
      </c>
      <c r="D265" s="159"/>
      <c r="E265" s="160"/>
      <c r="F265" s="161"/>
      <c r="G265" s="161">
        <f>SUMIF(AG266:AG272,"&lt;&gt;NOR",G266:G272)</f>
        <v>0</v>
      </c>
      <c r="H265" s="161"/>
      <c r="I265" s="161">
        <f>SUM(I266:I272)</f>
        <v>0</v>
      </c>
      <c r="J265" s="161"/>
      <c r="K265" s="161">
        <f>SUM(K266:K272)</f>
        <v>0</v>
      </c>
      <c r="L265" s="161"/>
      <c r="M265" s="161">
        <f>SUM(M266:M272)</f>
        <v>0</v>
      </c>
      <c r="N265" s="160"/>
      <c r="O265" s="160">
        <f>SUM(O266:O272)</f>
        <v>0.02</v>
      </c>
      <c r="P265" s="160"/>
      <c r="Q265" s="160">
        <f>SUM(Q266:Q272)</f>
        <v>0</v>
      </c>
      <c r="R265" s="161"/>
      <c r="S265" s="161"/>
      <c r="T265" s="162"/>
      <c r="U265" s="156"/>
      <c r="V265" s="156">
        <f>SUM(V266:V272)</f>
        <v>11.53</v>
      </c>
      <c r="W265" s="156"/>
      <c r="X265" s="156"/>
      <c r="Y265" s="156"/>
      <c r="AG265" t="s">
        <v>229</v>
      </c>
    </row>
    <row r="266" spans="1:60" ht="67.5" outlineLevel="1" x14ac:dyDescent="0.2">
      <c r="A266" s="164">
        <v>78</v>
      </c>
      <c r="B266" s="165" t="s">
        <v>886</v>
      </c>
      <c r="C266" s="181" t="s">
        <v>887</v>
      </c>
      <c r="D266" s="166" t="s">
        <v>283</v>
      </c>
      <c r="E266" s="167">
        <v>39.615000000000002</v>
      </c>
      <c r="F266" s="168"/>
      <c r="G266" s="169">
        <f>ROUND(E266*F266,2)</f>
        <v>0</v>
      </c>
      <c r="H266" s="168"/>
      <c r="I266" s="169">
        <f>ROUND(E266*H266,2)</f>
        <v>0</v>
      </c>
      <c r="J266" s="168"/>
      <c r="K266" s="169">
        <f>ROUND(E266*J266,2)</f>
        <v>0</v>
      </c>
      <c r="L266" s="169">
        <v>21</v>
      </c>
      <c r="M266" s="169">
        <f>G266*(1+L266/100)</f>
        <v>0</v>
      </c>
      <c r="N266" s="167">
        <v>4.0000000000000003E-5</v>
      </c>
      <c r="O266" s="167">
        <f>ROUND(E266*N266,2)</f>
        <v>0</v>
      </c>
      <c r="P266" s="167">
        <v>0</v>
      </c>
      <c r="Q266" s="167">
        <f>ROUND(E266*P266,2)</f>
        <v>0</v>
      </c>
      <c r="R266" s="169" t="s">
        <v>383</v>
      </c>
      <c r="S266" s="169" t="s">
        <v>234</v>
      </c>
      <c r="T266" s="170" t="s">
        <v>234</v>
      </c>
      <c r="U266" s="152">
        <v>0.26300000000000001</v>
      </c>
      <c r="V266" s="152">
        <f>ROUND(E266*U266,2)</f>
        <v>10.42</v>
      </c>
      <c r="W266" s="152"/>
      <c r="X266" s="152" t="s">
        <v>285</v>
      </c>
      <c r="Y266" s="152" t="s">
        <v>236</v>
      </c>
      <c r="Z266" s="141"/>
      <c r="AA266" s="141"/>
      <c r="AB266" s="141"/>
      <c r="AC266" s="141"/>
      <c r="AD266" s="141"/>
      <c r="AE266" s="141"/>
      <c r="AF266" s="141"/>
      <c r="AG266" s="141" t="s">
        <v>286</v>
      </c>
      <c r="AH266" s="141"/>
      <c r="AI266" s="141"/>
      <c r="AJ266" s="141"/>
      <c r="AK266" s="141"/>
      <c r="AL266" s="141"/>
      <c r="AM266" s="141"/>
      <c r="AN266" s="141"/>
      <c r="AO266" s="141"/>
      <c r="AP266" s="141"/>
      <c r="AQ266" s="141"/>
      <c r="AR266" s="141"/>
      <c r="AS266" s="141"/>
      <c r="AT266" s="141"/>
      <c r="AU266" s="141"/>
      <c r="AV266" s="141"/>
      <c r="AW266" s="141"/>
      <c r="AX266" s="141"/>
      <c r="AY266" s="141"/>
      <c r="AZ266" s="141"/>
      <c r="BA266" s="141"/>
      <c r="BB266" s="141"/>
      <c r="BC266" s="141"/>
      <c r="BD266" s="141"/>
      <c r="BE266" s="141"/>
      <c r="BF266" s="141"/>
      <c r="BG266" s="141"/>
      <c r="BH266" s="141"/>
    </row>
    <row r="267" spans="1:60" outlineLevel="2" x14ac:dyDescent="0.2">
      <c r="A267" s="148"/>
      <c r="B267" s="149"/>
      <c r="C267" s="182" t="s">
        <v>2379</v>
      </c>
      <c r="D267" s="154"/>
      <c r="E267" s="155">
        <v>39.615000000000002</v>
      </c>
      <c r="F267" s="152"/>
      <c r="G267" s="152"/>
      <c r="H267" s="152"/>
      <c r="I267" s="152"/>
      <c r="J267" s="152"/>
      <c r="K267" s="152"/>
      <c r="L267" s="152"/>
      <c r="M267" s="152"/>
      <c r="N267" s="151"/>
      <c r="O267" s="151"/>
      <c r="P267" s="151"/>
      <c r="Q267" s="151"/>
      <c r="R267" s="152"/>
      <c r="S267" s="152"/>
      <c r="T267" s="152"/>
      <c r="U267" s="152"/>
      <c r="V267" s="152"/>
      <c r="W267" s="152"/>
      <c r="X267" s="152"/>
      <c r="Y267" s="152"/>
      <c r="Z267" s="141"/>
      <c r="AA267" s="141"/>
      <c r="AB267" s="141"/>
      <c r="AC267" s="141"/>
      <c r="AD267" s="141"/>
      <c r="AE267" s="141"/>
      <c r="AF267" s="141"/>
      <c r="AG267" s="141" t="s">
        <v>241</v>
      </c>
      <c r="AH267" s="141">
        <v>0</v>
      </c>
      <c r="AI267" s="141"/>
      <c r="AJ267" s="141"/>
      <c r="AK267" s="141"/>
      <c r="AL267" s="141"/>
      <c r="AM267" s="141"/>
      <c r="AN267" s="141"/>
      <c r="AO267" s="141"/>
      <c r="AP267" s="141"/>
      <c r="AQ267" s="141"/>
      <c r="AR267" s="141"/>
      <c r="AS267" s="141"/>
      <c r="AT267" s="141"/>
      <c r="AU267" s="141"/>
      <c r="AV267" s="141"/>
      <c r="AW267" s="141"/>
      <c r="AX267" s="141"/>
      <c r="AY267" s="141"/>
      <c r="AZ267" s="141"/>
      <c r="BA267" s="141"/>
      <c r="BB267" s="141"/>
      <c r="BC267" s="141"/>
      <c r="BD267" s="141"/>
      <c r="BE267" s="141"/>
      <c r="BF267" s="141"/>
      <c r="BG267" s="141"/>
      <c r="BH267" s="141"/>
    </row>
    <row r="268" spans="1:60" outlineLevel="1" x14ac:dyDescent="0.2">
      <c r="A268" s="172">
        <v>79</v>
      </c>
      <c r="B268" s="173" t="s">
        <v>1980</v>
      </c>
      <c r="C268" s="183" t="s">
        <v>1981</v>
      </c>
      <c r="D268" s="174" t="s">
        <v>317</v>
      </c>
      <c r="E268" s="175">
        <v>2</v>
      </c>
      <c r="F268" s="176"/>
      <c r="G268" s="177">
        <f>ROUND(E268*F268,2)</f>
        <v>0</v>
      </c>
      <c r="H268" s="176"/>
      <c r="I268" s="177">
        <f>ROUND(E268*H268,2)</f>
        <v>0</v>
      </c>
      <c r="J268" s="176"/>
      <c r="K268" s="177">
        <f>ROUND(E268*J268,2)</f>
        <v>0</v>
      </c>
      <c r="L268" s="177">
        <v>21</v>
      </c>
      <c r="M268" s="177">
        <f>G268*(1+L268/100)</f>
        <v>0</v>
      </c>
      <c r="N268" s="175">
        <v>1.0000000000000001E-5</v>
      </c>
      <c r="O268" s="175">
        <f>ROUND(E268*N268,2)</f>
        <v>0</v>
      </c>
      <c r="P268" s="175">
        <v>0</v>
      </c>
      <c r="Q268" s="175">
        <f>ROUND(E268*P268,2)</f>
        <v>0</v>
      </c>
      <c r="R268" s="177" t="s">
        <v>383</v>
      </c>
      <c r="S268" s="177" t="s">
        <v>234</v>
      </c>
      <c r="T268" s="178" t="s">
        <v>234</v>
      </c>
      <c r="U268" s="152">
        <v>0.17</v>
      </c>
      <c r="V268" s="152">
        <f>ROUND(E268*U268,2)</f>
        <v>0.34</v>
      </c>
      <c r="W268" s="152"/>
      <c r="X268" s="152" t="s">
        <v>285</v>
      </c>
      <c r="Y268" s="152" t="s">
        <v>236</v>
      </c>
      <c r="Z268" s="141"/>
      <c r="AA268" s="141"/>
      <c r="AB268" s="141"/>
      <c r="AC268" s="141"/>
      <c r="AD268" s="141"/>
      <c r="AE268" s="141"/>
      <c r="AF268" s="141"/>
      <c r="AG268" s="141" t="s">
        <v>286</v>
      </c>
      <c r="AH268" s="141"/>
      <c r="AI268" s="141"/>
      <c r="AJ268" s="141"/>
      <c r="AK268" s="141"/>
      <c r="AL268" s="141"/>
      <c r="AM268" s="141"/>
      <c r="AN268" s="141"/>
      <c r="AO268" s="141"/>
      <c r="AP268" s="141"/>
      <c r="AQ268" s="141"/>
      <c r="AR268" s="141"/>
      <c r="AS268" s="141"/>
      <c r="AT268" s="141"/>
      <c r="AU268" s="141"/>
      <c r="AV268" s="141"/>
      <c r="AW268" s="141"/>
      <c r="AX268" s="141"/>
      <c r="AY268" s="141"/>
      <c r="AZ268" s="141"/>
      <c r="BA268" s="141"/>
      <c r="BB268" s="141"/>
      <c r="BC268" s="141"/>
      <c r="BD268" s="141"/>
      <c r="BE268" s="141"/>
      <c r="BF268" s="141"/>
      <c r="BG268" s="141"/>
      <c r="BH268" s="141"/>
    </row>
    <row r="269" spans="1:60" outlineLevel="1" x14ac:dyDescent="0.2">
      <c r="A269" s="172">
        <v>80</v>
      </c>
      <c r="B269" s="173" t="s">
        <v>1982</v>
      </c>
      <c r="C269" s="183" t="s">
        <v>1983</v>
      </c>
      <c r="D269" s="174" t="s">
        <v>317</v>
      </c>
      <c r="E269" s="175">
        <v>2</v>
      </c>
      <c r="F269" s="176"/>
      <c r="G269" s="177">
        <f>ROUND(E269*F269,2)</f>
        <v>0</v>
      </c>
      <c r="H269" s="176"/>
      <c r="I269" s="177">
        <f>ROUND(E269*H269,2)</f>
        <v>0</v>
      </c>
      <c r="J269" s="176"/>
      <c r="K269" s="177">
        <f>ROUND(E269*J269,2)</f>
        <v>0</v>
      </c>
      <c r="L269" s="177">
        <v>21</v>
      </c>
      <c r="M269" s="177">
        <f>G269*(1+L269/100)</f>
        <v>0</v>
      </c>
      <c r="N269" s="175">
        <v>0</v>
      </c>
      <c r="O269" s="175">
        <f>ROUND(E269*N269,2)</f>
        <v>0</v>
      </c>
      <c r="P269" s="175">
        <v>0</v>
      </c>
      <c r="Q269" s="175">
        <f>ROUND(E269*P269,2)</f>
        <v>0</v>
      </c>
      <c r="R269" s="177" t="s">
        <v>383</v>
      </c>
      <c r="S269" s="177" t="s">
        <v>234</v>
      </c>
      <c r="T269" s="178" t="s">
        <v>234</v>
      </c>
      <c r="U269" s="152">
        <v>0.11890000000000001</v>
      </c>
      <c r="V269" s="152">
        <f>ROUND(E269*U269,2)</f>
        <v>0.24</v>
      </c>
      <c r="W269" s="152"/>
      <c r="X269" s="152" t="s">
        <v>285</v>
      </c>
      <c r="Y269" s="152" t="s">
        <v>236</v>
      </c>
      <c r="Z269" s="141"/>
      <c r="AA269" s="141"/>
      <c r="AB269" s="141"/>
      <c r="AC269" s="141"/>
      <c r="AD269" s="141"/>
      <c r="AE269" s="141"/>
      <c r="AF269" s="141"/>
      <c r="AG269" s="141" t="s">
        <v>286</v>
      </c>
      <c r="AH269" s="141"/>
      <c r="AI269" s="141"/>
      <c r="AJ269" s="141"/>
      <c r="AK269" s="141"/>
      <c r="AL269" s="141"/>
      <c r="AM269" s="141"/>
      <c r="AN269" s="141"/>
      <c r="AO269" s="141"/>
      <c r="AP269" s="141"/>
      <c r="AQ269" s="141"/>
      <c r="AR269" s="141"/>
      <c r="AS269" s="141"/>
      <c r="AT269" s="141"/>
      <c r="AU269" s="141"/>
      <c r="AV269" s="141"/>
      <c r="AW269" s="141"/>
      <c r="AX269" s="141"/>
      <c r="AY269" s="141"/>
      <c r="AZ269" s="141"/>
      <c r="BA269" s="141"/>
      <c r="BB269" s="141"/>
      <c r="BC269" s="141"/>
      <c r="BD269" s="141"/>
      <c r="BE269" s="141"/>
      <c r="BF269" s="141"/>
      <c r="BG269" s="141"/>
      <c r="BH269" s="141"/>
    </row>
    <row r="270" spans="1:60" outlineLevel="1" x14ac:dyDescent="0.2">
      <c r="A270" s="172">
        <v>81</v>
      </c>
      <c r="B270" s="173" t="s">
        <v>1984</v>
      </c>
      <c r="C270" s="183" t="s">
        <v>1985</v>
      </c>
      <c r="D270" s="174" t="s">
        <v>317</v>
      </c>
      <c r="E270" s="175">
        <v>2</v>
      </c>
      <c r="F270" s="176"/>
      <c r="G270" s="177">
        <f>ROUND(E270*F270,2)</f>
        <v>0</v>
      </c>
      <c r="H270" s="176"/>
      <c r="I270" s="177">
        <f>ROUND(E270*H270,2)</f>
        <v>0</v>
      </c>
      <c r="J270" s="176"/>
      <c r="K270" s="177">
        <f>ROUND(E270*J270,2)</f>
        <v>0</v>
      </c>
      <c r="L270" s="177">
        <v>21</v>
      </c>
      <c r="M270" s="177">
        <f>G270*(1+L270/100)</f>
        <v>0</v>
      </c>
      <c r="N270" s="175">
        <v>0</v>
      </c>
      <c r="O270" s="175">
        <f>ROUND(E270*N270,2)</f>
        <v>0</v>
      </c>
      <c r="P270" s="175">
        <v>0</v>
      </c>
      <c r="Q270" s="175">
        <f>ROUND(E270*P270,2)</f>
        <v>0</v>
      </c>
      <c r="R270" s="177" t="s">
        <v>383</v>
      </c>
      <c r="S270" s="177" t="s">
        <v>234</v>
      </c>
      <c r="T270" s="178" t="s">
        <v>234</v>
      </c>
      <c r="U270" s="152">
        <v>0.26419999999999999</v>
      </c>
      <c r="V270" s="152">
        <f>ROUND(E270*U270,2)</f>
        <v>0.53</v>
      </c>
      <c r="W270" s="152"/>
      <c r="X270" s="152" t="s">
        <v>285</v>
      </c>
      <c r="Y270" s="152" t="s">
        <v>236</v>
      </c>
      <c r="Z270" s="141"/>
      <c r="AA270" s="141"/>
      <c r="AB270" s="141"/>
      <c r="AC270" s="141"/>
      <c r="AD270" s="141"/>
      <c r="AE270" s="141"/>
      <c r="AF270" s="141"/>
      <c r="AG270" s="141" t="s">
        <v>286</v>
      </c>
      <c r="AH270" s="141"/>
      <c r="AI270" s="141"/>
      <c r="AJ270" s="141"/>
      <c r="AK270" s="141"/>
      <c r="AL270" s="141"/>
      <c r="AM270" s="141"/>
      <c r="AN270" s="141"/>
      <c r="AO270" s="141"/>
      <c r="AP270" s="141"/>
      <c r="AQ270" s="141"/>
      <c r="AR270" s="141"/>
      <c r="AS270" s="141"/>
      <c r="AT270" s="141"/>
      <c r="AU270" s="141"/>
      <c r="AV270" s="141"/>
      <c r="AW270" s="141"/>
      <c r="AX270" s="141"/>
      <c r="AY270" s="141"/>
      <c r="AZ270" s="141"/>
      <c r="BA270" s="141"/>
      <c r="BB270" s="141"/>
      <c r="BC270" s="141"/>
      <c r="BD270" s="141"/>
      <c r="BE270" s="141"/>
      <c r="BF270" s="141"/>
      <c r="BG270" s="141"/>
      <c r="BH270" s="141"/>
    </row>
    <row r="271" spans="1:60" ht="22.5" outlineLevel="1" x14ac:dyDescent="0.2">
      <c r="A271" s="172">
        <v>82</v>
      </c>
      <c r="B271" s="173" t="s">
        <v>1986</v>
      </c>
      <c r="C271" s="183" t="s">
        <v>1987</v>
      </c>
      <c r="D271" s="174" t="s">
        <v>1265</v>
      </c>
      <c r="E271" s="175">
        <v>1</v>
      </c>
      <c r="F271" s="176"/>
      <c r="G271" s="177">
        <f>ROUND(E271*F271,2)</f>
        <v>0</v>
      </c>
      <c r="H271" s="176"/>
      <c r="I271" s="177">
        <f>ROUND(E271*H271,2)</f>
        <v>0</v>
      </c>
      <c r="J271" s="176"/>
      <c r="K271" s="177">
        <f>ROUND(E271*J271,2)</f>
        <v>0</v>
      </c>
      <c r="L271" s="177">
        <v>21</v>
      </c>
      <c r="M271" s="177">
        <f>G271*(1+L271/100)</f>
        <v>0</v>
      </c>
      <c r="N271" s="175">
        <v>0</v>
      </c>
      <c r="O271" s="175">
        <f>ROUND(E271*N271,2)</f>
        <v>0</v>
      </c>
      <c r="P271" s="175">
        <v>0</v>
      </c>
      <c r="Q271" s="175">
        <f>ROUND(E271*P271,2)</f>
        <v>0</v>
      </c>
      <c r="R271" s="177"/>
      <c r="S271" s="177" t="s">
        <v>267</v>
      </c>
      <c r="T271" s="178" t="s">
        <v>275</v>
      </c>
      <c r="U271" s="152">
        <v>0</v>
      </c>
      <c r="V271" s="152">
        <f>ROUND(E271*U271,2)</f>
        <v>0</v>
      </c>
      <c r="W271" s="152"/>
      <c r="X271" s="152" t="s">
        <v>235</v>
      </c>
      <c r="Y271" s="152" t="s">
        <v>236</v>
      </c>
      <c r="Z271" s="141"/>
      <c r="AA271" s="141"/>
      <c r="AB271" s="141"/>
      <c r="AC271" s="141"/>
      <c r="AD271" s="141"/>
      <c r="AE271" s="141"/>
      <c r="AF271" s="141"/>
      <c r="AG271" s="141" t="s">
        <v>237</v>
      </c>
      <c r="AH271" s="141"/>
      <c r="AI271" s="141"/>
      <c r="AJ271" s="141"/>
      <c r="AK271" s="141"/>
      <c r="AL271" s="141"/>
      <c r="AM271" s="141"/>
      <c r="AN271" s="141"/>
      <c r="AO271" s="141"/>
      <c r="AP271" s="141"/>
      <c r="AQ271" s="141"/>
      <c r="AR271" s="141"/>
      <c r="AS271" s="141"/>
      <c r="AT271" s="141"/>
      <c r="AU271" s="141"/>
      <c r="AV271" s="141"/>
      <c r="AW271" s="141"/>
      <c r="AX271" s="141"/>
      <c r="AY271" s="141"/>
      <c r="AZ271" s="141"/>
      <c r="BA271" s="141"/>
      <c r="BB271" s="141"/>
      <c r="BC271" s="141"/>
      <c r="BD271" s="141"/>
      <c r="BE271" s="141"/>
      <c r="BF271" s="141"/>
      <c r="BG271" s="141"/>
      <c r="BH271" s="141"/>
    </row>
    <row r="272" spans="1:60" outlineLevel="1" x14ac:dyDescent="0.2">
      <c r="A272" s="172">
        <v>83</v>
      </c>
      <c r="B272" s="173" t="s">
        <v>1988</v>
      </c>
      <c r="C272" s="183" t="s">
        <v>1989</v>
      </c>
      <c r="D272" s="174" t="s">
        <v>317</v>
      </c>
      <c r="E272" s="175">
        <v>2</v>
      </c>
      <c r="F272" s="176"/>
      <c r="G272" s="177">
        <f>ROUND(E272*F272,2)</f>
        <v>0</v>
      </c>
      <c r="H272" s="176"/>
      <c r="I272" s="177">
        <f>ROUND(E272*H272,2)</f>
        <v>0</v>
      </c>
      <c r="J272" s="176"/>
      <c r="K272" s="177">
        <f>ROUND(E272*J272,2)</f>
        <v>0</v>
      </c>
      <c r="L272" s="177">
        <v>21</v>
      </c>
      <c r="M272" s="177">
        <f>G272*(1+L272/100)</f>
        <v>0</v>
      </c>
      <c r="N272" s="175">
        <v>9.7999999999999997E-3</v>
      </c>
      <c r="O272" s="175">
        <f>ROUND(E272*N272,2)</f>
        <v>0.02</v>
      </c>
      <c r="P272" s="175">
        <v>0</v>
      </c>
      <c r="Q272" s="175">
        <f>ROUND(E272*P272,2)</f>
        <v>0</v>
      </c>
      <c r="R272" s="177"/>
      <c r="S272" s="177" t="s">
        <v>267</v>
      </c>
      <c r="T272" s="178" t="s">
        <v>275</v>
      </c>
      <c r="U272" s="152">
        <v>0</v>
      </c>
      <c r="V272" s="152">
        <f>ROUND(E272*U272,2)</f>
        <v>0</v>
      </c>
      <c r="W272" s="152"/>
      <c r="X272" s="152" t="s">
        <v>276</v>
      </c>
      <c r="Y272" s="152" t="s">
        <v>236</v>
      </c>
      <c r="Z272" s="141"/>
      <c r="AA272" s="141"/>
      <c r="AB272" s="141"/>
      <c r="AC272" s="141"/>
      <c r="AD272" s="141"/>
      <c r="AE272" s="141"/>
      <c r="AF272" s="141"/>
      <c r="AG272" s="141" t="s">
        <v>277</v>
      </c>
      <c r="AH272" s="141"/>
      <c r="AI272" s="141"/>
      <c r="AJ272" s="141"/>
      <c r="AK272" s="141"/>
      <c r="AL272" s="141"/>
      <c r="AM272" s="141"/>
      <c r="AN272" s="141"/>
      <c r="AO272" s="141"/>
      <c r="AP272" s="141"/>
      <c r="AQ272" s="141"/>
      <c r="AR272" s="141"/>
      <c r="AS272" s="141"/>
      <c r="AT272" s="141"/>
      <c r="AU272" s="141"/>
      <c r="AV272" s="141"/>
      <c r="AW272" s="141"/>
      <c r="AX272" s="141"/>
      <c r="AY272" s="141"/>
      <c r="AZ272" s="141"/>
      <c r="BA272" s="141"/>
      <c r="BB272" s="141"/>
      <c r="BC272" s="141"/>
      <c r="BD272" s="141"/>
      <c r="BE272" s="141"/>
      <c r="BF272" s="141"/>
      <c r="BG272" s="141"/>
      <c r="BH272" s="141"/>
    </row>
    <row r="273" spans="1:60" x14ac:dyDescent="0.2">
      <c r="A273" s="157" t="s">
        <v>228</v>
      </c>
      <c r="B273" s="158" t="s">
        <v>154</v>
      </c>
      <c r="C273" s="180" t="s">
        <v>155</v>
      </c>
      <c r="D273" s="159"/>
      <c r="E273" s="160"/>
      <c r="F273" s="161"/>
      <c r="G273" s="161">
        <f>SUMIF(AG274:AG277,"&lt;&gt;NOR",G274:G277)</f>
        <v>0</v>
      </c>
      <c r="H273" s="161"/>
      <c r="I273" s="161">
        <f>SUM(I274:I277)</f>
        <v>0</v>
      </c>
      <c r="J273" s="161"/>
      <c r="K273" s="161">
        <f>SUM(K274:K277)</f>
        <v>0</v>
      </c>
      <c r="L273" s="161"/>
      <c r="M273" s="161">
        <f>SUM(M274:M277)</f>
        <v>0</v>
      </c>
      <c r="N273" s="160"/>
      <c r="O273" s="160">
        <f>SUM(O274:O277)</f>
        <v>0</v>
      </c>
      <c r="P273" s="160"/>
      <c r="Q273" s="160">
        <f>SUM(Q274:Q277)</f>
        <v>0</v>
      </c>
      <c r="R273" s="161"/>
      <c r="S273" s="161"/>
      <c r="T273" s="162"/>
      <c r="U273" s="156"/>
      <c r="V273" s="156">
        <f>SUM(V274:V277)</f>
        <v>41.18</v>
      </c>
      <c r="W273" s="156"/>
      <c r="X273" s="156"/>
      <c r="Y273" s="156"/>
      <c r="AG273" t="s">
        <v>229</v>
      </c>
    </row>
    <row r="274" spans="1:60" outlineLevel="1" x14ac:dyDescent="0.2">
      <c r="A274" s="164">
        <v>84</v>
      </c>
      <c r="B274" s="165" t="s">
        <v>2380</v>
      </c>
      <c r="C274" s="181" t="s">
        <v>2381</v>
      </c>
      <c r="D274" s="166" t="s">
        <v>274</v>
      </c>
      <c r="E274" s="167">
        <v>134.12683000000001</v>
      </c>
      <c r="F274" s="168"/>
      <c r="G274" s="169">
        <f>ROUND(E274*F274,2)</f>
        <v>0</v>
      </c>
      <c r="H274" s="168"/>
      <c r="I274" s="169">
        <f>ROUND(E274*H274,2)</f>
        <v>0</v>
      </c>
      <c r="J274" s="168"/>
      <c r="K274" s="169">
        <f>ROUND(E274*J274,2)</f>
        <v>0</v>
      </c>
      <c r="L274" s="169">
        <v>21</v>
      </c>
      <c r="M274" s="169">
        <f>G274*(1+L274/100)</f>
        <v>0</v>
      </c>
      <c r="N274" s="167">
        <v>0</v>
      </c>
      <c r="O274" s="167">
        <f>ROUND(E274*N274,2)</f>
        <v>0</v>
      </c>
      <c r="P274" s="167">
        <v>0</v>
      </c>
      <c r="Q274" s="167">
        <f>ROUND(E274*P274,2)</f>
        <v>0</v>
      </c>
      <c r="R274" s="169" t="s">
        <v>383</v>
      </c>
      <c r="S274" s="169" t="s">
        <v>234</v>
      </c>
      <c r="T274" s="170" t="s">
        <v>234</v>
      </c>
      <c r="U274" s="152">
        <v>0.307</v>
      </c>
      <c r="V274" s="152">
        <f>ROUND(E274*U274,2)</f>
        <v>41.18</v>
      </c>
      <c r="W274" s="152"/>
      <c r="X274" s="152" t="s">
        <v>435</v>
      </c>
      <c r="Y274" s="152" t="s">
        <v>236</v>
      </c>
      <c r="Z274" s="141"/>
      <c r="AA274" s="141"/>
      <c r="AB274" s="141"/>
      <c r="AC274" s="141"/>
      <c r="AD274" s="141"/>
      <c r="AE274" s="141"/>
      <c r="AF274" s="141"/>
      <c r="AG274" s="141" t="s">
        <v>436</v>
      </c>
      <c r="AH274" s="141"/>
      <c r="AI274" s="141"/>
      <c r="AJ274" s="141"/>
      <c r="AK274" s="141"/>
      <c r="AL274" s="141"/>
      <c r="AM274" s="141"/>
      <c r="AN274" s="141"/>
      <c r="AO274" s="141"/>
      <c r="AP274" s="141"/>
      <c r="AQ274" s="141"/>
      <c r="AR274" s="141"/>
      <c r="AS274" s="141"/>
      <c r="AT274" s="141"/>
      <c r="AU274" s="141"/>
      <c r="AV274" s="141"/>
      <c r="AW274" s="141"/>
      <c r="AX274" s="141"/>
      <c r="AY274" s="141"/>
      <c r="AZ274" s="141"/>
      <c r="BA274" s="141"/>
      <c r="BB274" s="141"/>
      <c r="BC274" s="141"/>
      <c r="BD274" s="141"/>
      <c r="BE274" s="141"/>
      <c r="BF274" s="141"/>
      <c r="BG274" s="141"/>
      <c r="BH274" s="141"/>
    </row>
    <row r="275" spans="1:60" ht="22.5" outlineLevel="2" x14ac:dyDescent="0.2">
      <c r="A275" s="148"/>
      <c r="B275" s="149"/>
      <c r="C275" s="265" t="s">
        <v>2382</v>
      </c>
      <c r="D275" s="266"/>
      <c r="E275" s="266"/>
      <c r="F275" s="266"/>
      <c r="G275" s="266"/>
      <c r="H275" s="152"/>
      <c r="I275" s="152"/>
      <c r="J275" s="152"/>
      <c r="K275" s="152"/>
      <c r="L275" s="152"/>
      <c r="M275" s="152"/>
      <c r="N275" s="151"/>
      <c r="O275" s="151"/>
      <c r="P275" s="151"/>
      <c r="Q275" s="151"/>
      <c r="R275" s="152"/>
      <c r="S275" s="152"/>
      <c r="T275" s="152"/>
      <c r="U275" s="152"/>
      <c r="V275" s="152"/>
      <c r="W275" s="152"/>
      <c r="X275" s="152"/>
      <c r="Y275" s="152"/>
      <c r="Z275" s="141"/>
      <c r="AA275" s="141"/>
      <c r="AB275" s="141"/>
      <c r="AC275" s="141"/>
      <c r="AD275" s="141"/>
      <c r="AE275" s="141"/>
      <c r="AF275" s="141"/>
      <c r="AG275" s="141" t="s">
        <v>239</v>
      </c>
      <c r="AH275" s="141"/>
      <c r="AI275" s="141"/>
      <c r="AJ275" s="141"/>
      <c r="AK275" s="141"/>
      <c r="AL275" s="141"/>
      <c r="AM275" s="141"/>
      <c r="AN275" s="141"/>
      <c r="AO275" s="141"/>
      <c r="AP275" s="141"/>
      <c r="AQ275" s="141"/>
      <c r="AR275" s="141"/>
      <c r="AS275" s="141"/>
      <c r="AT275" s="141"/>
      <c r="AU275" s="141"/>
      <c r="AV275" s="141"/>
      <c r="AW275" s="141"/>
      <c r="AX275" s="141"/>
      <c r="AY275" s="141"/>
      <c r="AZ275" s="141"/>
      <c r="BA275" s="171" t="str">
        <f>C275</f>
        <v>přesun hmot pro budovy občanské výstavby (JKSO 801), budovy pro bydlení (JKSO 803) budovy pro výrobu a služby (JKSO 812) s nosnou svislou konstrukcí zděnou z cihel nebo tvárnic nebo kovovou</v>
      </c>
      <c r="BB275" s="141"/>
      <c r="BC275" s="141"/>
      <c r="BD275" s="141"/>
      <c r="BE275" s="141"/>
      <c r="BF275" s="141"/>
      <c r="BG275" s="141"/>
      <c r="BH275" s="141"/>
    </row>
    <row r="276" spans="1:60" ht="22.5" outlineLevel="1" x14ac:dyDescent="0.2">
      <c r="A276" s="164">
        <v>85</v>
      </c>
      <c r="B276" s="165" t="s">
        <v>2383</v>
      </c>
      <c r="C276" s="181" t="s">
        <v>2384</v>
      </c>
      <c r="D276" s="166" t="s">
        <v>274</v>
      </c>
      <c r="E276" s="167">
        <v>134.12683000000001</v>
      </c>
      <c r="F276" s="168"/>
      <c r="G276" s="169">
        <f>ROUND(E276*F276,2)</f>
        <v>0</v>
      </c>
      <c r="H276" s="168"/>
      <c r="I276" s="169">
        <f>ROUND(E276*H276,2)</f>
        <v>0</v>
      </c>
      <c r="J276" s="168"/>
      <c r="K276" s="169">
        <f>ROUND(E276*J276,2)</f>
        <v>0</v>
      </c>
      <c r="L276" s="169">
        <v>21</v>
      </c>
      <c r="M276" s="169">
        <f>G276*(1+L276/100)</f>
        <v>0</v>
      </c>
      <c r="N276" s="167">
        <v>0</v>
      </c>
      <c r="O276" s="167">
        <f>ROUND(E276*N276,2)</f>
        <v>0</v>
      </c>
      <c r="P276" s="167">
        <v>0</v>
      </c>
      <c r="Q276" s="167">
        <f>ROUND(E276*P276,2)</f>
        <v>0</v>
      </c>
      <c r="R276" s="169" t="s">
        <v>383</v>
      </c>
      <c r="S276" s="169" t="s">
        <v>234</v>
      </c>
      <c r="T276" s="170" t="s">
        <v>234</v>
      </c>
      <c r="U276" s="152">
        <v>0</v>
      </c>
      <c r="V276" s="152">
        <f>ROUND(E276*U276,2)</f>
        <v>0</v>
      </c>
      <c r="W276" s="152"/>
      <c r="X276" s="152" t="s">
        <v>435</v>
      </c>
      <c r="Y276" s="152" t="s">
        <v>236</v>
      </c>
      <c r="Z276" s="141"/>
      <c r="AA276" s="141"/>
      <c r="AB276" s="141"/>
      <c r="AC276" s="141"/>
      <c r="AD276" s="141"/>
      <c r="AE276" s="141"/>
      <c r="AF276" s="141"/>
      <c r="AG276" s="141" t="s">
        <v>436</v>
      </c>
      <c r="AH276" s="141"/>
      <c r="AI276" s="141"/>
      <c r="AJ276" s="141"/>
      <c r="AK276" s="141"/>
      <c r="AL276" s="141"/>
      <c r="AM276" s="141"/>
      <c r="AN276" s="141"/>
      <c r="AO276" s="141"/>
      <c r="AP276" s="141"/>
      <c r="AQ276" s="141"/>
      <c r="AR276" s="141"/>
      <c r="AS276" s="141"/>
      <c r="AT276" s="141"/>
      <c r="AU276" s="141"/>
      <c r="AV276" s="141"/>
      <c r="AW276" s="141"/>
      <c r="AX276" s="141"/>
      <c r="AY276" s="141"/>
      <c r="AZ276" s="141"/>
      <c r="BA276" s="141"/>
      <c r="BB276" s="141"/>
      <c r="BC276" s="141"/>
      <c r="BD276" s="141"/>
      <c r="BE276" s="141"/>
      <c r="BF276" s="141"/>
      <c r="BG276" s="141"/>
      <c r="BH276" s="141"/>
    </row>
    <row r="277" spans="1:60" ht="22.5" outlineLevel="2" x14ac:dyDescent="0.2">
      <c r="A277" s="148"/>
      <c r="B277" s="149"/>
      <c r="C277" s="265" t="s">
        <v>2382</v>
      </c>
      <c r="D277" s="266"/>
      <c r="E277" s="266"/>
      <c r="F277" s="266"/>
      <c r="G277" s="266"/>
      <c r="H277" s="152"/>
      <c r="I277" s="152"/>
      <c r="J277" s="152"/>
      <c r="K277" s="152"/>
      <c r="L277" s="152"/>
      <c r="M277" s="152"/>
      <c r="N277" s="151"/>
      <c r="O277" s="151"/>
      <c r="P277" s="151"/>
      <c r="Q277" s="151"/>
      <c r="R277" s="152"/>
      <c r="S277" s="152"/>
      <c r="T277" s="152"/>
      <c r="U277" s="152"/>
      <c r="V277" s="152"/>
      <c r="W277" s="152"/>
      <c r="X277" s="152"/>
      <c r="Y277" s="152"/>
      <c r="Z277" s="141"/>
      <c r="AA277" s="141"/>
      <c r="AB277" s="141"/>
      <c r="AC277" s="141"/>
      <c r="AD277" s="141"/>
      <c r="AE277" s="141"/>
      <c r="AF277" s="141"/>
      <c r="AG277" s="141" t="s">
        <v>239</v>
      </c>
      <c r="AH277" s="141"/>
      <c r="AI277" s="141"/>
      <c r="AJ277" s="141"/>
      <c r="AK277" s="141"/>
      <c r="AL277" s="141"/>
      <c r="AM277" s="141"/>
      <c r="AN277" s="141"/>
      <c r="AO277" s="141"/>
      <c r="AP277" s="141"/>
      <c r="AQ277" s="141"/>
      <c r="AR277" s="141"/>
      <c r="AS277" s="141"/>
      <c r="AT277" s="141"/>
      <c r="AU277" s="141"/>
      <c r="AV277" s="141"/>
      <c r="AW277" s="141"/>
      <c r="AX277" s="141"/>
      <c r="AY277" s="141"/>
      <c r="AZ277" s="141"/>
      <c r="BA277" s="171" t="str">
        <f>C277</f>
        <v>přesun hmot pro budovy občanské výstavby (JKSO 801), budovy pro bydlení (JKSO 803) budovy pro výrobu a služby (JKSO 812) s nosnou svislou konstrukcí zděnou z cihel nebo tvárnic nebo kovovou</v>
      </c>
      <c r="BB277" s="141"/>
      <c r="BC277" s="141"/>
      <c r="BD277" s="141"/>
      <c r="BE277" s="141"/>
      <c r="BF277" s="141"/>
      <c r="BG277" s="141"/>
      <c r="BH277" s="141"/>
    </row>
    <row r="278" spans="1:60" x14ac:dyDescent="0.2">
      <c r="A278" s="157" t="s">
        <v>228</v>
      </c>
      <c r="B278" s="158" t="s">
        <v>156</v>
      </c>
      <c r="C278" s="180" t="s">
        <v>157</v>
      </c>
      <c r="D278" s="159"/>
      <c r="E278" s="160"/>
      <c r="F278" s="161"/>
      <c r="G278" s="161">
        <f>SUMIF(AG279:AG297,"&lt;&gt;NOR",G279:G297)</f>
        <v>0</v>
      </c>
      <c r="H278" s="161"/>
      <c r="I278" s="161">
        <f>SUM(I279:I297)</f>
        <v>0</v>
      </c>
      <c r="J278" s="161"/>
      <c r="K278" s="161">
        <f>SUM(K279:K297)</f>
        <v>0</v>
      </c>
      <c r="L278" s="161"/>
      <c r="M278" s="161">
        <f>SUM(M279:M297)</f>
        <v>0</v>
      </c>
      <c r="N278" s="160"/>
      <c r="O278" s="160">
        <f>SUM(O279:O297)</f>
        <v>0.73</v>
      </c>
      <c r="P278" s="160"/>
      <c r="Q278" s="160">
        <f>SUM(Q279:Q297)</f>
        <v>0</v>
      </c>
      <c r="R278" s="161"/>
      <c r="S278" s="161"/>
      <c r="T278" s="162"/>
      <c r="U278" s="156"/>
      <c r="V278" s="156">
        <f>SUM(V279:V297)</f>
        <v>103.69000000000003</v>
      </c>
      <c r="W278" s="156"/>
      <c r="X278" s="156"/>
      <c r="Y278" s="156"/>
      <c r="AG278" t="s">
        <v>229</v>
      </c>
    </row>
    <row r="279" spans="1:60" ht="22.5" outlineLevel="1" x14ac:dyDescent="0.2">
      <c r="A279" s="172">
        <v>86</v>
      </c>
      <c r="B279" s="173" t="s">
        <v>2385</v>
      </c>
      <c r="C279" s="183" t="s">
        <v>2386</v>
      </c>
      <c r="D279" s="174" t="s">
        <v>283</v>
      </c>
      <c r="E279" s="175">
        <v>55.460999999999999</v>
      </c>
      <c r="F279" s="176"/>
      <c r="G279" s="177">
        <f>ROUND(E279*F279,2)</f>
        <v>0</v>
      </c>
      <c r="H279" s="176"/>
      <c r="I279" s="177">
        <f>ROUND(E279*H279,2)</f>
        <v>0</v>
      </c>
      <c r="J279" s="176"/>
      <c r="K279" s="177">
        <f>ROUND(E279*J279,2)</f>
        <v>0</v>
      </c>
      <c r="L279" s="177">
        <v>21</v>
      </c>
      <c r="M279" s="177">
        <f>G279*(1+L279/100)</f>
        <v>0</v>
      </c>
      <c r="N279" s="175">
        <v>8.3000000000000001E-4</v>
      </c>
      <c r="O279" s="175">
        <f>ROUND(E279*N279,2)</f>
        <v>0.05</v>
      </c>
      <c r="P279" s="175">
        <v>0</v>
      </c>
      <c r="Q279" s="175">
        <f>ROUND(E279*P279,2)</f>
        <v>0</v>
      </c>
      <c r="R279" s="177" t="s">
        <v>442</v>
      </c>
      <c r="S279" s="177" t="s">
        <v>234</v>
      </c>
      <c r="T279" s="178" t="s">
        <v>234</v>
      </c>
      <c r="U279" s="152">
        <v>0.04</v>
      </c>
      <c r="V279" s="152">
        <f>ROUND(E279*U279,2)</f>
        <v>2.2200000000000002</v>
      </c>
      <c r="W279" s="152"/>
      <c r="X279" s="152" t="s">
        <v>285</v>
      </c>
      <c r="Y279" s="152" t="s">
        <v>236</v>
      </c>
      <c r="Z279" s="141"/>
      <c r="AA279" s="141"/>
      <c r="AB279" s="141"/>
      <c r="AC279" s="141"/>
      <c r="AD279" s="141"/>
      <c r="AE279" s="141"/>
      <c r="AF279" s="141"/>
      <c r="AG279" s="141" t="s">
        <v>286</v>
      </c>
      <c r="AH279" s="141"/>
      <c r="AI279" s="141"/>
      <c r="AJ279" s="141"/>
      <c r="AK279" s="141"/>
      <c r="AL279" s="141"/>
      <c r="AM279" s="141"/>
      <c r="AN279" s="141"/>
      <c r="AO279" s="141"/>
      <c r="AP279" s="141"/>
      <c r="AQ279" s="141"/>
      <c r="AR279" s="141"/>
      <c r="AS279" s="141"/>
      <c r="AT279" s="141"/>
      <c r="AU279" s="141"/>
      <c r="AV279" s="141"/>
      <c r="AW279" s="141"/>
      <c r="AX279" s="141"/>
      <c r="AY279" s="141"/>
      <c r="AZ279" s="141"/>
      <c r="BA279" s="141"/>
      <c r="BB279" s="141"/>
      <c r="BC279" s="141"/>
      <c r="BD279" s="141"/>
      <c r="BE279" s="141"/>
      <c r="BF279" s="141"/>
      <c r="BG279" s="141"/>
      <c r="BH279" s="141"/>
    </row>
    <row r="280" spans="1:60" ht="22.5" outlineLevel="1" x14ac:dyDescent="0.2">
      <c r="A280" s="164">
        <v>87</v>
      </c>
      <c r="B280" s="165" t="s">
        <v>2387</v>
      </c>
      <c r="C280" s="181" t="s">
        <v>446</v>
      </c>
      <c r="D280" s="166" t="s">
        <v>283</v>
      </c>
      <c r="E280" s="167">
        <v>55.460999999999999</v>
      </c>
      <c r="F280" s="168"/>
      <c r="G280" s="169">
        <f>ROUND(E280*F280,2)</f>
        <v>0</v>
      </c>
      <c r="H280" s="168"/>
      <c r="I280" s="169">
        <f>ROUND(E280*H280,2)</f>
        <v>0</v>
      </c>
      <c r="J280" s="168"/>
      <c r="K280" s="169">
        <f>ROUND(E280*J280,2)</f>
        <v>0</v>
      </c>
      <c r="L280" s="169">
        <v>21</v>
      </c>
      <c r="M280" s="169">
        <f>G280*(1+L280/100)</f>
        <v>0</v>
      </c>
      <c r="N280" s="167">
        <v>4.0999999999999999E-4</v>
      </c>
      <c r="O280" s="167">
        <f>ROUND(E280*N280,2)</f>
        <v>0.02</v>
      </c>
      <c r="P280" s="167">
        <v>0</v>
      </c>
      <c r="Q280" s="167">
        <f>ROUND(E280*P280,2)</f>
        <v>0</v>
      </c>
      <c r="R280" s="169" t="s">
        <v>442</v>
      </c>
      <c r="S280" s="169" t="s">
        <v>234</v>
      </c>
      <c r="T280" s="170" t="s">
        <v>234</v>
      </c>
      <c r="U280" s="152">
        <v>0.22991</v>
      </c>
      <c r="V280" s="152">
        <f>ROUND(E280*U280,2)</f>
        <v>12.75</v>
      </c>
      <c r="W280" s="152"/>
      <c r="X280" s="152" t="s">
        <v>285</v>
      </c>
      <c r="Y280" s="152" t="s">
        <v>236</v>
      </c>
      <c r="Z280" s="141"/>
      <c r="AA280" s="141"/>
      <c r="AB280" s="141"/>
      <c r="AC280" s="141"/>
      <c r="AD280" s="141"/>
      <c r="AE280" s="141"/>
      <c r="AF280" s="141"/>
      <c r="AG280" s="141" t="s">
        <v>286</v>
      </c>
      <c r="AH280" s="141"/>
      <c r="AI280" s="141"/>
      <c r="AJ280" s="141"/>
      <c r="AK280" s="141"/>
      <c r="AL280" s="141"/>
      <c r="AM280" s="141"/>
      <c r="AN280" s="141"/>
      <c r="AO280" s="141"/>
      <c r="AP280" s="141"/>
      <c r="AQ280" s="141"/>
      <c r="AR280" s="141"/>
      <c r="AS280" s="141"/>
      <c r="AT280" s="141"/>
      <c r="AU280" s="141"/>
      <c r="AV280" s="141"/>
      <c r="AW280" s="141"/>
      <c r="AX280" s="141"/>
      <c r="AY280" s="141"/>
      <c r="AZ280" s="141"/>
      <c r="BA280" s="141"/>
      <c r="BB280" s="141"/>
      <c r="BC280" s="141"/>
      <c r="BD280" s="141"/>
      <c r="BE280" s="141"/>
      <c r="BF280" s="141"/>
      <c r="BG280" s="141"/>
      <c r="BH280" s="141"/>
    </row>
    <row r="281" spans="1:60" outlineLevel="2" x14ac:dyDescent="0.2">
      <c r="A281" s="148"/>
      <c r="B281" s="149"/>
      <c r="C281" s="182" t="s">
        <v>2388</v>
      </c>
      <c r="D281" s="154"/>
      <c r="E281" s="155">
        <v>55.460999999999999</v>
      </c>
      <c r="F281" s="152"/>
      <c r="G281" s="152"/>
      <c r="H281" s="152"/>
      <c r="I281" s="152"/>
      <c r="J281" s="152"/>
      <c r="K281" s="152"/>
      <c r="L281" s="152"/>
      <c r="M281" s="152"/>
      <c r="N281" s="151"/>
      <c r="O281" s="151"/>
      <c r="P281" s="151"/>
      <c r="Q281" s="151"/>
      <c r="R281" s="152"/>
      <c r="S281" s="152"/>
      <c r="T281" s="152"/>
      <c r="U281" s="152"/>
      <c r="V281" s="152"/>
      <c r="W281" s="152"/>
      <c r="X281" s="152"/>
      <c r="Y281" s="152"/>
      <c r="Z281" s="141"/>
      <c r="AA281" s="141"/>
      <c r="AB281" s="141"/>
      <c r="AC281" s="141"/>
      <c r="AD281" s="141"/>
      <c r="AE281" s="141"/>
      <c r="AF281" s="141"/>
      <c r="AG281" s="141" t="s">
        <v>241</v>
      </c>
      <c r="AH281" s="141">
        <v>0</v>
      </c>
      <c r="AI281" s="141"/>
      <c r="AJ281" s="141"/>
      <c r="AK281" s="141"/>
      <c r="AL281" s="141"/>
      <c r="AM281" s="141"/>
      <c r="AN281" s="141"/>
      <c r="AO281" s="141"/>
      <c r="AP281" s="141"/>
      <c r="AQ281" s="141"/>
      <c r="AR281" s="141"/>
      <c r="AS281" s="141"/>
      <c r="AT281" s="141"/>
      <c r="AU281" s="141"/>
      <c r="AV281" s="141"/>
      <c r="AW281" s="141"/>
      <c r="AX281" s="141"/>
      <c r="AY281" s="141"/>
      <c r="AZ281" s="141"/>
      <c r="BA281" s="141"/>
      <c r="BB281" s="141"/>
      <c r="BC281" s="141"/>
      <c r="BD281" s="141"/>
      <c r="BE281" s="141"/>
      <c r="BF281" s="141"/>
      <c r="BG281" s="141"/>
      <c r="BH281" s="141"/>
    </row>
    <row r="282" spans="1:60" outlineLevel="1" x14ac:dyDescent="0.2">
      <c r="A282" s="164">
        <v>88</v>
      </c>
      <c r="B282" s="165" t="s">
        <v>2389</v>
      </c>
      <c r="C282" s="181" t="s">
        <v>2390</v>
      </c>
      <c r="D282" s="166" t="s">
        <v>283</v>
      </c>
      <c r="E282" s="167">
        <v>83.954999999999998</v>
      </c>
      <c r="F282" s="168"/>
      <c r="G282" s="169">
        <f>ROUND(E282*F282,2)</f>
        <v>0</v>
      </c>
      <c r="H282" s="168"/>
      <c r="I282" s="169">
        <f>ROUND(E282*H282,2)</f>
        <v>0</v>
      </c>
      <c r="J282" s="168"/>
      <c r="K282" s="169">
        <f>ROUND(E282*J282,2)</f>
        <v>0</v>
      </c>
      <c r="L282" s="169">
        <v>21</v>
      </c>
      <c r="M282" s="169">
        <f>G282*(1+L282/100)</f>
        <v>0</v>
      </c>
      <c r="N282" s="167">
        <v>2.1000000000000001E-4</v>
      </c>
      <c r="O282" s="167">
        <f>ROUND(E282*N282,2)</f>
        <v>0.02</v>
      </c>
      <c r="P282" s="167">
        <v>0</v>
      </c>
      <c r="Q282" s="167">
        <f>ROUND(E282*P282,2)</f>
        <v>0</v>
      </c>
      <c r="R282" s="169" t="s">
        <v>442</v>
      </c>
      <c r="S282" s="169" t="s">
        <v>234</v>
      </c>
      <c r="T282" s="170" t="s">
        <v>234</v>
      </c>
      <c r="U282" s="152">
        <v>9.5000000000000001E-2</v>
      </c>
      <c r="V282" s="152">
        <f>ROUND(E282*U282,2)</f>
        <v>7.98</v>
      </c>
      <c r="W282" s="152"/>
      <c r="X282" s="152" t="s">
        <v>285</v>
      </c>
      <c r="Y282" s="152" t="s">
        <v>236</v>
      </c>
      <c r="Z282" s="141"/>
      <c r="AA282" s="141"/>
      <c r="AB282" s="141"/>
      <c r="AC282" s="141"/>
      <c r="AD282" s="141"/>
      <c r="AE282" s="141"/>
      <c r="AF282" s="141"/>
      <c r="AG282" s="141" t="s">
        <v>286</v>
      </c>
      <c r="AH282" s="141"/>
      <c r="AI282" s="141"/>
      <c r="AJ282" s="141"/>
      <c r="AK282" s="141"/>
      <c r="AL282" s="141"/>
      <c r="AM282" s="141"/>
      <c r="AN282" s="141"/>
      <c r="AO282" s="141"/>
      <c r="AP282" s="141"/>
      <c r="AQ282" s="141"/>
      <c r="AR282" s="141"/>
      <c r="AS282" s="141"/>
      <c r="AT282" s="141"/>
      <c r="AU282" s="141"/>
      <c r="AV282" s="141"/>
      <c r="AW282" s="141"/>
      <c r="AX282" s="141"/>
      <c r="AY282" s="141"/>
      <c r="AZ282" s="141"/>
      <c r="BA282" s="141"/>
      <c r="BB282" s="141"/>
      <c r="BC282" s="141"/>
      <c r="BD282" s="141"/>
      <c r="BE282" s="141"/>
      <c r="BF282" s="141"/>
      <c r="BG282" s="141"/>
      <c r="BH282" s="141"/>
    </row>
    <row r="283" spans="1:60" outlineLevel="2" x14ac:dyDescent="0.2">
      <c r="A283" s="148"/>
      <c r="B283" s="149"/>
      <c r="C283" s="182" t="s">
        <v>2391</v>
      </c>
      <c r="D283" s="154"/>
      <c r="E283" s="155">
        <v>53.1</v>
      </c>
      <c r="F283" s="152"/>
      <c r="G283" s="152"/>
      <c r="H283" s="152"/>
      <c r="I283" s="152"/>
      <c r="J283" s="152"/>
      <c r="K283" s="152"/>
      <c r="L283" s="152"/>
      <c r="M283" s="152"/>
      <c r="N283" s="151"/>
      <c r="O283" s="151"/>
      <c r="P283" s="151"/>
      <c r="Q283" s="151"/>
      <c r="R283" s="152"/>
      <c r="S283" s="152"/>
      <c r="T283" s="152"/>
      <c r="U283" s="152"/>
      <c r="V283" s="152"/>
      <c r="W283" s="152"/>
      <c r="X283" s="152"/>
      <c r="Y283" s="152"/>
      <c r="Z283" s="141"/>
      <c r="AA283" s="141"/>
      <c r="AB283" s="141"/>
      <c r="AC283" s="141"/>
      <c r="AD283" s="141"/>
      <c r="AE283" s="141"/>
      <c r="AF283" s="141"/>
      <c r="AG283" s="141" t="s">
        <v>241</v>
      </c>
      <c r="AH283" s="141">
        <v>0</v>
      </c>
      <c r="AI283" s="141"/>
      <c r="AJ283" s="141"/>
      <c r="AK283" s="141"/>
      <c r="AL283" s="141"/>
      <c r="AM283" s="141"/>
      <c r="AN283" s="141"/>
      <c r="AO283" s="141"/>
      <c r="AP283" s="141"/>
      <c r="AQ283" s="141"/>
      <c r="AR283" s="141"/>
      <c r="AS283" s="141"/>
      <c r="AT283" s="141"/>
      <c r="AU283" s="141"/>
      <c r="AV283" s="141"/>
      <c r="AW283" s="141"/>
      <c r="AX283" s="141"/>
      <c r="AY283" s="141"/>
      <c r="AZ283" s="141"/>
      <c r="BA283" s="141"/>
      <c r="BB283" s="141"/>
      <c r="BC283" s="141"/>
      <c r="BD283" s="141"/>
      <c r="BE283" s="141"/>
      <c r="BF283" s="141"/>
      <c r="BG283" s="141"/>
      <c r="BH283" s="141"/>
    </row>
    <row r="284" spans="1:60" outlineLevel="3" x14ac:dyDescent="0.2">
      <c r="A284" s="148"/>
      <c r="B284" s="149"/>
      <c r="C284" s="182" t="s">
        <v>2392</v>
      </c>
      <c r="D284" s="154"/>
      <c r="E284" s="155">
        <v>30.855</v>
      </c>
      <c r="F284" s="152"/>
      <c r="G284" s="152"/>
      <c r="H284" s="152"/>
      <c r="I284" s="152"/>
      <c r="J284" s="152"/>
      <c r="K284" s="152"/>
      <c r="L284" s="152"/>
      <c r="M284" s="152"/>
      <c r="N284" s="151"/>
      <c r="O284" s="151"/>
      <c r="P284" s="151"/>
      <c r="Q284" s="151"/>
      <c r="R284" s="152"/>
      <c r="S284" s="152"/>
      <c r="T284" s="152"/>
      <c r="U284" s="152"/>
      <c r="V284" s="152"/>
      <c r="W284" s="152"/>
      <c r="X284" s="152"/>
      <c r="Y284" s="152"/>
      <c r="Z284" s="141"/>
      <c r="AA284" s="141"/>
      <c r="AB284" s="141"/>
      <c r="AC284" s="141"/>
      <c r="AD284" s="141"/>
      <c r="AE284" s="141"/>
      <c r="AF284" s="141"/>
      <c r="AG284" s="141" t="s">
        <v>241</v>
      </c>
      <c r="AH284" s="141">
        <v>0</v>
      </c>
      <c r="AI284" s="141"/>
      <c r="AJ284" s="141"/>
      <c r="AK284" s="141"/>
      <c r="AL284" s="141"/>
      <c r="AM284" s="141"/>
      <c r="AN284" s="141"/>
      <c r="AO284" s="141"/>
      <c r="AP284" s="141"/>
      <c r="AQ284" s="141"/>
      <c r="AR284" s="141"/>
      <c r="AS284" s="141"/>
      <c r="AT284" s="141"/>
      <c r="AU284" s="141"/>
      <c r="AV284" s="141"/>
      <c r="AW284" s="141"/>
      <c r="AX284" s="141"/>
      <c r="AY284" s="141"/>
      <c r="AZ284" s="141"/>
      <c r="BA284" s="141"/>
      <c r="BB284" s="141"/>
      <c r="BC284" s="141"/>
      <c r="BD284" s="141"/>
      <c r="BE284" s="141"/>
      <c r="BF284" s="141"/>
      <c r="BG284" s="141"/>
      <c r="BH284" s="141"/>
    </row>
    <row r="285" spans="1:60" outlineLevel="1" x14ac:dyDescent="0.2">
      <c r="A285" s="172">
        <v>89</v>
      </c>
      <c r="B285" s="173" t="s">
        <v>2393</v>
      </c>
      <c r="C285" s="183" t="s">
        <v>2394</v>
      </c>
      <c r="D285" s="174" t="s">
        <v>283</v>
      </c>
      <c r="E285" s="175">
        <v>83.954999999999998</v>
      </c>
      <c r="F285" s="176"/>
      <c r="G285" s="177">
        <f>ROUND(E285*F285,2)</f>
        <v>0</v>
      </c>
      <c r="H285" s="176"/>
      <c r="I285" s="177">
        <f>ROUND(E285*H285,2)</f>
        <v>0</v>
      </c>
      <c r="J285" s="176"/>
      <c r="K285" s="177">
        <f>ROUND(E285*J285,2)</f>
        <v>0</v>
      </c>
      <c r="L285" s="177">
        <v>21</v>
      </c>
      <c r="M285" s="177">
        <f>G285*(1+L285/100)</f>
        <v>0</v>
      </c>
      <c r="N285" s="175">
        <v>3.6800000000000001E-3</v>
      </c>
      <c r="O285" s="175">
        <f>ROUND(E285*N285,2)</f>
        <v>0.31</v>
      </c>
      <c r="P285" s="175">
        <v>0</v>
      </c>
      <c r="Q285" s="175">
        <f>ROUND(E285*P285,2)</f>
        <v>0</v>
      </c>
      <c r="R285" s="177" t="s">
        <v>442</v>
      </c>
      <c r="S285" s="177" t="s">
        <v>234</v>
      </c>
      <c r="T285" s="178" t="s">
        <v>234</v>
      </c>
      <c r="U285" s="152">
        <v>0.77</v>
      </c>
      <c r="V285" s="152">
        <f>ROUND(E285*U285,2)</f>
        <v>64.650000000000006</v>
      </c>
      <c r="W285" s="152"/>
      <c r="X285" s="152" t="s">
        <v>285</v>
      </c>
      <c r="Y285" s="152" t="s">
        <v>236</v>
      </c>
      <c r="Z285" s="141"/>
      <c r="AA285" s="141"/>
      <c r="AB285" s="141"/>
      <c r="AC285" s="141"/>
      <c r="AD285" s="141"/>
      <c r="AE285" s="141"/>
      <c r="AF285" s="141"/>
      <c r="AG285" s="141" t="s">
        <v>286</v>
      </c>
      <c r="AH285" s="141"/>
      <c r="AI285" s="141"/>
      <c r="AJ285" s="141"/>
      <c r="AK285" s="141"/>
      <c r="AL285" s="141"/>
      <c r="AM285" s="141"/>
      <c r="AN285" s="141"/>
      <c r="AO285" s="141"/>
      <c r="AP285" s="141"/>
      <c r="AQ285" s="141"/>
      <c r="AR285" s="141"/>
      <c r="AS285" s="141"/>
      <c r="AT285" s="141"/>
      <c r="AU285" s="141"/>
      <c r="AV285" s="141"/>
      <c r="AW285" s="141"/>
      <c r="AX285" s="141"/>
      <c r="AY285" s="141"/>
      <c r="AZ285" s="141"/>
      <c r="BA285" s="141"/>
      <c r="BB285" s="141"/>
      <c r="BC285" s="141"/>
      <c r="BD285" s="141"/>
      <c r="BE285" s="141"/>
      <c r="BF285" s="141"/>
      <c r="BG285" s="141"/>
      <c r="BH285" s="141"/>
    </row>
    <row r="286" spans="1:60" outlineLevel="1" x14ac:dyDescent="0.2">
      <c r="A286" s="164">
        <v>90</v>
      </c>
      <c r="B286" s="165" t="s">
        <v>2395</v>
      </c>
      <c r="C286" s="181" t="s">
        <v>2396</v>
      </c>
      <c r="D286" s="166" t="s">
        <v>299</v>
      </c>
      <c r="E286" s="167">
        <v>37</v>
      </c>
      <c r="F286" s="168"/>
      <c r="G286" s="169">
        <f>ROUND(E286*F286,2)</f>
        <v>0</v>
      </c>
      <c r="H286" s="168"/>
      <c r="I286" s="169">
        <f>ROUND(E286*H286,2)</f>
        <v>0</v>
      </c>
      <c r="J286" s="168"/>
      <c r="K286" s="169">
        <f>ROUND(E286*J286,2)</f>
        <v>0</v>
      </c>
      <c r="L286" s="169">
        <v>21</v>
      </c>
      <c r="M286" s="169">
        <f>G286*(1+L286/100)</f>
        <v>0</v>
      </c>
      <c r="N286" s="167">
        <v>3.2000000000000003E-4</v>
      </c>
      <c r="O286" s="167">
        <f>ROUND(E286*N286,2)</f>
        <v>0.01</v>
      </c>
      <c r="P286" s="167">
        <v>0</v>
      </c>
      <c r="Q286" s="167">
        <f>ROUND(E286*P286,2)</f>
        <v>0</v>
      </c>
      <c r="R286" s="169" t="s">
        <v>442</v>
      </c>
      <c r="S286" s="169" t="s">
        <v>234</v>
      </c>
      <c r="T286" s="170" t="s">
        <v>234</v>
      </c>
      <c r="U286" s="152">
        <v>0.11</v>
      </c>
      <c r="V286" s="152">
        <f>ROUND(E286*U286,2)</f>
        <v>4.07</v>
      </c>
      <c r="W286" s="152"/>
      <c r="X286" s="152" t="s">
        <v>285</v>
      </c>
      <c r="Y286" s="152" t="s">
        <v>236</v>
      </c>
      <c r="Z286" s="141"/>
      <c r="AA286" s="141"/>
      <c r="AB286" s="141"/>
      <c r="AC286" s="141"/>
      <c r="AD286" s="141"/>
      <c r="AE286" s="141"/>
      <c r="AF286" s="141"/>
      <c r="AG286" s="141" t="s">
        <v>286</v>
      </c>
      <c r="AH286" s="141"/>
      <c r="AI286" s="141"/>
      <c r="AJ286" s="141"/>
      <c r="AK286" s="141"/>
      <c r="AL286" s="141"/>
      <c r="AM286" s="141"/>
      <c r="AN286" s="141"/>
      <c r="AO286" s="141"/>
      <c r="AP286" s="141"/>
      <c r="AQ286" s="141"/>
      <c r="AR286" s="141"/>
      <c r="AS286" s="141"/>
      <c r="AT286" s="141"/>
      <c r="AU286" s="141"/>
      <c r="AV286" s="141"/>
      <c r="AW286" s="141"/>
      <c r="AX286" s="141"/>
      <c r="AY286" s="141"/>
      <c r="AZ286" s="141"/>
      <c r="BA286" s="141"/>
      <c r="BB286" s="141"/>
      <c r="BC286" s="141"/>
      <c r="BD286" s="141"/>
      <c r="BE286" s="141"/>
      <c r="BF286" s="141"/>
      <c r="BG286" s="141"/>
      <c r="BH286" s="141"/>
    </row>
    <row r="287" spans="1:60" outlineLevel="2" x14ac:dyDescent="0.2">
      <c r="A287" s="148"/>
      <c r="B287" s="149"/>
      <c r="C287" s="182" t="s">
        <v>2397</v>
      </c>
      <c r="D287" s="154"/>
      <c r="E287" s="155">
        <v>37</v>
      </c>
      <c r="F287" s="152"/>
      <c r="G287" s="152"/>
      <c r="H287" s="152"/>
      <c r="I287" s="152"/>
      <c r="J287" s="152"/>
      <c r="K287" s="152"/>
      <c r="L287" s="152"/>
      <c r="M287" s="152"/>
      <c r="N287" s="151"/>
      <c r="O287" s="151"/>
      <c r="P287" s="151"/>
      <c r="Q287" s="151"/>
      <c r="R287" s="152"/>
      <c r="S287" s="152"/>
      <c r="T287" s="152"/>
      <c r="U287" s="152"/>
      <c r="V287" s="152"/>
      <c r="W287" s="152"/>
      <c r="X287" s="152"/>
      <c r="Y287" s="152"/>
      <c r="Z287" s="141"/>
      <c r="AA287" s="141"/>
      <c r="AB287" s="141"/>
      <c r="AC287" s="141"/>
      <c r="AD287" s="141"/>
      <c r="AE287" s="141"/>
      <c r="AF287" s="141"/>
      <c r="AG287" s="141" t="s">
        <v>241</v>
      </c>
      <c r="AH287" s="141">
        <v>0</v>
      </c>
      <c r="AI287" s="141"/>
      <c r="AJ287" s="141"/>
      <c r="AK287" s="141"/>
      <c r="AL287" s="141"/>
      <c r="AM287" s="141"/>
      <c r="AN287" s="141"/>
      <c r="AO287" s="141"/>
      <c r="AP287" s="141"/>
      <c r="AQ287" s="141"/>
      <c r="AR287" s="141"/>
      <c r="AS287" s="141"/>
      <c r="AT287" s="141"/>
      <c r="AU287" s="141"/>
      <c r="AV287" s="141"/>
      <c r="AW287" s="141"/>
      <c r="AX287" s="141"/>
      <c r="AY287" s="141"/>
      <c r="AZ287" s="141"/>
      <c r="BA287" s="141"/>
      <c r="BB287" s="141"/>
      <c r="BC287" s="141"/>
      <c r="BD287" s="141"/>
      <c r="BE287" s="141"/>
      <c r="BF287" s="141"/>
      <c r="BG287" s="141"/>
      <c r="BH287" s="141"/>
    </row>
    <row r="288" spans="1:60" outlineLevel="1" x14ac:dyDescent="0.2">
      <c r="A288" s="164">
        <v>91</v>
      </c>
      <c r="B288" s="165" t="s">
        <v>2398</v>
      </c>
      <c r="C288" s="181" t="s">
        <v>2399</v>
      </c>
      <c r="D288" s="166" t="s">
        <v>299</v>
      </c>
      <c r="E288" s="167">
        <v>36</v>
      </c>
      <c r="F288" s="168"/>
      <c r="G288" s="169">
        <f>ROUND(E288*F288,2)</f>
        <v>0</v>
      </c>
      <c r="H288" s="168"/>
      <c r="I288" s="169">
        <f>ROUND(E288*H288,2)</f>
        <v>0</v>
      </c>
      <c r="J288" s="168"/>
      <c r="K288" s="169">
        <f>ROUND(E288*J288,2)</f>
        <v>0</v>
      </c>
      <c r="L288" s="169">
        <v>21</v>
      </c>
      <c r="M288" s="169">
        <f>G288*(1+L288/100)</f>
        <v>0</v>
      </c>
      <c r="N288" s="167">
        <v>3.2000000000000003E-4</v>
      </c>
      <c r="O288" s="167">
        <f>ROUND(E288*N288,2)</f>
        <v>0.01</v>
      </c>
      <c r="P288" s="167">
        <v>0</v>
      </c>
      <c r="Q288" s="167">
        <f>ROUND(E288*P288,2)</f>
        <v>0</v>
      </c>
      <c r="R288" s="169" t="s">
        <v>442</v>
      </c>
      <c r="S288" s="169" t="s">
        <v>234</v>
      </c>
      <c r="T288" s="170" t="s">
        <v>234</v>
      </c>
      <c r="U288" s="152">
        <v>0.14000000000000001</v>
      </c>
      <c r="V288" s="152">
        <f>ROUND(E288*U288,2)</f>
        <v>5.04</v>
      </c>
      <c r="W288" s="152"/>
      <c r="X288" s="152" t="s">
        <v>285</v>
      </c>
      <c r="Y288" s="152" t="s">
        <v>236</v>
      </c>
      <c r="Z288" s="141"/>
      <c r="AA288" s="141"/>
      <c r="AB288" s="141"/>
      <c r="AC288" s="141"/>
      <c r="AD288" s="141"/>
      <c r="AE288" s="141"/>
      <c r="AF288" s="141"/>
      <c r="AG288" s="141" t="s">
        <v>286</v>
      </c>
      <c r="AH288" s="141"/>
      <c r="AI288" s="141"/>
      <c r="AJ288" s="141"/>
      <c r="AK288" s="141"/>
      <c r="AL288" s="141"/>
      <c r="AM288" s="141"/>
      <c r="AN288" s="141"/>
      <c r="AO288" s="141"/>
      <c r="AP288" s="141"/>
      <c r="AQ288" s="141"/>
      <c r="AR288" s="141"/>
      <c r="AS288" s="141"/>
      <c r="AT288" s="141"/>
      <c r="AU288" s="141"/>
      <c r="AV288" s="141"/>
      <c r="AW288" s="141"/>
      <c r="AX288" s="141"/>
      <c r="AY288" s="141"/>
      <c r="AZ288" s="141"/>
      <c r="BA288" s="141"/>
      <c r="BB288" s="141"/>
      <c r="BC288" s="141"/>
      <c r="BD288" s="141"/>
      <c r="BE288" s="141"/>
      <c r="BF288" s="141"/>
      <c r="BG288" s="141"/>
      <c r="BH288" s="141"/>
    </row>
    <row r="289" spans="1:60" outlineLevel="2" x14ac:dyDescent="0.2">
      <c r="A289" s="148"/>
      <c r="B289" s="149"/>
      <c r="C289" s="182" t="s">
        <v>2400</v>
      </c>
      <c r="D289" s="154"/>
      <c r="E289" s="155">
        <v>36</v>
      </c>
      <c r="F289" s="152"/>
      <c r="G289" s="152"/>
      <c r="H289" s="152"/>
      <c r="I289" s="152"/>
      <c r="J289" s="152"/>
      <c r="K289" s="152"/>
      <c r="L289" s="152"/>
      <c r="M289" s="152"/>
      <c r="N289" s="151"/>
      <c r="O289" s="151"/>
      <c r="P289" s="151"/>
      <c r="Q289" s="151"/>
      <c r="R289" s="152"/>
      <c r="S289" s="152"/>
      <c r="T289" s="152"/>
      <c r="U289" s="152"/>
      <c r="V289" s="152"/>
      <c r="W289" s="152"/>
      <c r="X289" s="152"/>
      <c r="Y289" s="152"/>
      <c r="Z289" s="141"/>
      <c r="AA289" s="141"/>
      <c r="AB289" s="141"/>
      <c r="AC289" s="141"/>
      <c r="AD289" s="141"/>
      <c r="AE289" s="141"/>
      <c r="AF289" s="141"/>
      <c r="AG289" s="141" t="s">
        <v>241</v>
      </c>
      <c r="AH289" s="141">
        <v>0</v>
      </c>
      <c r="AI289" s="141"/>
      <c r="AJ289" s="141"/>
      <c r="AK289" s="141"/>
      <c r="AL289" s="141"/>
      <c r="AM289" s="141"/>
      <c r="AN289" s="141"/>
      <c r="AO289" s="141"/>
      <c r="AP289" s="141"/>
      <c r="AQ289" s="141"/>
      <c r="AR289" s="141"/>
      <c r="AS289" s="141"/>
      <c r="AT289" s="141"/>
      <c r="AU289" s="141"/>
      <c r="AV289" s="141"/>
      <c r="AW289" s="141"/>
      <c r="AX289" s="141"/>
      <c r="AY289" s="141"/>
      <c r="AZ289" s="141"/>
      <c r="BA289" s="141"/>
      <c r="BB289" s="141"/>
      <c r="BC289" s="141"/>
      <c r="BD289" s="141"/>
      <c r="BE289" s="141"/>
      <c r="BF289" s="141"/>
      <c r="BG289" s="141"/>
      <c r="BH289" s="141"/>
    </row>
    <row r="290" spans="1:60" outlineLevel="1" x14ac:dyDescent="0.2">
      <c r="A290" s="164">
        <v>92</v>
      </c>
      <c r="B290" s="165" t="s">
        <v>464</v>
      </c>
      <c r="C290" s="181" t="s">
        <v>465</v>
      </c>
      <c r="D290" s="166" t="s">
        <v>283</v>
      </c>
      <c r="E290" s="167">
        <v>27.83</v>
      </c>
      <c r="F290" s="168"/>
      <c r="G290" s="169">
        <f>ROUND(E290*F290,2)</f>
        <v>0</v>
      </c>
      <c r="H290" s="168"/>
      <c r="I290" s="169">
        <f>ROUND(E290*H290,2)</f>
        <v>0</v>
      </c>
      <c r="J290" s="168"/>
      <c r="K290" s="169">
        <f>ROUND(E290*J290,2)</f>
        <v>0</v>
      </c>
      <c r="L290" s="169">
        <v>21</v>
      </c>
      <c r="M290" s="169">
        <f>G290*(1+L290/100)</f>
        <v>0</v>
      </c>
      <c r="N290" s="167">
        <v>5.1999999999999995E-4</v>
      </c>
      <c r="O290" s="167">
        <f>ROUND(E290*N290,2)</f>
        <v>0.01</v>
      </c>
      <c r="P290" s="167">
        <v>0</v>
      </c>
      <c r="Q290" s="167">
        <f>ROUND(E290*P290,2)</f>
        <v>0</v>
      </c>
      <c r="R290" s="169" t="s">
        <v>442</v>
      </c>
      <c r="S290" s="169" t="s">
        <v>234</v>
      </c>
      <c r="T290" s="170" t="s">
        <v>234</v>
      </c>
      <c r="U290" s="152">
        <v>0.16</v>
      </c>
      <c r="V290" s="152">
        <f>ROUND(E290*U290,2)</f>
        <v>4.45</v>
      </c>
      <c r="W290" s="152"/>
      <c r="X290" s="152" t="s">
        <v>285</v>
      </c>
      <c r="Y290" s="152" t="s">
        <v>236</v>
      </c>
      <c r="Z290" s="141"/>
      <c r="AA290" s="141"/>
      <c r="AB290" s="141"/>
      <c r="AC290" s="141"/>
      <c r="AD290" s="141"/>
      <c r="AE290" s="141"/>
      <c r="AF290" s="141"/>
      <c r="AG290" s="141" t="s">
        <v>286</v>
      </c>
      <c r="AH290" s="141"/>
      <c r="AI290" s="141"/>
      <c r="AJ290" s="141"/>
      <c r="AK290" s="141"/>
      <c r="AL290" s="141"/>
      <c r="AM290" s="141"/>
      <c r="AN290" s="141"/>
      <c r="AO290" s="141"/>
      <c r="AP290" s="141"/>
      <c r="AQ290" s="141"/>
      <c r="AR290" s="141"/>
      <c r="AS290" s="141"/>
      <c r="AT290" s="141"/>
      <c r="AU290" s="141"/>
      <c r="AV290" s="141"/>
      <c r="AW290" s="141"/>
      <c r="AX290" s="141"/>
      <c r="AY290" s="141"/>
      <c r="AZ290" s="141"/>
      <c r="BA290" s="141"/>
      <c r="BB290" s="141"/>
      <c r="BC290" s="141"/>
      <c r="BD290" s="141"/>
      <c r="BE290" s="141"/>
      <c r="BF290" s="141"/>
      <c r="BG290" s="141"/>
      <c r="BH290" s="141"/>
    </row>
    <row r="291" spans="1:60" outlineLevel="2" x14ac:dyDescent="0.2">
      <c r="A291" s="148"/>
      <c r="B291" s="149"/>
      <c r="C291" s="182" t="s">
        <v>2401</v>
      </c>
      <c r="D291" s="154"/>
      <c r="E291" s="155">
        <v>27.83</v>
      </c>
      <c r="F291" s="152"/>
      <c r="G291" s="152"/>
      <c r="H291" s="152"/>
      <c r="I291" s="152"/>
      <c r="J291" s="152"/>
      <c r="K291" s="152"/>
      <c r="L291" s="152"/>
      <c r="M291" s="152"/>
      <c r="N291" s="151"/>
      <c r="O291" s="151"/>
      <c r="P291" s="151"/>
      <c r="Q291" s="151"/>
      <c r="R291" s="152"/>
      <c r="S291" s="152"/>
      <c r="T291" s="152"/>
      <c r="U291" s="152"/>
      <c r="V291" s="152"/>
      <c r="W291" s="152"/>
      <c r="X291" s="152"/>
      <c r="Y291" s="152"/>
      <c r="Z291" s="141"/>
      <c r="AA291" s="141"/>
      <c r="AB291" s="141"/>
      <c r="AC291" s="141"/>
      <c r="AD291" s="141"/>
      <c r="AE291" s="141"/>
      <c r="AF291" s="141"/>
      <c r="AG291" s="141" t="s">
        <v>241</v>
      </c>
      <c r="AH291" s="141">
        <v>0</v>
      </c>
      <c r="AI291" s="141"/>
      <c r="AJ291" s="141"/>
      <c r="AK291" s="141"/>
      <c r="AL291" s="141"/>
      <c r="AM291" s="141"/>
      <c r="AN291" s="141"/>
      <c r="AO291" s="141"/>
      <c r="AP291" s="141"/>
      <c r="AQ291" s="141"/>
      <c r="AR291" s="141"/>
      <c r="AS291" s="141"/>
      <c r="AT291" s="141"/>
      <c r="AU291" s="141"/>
      <c r="AV291" s="141"/>
      <c r="AW291" s="141"/>
      <c r="AX291" s="141"/>
      <c r="AY291" s="141"/>
      <c r="AZ291" s="141"/>
      <c r="BA291" s="141"/>
      <c r="BB291" s="141"/>
      <c r="BC291" s="141"/>
      <c r="BD291" s="141"/>
      <c r="BE291" s="141"/>
      <c r="BF291" s="141"/>
      <c r="BG291" s="141"/>
      <c r="BH291" s="141"/>
    </row>
    <row r="292" spans="1:60" outlineLevel="1" x14ac:dyDescent="0.2">
      <c r="A292" s="164">
        <v>93</v>
      </c>
      <c r="B292" s="165" t="s">
        <v>2402</v>
      </c>
      <c r="C292" s="181" t="s">
        <v>2403</v>
      </c>
      <c r="D292" s="166" t="s">
        <v>299</v>
      </c>
      <c r="E292" s="167">
        <v>25.3</v>
      </c>
      <c r="F292" s="168"/>
      <c r="G292" s="169">
        <f>ROUND(E292*F292,2)</f>
        <v>0</v>
      </c>
      <c r="H292" s="168"/>
      <c r="I292" s="169">
        <f>ROUND(E292*H292,2)</f>
        <v>0</v>
      </c>
      <c r="J292" s="168"/>
      <c r="K292" s="169">
        <f>ROUND(E292*J292,2)</f>
        <v>0</v>
      </c>
      <c r="L292" s="169">
        <v>21</v>
      </c>
      <c r="M292" s="169">
        <f>G292*(1+L292/100)</f>
        <v>0</v>
      </c>
      <c r="N292" s="167">
        <v>3.6000000000000002E-4</v>
      </c>
      <c r="O292" s="167">
        <f>ROUND(E292*N292,2)</f>
        <v>0.01</v>
      </c>
      <c r="P292" s="167">
        <v>0</v>
      </c>
      <c r="Q292" s="167">
        <f>ROUND(E292*P292,2)</f>
        <v>0</v>
      </c>
      <c r="R292" s="169" t="s">
        <v>442</v>
      </c>
      <c r="S292" s="169" t="s">
        <v>234</v>
      </c>
      <c r="T292" s="170" t="s">
        <v>234</v>
      </c>
      <c r="U292" s="152">
        <v>0.1</v>
      </c>
      <c r="V292" s="152">
        <f>ROUND(E292*U292,2)</f>
        <v>2.5299999999999998</v>
      </c>
      <c r="W292" s="152"/>
      <c r="X292" s="152" t="s">
        <v>285</v>
      </c>
      <c r="Y292" s="152" t="s">
        <v>236</v>
      </c>
      <c r="Z292" s="141"/>
      <c r="AA292" s="141"/>
      <c r="AB292" s="141"/>
      <c r="AC292" s="141"/>
      <c r="AD292" s="141"/>
      <c r="AE292" s="141"/>
      <c r="AF292" s="141"/>
      <c r="AG292" s="141" t="s">
        <v>286</v>
      </c>
      <c r="AH292" s="141"/>
      <c r="AI292" s="141"/>
      <c r="AJ292" s="141"/>
      <c r="AK292" s="141"/>
      <c r="AL292" s="141"/>
      <c r="AM292" s="141"/>
      <c r="AN292" s="141"/>
      <c r="AO292" s="141"/>
      <c r="AP292" s="141"/>
      <c r="AQ292" s="141"/>
      <c r="AR292" s="141"/>
      <c r="AS292" s="141"/>
      <c r="AT292" s="141"/>
      <c r="AU292" s="141"/>
      <c r="AV292" s="141"/>
      <c r="AW292" s="141"/>
      <c r="AX292" s="141"/>
      <c r="AY292" s="141"/>
      <c r="AZ292" s="141"/>
      <c r="BA292" s="141"/>
      <c r="BB292" s="141"/>
      <c r="BC292" s="141"/>
      <c r="BD292" s="141"/>
      <c r="BE292" s="141"/>
      <c r="BF292" s="141"/>
      <c r="BG292" s="141"/>
      <c r="BH292" s="141"/>
    </row>
    <row r="293" spans="1:60" outlineLevel="2" x14ac:dyDescent="0.2">
      <c r="A293" s="148"/>
      <c r="B293" s="149"/>
      <c r="C293" s="182" t="s">
        <v>2404</v>
      </c>
      <c r="D293" s="154"/>
      <c r="E293" s="155">
        <v>25.3</v>
      </c>
      <c r="F293" s="152"/>
      <c r="G293" s="152"/>
      <c r="H293" s="152"/>
      <c r="I293" s="152"/>
      <c r="J293" s="152"/>
      <c r="K293" s="152"/>
      <c r="L293" s="152"/>
      <c r="M293" s="152"/>
      <c r="N293" s="151"/>
      <c r="O293" s="151"/>
      <c r="P293" s="151"/>
      <c r="Q293" s="151"/>
      <c r="R293" s="152"/>
      <c r="S293" s="152"/>
      <c r="T293" s="152"/>
      <c r="U293" s="152"/>
      <c r="V293" s="152"/>
      <c r="W293" s="152"/>
      <c r="X293" s="152"/>
      <c r="Y293" s="152"/>
      <c r="Z293" s="141"/>
      <c r="AA293" s="141"/>
      <c r="AB293" s="141"/>
      <c r="AC293" s="141"/>
      <c r="AD293" s="141"/>
      <c r="AE293" s="141"/>
      <c r="AF293" s="141"/>
      <c r="AG293" s="141" t="s">
        <v>241</v>
      </c>
      <c r="AH293" s="141">
        <v>0</v>
      </c>
      <c r="AI293" s="141"/>
      <c r="AJ293" s="141"/>
      <c r="AK293" s="141"/>
      <c r="AL293" s="141"/>
      <c r="AM293" s="141"/>
      <c r="AN293" s="141"/>
      <c r="AO293" s="141"/>
      <c r="AP293" s="141"/>
      <c r="AQ293" s="141"/>
      <c r="AR293" s="141"/>
      <c r="AS293" s="141"/>
      <c r="AT293" s="141"/>
      <c r="AU293" s="141"/>
      <c r="AV293" s="141"/>
      <c r="AW293" s="141"/>
      <c r="AX293" s="141"/>
      <c r="AY293" s="141"/>
      <c r="AZ293" s="141"/>
      <c r="BA293" s="141"/>
      <c r="BB293" s="141"/>
      <c r="BC293" s="141"/>
      <c r="BD293" s="141"/>
      <c r="BE293" s="141"/>
      <c r="BF293" s="141"/>
      <c r="BG293" s="141"/>
      <c r="BH293" s="141"/>
    </row>
    <row r="294" spans="1:60" ht="33.75" outlineLevel="1" x14ac:dyDescent="0.2">
      <c r="A294" s="164">
        <v>94</v>
      </c>
      <c r="B294" s="165" t="s">
        <v>471</v>
      </c>
      <c r="C294" s="181" t="s">
        <v>472</v>
      </c>
      <c r="D294" s="166" t="s">
        <v>283</v>
      </c>
      <c r="E294" s="167">
        <v>63.780149999999999</v>
      </c>
      <c r="F294" s="168"/>
      <c r="G294" s="169">
        <f>ROUND(E294*F294,2)</f>
        <v>0</v>
      </c>
      <c r="H294" s="168"/>
      <c r="I294" s="169">
        <f>ROUND(E294*H294,2)</f>
        <v>0</v>
      </c>
      <c r="J294" s="168"/>
      <c r="K294" s="169">
        <f>ROUND(E294*J294,2)</f>
        <v>0</v>
      </c>
      <c r="L294" s="169">
        <v>21</v>
      </c>
      <c r="M294" s="169">
        <f>G294*(1+L294/100)</f>
        <v>0</v>
      </c>
      <c r="N294" s="167">
        <v>4.4999999999999997E-3</v>
      </c>
      <c r="O294" s="167">
        <f>ROUND(E294*N294,2)</f>
        <v>0.28999999999999998</v>
      </c>
      <c r="P294" s="167">
        <v>0</v>
      </c>
      <c r="Q294" s="167">
        <f>ROUND(E294*P294,2)</f>
        <v>0</v>
      </c>
      <c r="R294" s="169" t="s">
        <v>469</v>
      </c>
      <c r="S294" s="169" t="s">
        <v>234</v>
      </c>
      <c r="T294" s="170" t="s">
        <v>234</v>
      </c>
      <c r="U294" s="152">
        <v>0</v>
      </c>
      <c r="V294" s="152">
        <f>ROUND(E294*U294,2)</f>
        <v>0</v>
      </c>
      <c r="W294" s="152"/>
      <c r="X294" s="152" t="s">
        <v>276</v>
      </c>
      <c r="Y294" s="152" t="s">
        <v>236</v>
      </c>
      <c r="Z294" s="141"/>
      <c r="AA294" s="141"/>
      <c r="AB294" s="141"/>
      <c r="AC294" s="141"/>
      <c r="AD294" s="141"/>
      <c r="AE294" s="141"/>
      <c r="AF294" s="141"/>
      <c r="AG294" s="141" t="s">
        <v>277</v>
      </c>
      <c r="AH294" s="141"/>
      <c r="AI294" s="141"/>
      <c r="AJ294" s="141"/>
      <c r="AK294" s="141"/>
      <c r="AL294" s="141"/>
      <c r="AM294" s="141"/>
      <c r="AN294" s="141"/>
      <c r="AO294" s="141"/>
      <c r="AP294" s="141"/>
      <c r="AQ294" s="141"/>
      <c r="AR294" s="141"/>
      <c r="AS294" s="141"/>
      <c r="AT294" s="141"/>
      <c r="AU294" s="141"/>
      <c r="AV294" s="141"/>
      <c r="AW294" s="141"/>
      <c r="AX294" s="141"/>
      <c r="AY294" s="141"/>
      <c r="AZ294" s="141"/>
      <c r="BA294" s="141"/>
      <c r="BB294" s="141"/>
      <c r="BC294" s="141"/>
      <c r="BD294" s="141"/>
      <c r="BE294" s="141"/>
      <c r="BF294" s="141"/>
      <c r="BG294" s="141"/>
      <c r="BH294" s="141"/>
    </row>
    <row r="295" spans="1:60" outlineLevel="2" x14ac:dyDescent="0.2">
      <c r="A295" s="148"/>
      <c r="B295" s="149"/>
      <c r="C295" s="182" t="s">
        <v>2405</v>
      </c>
      <c r="D295" s="154"/>
      <c r="E295" s="155">
        <v>63.780149999999999</v>
      </c>
      <c r="F295" s="152"/>
      <c r="G295" s="152"/>
      <c r="H295" s="152"/>
      <c r="I295" s="152"/>
      <c r="J295" s="152"/>
      <c r="K295" s="152"/>
      <c r="L295" s="152"/>
      <c r="M295" s="152"/>
      <c r="N295" s="151"/>
      <c r="O295" s="151"/>
      <c r="P295" s="151"/>
      <c r="Q295" s="151"/>
      <c r="R295" s="152"/>
      <c r="S295" s="152"/>
      <c r="T295" s="152"/>
      <c r="U295" s="152"/>
      <c r="V295" s="152"/>
      <c r="W295" s="152"/>
      <c r="X295" s="152"/>
      <c r="Y295" s="152"/>
      <c r="Z295" s="141"/>
      <c r="AA295" s="141"/>
      <c r="AB295" s="141"/>
      <c r="AC295" s="141"/>
      <c r="AD295" s="141"/>
      <c r="AE295" s="141"/>
      <c r="AF295" s="141"/>
      <c r="AG295" s="141" t="s">
        <v>241</v>
      </c>
      <c r="AH295" s="141">
        <v>0</v>
      </c>
      <c r="AI295" s="141"/>
      <c r="AJ295" s="141"/>
      <c r="AK295" s="141"/>
      <c r="AL295" s="141"/>
      <c r="AM295" s="141"/>
      <c r="AN295" s="141"/>
      <c r="AO295" s="141"/>
      <c r="AP295" s="141"/>
      <c r="AQ295" s="141"/>
      <c r="AR295" s="141"/>
      <c r="AS295" s="141"/>
      <c r="AT295" s="141"/>
      <c r="AU295" s="141"/>
      <c r="AV295" s="141"/>
      <c r="AW295" s="141"/>
      <c r="AX295" s="141"/>
      <c r="AY295" s="141"/>
      <c r="AZ295" s="141"/>
      <c r="BA295" s="141"/>
      <c r="BB295" s="141"/>
      <c r="BC295" s="141"/>
      <c r="BD295" s="141"/>
      <c r="BE295" s="141"/>
      <c r="BF295" s="141"/>
      <c r="BG295" s="141"/>
      <c r="BH295" s="141"/>
    </row>
    <row r="296" spans="1:60" outlineLevel="1" x14ac:dyDescent="0.2">
      <c r="A296" s="148">
        <v>95</v>
      </c>
      <c r="B296" s="149" t="s">
        <v>2016</v>
      </c>
      <c r="C296" s="184" t="s">
        <v>2017</v>
      </c>
      <c r="D296" s="150" t="s">
        <v>0</v>
      </c>
      <c r="E296" s="179"/>
      <c r="F296" s="153"/>
      <c r="G296" s="152">
        <f>ROUND(E296*F296,2)</f>
        <v>0</v>
      </c>
      <c r="H296" s="153"/>
      <c r="I296" s="152">
        <f>ROUND(E296*H296,2)</f>
        <v>0</v>
      </c>
      <c r="J296" s="153"/>
      <c r="K296" s="152">
        <f>ROUND(E296*J296,2)</f>
        <v>0</v>
      </c>
      <c r="L296" s="152">
        <v>21</v>
      </c>
      <c r="M296" s="152">
        <f>G296*(1+L296/100)</f>
        <v>0</v>
      </c>
      <c r="N296" s="151">
        <v>0</v>
      </c>
      <c r="O296" s="151">
        <f>ROUND(E296*N296,2)</f>
        <v>0</v>
      </c>
      <c r="P296" s="151">
        <v>0</v>
      </c>
      <c r="Q296" s="151">
        <f>ROUND(E296*P296,2)</f>
        <v>0</v>
      </c>
      <c r="R296" s="152" t="s">
        <v>442</v>
      </c>
      <c r="S296" s="152" t="s">
        <v>234</v>
      </c>
      <c r="T296" s="152" t="s">
        <v>234</v>
      </c>
      <c r="U296" s="152">
        <v>0</v>
      </c>
      <c r="V296" s="152">
        <f>ROUND(E296*U296,2)</f>
        <v>0</v>
      </c>
      <c r="W296" s="152"/>
      <c r="X296" s="152" t="s">
        <v>435</v>
      </c>
      <c r="Y296" s="152" t="s">
        <v>236</v>
      </c>
      <c r="Z296" s="141"/>
      <c r="AA296" s="141"/>
      <c r="AB296" s="141"/>
      <c r="AC296" s="141"/>
      <c r="AD296" s="141"/>
      <c r="AE296" s="141"/>
      <c r="AF296" s="141"/>
      <c r="AG296" s="141" t="s">
        <v>436</v>
      </c>
      <c r="AH296" s="141"/>
      <c r="AI296" s="141"/>
      <c r="AJ296" s="141"/>
      <c r="AK296" s="141"/>
      <c r="AL296" s="141"/>
      <c r="AM296" s="141"/>
      <c r="AN296" s="141"/>
      <c r="AO296" s="141"/>
      <c r="AP296" s="141"/>
      <c r="AQ296" s="141"/>
      <c r="AR296" s="141"/>
      <c r="AS296" s="141"/>
      <c r="AT296" s="141"/>
      <c r="AU296" s="141"/>
      <c r="AV296" s="141"/>
      <c r="AW296" s="141"/>
      <c r="AX296" s="141"/>
      <c r="AY296" s="141"/>
      <c r="AZ296" s="141"/>
      <c r="BA296" s="141"/>
      <c r="BB296" s="141"/>
      <c r="BC296" s="141"/>
      <c r="BD296" s="141"/>
      <c r="BE296" s="141"/>
      <c r="BF296" s="141"/>
      <c r="BG296" s="141"/>
      <c r="BH296" s="141"/>
    </row>
    <row r="297" spans="1:60" outlineLevel="2" x14ac:dyDescent="0.2">
      <c r="A297" s="148"/>
      <c r="B297" s="149"/>
      <c r="C297" s="269" t="s">
        <v>476</v>
      </c>
      <c r="D297" s="270"/>
      <c r="E297" s="270"/>
      <c r="F297" s="270"/>
      <c r="G297" s="270"/>
      <c r="H297" s="152"/>
      <c r="I297" s="152"/>
      <c r="J297" s="152"/>
      <c r="K297" s="152"/>
      <c r="L297" s="152"/>
      <c r="M297" s="152"/>
      <c r="N297" s="151"/>
      <c r="O297" s="151"/>
      <c r="P297" s="151"/>
      <c r="Q297" s="151"/>
      <c r="R297" s="152"/>
      <c r="S297" s="152"/>
      <c r="T297" s="152"/>
      <c r="U297" s="152"/>
      <c r="V297" s="152"/>
      <c r="W297" s="152"/>
      <c r="X297" s="152"/>
      <c r="Y297" s="152"/>
      <c r="Z297" s="141"/>
      <c r="AA297" s="141"/>
      <c r="AB297" s="141"/>
      <c r="AC297" s="141"/>
      <c r="AD297" s="141"/>
      <c r="AE297" s="141"/>
      <c r="AF297" s="141"/>
      <c r="AG297" s="141" t="s">
        <v>239</v>
      </c>
      <c r="AH297" s="141"/>
      <c r="AI297" s="141"/>
      <c r="AJ297" s="141"/>
      <c r="AK297" s="141"/>
      <c r="AL297" s="141"/>
      <c r="AM297" s="141"/>
      <c r="AN297" s="141"/>
      <c r="AO297" s="141"/>
      <c r="AP297" s="141"/>
      <c r="AQ297" s="141"/>
      <c r="AR297" s="141"/>
      <c r="AS297" s="141"/>
      <c r="AT297" s="141"/>
      <c r="AU297" s="141"/>
      <c r="AV297" s="141"/>
      <c r="AW297" s="141"/>
      <c r="AX297" s="141"/>
      <c r="AY297" s="141"/>
      <c r="AZ297" s="141"/>
      <c r="BA297" s="141"/>
      <c r="BB297" s="141"/>
      <c r="BC297" s="141"/>
      <c r="BD297" s="141"/>
      <c r="BE297" s="141"/>
      <c r="BF297" s="141"/>
      <c r="BG297" s="141"/>
      <c r="BH297" s="141"/>
    </row>
    <row r="298" spans="1:60" x14ac:dyDescent="0.2">
      <c r="A298" s="157" t="s">
        <v>228</v>
      </c>
      <c r="B298" s="158" t="s">
        <v>158</v>
      </c>
      <c r="C298" s="180" t="s">
        <v>159</v>
      </c>
      <c r="D298" s="159"/>
      <c r="E298" s="160"/>
      <c r="F298" s="161"/>
      <c r="G298" s="161">
        <f>SUMIF(AG299:AG323,"&lt;&gt;NOR",G299:G323)</f>
        <v>0</v>
      </c>
      <c r="H298" s="161"/>
      <c r="I298" s="161">
        <f>SUM(I299:I323)</f>
        <v>0</v>
      </c>
      <c r="J298" s="161"/>
      <c r="K298" s="161">
        <f>SUM(K299:K323)</f>
        <v>0</v>
      </c>
      <c r="L298" s="161"/>
      <c r="M298" s="161">
        <f>SUM(M299:M323)</f>
        <v>0</v>
      </c>
      <c r="N298" s="160"/>
      <c r="O298" s="160">
        <f>SUM(O299:O323)</f>
        <v>0.42</v>
      </c>
      <c r="P298" s="160"/>
      <c r="Q298" s="160">
        <f>SUM(Q299:Q323)</f>
        <v>0</v>
      </c>
      <c r="R298" s="161"/>
      <c r="S298" s="161"/>
      <c r="T298" s="162"/>
      <c r="U298" s="156"/>
      <c r="V298" s="156">
        <f>SUM(V299:V323)</f>
        <v>65.13000000000001</v>
      </c>
      <c r="W298" s="156"/>
      <c r="X298" s="156"/>
      <c r="Y298" s="156"/>
      <c r="AG298" t="s">
        <v>229</v>
      </c>
    </row>
    <row r="299" spans="1:60" ht="22.5" outlineLevel="1" x14ac:dyDescent="0.2">
      <c r="A299" s="164">
        <v>96</v>
      </c>
      <c r="B299" s="165" t="s">
        <v>2406</v>
      </c>
      <c r="C299" s="181" t="s">
        <v>2407</v>
      </c>
      <c r="D299" s="166" t="s">
        <v>283</v>
      </c>
      <c r="E299" s="167">
        <v>48</v>
      </c>
      <c r="F299" s="168"/>
      <c r="G299" s="169">
        <f>ROUND(E299*F299,2)</f>
        <v>0</v>
      </c>
      <c r="H299" s="168"/>
      <c r="I299" s="169">
        <f>ROUND(E299*H299,2)</f>
        <v>0</v>
      </c>
      <c r="J299" s="168"/>
      <c r="K299" s="169">
        <f>ROUND(E299*J299,2)</f>
        <v>0</v>
      </c>
      <c r="L299" s="169">
        <v>21</v>
      </c>
      <c r="M299" s="169">
        <f>G299*(1+L299/100)</f>
        <v>0</v>
      </c>
      <c r="N299" s="167">
        <v>3.5E-4</v>
      </c>
      <c r="O299" s="167">
        <f>ROUND(E299*N299,2)</f>
        <v>0.02</v>
      </c>
      <c r="P299" s="167">
        <v>0</v>
      </c>
      <c r="Q299" s="167">
        <f>ROUND(E299*P299,2)</f>
        <v>0</v>
      </c>
      <c r="R299" s="169" t="s">
        <v>442</v>
      </c>
      <c r="S299" s="169" t="s">
        <v>234</v>
      </c>
      <c r="T299" s="170" t="s">
        <v>234</v>
      </c>
      <c r="U299" s="152">
        <v>0.2</v>
      </c>
      <c r="V299" s="152">
        <f>ROUND(E299*U299,2)</f>
        <v>9.6</v>
      </c>
      <c r="W299" s="152"/>
      <c r="X299" s="152" t="s">
        <v>285</v>
      </c>
      <c r="Y299" s="152" t="s">
        <v>236</v>
      </c>
      <c r="Z299" s="141"/>
      <c r="AA299" s="141"/>
      <c r="AB299" s="141"/>
      <c r="AC299" s="141"/>
      <c r="AD299" s="141"/>
      <c r="AE299" s="141"/>
      <c r="AF299" s="141"/>
      <c r="AG299" s="141" t="s">
        <v>286</v>
      </c>
      <c r="AH299" s="141"/>
      <c r="AI299" s="141"/>
      <c r="AJ299" s="141"/>
      <c r="AK299" s="141"/>
      <c r="AL299" s="141"/>
      <c r="AM299" s="141"/>
      <c r="AN299" s="141"/>
      <c r="AO299" s="141"/>
      <c r="AP299" s="141"/>
      <c r="AQ299" s="141"/>
      <c r="AR299" s="141"/>
      <c r="AS299" s="141"/>
      <c r="AT299" s="141"/>
      <c r="AU299" s="141"/>
      <c r="AV299" s="141"/>
      <c r="AW299" s="141"/>
      <c r="AX299" s="141"/>
      <c r="AY299" s="141"/>
      <c r="AZ299" s="141"/>
      <c r="BA299" s="141"/>
      <c r="BB299" s="141"/>
      <c r="BC299" s="141"/>
      <c r="BD299" s="141"/>
      <c r="BE299" s="141"/>
      <c r="BF299" s="141"/>
      <c r="BG299" s="141"/>
      <c r="BH299" s="141"/>
    </row>
    <row r="300" spans="1:60" outlineLevel="2" x14ac:dyDescent="0.2">
      <c r="A300" s="148"/>
      <c r="B300" s="149"/>
      <c r="C300" s="182" t="s">
        <v>2259</v>
      </c>
      <c r="D300" s="154"/>
      <c r="E300" s="155"/>
      <c r="F300" s="152"/>
      <c r="G300" s="152"/>
      <c r="H300" s="152"/>
      <c r="I300" s="152"/>
      <c r="J300" s="152"/>
      <c r="K300" s="152"/>
      <c r="L300" s="152"/>
      <c r="M300" s="152"/>
      <c r="N300" s="151"/>
      <c r="O300" s="151"/>
      <c r="P300" s="151"/>
      <c r="Q300" s="151"/>
      <c r="R300" s="152"/>
      <c r="S300" s="152"/>
      <c r="T300" s="152"/>
      <c r="U300" s="152"/>
      <c r="V300" s="152"/>
      <c r="W300" s="152"/>
      <c r="X300" s="152"/>
      <c r="Y300" s="152"/>
      <c r="Z300" s="141"/>
      <c r="AA300" s="141"/>
      <c r="AB300" s="141"/>
      <c r="AC300" s="141"/>
      <c r="AD300" s="141"/>
      <c r="AE300" s="141"/>
      <c r="AF300" s="141"/>
      <c r="AG300" s="141" t="s">
        <v>241</v>
      </c>
      <c r="AH300" s="141">
        <v>0</v>
      </c>
      <c r="AI300" s="141"/>
      <c r="AJ300" s="141"/>
      <c r="AK300" s="141"/>
      <c r="AL300" s="141"/>
      <c r="AM300" s="141"/>
      <c r="AN300" s="141"/>
      <c r="AO300" s="141"/>
      <c r="AP300" s="141"/>
      <c r="AQ300" s="141"/>
      <c r="AR300" s="141"/>
      <c r="AS300" s="141"/>
      <c r="AT300" s="141"/>
      <c r="AU300" s="141"/>
      <c r="AV300" s="141"/>
      <c r="AW300" s="141"/>
      <c r="AX300" s="141"/>
      <c r="AY300" s="141"/>
      <c r="AZ300" s="141"/>
      <c r="BA300" s="141"/>
      <c r="BB300" s="141"/>
      <c r="BC300" s="141"/>
      <c r="BD300" s="141"/>
      <c r="BE300" s="141"/>
      <c r="BF300" s="141"/>
      <c r="BG300" s="141"/>
      <c r="BH300" s="141"/>
    </row>
    <row r="301" spans="1:60" outlineLevel="3" x14ac:dyDescent="0.2">
      <c r="A301" s="148"/>
      <c r="B301" s="149"/>
      <c r="C301" s="182" t="s">
        <v>2408</v>
      </c>
      <c r="D301" s="154"/>
      <c r="E301" s="155">
        <v>48</v>
      </c>
      <c r="F301" s="152"/>
      <c r="G301" s="152"/>
      <c r="H301" s="152"/>
      <c r="I301" s="152"/>
      <c r="J301" s="152"/>
      <c r="K301" s="152"/>
      <c r="L301" s="152"/>
      <c r="M301" s="152"/>
      <c r="N301" s="151"/>
      <c r="O301" s="151"/>
      <c r="P301" s="151"/>
      <c r="Q301" s="151"/>
      <c r="R301" s="152"/>
      <c r="S301" s="152"/>
      <c r="T301" s="152"/>
      <c r="U301" s="152"/>
      <c r="V301" s="152"/>
      <c r="W301" s="152"/>
      <c r="X301" s="152"/>
      <c r="Y301" s="152"/>
      <c r="Z301" s="141"/>
      <c r="AA301" s="141"/>
      <c r="AB301" s="141"/>
      <c r="AC301" s="141"/>
      <c r="AD301" s="141"/>
      <c r="AE301" s="141"/>
      <c r="AF301" s="141"/>
      <c r="AG301" s="141" t="s">
        <v>241</v>
      </c>
      <c r="AH301" s="141">
        <v>0</v>
      </c>
      <c r="AI301" s="141"/>
      <c r="AJ301" s="141"/>
      <c r="AK301" s="141"/>
      <c r="AL301" s="141"/>
      <c r="AM301" s="141"/>
      <c r="AN301" s="141"/>
      <c r="AO301" s="141"/>
      <c r="AP301" s="141"/>
      <c r="AQ301" s="141"/>
      <c r="AR301" s="141"/>
      <c r="AS301" s="141"/>
      <c r="AT301" s="141"/>
      <c r="AU301" s="141"/>
      <c r="AV301" s="141"/>
      <c r="AW301" s="141"/>
      <c r="AX301" s="141"/>
      <c r="AY301" s="141"/>
      <c r="AZ301" s="141"/>
      <c r="BA301" s="141"/>
      <c r="BB301" s="141"/>
      <c r="BC301" s="141"/>
      <c r="BD301" s="141"/>
      <c r="BE301" s="141"/>
      <c r="BF301" s="141"/>
      <c r="BG301" s="141"/>
      <c r="BH301" s="141"/>
    </row>
    <row r="302" spans="1:60" ht="22.5" outlineLevel="1" x14ac:dyDescent="0.2">
      <c r="A302" s="164">
        <v>97</v>
      </c>
      <c r="B302" s="165" t="s">
        <v>2409</v>
      </c>
      <c r="C302" s="181" t="s">
        <v>2410</v>
      </c>
      <c r="D302" s="166" t="s">
        <v>283</v>
      </c>
      <c r="E302" s="167">
        <v>48</v>
      </c>
      <c r="F302" s="168"/>
      <c r="G302" s="169">
        <f>ROUND(E302*F302,2)</f>
        <v>0</v>
      </c>
      <c r="H302" s="168"/>
      <c r="I302" s="169">
        <f>ROUND(E302*H302,2)</f>
        <v>0</v>
      </c>
      <c r="J302" s="168"/>
      <c r="K302" s="169">
        <f>ROUND(E302*J302,2)</f>
        <v>0</v>
      </c>
      <c r="L302" s="169">
        <v>21</v>
      </c>
      <c r="M302" s="169">
        <f>G302*(1+L302/100)</f>
        <v>0</v>
      </c>
      <c r="N302" s="167">
        <v>4.0000000000000003E-5</v>
      </c>
      <c r="O302" s="167">
        <f>ROUND(E302*N302,2)</f>
        <v>0</v>
      </c>
      <c r="P302" s="167">
        <v>0</v>
      </c>
      <c r="Q302" s="167">
        <f>ROUND(E302*P302,2)</f>
        <v>0</v>
      </c>
      <c r="R302" s="169" t="s">
        <v>442</v>
      </c>
      <c r="S302" s="169" t="s">
        <v>234</v>
      </c>
      <c r="T302" s="170" t="s">
        <v>234</v>
      </c>
      <c r="U302" s="152">
        <v>0.84799999999999998</v>
      </c>
      <c r="V302" s="152">
        <f>ROUND(E302*U302,2)</f>
        <v>40.700000000000003</v>
      </c>
      <c r="W302" s="152"/>
      <c r="X302" s="152" t="s">
        <v>285</v>
      </c>
      <c r="Y302" s="152" t="s">
        <v>236</v>
      </c>
      <c r="Z302" s="141"/>
      <c r="AA302" s="141"/>
      <c r="AB302" s="141"/>
      <c r="AC302" s="141"/>
      <c r="AD302" s="141"/>
      <c r="AE302" s="141"/>
      <c r="AF302" s="141"/>
      <c r="AG302" s="141" t="s">
        <v>286</v>
      </c>
      <c r="AH302" s="141"/>
      <c r="AI302" s="141"/>
      <c r="AJ302" s="141"/>
      <c r="AK302" s="141"/>
      <c r="AL302" s="141"/>
      <c r="AM302" s="141"/>
      <c r="AN302" s="141"/>
      <c r="AO302" s="141"/>
      <c r="AP302" s="141"/>
      <c r="AQ302" s="141"/>
      <c r="AR302" s="141"/>
      <c r="AS302" s="141"/>
      <c r="AT302" s="141"/>
      <c r="AU302" s="141"/>
      <c r="AV302" s="141"/>
      <c r="AW302" s="141"/>
      <c r="AX302" s="141"/>
      <c r="AY302" s="141"/>
      <c r="AZ302" s="141"/>
      <c r="BA302" s="141"/>
      <c r="BB302" s="141"/>
      <c r="BC302" s="141"/>
      <c r="BD302" s="141"/>
      <c r="BE302" s="141"/>
      <c r="BF302" s="141"/>
      <c r="BG302" s="141"/>
      <c r="BH302" s="141"/>
    </row>
    <row r="303" spans="1:60" outlineLevel="2" x14ac:dyDescent="0.2">
      <c r="A303" s="148"/>
      <c r="B303" s="149"/>
      <c r="C303" s="182" t="s">
        <v>2259</v>
      </c>
      <c r="D303" s="154"/>
      <c r="E303" s="155"/>
      <c r="F303" s="152"/>
      <c r="G303" s="152"/>
      <c r="H303" s="152"/>
      <c r="I303" s="152"/>
      <c r="J303" s="152"/>
      <c r="K303" s="152"/>
      <c r="L303" s="152"/>
      <c r="M303" s="152"/>
      <c r="N303" s="151"/>
      <c r="O303" s="151"/>
      <c r="P303" s="151"/>
      <c r="Q303" s="151"/>
      <c r="R303" s="152"/>
      <c r="S303" s="152"/>
      <c r="T303" s="152"/>
      <c r="U303" s="152"/>
      <c r="V303" s="152"/>
      <c r="W303" s="152"/>
      <c r="X303" s="152"/>
      <c r="Y303" s="152"/>
      <c r="Z303" s="141"/>
      <c r="AA303" s="141"/>
      <c r="AB303" s="141"/>
      <c r="AC303" s="141"/>
      <c r="AD303" s="141"/>
      <c r="AE303" s="141"/>
      <c r="AF303" s="141"/>
      <c r="AG303" s="141" t="s">
        <v>241</v>
      </c>
      <c r="AH303" s="141">
        <v>0</v>
      </c>
      <c r="AI303" s="141"/>
      <c r="AJ303" s="141"/>
      <c r="AK303" s="141"/>
      <c r="AL303" s="141"/>
      <c r="AM303" s="141"/>
      <c r="AN303" s="141"/>
      <c r="AO303" s="141"/>
      <c r="AP303" s="141"/>
      <c r="AQ303" s="141"/>
      <c r="AR303" s="141"/>
      <c r="AS303" s="141"/>
      <c r="AT303" s="141"/>
      <c r="AU303" s="141"/>
      <c r="AV303" s="141"/>
      <c r="AW303" s="141"/>
      <c r="AX303" s="141"/>
      <c r="AY303" s="141"/>
      <c r="AZ303" s="141"/>
      <c r="BA303" s="141"/>
      <c r="BB303" s="141"/>
      <c r="BC303" s="141"/>
      <c r="BD303" s="141"/>
      <c r="BE303" s="141"/>
      <c r="BF303" s="141"/>
      <c r="BG303" s="141"/>
      <c r="BH303" s="141"/>
    </row>
    <row r="304" spans="1:60" outlineLevel="3" x14ac:dyDescent="0.2">
      <c r="A304" s="148"/>
      <c r="B304" s="149"/>
      <c r="C304" s="182" t="s">
        <v>2411</v>
      </c>
      <c r="D304" s="154"/>
      <c r="E304" s="155">
        <v>48</v>
      </c>
      <c r="F304" s="152"/>
      <c r="G304" s="152"/>
      <c r="H304" s="152"/>
      <c r="I304" s="152"/>
      <c r="J304" s="152"/>
      <c r="K304" s="152"/>
      <c r="L304" s="152"/>
      <c r="M304" s="152"/>
      <c r="N304" s="151"/>
      <c r="O304" s="151"/>
      <c r="P304" s="151"/>
      <c r="Q304" s="151"/>
      <c r="R304" s="152"/>
      <c r="S304" s="152"/>
      <c r="T304" s="152"/>
      <c r="U304" s="152"/>
      <c r="V304" s="152"/>
      <c r="W304" s="152"/>
      <c r="X304" s="152"/>
      <c r="Y304" s="152"/>
      <c r="Z304" s="141"/>
      <c r="AA304" s="141"/>
      <c r="AB304" s="141"/>
      <c r="AC304" s="141"/>
      <c r="AD304" s="141"/>
      <c r="AE304" s="141"/>
      <c r="AF304" s="141"/>
      <c r="AG304" s="141" t="s">
        <v>241</v>
      </c>
      <c r="AH304" s="141">
        <v>0</v>
      </c>
      <c r="AI304" s="141"/>
      <c r="AJ304" s="141"/>
      <c r="AK304" s="141"/>
      <c r="AL304" s="141"/>
      <c r="AM304" s="141"/>
      <c r="AN304" s="141"/>
      <c r="AO304" s="141"/>
      <c r="AP304" s="141"/>
      <c r="AQ304" s="141"/>
      <c r="AR304" s="141"/>
      <c r="AS304" s="141"/>
      <c r="AT304" s="141"/>
      <c r="AU304" s="141"/>
      <c r="AV304" s="141"/>
      <c r="AW304" s="141"/>
      <c r="AX304" s="141"/>
      <c r="AY304" s="141"/>
      <c r="AZ304" s="141"/>
      <c r="BA304" s="141"/>
      <c r="BB304" s="141"/>
      <c r="BC304" s="141"/>
      <c r="BD304" s="141"/>
      <c r="BE304" s="141"/>
      <c r="BF304" s="141"/>
      <c r="BG304" s="141"/>
      <c r="BH304" s="141"/>
    </row>
    <row r="305" spans="1:60" ht="33.75" outlineLevel="1" x14ac:dyDescent="0.2">
      <c r="A305" s="164">
        <v>98</v>
      </c>
      <c r="B305" s="165" t="s">
        <v>2412</v>
      </c>
      <c r="C305" s="181" t="s">
        <v>2413</v>
      </c>
      <c r="D305" s="166" t="s">
        <v>299</v>
      </c>
      <c r="E305" s="167">
        <v>17.55</v>
      </c>
      <c r="F305" s="168"/>
      <c r="G305" s="169">
        <f>ROUND(E305*F305,2)</f>
        <v>0</v>
      </c>
      <c r="H305" s="168"/>
      <c r="I305" s="169">
        <f>ROUND(E305*H305,2)</f>
        <v>0</v>
      </c>
      <c r="J305" s="168"/>
      <c r="K305" s="169">
        <f>ROUND(E305*J305,2)</f>
        <v>0</v>
      </c>
      <c r="L305" s="169">
        <v>21</v>
      </c>
      <c r="M305" s="169">
        <f>G305*(1+L305/100)</f>
        <v>0</v>
      </c>
      <c r="N305" s="167">
        <v>7.6000000000000004E-4</v>
      </c>
      <c r="O305" s="167">
        <f>ROUND(E305*N305,2)</f>
        <v>0.01</v>
      </c>
      <c r="P305" s="167">
        <v>0</v>
      </c>
      <c r="Q305" s="167">
        <f>ROUND(E305*P305,2)</f>
        <v>0</v>
      </c>
      <c r="R305" s="169" t="s">
        <v>442</v>
      </c>
      <c r="S305" s="169" t="s">
        <v>234</v>
      </c>
      <c r="T305" s="170" t="s">
        <v>234</v>
      </c>
      <c r="U305" s="152">
        <v>0.189</v>
      </c>
      <c r="V305" s="152">
        <f>ROUND(E305*U305,2)</f>
        <v>3.32</v>
      </c>
      <c r="W305" s="152"/>
      <c r="X305" s="152" t="s">
        <v>285</v>
      </c>
      <c r="Y305" s="152" t="s">
        <v>236</v>
      </c>
      <c r="Z305" s="141"/>
      <c r="AA305" s="141"/>
      <c r="AB305" s="141"/>
      <c r="AC305" s="141"/>
      <c r="AD305" s="141"/>
      <c r="AE305" s="141"/>
      <c r="AF305" s="141"/>
      <c r="AG305" s="141" t="s">
        <v>286</v>
      </c>
      <c r="AH305" s="141"/>
      <c r="AI305" s="141"/>
      <c r="AJ305" s="141"/>
      <c r="AK305" s="141"/>
      <c r="AL305" s="141"/>
      <c r="AM305" s="141"/>
      <c r="AN305" s="141"/>
      <c r="AO305" s="141"/>
      <c r="AP305" s="141"/>
      <c r="AQ305" s="141"/>
      <c r="AR305" s="141"/>
      <c r="AS305" s="141"/>
      <c r="AT305" s="141"/>
      <c r="AU305" s="141"/>
      <c r="AV305" s="141"/>
      <c r="AW305" s="141"/>
      <c r="AX305" s="141"/>
      <c r="AY305" s="141"/>
      <c r="AZ305" s="141"/>
      <c r="BA305" s="141"/>
      <c r="BB305" s="141"/>
      <c r="BC305" s="141"/>
      <c r="BD305" s="141"/>
      <c r="BE305" s="141"/>
      <c r="BF305" s="141"/>
      <c r="BG305" s="141"/>
      <c r="BH305" s="141"/>
    </row>
    <row r="306" spans="1:60" outlineLevel="2" x14ac:dyDescent="0.2">
      <c r="A306" s="148"/>
      <c r="B306" s="149"/>
      <c r="C306" s="265" t="s">
        <v>2414</v>
      </c>
      <c r="D306" s="266"/>
      <c r="E306" s="266"/>
      <c r="F306" s="266"/>
      <c r="G306" s="266"/>
      <c r="H306" s="152"/>
      <c r="I306" s="152"/>
      <c r="J306" s="152"/>
      <c r="K306" s="152"/>
      <c r="L306" s="152"/>
      <c r="M306" s="152"/>
      <c r="N306" s="151"/>
      <c r="O306" s="151"/>
      <c r="P306" s="151"/>
      <c r="Q306" s="151"/>
      <c r="R306" s="152"/>
      <c r="S306" s="152"/>
      <c r="T306" s="152"/>
      <c r="U306" s="152"/>
      <c r="V306" s="152"/>
      <c r="W306" s="152"/>
      <c r="X306" s="152"/>
      <c r="Y306" s="152"/>
      <c r="Z306" s="141"/>
      <c r="AA306" s="141"/>
      <c r="AB306" s="141"/>
      <c r="AC306" s="141"/>
      <c r="AD306" s="141"/>
      <c r="AE306" s="141"/>
      <c r="AF306" s="141"/>
      <c r="AG306" s="141" t="s">
        <v>239</v>
      </c>
      <c r="AH306" s="141"/>
      <c r="AI306" s="141"/>
      <c r="AJ306" s="141"/>
      <c r="AK306" s="141"/>
      <c r="AL306" s="141"/>
      <c r="AM306" s="141"/>
      <c r="AN306" s="141"/>
      <c r="AO306" s="141"/>
      <c r="AP306" s="141"/>
      <c r="AQ306" s="141"/>
      <c r="AR306" s="141"/>
      <c r="AS306" s="141"/>
      <c r="AT306" s="141"/>
      <c r="AU306" s="141"/>
      <c r="AV306" s="141"/>
      <c r="AW306" s="141"/>
      <c r="AX306" s="141"/>
      <c r="AY306" s="141"/>
      <c r="AZ306" s="141"/>
      <c r="BA306" s="141"/>
      <c r="BB306" s="141"/>
      <c r="BC306" s="141"/>
      <c r="BD306" s="141"/>
      <c r="BE306" s="141"/>
      <c r="BF306" s="141"/>
      <c r="BG306" s="141"/>
      <c r="BH306" s="141"/>
    </row>
    <row r="307" spans="1:60" outlineLevel="2" x14ac:dyDescent="0.2">
      <c r="A307" s="148"/>
      <c r="B307" s="149"/>
      <c r="C307" s="182" t="s">
        <v>2415</v>
      </c>
      <c r="D307" s="154"/>
      <c r="E307" s="155">
        <v>17.55</v>
      </c>
      <c r="F307" s="152"/>
      <c r="G307" s="152"/>
      <c r="H307" s="152"/>
      <c r="I307" s="152"/>
      <c r="J307" s="152"/>
      <c r="K307" s="152"/>
      <c r="L307" s="152"/>
      <c r="M307" s="152"/>
      <c r="N307" s="151"/>
      <c r="O307" s="151"/>
      <c r="P307" s="151"/>
      <c r="Q307" s="151"/>
      <c r="R307" s="152"/>
      <c r="S307" s="152"/>
      <c r="T307" s="152"/>
      <c r="U307" s="152"/>
      <c r="V307" s="152"/>
      <c r="W307" s="152"/>
      <c r="X307" s="152"/>
      <c r="Y307" s="152"/>
      <c r="Z307" s="141"/>
      <c r="AA307" s="141"/>
      <c r="AB307" s="141"/>
      <c r="AC307" s="141"/>
      <c r="AD307" s="141"/>
      <c r="AE307" s="141"/>
      <c r="AF307" s="141"/>
      <c r="AG307" s="141" t="s">
        <v>241</v>
      </c>
      <c r="AH307" s="141">
        <v>0</v>
      </c>
      <c r="AI307" s="141"/>
      <c r="AJ307" s="141"/>
      <c r="AK307" s="141"/>
      <c r="AL307" s="141"/>
      <c r="AM307" s="141"/>
      <c r="AN307" s="141"/>
      <c r="AO307" s="141"/>
      <c r="AP307" s="141"/>
      <c r="AQ307" s="141"/>
      <c r="AR307" s="141"/>
      <c r="AS307" s="141"/>
      <c r="AT307" s="141"/>
      <c r="AU307" s="141"/>
      <c r="AV307" s="141"/>
      <c r="AW307" s="141"/>
      <c r="AX307" s="141"/>
      <c r="AY307" s="141"/>
      <c r="AZ307" s="141"/>
      <c r="BA307" s="141"/>
      <c r="BB307" s="141"/>
      <c r="BC307" s="141"/>
      <c r="BD307" s="141"/>
      <c r="BE307" s="141"/>
      <c r="BF307" s="141"/>
      <c r="BG307" s="141"/>
      <c r="BH307" s="141"/>
    </row>
    <row r="308" spans="1:60" ht="33.75" outlineLevel="1" x14ac:dyDescent="0.2">
      <c r="A308" s="164">
        <v>99</v>
      </c>
      <c r="B308" s="165" t="s">
        <v>2416</v>
      </c>
      <c r="C308" s="181" t="s">
        <v>2417</v>
      </c>
      <c r="D308" s="166" t="s">
        <v>299</v>
      </c>
      <c r="E308" s="167">
        <v>17.55</v>
      </c>
      <c r="F308" s="168"/>
      <c r="G308" s="169">
        <f>ROUND(E308*F308,2)</f>
        <v>0</v>
      </c>
      <c r="H308" s="168"/>
      <c r="I308" s="169">
        <f>ROUND(E308*H308,2)</f>
        <v>0</v>
      </c>
      <c r="J308" s="168"/>
      <c r="K308" s="169">
        <f>ROUND(E308*J308,2)</f>
        <v>0</v>
      </c>
      <c r="L308" s="169">
        <v>21</v>
      </c>
      <c r="M308" s="169">
        <f>G308*(1+L308/100)</f>
        <v>0</v>
      </c>
      <c r="N308" s="167">
        <v>7.6000000000000004E-4</v>
      </c>
      <c r="O308" s="167">
        <f>ROUND(E308*N308,2)</f>
        <v>0.01</v>
      </c>
      <c r="P308" s="167">
        <v>0</v>
      </c>
      <c r="Q308" s="167">
        <f>ROUND(E308*P308,2)</f>
        <v>0</v>
      </c>
      <c r="R308" s="169" t="s">
        <v>442</v>
      </c>
      <c r="S308" s="169" t="s">
        <v>234</v>
      </c>
      <c r="T308" s="170" t="s">
        <v>234</v>
      </c>
      <c r="U308" s="152">
        <v>0.189</v>
      </c>
      <c r="V308" s="152">
        <f>ROUND(E308*U308,2)</f>
        <v>3.32</v>
      </c>
      <c r="W308" s="152"/>
      <c r="X308" s="152" t="s">
        <v>285</v>
      </c>
      <c r="Y308" s="152" t="s">
        <v>236</v>
      </c>
      <c r="Z308" s="141"/>
      <c r="AA308" s="141"/>
      <c r="AB308" s="141"/>
      <c r="AC308" s="141"/>
      <c r="AD308" s="141"/>
      <c r="AE308" s="141"/>
      <c r="AF308" s="141"/>
      <c r="AG308" s="141" t="s">
        <v>286</v>
      </c>
      <c r="AH308" s="141"/>
      <c r="AI308" s="141"/>
      <c r="AJ308" s="141"/>
      <c r="AK308" s="141"/>
      <c r="AL308" s="141"/>
      <c r="AM308" s="141"/>
      <c r="AN308" s="141"/>
      <c r="AO308" s="141"/>
      <c r="AP308" s="141"/>
      <c r="AQ308" s="141"/>
      <c r="AR308" s="141"/>
      <c r="AS308" s="141"/>
      <c r="AT308" s="141"/>
      <c r="AU308" s="141"/>
      <c r="AV308" s="141"/>
      <c r="AW308" s="141"/>
      <c r="AX308" s="141"/>
      <c r="AY308" s="141"/>
      <c r="AZ308" s="141"/>
      <c r="BA308" s="141"/>
      <c r="BB308" s="141"/>
      <c r="BC308" s="141"/>
      <c r="BD308" s="141"/>
      <c r="BE308" s="141"/>
      <c r="BF308" s="141"/>
      <c r="BG308" s="141"/>
      <c r="BH308" s="141"/>
    </row>
    <row r="309" spans="1:60" outlineLevel="2" x14ac:dyDescent="0.2">
      <c r="A309" s="148"/>
      <c r="B309" s="149"/>
      <c r="C309" s="265" t="s">
        <v>2414</v>
      </c>
      <c r="D309" s="266"/>
      <c r="E309" s="266"/>
      <c r="F309" s="266"/>
      <c r="G309" s="266"/>
      <c r="H309" s="152"/>
      <c r="I309" s="152"/>
      <c r="J309" s="152"/>
      <c r="K309" s="152"/>
      <c r="L309" s="152"/>
      <c r="M309" s="152"/>
      <c r="N309" s="151"/>
      <c r="O309" s="151"/>
      <c r="P309" s="151"/>
      <c r="Q309" s="151"/>
      <c r="R309" s="152"/>
      <c r="S309" s="152"/>
      <c r="T309" s="152"/>
      <c r="U309" s="152"/>
      <c r="V309" s="152"/>
      <c r="W309" s="152"/>
      <c r="X309" s="152"/>
      <c r="Y309" s="152"/>
      <c r="Z309" s="141"/>
      <c r="AA309" s="141"/>
      <c r="AB309" s="141"/>
      <c r="AC309" s="141"/>
      <c r="AD309" s="141"/>
      <c r="AE309" s="141"/>
      <c r="AF309" s="141"/>
      <c r="AG309" s="141" t="s">
        <v>239</v>
      </c>
      <c r="AH309" s="141"/>
      <c r="AI309" s="141"/>
      <c r="AJ309" s="141"/>
      <c r="AK309" s="141"/>
      <c r="AL309" s="141"/>
      <c r="AM309" s="141"/>
      <c r="AN309" s="141"/>
      <c r="AO309" s="141"/>
      <c r="AP309" s="141"/>
      <c r="AQ309" s="141"/>
      <c r="AR309" s="141"/>
      <c r="AS309" s="141"/>
      <c r="AT309" s="141"/>
      <c r="AU309" s="141"/>
      <c r="AV309" s="141"/>
      <c r="AW309" s="141"/>
      <c r="AX309" s="141"/>
      <c r="AY309" s="141"/>
      <c r="AZ309" s="141"/>
      <c r="BA309" s="141"/>
      <c r="BB309" s="141"/>
      <c r="BC309" s="141"/>
      <c r="BD309" s="141"/>
      <c r="BE309" s="141"/>
      <c r="BF309" s="141"/>
      <c r="BG309" s="141"/>
      <c r="BH309" s="141"/>
    </row>
    <row r="310" spans="1:60" outlineLevel="2" x14ac:dyDescent="0.2">
      <c r="A310" s="148"/>
      <c r="B310" s="149"/>
      <c r="C310" s="182" t="s">
        <v>2415</v>
      </c>
      <c r="D310" s="154"/>
      <c r="E310" s="155">
        <v>17.55</v>
      </c>
      <c r="F310" s="152"/>
      <c r="G310" s="152"/>
      <c r="H310" s="152"/>
      <c r="I310" s="152"/>
      <c r="J310" s="152"/>
      <c r="K310" s="152"/>
      <c r="L310" s="152"/>
      <c r="M310" s="152"/>
      <c r="N310" s="151"/>
      <c r="O310" s="151"/>
      <c r="P310" s="151"/>
      <c r="Q310" s="151"/>
      <c r="R310" s="152"/>
      <c r="S310" s="152"/>
      <c r="T310" s="152"/>
      <c r="U310" s="152"/>
      <c r="V310" s="152"/>
      <c r="W310" s="152"/>
      <c r="X310" s="152"/>
      <c r="Y310" s="152"/>
      <c r="Z310" s="141"/>
      <c r="AA310" s="141"/>
      <c r="AB310" s="141"/>
      <c r="AC310" s="141"/>
      <c r="AD310" s="141"/>
      <c r="AE310" s="141"/>
      <c r="AF310" s="141"/>
      <c r="AG310" s="141" t="s">
        <v>241</v>
      </c>
      <c r="AH310" s="141">
        <v>0</v>
      </c>
      <c r="AI310" s="141"/>
      <c r="AJ310" s="141"/>
      <c r="AK310" s="141"/>
      <c r="AL310" s="141"/>
      <c r="AM310" s="141"/>
      <c r="AN310" s="141"/>
      <c r="AO310" s="141"/>
      <c r="AP310" s="141"/>
      <c r="AQ310" s="141"/>
      <c r="AR310" s="141"/>
      <c r="AS310" s="141"/>
      <c r="AT310" s="141"/>
      <c r="AU310" s="141"/>
      <c r="AV310" s="141"/>
      <c r="AW310" s="141"/>
      <c r="AX310" s="141"/>
      <c r="AY310" s="141"/>
      <c r="AZ310" s="141"/>
      <c r="BA310" s="141"/>
      <c r="BB310" s="141"/>
      <c r="BC310" s="141"/>
      <c r="BD310" s="141"/>
      <c r="BE310" s="141"/>
      <c r="BF310" s="141"/>
      <c r="BG310" s="141"/>
      <c r="BH310" s="141"/>
    </row>
    <row r="311" spans="1:60" ht="33.75" outlineLevel="1" x14ac:dyDescent="0.2">
      <c r="A311" s="164">
        <v>100</v>
      </c>
      <c r="B311" s="165" t="s">
        <v>2418</v>
      </c>
      <c r="C311" s="181" t="s">
        <v>2419</v>
      </c>
      <c r="D311" s="166" t="s">
        <v>299</v>
      </c>
      <c r="E311" s="167">
        <v>9</v>
      </c>
      <c r="F311" s="168"/>
      <c r="G311" s="169">
        <f>ROUND(E311*F311,2)</f>
        <v>0</v>
      </c>
      <c r="H311" s="168"/>
      <c r="I311" s="169">
        <f>ROUND(E311*H311,2)</f>
        <v>0</v>
      </c>
      <c r="J311" s="168"/>
      <c r="K311" s="169">
        <f>ROUND(E311*J311,2)</f>
        <v>0</v>
      </c>
      <c r="L311" s="169">
        <v>21</v>
      </c>
      <c r="M311" s="169">
        <f>G311*(1+L311/100)</f>
        <v>0</v>
      </c>
      <c r="N311" s="167">
        <v>2.4599999999999999E-3</v>
      </c>
      <c r="O311" s="167">
        <f>ROUND(E311*N311,2)</f>
        <v>0.02</v>
      </c>
      <c r="P311" s="167">
        <v>0</v>
      </c>
      <c r="Q311" s="167">
        <f>ROUND(E311*P311,2)</f>
        <v>0</v>
      </c>
      <c r="R311" s="169" t="s">
        <v>442</v>
      </c>
      <c r="S311" s="169" t="s">
        <v>234</v>
      </c>
      <c r="T311" s="170" t="s">
        <v>234</v>
      </c>
      <c r="U311" s="152">
        <v>0.29625000000000001</v>
      </c>
      <c r="V311" s="152">
        <f>ROUND(E311*U311,2)</f>
        <v>2.67</v>
      </c>
      <c r="W311" s="152"/>
      <c r="X311" s="152" t="s">
        <v>285</v>
      </c>
      <c r="Y311" s="152" t="s">
        <v>236</v>
      </c>
      <c r="Z311" s="141"/>
      <c r="AA311" s="141"/>
      <c r="AB311" s="141"/>
      <c r="AC311" s="141"/>
      <c r="AD311" s="141"/>
      <c r="AE311" s="141"/>
      <c r="AF311" s="141"/>
      <c r="AG311" s="141" t="s">
        <v>286</v>
      </c>
      <c r="AH311" s="141"/>
      <c r="AI311" s="141"/>
      <c r="AJ311" s="141"/>
      <c r="AK311" s="141"/>
      <c r="AL311" s="141"/>
      <c r="AM311" s="141"/>
      <c r="AN311" s="141"/>
      <c r="AO311" s="141"/>
      <c r="AP311" s="141"/>
      <c r="AQ311" s="141"/>
      <c r="AR311" s="141"/>
      <c r="AS311" s="141"/>
      <c r="AT311" s="141"/>
      <c r="AU311" s="141"/>
      <c r="AV311" s="141"/>
      <c r="AW311" s="141"/>
      <c r="AX311" s="141"/>
      <c r="AY311" s="141"/>
      <c r="AZ311" s="141"/>
      <c r="BA311" s="141"/>
      <c r="BB311" s="141"/>
      <c r="BC311" s="141"/>
      <c r="BD311" s="141"/>
      <c r="BE311" s="141"/>
      <c r="BF311" s="141"/>
      <c r="BG311" s="141"/>
      <c r="BH311" s="141"/>
    </row>
    <row r="312" spans="1:60" outlineLevel="2" x14ac:dyDescent="0.2">
      <c r="A312" s="148"/>
      <c r="B312" s="149"/>
      <c r="C312" s="265" t="s">
        <v>2414</v>
      </c>
      <c r="D312" s="266"/>
      <c r="E312" s="266"/>
      <c r="F312" s="266"/>
      <c r="G312" s="266"/>
      <c r="H312" s="152"/>
      <c r="I312" s="152"/>
      <c r="J312" s="152"/>
      <c r="K312" s="152"/>
      <c r="L312" s="152"/>
      <c r="M312" s="152"/>
      <c r="N312" s="151"/>
      <c r="O312" s="151"/>
      <c r="P312" s="151"/>
      <c r="Q312" s="151"/>
      <c r="R312" s="152"/>
      <c r="S312" s="152"/>
      <c r="T312" s="152"/>
      <c r="U312" s="152"/>
      <c r="V312" s="152"/>
      <c r="W312" s="152"/>
      <c r="X312" s="152"/>
      <c r="Y312" s="152"/>
      <c r="Z312" s="141"/>
      <c r="AA312" s="141"/>
      <c r="AB312" s="141"/>
      <c r="AC312" s="141"/>
      <c r="AD312" s="141"/>
      <c r="AE312" s="141"/>
      <c r="AF312" s="141"/>
      <c r="AG312" s="141" t="s">
        <v>239</v>
      </c>
      <c r="AH312" s="141"/>
      <c r="AI312" s="141"/>
      <c r="AJ312" s="141"/>
      <c r="AK312" s="141"/>
      <c r="AL312" s="141"/>
      <c r="AM312" s="141"/>
      <c r="AN312" s="141"/>
      <c r="AO312" s="141"/>
      <c r="AP312" s="141"/>
      <c r="AQ312" s="141"/>
      <c r="AR312" s="141"/>
      <c r="AS312" s="141"/>
      <c r="AT312" s="141"/>
      <c r="AU312" s="141"/>
      <c r="AV312" s="141"/>
      <c r="AW312" s="141"/>
      <c r="AX312" s="141"/>
      <c r="AY312" s="141"/>
      <c r="AZ312" s="141"/>
      <c r="BA312" s="141"/>
      <c r="BB312" s="141"/>
      <c r="BC312" s="141"/>
      <c r="BD312" s="141"/>
      <c r="BE312" s="141"/>
      <c r="BF312" s="141"/>
      <c r="BG312" s="141"/>
      <c r="BH312" s="141"/>
    </row>
    <row r="313" spans="1:60" outlineLevel="2" x14ac:dyDescent="0.2">
      <c r="A313" s="148"/>
      <c r="B313" s="149"/>
      <c r="C313" s="182" t="s">
        <v>2420</v>
      </c>
      <c r="D313" s="154"/>
      <c r="E313" s="155">
        <v>9</v>
      </c>
      <c r="F313" s="152"/>
      <c r="G313" s="152"/>
      <c r="H313" s="152"/>
      <c r="I313" s="152"/>
      <c r="J313" s="152"/>
      <c r="K313" s="152"/>
      <c r="L313" s="152"/>
      <c r="M313" s="152"/>
      <c r="N313" s="151"/>
      <c r="O313" s="151"/>
      <c r="P313" s="151"/>
      <c r="Q313" s="151"/>
      <c r="R313" s="152"/>
      <c r="S313" s="152"/>
      <c r="T313" s="152"/>
      <c r="U313" s="152"/>
      <c r="V313" s="152"/>
      <c r="W313" s="152"/>
      <c r="X313" s="152"/>
      <c r="Y313" s="152"/>
      <c r="Z313" s="141"/>
      <c r="AA313" s="141"/>
      <c r="AB313" s="141"/>
      <c r="AC313" s="141"/>
      <c r="AD313" s="141"/>
      <c r="AE313" s="141"/>
      <c r="AF313" s="141"/>
      <c r="AG313" s="141" t="s">
        <v>241</v>
      </c>
      <c r="AH313" s="141">
        <v>0</v>
      </c>
      <c r="AI313" s="141"/>
      <c r="AJ313" s="141"/>
      <c r="AK313" s="141"/>
      <c r="AL313" s="141"/>
      <c r="AM313" s="141"/>
      <c r="AN313" s="141"/>
      <c r="AO313" s="141"/>
      <c r="AP313" s="141"/>
      <c r="AQ313" s="141"/>
      <c r="AR313" s="141"/>
      <c r="AS313" s="141"/>
      <c r="AT313" s="141"/>
      <c r="AU313" s="141"/>
      <c r="AV313" s="141"/>
      <c r="AW313" s="141"/>
      <c r="AX313" s="141"/>
      <c r="AY313" s="141"/>
      <c r="AZ313" s="141"/>
      <c r="BA313" s="141"/>
      <c r="BB313" s="141"/>
      <c r="BC313" s="141"/>
      <c r="BD313" s="141"/>
      <c r="BE313" s="141"/>
      <c r="BF313" s="141"/>
      <c r="BG313" s="141"/>
      <c r="BH313" s="141"/>
    </row>
    <row r="314" spans="1:60" ht="22.5" outlineLevel="1" x14ac:dyDescent="0.2">
      <c r="A314" s="164">
        <v>101</v>
      </c>
      <c r="B314" s="165" t="s">
        <v>2421</v>
      </c>
      <c r="C314" s="181" t="s">
        <v>2422</v>
      </c>
      <c r="D314" s="166" t="s">
        <v>283</v>
      </c>
      <c r="E314" s="167">
        <v>55.2</v>
      </c>
      <c r="F314" s="168"/>
      <c r="G314" s="169">
        <f>ROUND(E314*F314,2)</f>
        <v>0</v>
      </c>
      <c r="H314" s="168"/>
      <c r="I314" s="169">
        <f>ROUND(E314*H314,2)</f>
        <v>0</v>
      </c>
      <c r="J314" s="168"/>
      <c r="K314" s="169">
        <f>ROUND(E314*J314,2)</f>
        <v>0</v>
      </c>
      <c r="L314" s="169">
        <v>21</v>
      </c>
      <c r="M314" s="169">
        <f>G314*(1+L314/100)</f>
        <v>0</v>
      </c>
      <c r="N314" s="167">
        <v>3.2000000000000003E-4</v>
      </c>
      <c r="O314" s="167">
        <f>ROUND(E314*N314,2)</f>
        <v>0.02</v>
      </c>
      <c r="P314" s="167">
        <v>0</v>
      </c>
      <c r="Q314" s="167">
        <f>ROUND(E314*P314,2)</f>
        <v>0</v>
      </c>
      <c r="R314" s="169" t="s">
        <v>442</v>
      </c>
      <c r="S314" s="169" t="s">
        <v>234</v>
      </c>
      <c r="T314" s="170" t="s">
        <v>234</v>
      </c>
      <c r="U314" s="152">
        <v>0.1</v>
      </c>
      <c r="V314" s="152">
        <f>ROUND(E314*U314,2)</f>
        <v>5.52</v>
      </c>
      <c r="W314" s="152"/>
      <c r="X314" s="152" t="s">
        <v>285</v>
      </c>
      <c r="Y314" s="152" t="s">
        <v>236</v>
      </c>
      <c r="Z314" s="141"/>
      <c r="AA314" s="141"/>
      <c r="AB314" s="141"/>
      <c r="AC314" s="141"/>
      <c r="AD314" s="141"/>
      <c r="AE314" s="141"/>
      <c r="AF314" s="141"/>
      <c r="AG314" s="141" t="s">
        <v>286</v>
      </c>
      <c r="AH314" s="141"/>
      <c r="AI314" s="141"/>
      <c r="AJ314" s="141"/>
      <c r="AK314" s="141"/>
      <c r="AL314" s="141"/>
      <c r="AM314" s="141"/>
      <c r="AN314" s="141"/>
      <c r="AO314" s="141"/>
      <c r="AP314" s="141"/>
      <c r="AQ314" s="141"/>
      <c r="AR314" s="141"/>
      <c r="AS314" s="141"/>
      <c r="AT314" s="141"/>
      <c r="AU314" s="141"/>
      <c r="AV314" s="141"/>
      <c r="AW314" s="141"/>
      <c r="AX314" s="141"/>
      <c r="AY314" s="141"/>
      <c r="AZ314" s="141"/>
      <c r="BA314" s="141"/>
      <c r="BB314" s="141"/>
      <c r="BC314" s="141"/>
      <c r="BD314" s="141"/>
      <c r="BE314" s="141"/>
      <c r="BF314" s="141"/>
      <c r="BG314" s="141"/>
      <c r="BH314" s="141"/>
    </row>
    <row r="315" spans="1:60" outlineLevel="2" x14ac:dyDescent="0.2">
      <c r="A315" s="148"/>
      <c r="B315" s="149"/>
      <c r="C315" s="182" t="s">
        <v>2423</v>
      </c>
      <c r="D315" s="154"/>
      <c r="E315" s="155">
        <v>55.2</v>
      </c>
      <c r="F315" s="152"/>
      <c r="G315" s="152"/>
      <c r="H315" s="152"/>
      <c r="I315" s="152"/>
      <c r="J315" s="152"/>
      <c r="K315" s="152"/>
      <c r="L315" s="152"/>
      <c r="M315" s="152"/>
      <c r="N315" s="151"/>
      <c r="O315" s="151"/>
      <c r="P315" s="151"/>
      <c r="Q315" s="151"/>
      <c r="R315" s="152"/>
      <c r="S315" s="152"/>
      <c r="T315" s="152"/>
      <c r="U315" s="152"/>
      <c r="V315" s="152"/>
      <c r="W315" s="152"/>
      <c r="X315" s="152"/>
      <c r="Y315" s="152"/>
      <c r="Z315" s="141"/>
      <c r="AA315" s="141"/>
      <c r="AB315" s="141"/>
      <c r="AC315" s="141"/>
      <c r="AD315" s="141"/>
      <c r="AE315" s="141"/>
      <c r="AF315" s="141"/>
      <c r="AG315" s="141" t="s">
        <v>241</v>
      </c>
      <c r="AH315" s="141">
        <v>0</v>
      </c>
      <c r="AI315" s="141"/>
      <c r="AJ315" s="141"/>
      <c r="AK315" s="141"/>
      <c r="AL315" s="141"/>
      <c r="AM315" s="141"/>
      <c r="AN315" s="141"/>
      <c r="AO315" s="141"/>
      <c r="AP315" s="141"/>
      <c r="AQ315" s="141"/>
      <c r="AR315" s="141"/>
      <c r="AS315" s="141"/>
      <c r="AT315" s="141"/>
      <c r="AU315" s="141"/>
      <c r="AV315" s="141"/>
      <c r="AW315" s="141"/>
      <c r="AX315" s="141"/>
      <c r="AY315" s="141"/>
      <c r="AZ315" s="141"/>
      <c r="BA315" s="141"/>
      <c r="BB315" s="141"/>
      <c r="BC315" s="141"/>
      <c r="BD315" s="141"/>
      <c r="BE315" s="141"/>
      <c r="BF315" s="141"/>
      <c r="BG315" s="141"/>
      <c r="BH315" s="141"/>
    </row>
    <row r="316" spans="1:60" outlineLevel="1" x14ac:dyDescent="0.2">
      <c r="A316" s="164">
        <v>102</v>
      </c>
      <c r="B316" s="165" t="s">
        <v>2027</v>
      </c>
      <c r="C316" s="181" t="s">
        <v>2028</v>
      </c>
      <c r="D316" s="166" t="s">
        <v>283</v>
      </c>
      <c r="E316" s="167">
        <v>55.2</v>
      </c>
      <c r="F316" s="168"/>
      <c r="G316" s="169">
        <f>ROUND(E316*F316,2)</f>
        <v>0</v>
      </c>
      <c r="H316" s="168"/>
      <c r="I316" s="169">
        <f>ROUND(E316*H316,2)</f>
        <v>0</v>
      </c>
      <c r="J316" s="168"/>
      <c r="K316" s="169">
        <f>ROUND(E316*J316,2)</f>
        <v>0</v>
      </c>
      <c r="L316" s="169">
        <v>21</v>
      </c>
      <c r="M316" s="169">
        <f>G316*(1+L316/100)</f>
        <v>0</v>
      </c>
      <c r="N316" s="167">
        <v>1.8500000000000001E-3</v>
      </c>
      <c r="O316" s="167">
        <f>ROUND(E316*N316,2)</f>
        <v>0.1</v>
      </c>
      <c r="P316" s="167">
        <v>0</v>
      </c>
      <c r="Q316" s="167">
        <f>ROUND(E316*P316,2)</f>
        <v>0</v>
      </c>
      <c r="R316" s="169" t="s">
        <v>469</v>
      </c>
      <c r="S316" s="169" t="s">
        <v>234</v>
      </c>
      <c r="T316" s="170" t="s">
        <v>234</v>
      </c>
      <c r="U316" s="152">
        <v>0</v>
      </c>
      <c r="V316" s="152">
        <f>ROUND(E316*U316,2)</f>
        <v>0</v>
      </c>
      <c r="W316" s="152"/>
      <c r="X316" s="152" t="s">
        <v>276</v>
      </c>
      <c r="Y316" s="152" t="s">
        <v>236</v>
      </c>
      <c r="Z316" s="141"/>
      <c r="AA316" s="141"/>
      <c r="AB316" s="141"/>
      <c r="AC316" s="141"/>
      <c r="AD316" s="141"/>
      <c r="AE316" s="141"/>
      <c r="AF316" s="141"/>
      <c r="AG316" s="141" t="s">
        <v>277</v>
      </c>
      <c r="AH316" s="141"/>
      <c r="AI316" s="141"/>
      <c r="AJ316" s="141"/>
      <c r="AK316" s="141"/>
      <c r="AL316" s="141"/>
      <c r="AM316" s="141"/>
      <c r="AN316" s="141"/>
      <c r="AO316" s="141"/>
      <c r="AP316" s="141"/>
      <c r="AQ316" s="141"/>
      <c r="AR316" s="141"/>
      <c r="AS316" s="141"/>
      <c r="AT316" s="141"/>
      <c r="AU316" s="141"/>
      <c r="AV316" s="141"/>
      <c r="AW316" s="141"/>
      <c r="AX316" s="141"/>
      <c r="AY316" s="141"/>
      <c r="AZ316" s="141"/>
      <c r="BA316" s="141"/>
      <c r="BB316" s="141"/>
      <c r="BC316" s="141"/>
      <c r="BD316" s="141"/>
      <c r="BE316" s="141"/>
      <c r="BF316" s="141"/>
      <c r="BG316" s="141"/>
      <c r="BH316" s="141"/>
    </row>
    <row r="317" spans="1:60" outlineLevel="2" x14ac:dyDescent="0.2">
      <c r="A317" s="148"/>
      <c r="B317" s="149"/>
      <c r="C317" s="182" t="s">
        <v>2259</v>
      </c>
      <c r="D317" s="154"/>
      <c r="E317" s="155"/>
      <c r="F317" s="152"/>
      <c r="G317" s="152"/>
      <c r="H317" s="152"/>
      <c r="I317" s="152"/>
      <c r="J317" s="152"/>
      <c r="K317" s="152"/>
      <c r="L317" s="152"/>
      <c r="M317" s="152"/>
      <c r="N317" s="151"/>
      <c r="O317" s="151"/>
      <c r="P317" s="151"/>
      <c r="Q317" s="151"/>
      <c r="R317" s="152"/>
      <c r="S317" s="152"/>
      <c r="T317" s="152"/>
      <c r="U317" s="152"/>
      <c r="V317" s="152"/>
      <c r="W317" s="152"/>
      <c r="X317" s="152"/>
      <c r="Y317" s="152"/>
      <c r="Z317" s="141"/>
      <c r="AA317" s="141"/>
      <c r="AB317" s="141"/>
      <c r="AC317" s="141"/>
      <c r="AD317" s="141"/>
      <c r="AE317" s="141"/>
      <c r="AF317" s="141"/>
      <c r="AG317" s="141" t="s">
        <v>241</v>
      </c>
      <c r="AH317" s="141">
        <v>0</v>
      </c>
      <c r="AI317" s="141"/>
      <c r="AJ317" s="141"/>
      <c r="AK317" s="141"/>
      <c r="AL317" s="141"/>
      <c r="AM317" s="141"/>
      <c r="AN317" s="141"/>
      <c r="AO317" s="141"/>
      <c r="AP317" s="141"/>
      <c r="AQ317" s="141"/>
      <c r="AR317" s="141"/>
      <c r="AS317" s="141"/>
      <c r="AT317" s="141"/>
      <c r="AU317" s="141"/>
      <c r="AV317" s="141"/>
      <c r="AW317" s="141"/>
      <c r="AX317" s="141"/>
      <c r="AY317" s="141"/>
      <c r="AZ317" s="141"/>
      <c r="BA317" s="141"/>
      <c r="BB317" s="141"/>
      <c r="BC317" s="141"/>
      <c r="BD317" s="141"/>
      <c r="BE317" s="141"/>
      <c r="BF317" s="141"/>
      <c r="BG317" s="141"/>
      <c r="BH317" s="141"/>
    </row>
    <row r="318" spans="1:60" outlineLevel="3" x14ac:dyDescent="0.2">
      <c r="A318" s="148"/>
      <c r="B318" s="149"/>
      <c r="C318" s="182" t="s">
        <v>2424</v>
      </c>
      <c r="D318" s="154"/>
      <c r="E318" s="155">
        <v>55.2</v>
      </c>
      <c r="F318" s="152"/>
      <c r="G318" s="152"/>
      <c r="H318" s="152"/>
      <c r="I318" s="152"/>
      <c r="J318" s="152"/>
      <c r="K318" s="152"/>
      <c r="L318" s="152"/>
      <c r="M318" s="152"/>
      <c r="N318" s="151"/>
      <c r="O318" s="151"/>
      <c r="P318" s="151"/>
      <c r="Q318" s="151"/>
      <c r="R318" s="152"/>
      <c r="S318" s="152"/>
      <c r="T318" s="152"/>
      <c r="U318" s="152"/>
      <c r="V318" s="152"/>
      <c r="W318" s="152"/>
      <c r="X318" s="152"/>
      <c r="Y318" s="152"/>
      <c r="Z318" s="141"/>
      <c r="AA318" s="141"/>
      <c r="AB318" s="141"/>
      <c r="AC318" s="141"/>
      <c r="AD318" s="141"/>
      <c r="AE318" s="141"/>
      <c r="AF318" s="141"/>
      <c r="AG318" s="141" t="s">
        <v>241</v>
      </c>
      <c r="AH318" s="141">
        <v>0</v>
      </c>
      <c r="AI318" s="141"/>
      <c r="AJ318" s="141"/>
      <c r="AK318" s="141"/>
      <c r="AL318" s="141"/>
      <c r="AM318" s="141"/>
      <c r="AN318" s="141"/>
      <c r="AO318" s="141"/>
      <c r="AP318" s="141"/>
      <c r="AQ318" s="141"/>
      <c r="AR318" s="141"/>
      <c r="AS318" s="141"/>
      <c r="AT318" s="141"/>
      <c r="AU318" s="141"/>
      <c r="AV318" s="141"/>
      <c r="AW318" s="141"/>
      <c r="AX318" s="141"/>
      <c r="AY318" s="141"/>
      <c r="AZ318" s="141"/>
      <c r="BA318" s="141"/>
      <c r="BB318" s="141"/>
      <c r="BC318" s="141"/>
      <c r="BD318" s="141"/>
      <c r="BE318" s="141"/>
      <c r="BF318" s="141"/>
      <c r="BG318" s="141"/>
      <c r="BH318" s="141"/>
    </row>
    <row r="319" spans="1:60" ht="33.75" outlineLevel="1" x14ac:dyDescent="0.2">
      <c r="A319" s="164">
        <v>103</v>
      </c>
      <c r="B319" s="165" t="s">
        <v>2425</v>
      </c>
      <c r="C319" s="181" t="s">
        <v>2426</v>
      </c>
      <c r="D319" s="166" t="s">
        <v>283</v>
      </c>
      <c r="E319" s="167">
        <v>55.2</v>
      </c>
      <c r="F319" s="168"/>
      <c r="G319" s="169">
        <f>ROUND(E319*F319,2)</f>
        <v>0</v>
      </c>
      <c r="H319" s="168"/>
      <c r="I319" s="169">
        <f>ROUND(E319*H319,2)</f>
        <v>0</v>
      </c>
      <c r="J319" s="168"/>
      <c r="K319" s="169">
        <f>ROUND(E319*J319,2)</f>
        <v>0</v>
      </c>
      <c r="L319" s="169">
        <v>21</v>
      </c>
      <c r="M319" s="169">
        <f>G319*(1+L319/100)</f>
        <v>0</v>
      </c>
      <c r="N319" s="167">
        <v>4.4000000000000003E-3</v>
      </c>
      <c r="O319" s="167">
        <f>ROUND(E319*N319,2)</f>
        <v>0.24</v>
      </c>
      <c r="P319" s="167">
        <v>0</v>
      </c>
      <c r="Q319" s="167">
        <f>ROUND(E319*P319,2)</f>
        <v>0</v>
      </c>
      <c r="R319" s="169" t="s">
        <v>469</v>
      </c>
      <c r="S319" s="169" t="s">
        <v>234</v>
      </c>
      <c r="T319" s="170" t="s">
        <v>234</v>
      </c>
      <c r="U319" s="152">
        <v>0</v>
      </c>
      <c r="V319" s="152">
        <f>ROUND(E319*U319,2)</f>
        <v>0</v>
      </c>
      <c r="W319" s="152"/>
      <c r="X319" s="152" t="s">
        <v>276</v>
      </c>
      <c r="Y319" s="152" t="s">
        <v>236</v>
      </c>
      <c r="Z319" s="141"/>
      <c r="AA319" s="141"/>
      <c r="AB319" s="141"/>
      <c r="AC319" s="141"/>
      <c r="AD319" s="141"/>
      <c r="AE319" s="141"/>
      <c r="AF319" s="141"/>
      <c r="AG319" s="141" t="s">
        <v>277</v>
      </c>
      <c r="AH319" s="141"/>
      <c r="AI319" s="141"/>
      <c r="AJ319" s="141"/>
      <c r="AK319" s="141"/>
      <c r="AL319" s="141"/>
      <c r="AM319" s="141"/>
      <c r="AN319" s="141"/>
      <c r="AO319" s="141"/>
      <c r="AP319" s="141"/>
      <c r="AQ319" s="141"/>
      <c r="AR319" s="141"/>
      <c r="AS319" s="141"/>
      <c r="AT319" s="141"/>
      <c r="AU319" s="141"/>
      <c r="AV319" s="141"/>
      <c r="AW319" s="141"/>
      <c r="AX319" s="141"/>
      <c r="AY319" s="141"/>
      <c r="AZ319" s="141"/>
      <c r="BA319" s="141"/>
      <c r="BB319" s="141"/>
      <c r="BC319" s="141"/>
      <c r="BD319" s="141"/>
      <c r="BE319" s="141"/>
      <c r="BF319" s="141"/>
      <c r="BG319" s="141"/>
      <c r="BH319" s="141"/>
    </row>
    <row r="320" spans="1:60" outlineLevel="2" x14ac:dyDescent="0.2">
      <c r="A320" s="148"/>
      <c r="B320" s="149"/>
      <c r="C320" s="182" t="s">
        <v>2259</v>
      </c>
      <c r="D320" s="154"/>
      <c r="E320" s="155"/>
      <c r="F320" s="152"/>
      <c r="G320" s="152"/>
      <c r="H320" s="152"/>
      <c r="I320" s="152"/>
      <c r="J320" s="152"/>
      <c r="K320" s="152"/>
      <c r="L320" s="152"/>
      <c r="M320" s="152"/>
      <c r="N320" s="151"/>
      <c r="O320" s="151"/>
      <c r="P320" s="151"/>
      <c r="Q320" s="151"/>
      <c r="R320" s="152"/>
      <c r="S320" s="152"/>
      <c r="T320" s="152"/>
      <c r="U320" s="152"/>
      <c r="V320" s="152"/>
      <c r="W320" s="152"/>
      <c r="X320" s="152"/>
      <c r="Y320" s="152"/>
      <c r="Z320" s="141"/>
      <c r="AA320" s="141"/>
      <c r="AB320" s="141"/>
      <c r="AC320" s="141"/>
      <c r="AD320" s="141"/>
      <c r="AE320" s="141"/>
      <c r="AF320" s="141"/>
      <c r="AG320" s="141" t="s">
        <v>241</v>
      </c>
      <c r="AH320" s="141">
        <v>0</v>
      </c>
      <c r="AI320" s="141"/>
      <c r="AJ320" s="141"/>
      <c r="AK320" s="141"/>
      <c r="AL320" s="141"/>
      <c r="AM320" s="141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141"/>
      <c r="AY320" s="141"/>
      <c r="AZ320" s="141"/>
      <c r="BA320" s="141"/>
      <c r="BB320" s="141"/>
      <c r="BC320" s="141"/>
      <c r="BD320" s="141"/>
      <c r="BE320" s="141"/>
      <c r="BF320" s="141"/>
      <c r="BG320" s="141"/>
      <c r="BH320" s="141"/>
    </row>
    <row r="321" spans="1:60" outlineLevel="3" x14ac:dyDescent="0.2">
      <c r="A321" s="148"/>
      <c r="B321" s="149"/>
      <c r="C321" s="182" t="s">
        <v>2427</v>
      </c>
      <c r="D321" s="154"/>
      <c r="E321" s="155">
        <v>55.2</v>
      </c>
      <c r="F321" s="152"/>
      <c r="G321" s="152"/>
      <c r="H321" s="152"/>
      <c r="I321" s="152"/>
      <c r="J321" s="152"/>
      <c r="K321" s="152"/>
      <c r="L321" s="152"/>
      <c r="M321" s="152"/>
      <c r="N321" s="151"/>
      <c r="O321" s="151"/>
      <c r="P321" s="151"/>
      <c r="Q321" s="151"/>
      <c r="R321" s="152"/>
      <c r="S321" s="152"/>
      <c r="T321" s="152"/>
      <c r="U321" s="152"/>
      <c r="V321" s="152"/>
      <c r="W321" s="152"/>
      <c r="X321" s="152"/>
      <c r="Y321" s="152"/>
      <c r="Z321" s="141"/>
      <c r="AA321" s="141"/>
      <c r="AB321" s="141"/>
      <c r="AC321" s="141"/>
      <c r="AD321" s="141"/>
      <c r="AE321" s="141"/>
      <c r="AF321" s="141"/>
      <c r="AG321" s="141" t="s">
        <v>241</v>
      </c>
      <c r="AH321" s="141">
        <v>0</v>
      </c>
      <c r="AI321" s="141"/>
      <c r="AJ321" s="141"/>
      <c r="AK321" s="141"/>
      <c r="AL321" s="141"/>
      <c r="AM321" s="141"/>
      <c r="AN321" s="141"/>
      <c r="AO321" s="141"/>
      <c r="AP321" s="141"/>
      <c r="AQ321" s="141"/>
      <c r="AR321" s="141"/>
      <c r="AS321" s="141"/>
      <c r="AT321" s="141"/>
      <c r="AU321" s="141"/>
      <c r="AV321" s="141"/>
      <c r="AW321" s="141"/>
      <c r="AX321" s="141"/>
      <c r="AY321" s="141"/>
      <c r="AZ321" s="141"/>
      <c r="BA321" s="141"/>
      <c r="BB321" s="141"/>
      <c r="BC321" s="141"/>
      <c r="BD321" s="141"/>
      <c r="BE321" s="141"/>
      <c r="BF321" s="141"/>
      <c r="BG321" s="141"/>
      <c r="BH321" s="141"/>
    </row>
    <row r="322" spans="1:60" outlineLevel="1" x14ac:dyDescent="0.2">
      <c r="A322" s="148">
        <v>104</v>
      </c>
      <c r="B322" s="149" t="s">
        <v>2033</v>
      </c>
      <c r="C322" s="184" t="s">
        <v>2034</v>
      </c>
      <c r="D322" s="150" t="s">
        <v>0</v>
      </c>
      <c r="E322" s="179"/>
      <c r="F322" s="153"/>
      <c r="G322" s="152">
        <f>ROUND(E322*F322,2)</f>
        <v>0</v>
      </c>
      <c r="H322" s="153"/>
      <c r="I322" s="152">
        <f>ROUND(E322*H322,2)</f>
        <v>0</v>
      </c>
      <c r="J322" s="153"/>
      <c r="K322" s="152">
        <f>ROUND(E322*J322,2)</f>
        <v>0</v>
      </c>
      <c r="L322" s="152">
        <v>21</v>
      </c>
      <c r="M322" s="152">
        <f>G322*(1+L322/100)</f>
        <v>0</v>
      </c>
      <c r="N322" s="151">
        <v>0</v>
      </c>
      <c r="O322" s="151">
        <f>ROUND(E322*N322,2)</f>
        <v>0</v>
      </c>
      <c r="P322" s="151">
        <v>0</v>
      </c>
      <c r="Q322" s="151">
        <f>ROUND(E322*P322,2)</f>
        <v>0</v>
      </c>
      <c r="R322" s="152" t="s">
        <v>442</v>
      </c>
      <c r="S322" s="152" t="s">
        <v>234</v>
      </c>
      <c r="T322" s="152" t="s">
        <v>234</v>
      </c>
      <c r="U322" s="152">
        <v>0</v>
      </c>
      <c r="V322" s="152">
        <f>ROUND(E322*U322,2)</f>
        <v>0</v>
      </c>
      <c r="W322" s="152"/>
      <c r="X322" s="152" t="s">
        <v>435</v>
      </c>
      <c r="Y322" s="152" t="s">
        <v>236</v>
      </c>
      <c r="Z322" s="141"/>
      <c r="AA322" s="141"/>
      <c r="AB322" s="141"/>
      <c r="AC322" s="141"/>
      <c r="AD322" s="141"/>
      <c r="AE322" s="141"/>
      <c r="AF322" s="141"/>
      <c r="AG322" s="141" t="s">
        <v>436</v>
      </c>
      <c r="AH322" s="141"/>
      <c r="AI322" s="141"/>
      <c r="AJ322" s="141"/>
      <c r="AK322" s="141"/>
      <c r="AL322" s="141"/>
      <c r="AM322" s="141"/>
      <c r="AN322" s="141"/>
      <c r="AO322" s="141"/>
      <c r="AP322" s="141"/>
      <c r="AQ322" s="141"/>
      <c r="AR322" s="141"/>
      <c r="AS322" s="141"/>
      <c r="AT322" s="141"/>
      <c r="AU322" s="141"/>
      <c r="AV322" s="141"/>
      <c r="AW322" s="141"/>
      <c r="AX322" s="141"/>
      <c r="AY322" s="141"/>
      <c r="AZ322" s="141"/>
      <c r="BA322" s="141"/>
      <c r="BB322" s="141"/>
      <c r="BC322" s="141"/>
      <c r="BD322" s="141"/>
      <c r="BE322" s="141"/>
      <c r="BF322" s="141"/>
      <c r="BG322" s="141"/>
      <c r="BH322" s="141"/>
    </row>
    <row r="323" spans="1:60" outlineLevel="2" x14ac:dyDescent="0.2">
      <c r="A323" s="148"/>
      <c r="B323" s="149"/>
      <c r="C323" s="269" t="s">
        <v>491</v>
      </c>
      <c r="D323" s="270"/>
      <c r="E323" s="270"/>
      <c r="F323" s="270"/>
      <c r="G323" s="270"/>
      <c r="H323" s="152"/>
      <c r="I323" s="152"/>
      <c r="J323" s="152"/>
      <c r="K323" s="152"/>
      <c r="L323" s="152"/>
      <c r="M323" s="152"/>
      <c r="N323" s="151"/>
      <c r="O323" s="151"/>
      <c r="P323" s="151"/>
      <c r="Q323" s="151"/>
      <c r="R323" s="152"/>
      <c r="S323" s="152"/>
      <c r="T323" s="152"/>
      <c r="U323" s="152"/>
      <c r="V323" s="152"/>
      <c r="W323" s="152"/>
      <c r="X323" s="152"/>
      <c r="Y323" s="152"/>
      <c r="Z323" s="141"/>
      <c r="AA323" s="141"/>
      <c r="AB323" s="141"/>
      <c r="AC323" s="141"/>
      <c r="AD323" s="141"/>
      <c r="AE323" s="141"/>
      <c r="AF323" s="141"/>
      <c r="AG323" s="141" t="s">
        <v>239</v>
      </c>
      <c r="AH323" s="141"/>
      <c r="AI323" s="141"/>
      <c r="AJ323" s="141"/>
      <c r="AK323" s="141"/>
      <c r="AL323" s="141"/>
      <c r="AM323" s="141"/>
      <c r="AN323" s="141"/>
      <c r="AO323" s="141"/>
      <c r="AP323" s="141"/>
      <c r="AQ323" s="141"/>
      <c r="AR323" s="141"/>
      <c r="AS323" s="141"/>
      <c r="AT323" s="141"/>
      <c r="AU323" s="141"/>
      <c r="AV323" s="141"/>
      <c r="AW323" s="141"/>
      <c r="AX323" s="141"/>
      <c r="AY323" s="141"/>
      <c r="AZ323" s="141"/>
      <c r="BA323" s="141"/>
      <c r="BB323" s="141"/>
      <c r="BC323" s="141"/>
      <c r="BD323" s="141"/>
      <c r="BE323" s="141"/>
      <c r="BF323" s="141"/>
      <c r="BG323" s="141"/>
      <c r="BH323" s="141"/>
    </row>
    <row r="324" spans="1:60" x14ac:dyDescent="0.2">
      <c r="A324" s="157" t="s">
        <v>228</v>
      </c>
      <c r="B324" s="158" t="s">
        <v>160</v>
      </c>
      <c r="C324" s="180" t="s">
        <v>161</v>
      </c>
      <c r="D324" s="159"/>
      <c r="E324" s="160"/>
      <c r="F324" s="161"/>
      <c r="G324" s="161">
        <f>SUMIF(AG325:AG349,"&lt;&gt;NOR",G325:G349)</f>
        <v>0</v>
      </c>
      <c r="H324" s="161"/>
      <c r="I324" s="161">
        <f>SUM(I325:I349)</f>
        <v>0</v>
      </c>
      <c r="J324" s="161"/>
      <c r="K324" s="161">
        <f>SUM(K325:K349)</f>
        <v>0</v>
      </c>
      <c r="L324" s="161"/>
      <c r="M324" s="161">
        <f>SUM(M325:M349)</f>
        <v>0</v>
      </c>
      <c r="N324" s="160"/>
      <c r="O324" s="160">
        <f>SUM(O325:O349)</f>
        <v>0.4</v>
      </c>
      <c r="P324" s="160"/>
      <c r="Q324" s="160">
        <f>SUM(Q325:Q349)</f>
        <v>0</v>
      </c>
      <c r="R324" s="161"/>
      <c r="S324" s="161"/>
      <c r="T324" s="162"/>
      <c r="U324" s="156"/>
      <c r="V324" s="156">
        <f>SUM(V325:V349)</f>
        <v>24.549999999999997</v>
      </c>
      <c r="W324" s="156"/>
      <c r="X324" s="156"/>
      <c r="Y324" s="156"/>
      <c r="AG324" t="s">
        <v>229</v>
      </c>
    </row>
    <row r="325" spans="1:60" outlineLevel="1" x14ac:dyDescent="0.2">
      <c r="A325" s="164">
        <v>105</v>
      </c>
      <c r="B325" s="165" t="s">
        <v>2428</v>
      </c>
      <c r="C325" s="181" t="s">
        <v>2429</v>
      </c>
      <c r="D325" s="166" t="s">
        <v>283</v>
      </c>
      <c r="E325" s="167">
        <v>30.855</v>
      </c>
      <c r="F325" s="168"/>
      <c r="G325" s="169">
        <f>ROUND(E325*F325,2)</f>
        <v>0</v>
      </c>
      <c r="H325" s="168"/>
      <c r="I325" s="169">
        <f>ROUND(E325*H325,2)</f>
        <v>0</v>
      </c>
      <c r="J325" s="168"/>
      <c r="K325" s="169">
        <f>ROUND(E325*J325,2)</f>
        <v>0</v>
      </c>
      <c r="L325" s="169">
        <v>21</v>
      </c>
      <c r="M325" s="169">
        <f>G325*(1+L325/100)</f>
        <v>0</v>
      </c>
      <c r="N325" s="167">
        <v>0</v>
      </c>
      <c r="O325" s="167">
        <f>ROUND(E325*N325,2)</f>
        <v>0</v>
      </c>
      <c r="P325" s="167">
        <v>0</v>
      </c>
      <c r="Q325" s="167">
        <f>ROUND(E325*P325,2)</f>
        <v>0</v>
      </c>
      <c r="R325" s="169" t="s">
        <v>905</v>
      </c>
      <c r="S325" s="169" t="s">
        <v>234</v>
      </c>
      <c r="T325" s="170" t="s">
        <v>234</v>
      </c>
      <c r="U325" s="152">
        <v>0.08</v>
      </c>
      <c r="V325" s="152">
        <f>ROUND(E325*U325,2)</f>
        <v>2.4700000000000002</v>
      </c>
      <c r="W325" s="152"/>
      <c r="X325" s="152" t="s">
        <v>285</v>
      </c>
      <c r="Y325" s="152" t="s">
        <v>236</v>
      </c>
      <c r="Z325" s="141"/>
      <c r="AA325" s="141"/>
      <c r="AB325" s="141"/>
      <c r="AC325" s="141"/>
      <c r="AD325" s="141"/>
      <c r="AE325" s="141"/>
      <c r="AF325" s="141"/>
      <c r="AG325" s="141" t="s">
        <v>286</v>
      </c>
      <c r="AH325" s="141"/>
      <c r="AI325" s="141"/>
      <c r="AJ325" s="141"/>
      <c r="AK325" s="141"/>
      <c r="AL325" s="141"/>
      <c r="AM325" s="141"/>
      <c r="AN325" s="141"/>
      <c r="AO325" s="141"/>
      <c r="AP325" s="141"/>
      <c r="AQ325" s="141"/>
      <c r="AR325" s="141"/>
      <c r="AS325" s="141"/>
      <c r="AT325" s="141"/>
      <c r="AU325" s="141"/>
      <c r="AV325" s="141"/>
      <c r="AW325" s="141"/>
      <c r="AX325" s="141"/>
      <c r="AY325" s="141"/>
      <c r="AZ325" s="141"/>
      <c r="BA325" s="141"/>
      <c r="BB325" s="141"/>
      <c r="BC325" s="141"/>
      <c r="BD325" s="141"/>
      <c r="BE325" s="141"/>
      <c r="BF325" s="141"/>
      <c r="BG325" s="141"/>
      <c r="BH325" s="141"/>
    </row>
    <row r="326" spans="1:60" outlineLevel="2" x14ac:dyDescent="0.2">
      <c r="A326" s="148"/>
      <c r="B326" s="149"/>
      <c r="C326" s="182" t="s">
        <v>2430</v>
      </c>
      <c r="D326" s="154"/>
      <c r="E326" s="155">
        <v>30.855</v>
      </c>
      <c r="F326" s="152"/>
      <c r="G326" s="152"/>
      <c r="H326" s="152"/>
      <c r="I326" s="152"/>
      <c r="J326" s="152"/>
      <c r="K326" s="152"/>
      <c r="L326" s="152"/>
      <c r="M326" s="152"/>
      <c r="N326" s="151"/>
      <c r="O326" s="151"/>
      <c r="P326" s="151"/>
      <c r="Q326" s="151"/>
      <c r="R326" s="152"/>
      <c r="S326" s="152"/>
      <c r="T326" s="152"/>
      <c r="U326" s="152"/>
      <c r="V326" s="152"/>
      <c r="W326" s="152"/>
      <c r="X326" s="152"/>
      <c r="Y326" s="152"/>
      <c r="Z326" s="141"/>
      <c r="AA326" s="141"/>
      <c r="AB326" s="141"/>
      <c r="AC326" s="141"/>
      <c r="AD326" s="141"/>
      <c r="AE326" s="141"/>
      <c r="AF326" s="141"/>
      <c r="AG326" s="141" t="s">
        <v>241</v>
      </c>
      <c r="AH326" s="141">
        <v>0</v>
      </c>
      <c r="AI326" s="141"/>
      <c r="AJ326" s="141"/>
      <c r="AK326" s="141"/>
      <c r="AL326" s="141"/>
      <c r="AM326" s="141"/>
      <c r="AN326" s="141"/>
      <c r="AO326" s="141"/>
      <c r="AP326" s="141"/>
      <c r="AQ326" s="141"/>
      <c r="AR326" s="141"/>
      <c r="AS326" s="141"/>
      <c r="AT326" s="141"/>
      <c r="AU326" s="141"/>
      <c r="AV326" s="141"/>
      <c r="AW326" s="141"/>
      <c r="AX326" s="141"/>
      <c r="AY326" s="141"/>
      <c r="AZ326" s="141"/>
      <c r="BA326" s="141"/>
      <c r="BB326" s="141"/>
      <c r="BC326" s="141"/>
      <c r="BD326" s="141"/>
      <c r="BE326" s="141"/>
      <c r="BF326" s="141"/>
      <c r="BG326" s="141"/>
      <c r="BH326" s="141"/>
    </row>
    <row r="327" spans="1:60" outlineLevel="1" x14ac:dyDescent="0.2">
      <c r="A327" s="164">
        <v>106</v>
      </c>
      <c r="B327" s="165" t="s">
        <v>903</v>
      </c>
      <c r="C327" s="181" t="s">
        <v>904</v>
      </c>
      <c r="D327" s="166" t="s">
        <v>283</v>
      </c>
      <c r="E327" s="167">
        <v>8.8550000000000004</v>
      </c>
      <c r="F327" s="168"/>
      <c r="G327" s="169">
        <f>ROUND(E327*F327,2)</f>
        <v>0</v>
      </c>
      <c r="H327" s="168"/>
      <c r="I327" s="169">
        <f>ROUND(E327*H327,2)</f>
        <v>0</v>
      </c>
      <c r="J327" s="168"/>
      <c r="K327" s="169">
        <f>ROUND(E327*J327,2)</f>
        <v>0</v>
      </c>
      <c r="L327" s="169">
        <v>21</v>
      </c>
      <c r="M327" s="169">
        <f>G327*(1+L327/100)</f>
        <v>0</v>
      </c>
      <c r="N327" s="167">
        <v>3.0000000000000001E-3</v>
      </c>
      <c r="O327" s="167">
        <f>ROUND(E327*N327,2)</f>
        <v>0.03</v>
      </c>
      <c r="P327" s="167">
        <v>0</v>
      </c>
      <c r="Q327" s="167">
        <f>ROUND(E327*P327,2)</f>
        <v>0</v>
      </c>
      <c r="R327" s="169" t="s">
        <v>905</v>
      </c>
      <c r="S327" s="169" t="s">
        <v>234</v>
      </c>
      <c r="T327" s="170" t="s">
        <v>234</v>
      </c>
      <c r="U327" s="152">
        <v>0.28000000000000003</v>
      </c>
      <c r="V327" s="152">
        <f>ROUND(E327*U327,2)</f>
        <v>2.48</v>
      </c>
      <c r="W327" s="152"/>
      <c r="X327" s="152" t="s">
        <v>285</v>
      </c>
      <c r="Y327" s="152" t="s">
        <v>236</v>
      </c>
      <c r="Z327" s="141"/>
      <c r="AA327" s="141"/>
      <c r="AB327" s="141"/>
      <c r="AC327" s="141"/>
      <c r="AD327" s="141"/>
      <c r="AE327" s="141"/>
      <c r="AF327" s="141"/>
      <c r="AG327" s="141" t="s">
        <v>286</v>
      </c>
      <c r="AH327" s="141"/>
      <c r="AI327" s="141"/>
      <c r="AJ327" s="141"/>
      <c r="AK327" s="141"/>
      <c r="AL327" s="141"/>
      <c r="AM327" s="141"/>
      <c r="AN327" s="141"/>
      <c r="AO327" s="141"/>
      <c r="AP327" s="141"/>
      <c r="AQ327" s="141"/>
      <c r="AR327" s="141"/>
      <c r="AS327" s="141"/>
      <c r="AT327" s="141"/>
      <c r="AU327" s="141"/>
      <c r="AV327" s="141"/>
      <c r="AW327" s="141"/>
      <c r="AX327" s="141"/>
      <c r="AY327" s="141"/>
      <c r="AZ327" s="141"/>
      <c r="BA327" s="141"/>
      <c r="BB327" s="141"/>
      <c r="BC327" s="141"/>
      <c r="BD327" s="141"/>
      <c r="BE327" s="141"/>
      <c r="BF327" s="141"/>
      <c r="BG327" s="141"/>
      <c r="BH327" s="141"/>
    </row>
    <row r="328" spans="1:60" outlineLevel="2" x14ac:dyDescent="0.2">
      <c r="A328" s="148"/>
      <c r="B328" s="149"/>
      <c r="C328" s="182" t="s">
        <v>2431</v>
      </c>
      <c r="D328" s="154"/>
      <c r="E328" s="155"/>
      <c r="F328" s="152"/>
      <c r="G328" s="152"/>
      <c r="H328" s="152"/>
      <c r="I328" s="152"/>
      <c r="J328" s="152"/>
      <c r="K328" s="152"/>
      <c r="L328" s="152"/>
      <c r="M328" s="152"/>
      <c r="N328" s="151"/>
      <c r="O328" s="151"/>
      <c r="P328" s="151"/>
      <c r="Q328" s="151"/>
      <c r="R328" s="152"/>
      <c r="S328" s="152"/>
      <c r="T328" s="152"/>
      <c r="U328" s="152"/>
      <c r="V328" s="152"/>
      <c r="W328" s="152"/>
      <c r="X328" s="152"/>
      <c r="Y328" s="152"/>
      <c r="Z328" s="141"/>
      <c r="AA328" s="141"/>
      <c r="AB328" s="141"/>
      <c r="AC328" s="141"/>
      <c r="AD328" s="141"/>
      <c r="AE328" s="141"/>
      <c r="AF328" s="141"/>
      <c r="AG328" s="141" t="s">
        <v>241</v>
      </c>
      <c r="AH328" s="141">
        <v>0</v>
      </c>
      <c r="AI328" s="141"/>
      <c r="AJ328" s="141"/>
      <c r="AK328" s="141"/>
      <c r="AL328" s="141"/>
      <c r="AM328" s="141"/>
      <c r="AN328" s="141"/>
      <c r="AO328" s="141"/>
      <c r="AP328" s="141"/>
      <c r="AQ328" s="141"/>
      <c r="AR328" s="141"/>
      <c r="AS328" s="141"/>
      <c r="AT328" s="141"/>
      <c r="AU328" s="141"/>
      <c r="AV328" s="141"/>
      <c r="AW328" s="141"/>
      <c r="AX328" s="141"/>
      <c r="AY328" s="141"/>
      <c r="AZ328" s="141"/>
      <c r="BA328" s="141"/>
      <c r="BB328" s="141"/>
      <c r="BC328" s="141"/>
      <c r="BD328" s="141"/>
      <c r="BE328" s="141"/>
      <c r="BF328" s="141"/>
      <c r="BG328" s="141"/>
      <c r="BH328" s="141"/>
    </row>
    <row r="329" spans="1:60" outlineLevel="3" x14ac:dyDescent="0.2">
      <c r="A329" s="148"/>
      <c r="B329" s="149"/>
      <c r="C329" s="182" t="s">
        <v>2432</v>
      </c>
      <c r="D329" s="154"/>
      <c r="E329" s="155">
        <v>5.0599999999999996</v>
      </c>
      <c r="F329" s="152"/>
      <c r="G329" s="152"/>
      <c r="H329" s="152"/>
      <c r="I329" s="152"/>
      <c r="J329" s="152"/>
      <c r="K329" s="152"/>
      <c r="L329" s="152"/>
      <c r="M329" s="152"/>
      <c r="N329" s="151"/>
      <c r="O329" s="151"/>
      <c r="P329" s="151"/>
      <c r="Q329" s="151"/>
      <c r="R329" s="152"/>
      <c r="S329" s="152"/>
      <c r="T329" s="152"/>
      <c r="U329" s="152"/>
      <c r="V329" s="152"/>
      <c r="W329" s="152"/>
      <c r="X329" s="152"/>
      <c r="Y329" s="152"/>
      <c r="Z329" s="141"/>
      <c r="AA329" s="141"/>
      <c r="AB329" s="141"/>
      <c r="AC329" s="141"/>
      <c r="AD329" s="141"/>
      <c r="AE329" s="141"/>
      <c r="AF329" s="141"/>
      <c r="AG329" s="141" t="s">
        <v>241</v>
      </c>
      <c r="AH329" s="141">
        <v>0</v>
      </c>
      <c r="AI329" s="141"/>
      <c r="AJ329" s="141"/>
      <c r="AK329" s="141"/>
      <c r="AL329" s="141"/>
      <c r="AM329" s="141"/>
      <c r="AN329" s="141"/>
      <c r="AO329" s="141"/>
      <c r="AP329" s="141"/>
      <c r="AQ329" s="141"/>
      <c r="AR329" s="141"/>
      <c r="AS329" s="141"/>
      <c r="AT329" s="141"/>
      <c r="AU329" s="141"/>
      <c r="AV329" s="141"/>
      <c r="AW329" s="141"/>
      <c r="AX329" s="141"/>
      <c r="AY329" s="141"/>
      <c r="AZ329" s="141"/>
      <c r="BA329" s="141"/>
      <c r="BB329" s="141"/>
      <c r="BC329" s="141"/>
      <c r="BD329" s="141"/>
      <c r="BE329" s="141"/>
      <c r="BF329" s="141"/>
      <c r="BG329" s="141"/>
      <c r="BH329" s="141"/>
    </row>
    <row r="330" spans="1:60" outlineLevel="3" x14ac:dyDescent="0.2">
      <c r="A330" s="148"/>
      <c r="B330" s="149"/>
      <c r="C330" s="182" t="s">
        <v>2433</v>
      </c>
      <c r="D330" s="154"/>
      <c r="E330" s="155">
        <v>3.7949999999999999</v>
      </c>
      <c r="F330" s="152"/>
      <c r="G330" s="152"/>
      <c r="H330" s="152"/>
      <c r="I330" s="152"/>
      <c r="J330" s="152"/>
      <c r="K330" s="152"/>
      <c r="L330" s="152"/>
      <c r="M330" s="152"/>
      <c r="N330" s="151"/>
      <c r="O330" s="151"/>
      <c r="P330" s="151"/>
      <c r="Q330" s="151"/>
      <c r="R330" s="152"/>
      <c r="S330" s="152"/>
      <c r="T330" s="152"/>
      <c r="U330" s="152"/>
      <c r="V330" s="152"/>
      <c r="W330" s="152"/>
      <c r="X330" s="152"/>
      <c r="Y330" s="152"/>
      <c r="Z330" s="141"/>
      <c r="AA330" s="141"/>
      <c r="AB330" s="141"/>
      <c r="AC330" s="141"/>
      <c r="AD330" s="141"/>
      <c r="AE330" s="141"/>
      <c r="AF330" s="141"/>
      <c r="AG330" s="141" t="s">
        <v>241</v>
      </c>
      <c r="AH330" s="141">
        <v>0</v>
      </c>
      <c r="AI330" s="141"/>
      <c r="AJ330" s="141"/>
      <c r="AK330" s="141"/>
      <c r="AL330" s="141"/>
      <c r="AM330" s="141"/>
      <c r="AN330" s="141"/>
      <c r="AO330" s="141"/>
      <c r="AP330" s="141"/>
      <c r="AQ330" s="141"/>
      <c r="AR330" s="141"/>
      <c r="AS330" s="141"/>
      <c r="AT330" s="141"/>
      <c r="AU330" s="141"/>
      <c r="AV330" s="141"/>
      <c r="AW330" s="141"/>
      <c r="AX330" s="141"/>
      <c r="AY330" s="141"/>
      <c r="AZ330" s="141"/>
      <c r="BA330" s="141"/>
      <c r="BB330" s="141"/>
      <c r="BC330" s="141"/>
      <c r="BD330" s="141"/>
      <c r="BE330" s="141"/>
      <c r="BF330" s="141"/>
      <c r="BG330" s="141"/>
      <c r="BH330" s="141"/>
    </row>
    <row r="331" spans="1:60" outlineLevel="1" x14ac:dyDescent="0.2">
      <c r="A331" s="164">
        <v>107</v>
      </c>
      <c r="B331" s="165" t="s">
        <v>2035</v>
      </c>
      <c r="C331" s="181" t="s">
        <v>2036</v>
      </c>
      <c r="D331" s="166" t="s">
        <v>283</v>
      </c>
      <c r="E331" s="167">
        <v>40</v>
      </c>
      <c r="F331" s="168"/>
      <c r="G331" s="169">
        <f>ROUND(E331*F331,2)</f>
        <v>0</v>
      </c>
      <c r="H331" s="168"/>
      <c r="I331" s="169">
        <f>ROUND(E331*H331,2)</f>
        <v>0</v>
      </c>
      <c r="J331" s="168"/>
      <c r="K331" s="169">
        <f>ROUND(E331*J331,2)</f>
        <v>0</v>
      </c>
      <c r="L331" s="169">
        <v>21</v>
      </c>
      <c r="M331" s="169">
        <f>G331*(1+L331/100)</f>
        <v>0</v>
      </c>
      <c r="N331" s="167">
        <v>0</v>
      </c>
      <c r="O331" s="167">
        <f>ROUND(E331*N331,2)</f>
        <v>0</v>
      </c>
      <c r="P331" s="167">
        <v>0</v>
      </c>
      <c r="Q331" s="167">
        <f>ROUND(E331*P331,2)</f>
        <v>0</v>
      </c>
      <c r="R331" s="169" t="s">
        <v>905</v>
      </c>
      <c r="S331" s="169" t="s">
        <v>234</v>
      </c>
      <c r="T331" s="170" t="s">
        <v>234</v>
      </c>
      <c r="U331" s="152">
        <v>0.28000000000000003</v>
      </c>
      <c r="V331" s="152">
        <f>ROUND(E331*U331,2)</f>
        <v>11.2</v>
      </c>
      <c r="W331" s="152"/>
      <c r="X331" s="152" t="s">
        <v>285</v>
      </c>
      <c r="Y331" s="152" t="s">
        <v>236</v>
      </c>
      <c r="Z331" s="141"/>
      <c r="AA331" s="141"/>
      <c r="AB331" s="141"/>
      <c r="AC331" s="141"/>
      <c r="AD331" s="141"/>
      <c r="AE331" s="141"/>
      <c r="AF331" s="141"/>
      <c r="AG331" s="141" t="s">
        <v>286</v>
      </c>
      <c r="AH331" s="141"/>
      <c r="AI331" s="141"/>
      <c r="AJ331" s="141"/>
      <c r="AK331" s="141"/>
      <c r="AL331" s="141"/>
      <c r="AM331" s="141"/>
      <c r="AN331" s="141"/>
      <c r="AO331" s="141"/>
      <c r="AP331" s="141"/>
      <c r="AQ331" s="141"/>
      <c r="AR331" s="141"/>
      <c r="AS331" s="141"/>
      <c r="AT331" s="141"/>
      <c r="AU331" s="141"/>
      <c r="AV331" s="141"/>
      <c r="AW331" s="141"/>
      <c r="AX331" s="141"/>
      <c r="AY331" s="141"/>
      <c r="AZ331" s="141"/>
      <c r="BA331" s="141"/>
      <c r="BB331" s="141"/>
      <c r="BC331" s="141"/>
      <c r="BD331" s="141"/>
      <c r="BE331" s="141"/>
      <c r="BF331" s="141"/>
      <c r="BG331" s="141"/>
      <c r="BH331" s="141"/>
    </row>
    <row r="332" spans="1:60" outlineLevel="2" x14ac:dyDescent="0.2">
      <c r="A332" s="148"/>
      <c r="B332" s="149"/>
      <c r="C332" s="182" t="s">
        <v>2259</v>
      </c>
      <c r="D332" s="154"/>
      <c r="E332" s="155"/>
      <c r="F332" s="152"/>
      <c r="G332" s="152"/>
      <c r="H332" s="152"/>
      <c r="I332" s="152"/>
      <c r="J332" s="152"/>
      <c r="K332" s="152"/>
      <c r="L332" s="152"/>
      <c r="M332" s="152"/>
      <c r="N332" s="151"/>
      <c r="O332" s="151"/>
      <c r="P332" s="151"/>
      <c r="Q332" s="151"/>
      <c r="R332" s="152"/>
      <c r="S332" s="152"/>
      <c r="T332" s="152"/>
      <c r="U332" s="152"/>
      <c r="V332" s="152"/>
      <c r="W332" s="152"/>
      <c r="X332" s="152"/>
      <c r="Y332" s="152"/>
      <c r="Z332" s="141"/>
      <c r="AA332" s="141"/>
      <c r="AB332" s="141"/>
      <c r="AC332" s="141"/>
      <c r="AD332" s="141"/>
      <c r="AE332" s="141"/>
      <c r="AF332" s="141"/>
      <c r="AG332" s="141" t="s">
        <v>241</v>
      </c>
      <c r="AH332" s="141">
        <v>0</v>
      </c>
      <c r="AI332" s="141"/>
      <c r="AJ332" s="141"/>
      <c r="AK332" s="141"/>
      <c r="AL332" s="141"/>
      <c r="AM332" s="141"/>
      <c r="AN332" s="141"/>
      <c r="AO332" s="141"/>
      <c r="AP332" s="141"/>
      <c r="AQ332" s="141"/>
      <c r="AR332" s="141"/>
      <c r="AS332" s="141"/>
      <c r="AT332" s="141"/>
      <c r="AU332" s="141"/>
      <c r="AV332" s="141"/>
      <c r="AW332" s="141"/>
      <c r="AX332" s="141"/>
      <c r="AY332" s="141"/>
      <c r="AZ332" s="141"/>
      <c r="BA332" s="141"/>
      <c r="BB332" s="141"/>
      <c r="BC332" s="141"/>
      <c r="BD332" s="141"/>
      <c r="BE332" s="141"/>
      <c r="BF332" s="141"/>
      <c r="BG332" s="141"/>
      <c r="BH332" s="141"/>
    </row>
    <row r="333" spans="1:60" outlineLevel="3" x14ac:dyDescent="0.2">
      <c r="A333" s="148"/>
      <c r="B333" s="149"/>
      <c r="C333" s="182" t="s">
        <v>2434</v>
      </c>
      <c r="D333" s="154"/>
      <c r="E333" s="155">
        <v>40</v>
      </c>
      <c r="F333" s="152"/>
      <c r="G333" s="152"/>
      <c r="H333" s="152"/>
      <c r="I333" s="152"/>
      <c r="J333" s="152"/>
      <c r="K333" s="152"/>
      <c r="L333" s="152"/>
      <c r="M333" s="152"/>
      <c r="N333" s="151"/>
      <c r="O333" s="151"/>
      <c r="P333" s="151"/>
      <c r="Q333" s="151"/>
      <c r="R333" s="152"/>
      <c r="S333" s="152"/>
      <c r="T333" s="152"/>
      <c r="U333" s="152"/>
      <c r="V333" s="152"/>
      <c r="W333" s="152"/>
      <c r="X333" s="152"/>
      <c r="Y333" s="152"/>
      <c r="Z333" s="141"/>
      <c r="AA333" s="141"/>
      <c r="AB333" s="141"/>
      <c r="AC333" s="141"/>
      <c r="AD333" s="141"/>
      <c r="AE333" s="141"/>
      <c r="AF333" s="141"/>
      <c r="AG333" s="141" t="s">
        <v>241</v>
      </c>
      <c r="AH333" s="141">
        <v>0</v>
      </c>
      <c r="AI333" s="141"/>
      <c r="AJ333" s="141"/>
      <c r="AK333" s="141"/>
      <c r="AL333" s="141"/>
      <c r="AM333" s="141"/>
      <c r="AN333" s="141"/>
      <c r="AO333" s="141"/>
      <c r="AP333" s="141"/>
      <c r="AQ333" s="141"/>
      <c r="AR333" s="141"/>
      <c r="AS333" s="141"/>
      <c r="AT333" s="141"/>
      <c r="AU333" s="141"/>
      <c r="AV333" s="141"/>
      <c r="AW333" s="141"/>
      <c r="AX333" s="141"/>
      <c r="AY333" s="141"/>
      <c r="AZ333" s="141"/>
      <c r="BA333" s="141"/>
      <c r="BB333" s="141"/>
      <c r="BC333" s="141"/>
      <c r="BD333" s="141"/>
      <c r="BE333" s="141"/>
      <c r="BF333" s="141"/>
      <c r="BG333" s="141"/>
      <c r="BH333" s="141"/>
    </row>
    <row r="334" spans="1:60" outlineLevel="1" x14ac:dyDescent="0.2">
      <c r="A334" s="164">
        <v>108</v>
      </c>
      <c r="B334" s="165" t="s">
        <v>2435</v>
      </c>
      <c r="C334" s="181" t="s">
        <v>2436</v>
      </c>
      <c r="D334" s="166" t="s">
        <v>283</v>
      </c>
      <c r="E334" s="167">
        <v>40</v>
      </c>
      <c r="F334" s="168"/>
      <c r="G334" s="169">
        <f>ROUND(E334*F334,2)</f>
        <v>0</v>
      </c>
      <c r="H334" s="168"/>
      <c r="I334" s="169">
        <f>ROUND(E334*H334,2)</f>
        <v>0</v>
      </c>
      <c r="J334" s="168"/>
      <c r="K334" s="169">
        <f>ROUND(E334*J334,2)</f>
        <v>0</v>
      </c>
      <c r="L334" s="169">
        <v>21</v>
      </c>
      <c r="M334" s="169">
        <f>G334*(1+L334/100)</f>
        <v>0</v>
      </c>
      <c r="N334" s="167">
        <v>1.6000000000000001E-4</v>
      </c>
      <c r="O334" s="167">
        <f>ROUND(E334*N334,2)</f>
        <v>0.01</v>
      </c>
      <c r="P334" s="167">
        <v>0</v>
      </c>
      <c r="Q334" s="167">
        <f>ROUND(E334*P334,2)</f>
        <v>0</v>
      </c>
      <c r="R334" s="169" t="s">
        <v>905</v>
      </c>
      <c r="S334" s="169" t="s">
        <v>234</v>
      </c>
      <c r="T334" s="170" t="s">
        <v>234</v>
      </c>
      <c r="U334" s="152">
        <v>0.21</v>
      </c>
      <c r="V334" s="152">
        <f>ROUND(E334*U334,2)</f>
        <v>8.4</v>
      </c>
      <c r="W334" s="152"/>
      <c r="X334" s="152" t="s">
        <v>285</v>
      </c>
      <c r="Y334" s="152" t="s">
        <v>236</v>
      </c>
      <c r="Z334" s="141"/>
      <c r="AA334" s="141"/>
      <c r="AB334" s="141"/>
      <c r="AC334" s="141"/>
      <c r="AD334" s="141"/>
      <c r="AE334" s="141"/>
      <c r="AF334" s="141"/>
      <c r="AG334" s="141" t="s">
        <v>286</v>
      </c>
      <c r="AH334" s="141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141"/>
      <c r="AY334" s="141"/>
      <c r="AZ334" s="141"/>
      <c r="BA334" s="141"/>
      <c r="BB334" s="141"/>
      <c r="BC334" s="141"/>
      <c r="BD334" s="141"/>
      <c r="BE334" s="141"/>
      <c r="BF334" s="141"/>
      <c r="BG334" s="141"/>
      <c r="BH334" s="141"/>
    </row>
    <row r="335" spans="1:60" outlineLevel="2" x14ac:dyDescent="0.2">
      <c r="A335" s="148"/>
      <c r="B335" s="149"/>
      <c r="C335" s="182" t="s">
        <v>2259</v>
      </c>
      <c r="D335" s="154"/>
      <c r="E335" s="155"/>
      <c r="F335" s="152"/>
      <c r="G335" s="152"/>
      <c r="H335" s="152"/>
      <c r="I335" s="152"/>
      <c r="J335" s="152"/>
      <c r="K335" s="152"/>
      <c r="L335" s="152"/>
      <c r="M335" s="152"/>
      <c r="N335" s="151"/>
      <c r="O335" s="151"/>
      <c r="P335" s="151"/>
      <c r="Q335" s="151"/>
      <c r="R335" s="152"/>
      <c r="S335" s="152"/>
      <c r="T335" s="152"/>
      <c r="U335" s="152"/>
      <c r="V335" s="152"/>
      <c r="W335" s="152"/>
      <c r="X335" s="152"/>
      <c r="Y335" s="152"/>
      <c r="Z335" s="141"/>
      <c r="AA335" s="141"/>
      <c r="AB335" s="141"/>
      <c r="AC335" s="141"/>
      <c r="AD335" s="141"/>
      <c r="AE335" s="141"/>
      <c r="AF335" s="141"/>
      <c r="AG335" s="141" t="s">
        <v>241</v>
      </c>
      <c r="AH335" s="141">
        <v>0</v>
      </c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141"/>
      <c r="AY335" s="141"/>
      <c r="AZ335" s="141"/>
      <c r="BA335" s="141"/>
      <c r="BB335" s="141"/>
      <c r="BC335" s="141"/>
      <c r="BD335" s="141"/>
      <c r="BE335" s="141"/>
      <c r="BF335" s="141"/>
      <c r="BG335" s="141"/>
      <c r="BH335" s="141"/>
    </row>
    <row r="336" spans="1:60" outlineLevel="3" x14ac:dyDescent="0.2">
      <c r="A336" s="148"/>
      <c r="B336" s="149"/>
      <c r="C336" s="182" t="s">
        <v>2437</v>
      </c>
      <c r="D336" s="154"/>
      <c r="E336" s="155">
        <v>40</v>
      </c>
      <c r="F336" s="152"/>
      <c r="G336" s="152"/>
      <c r="H336" s="152"/>
      <c r="I336" s="152"/>
      <c r="J336" s="152"/>
      <c r="K336" s="152"/>
      <c r="L336" s="152"/>
      <c r="M336" s="152"/>
      <c r="N336" s="151"/>
      <c r="O336" s="151"/>
      <c r="P336" s="151"/>
      <c r="Q336" s="151"/>
      <c r="R336" s="152"/>
      <c r="S336" s="152"/>
      <c r="T336" s="152"/>
      <c r="U336" s="152"/>
      <c r="V336" s="152"/>
      <c r="W336" s="152"/>
      <c r="X336" s="152"/>
      <c r="Y336" s="152"/>
      <c r="Z336" s="141"/>
      <c r="AA336" s="141"/>
      <c r="AB336" s="141"/>
      <c r="AC336" s="141"/>
      <c r="AD336" s="141"/>
      <c r="AE336" s="141"/>
      <c r="AF336" s="141"/>
      <c r="AG336" s="141" t="s">
        <v>241</v>
      </c>
      <c r="AH336" s="141">
        <v>0</v>
      </c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141"/>
      <c r="AY336" s="141"/>
      <c r="AZ336" s="141"/>
      <c r="BA336" s="141"/>
      <c r="BB336" s="141"/>
      <c r="BC336" s="141"/>
      <c r="BD336" s="141"/>
      <c r="BE336" s="141"/>
      <c r="BF336" s="141"/>
      <c r="BG336" s="141"/>
      <c r="BH336" s="141"/>
    </row>
    <row r="337" spans="1:60" ht="22.5" outlineLevel="1" x14ac:dyDescent="0.2">
      <c r="A337" s="164">
        <v>109</v>
      </c>
      <c r="B337" s="165" t="s">
        <v>2438</v>
      </c>
      <c r="C337" s="181" t="s">
        <v>2439</v>
      </c>
      <c r="D337" s="166" t="s">
        <v>283</v>
      </c>
      <c r="E337" s="167">
        <v>42</v>
      </c>
      <c r="F337" s="168"/>
      <c r="G337" s="169">
        <f>ROUND(E337*F337,2)</f>
        <v>0</v>
      </c>
      <c r="H337" s="168"/>
      <c r="I337" s="169">
        <f>ROUND(E337*H337,2)</f>
        <v>0</v>
      </c>
      <c r="J337" s="168"/>
      <c r="K337" s="169">
        <f>ROUND(E337*J337,2)</f>
        <v>0</v>
      </c>
      <c r="L337" s="169">
        <v>21</v>
      </c>
      <c r="M337" s="169">
        <f>G337*(1+L337/100)</f>
        <v>0</v>
      </c>
      <c r="N337" s="167">
        <v>3.2000000000000002E-3</v>
      </c>
      <c r="O337" s="167">
        <f>ROUND(E337*N337,2)</f>
        <v>0.13</v>
      </c>
      <c r="P337" s="167">
        <v>0</v>
      </c>
      <c r="Q337" s="167">
        <f>ROUND(E337*P337,2)</f>
        <v>0</v>
      </c>
      <c r="R337" s="169" t="s">
        <v>469</v>
      </c>
      <c r="S337" s="169" t="s">
        <v>234</v>
      </c>
      <c r="T337" s="170" t="s">
        <v>234</v>
      </c>
      <c r="U337" s="152">
        <v>0</v>
      </c>
      <c r="V337" s="152">
        <f>ROUND(E337*U337,2)</f>
        <v>0</v>
      </c>
      <c r="W337" s="152"/>
      <c r="X337" s="152" t="s">
        <v>276</v>
      </c>
      <c r="Y337" s="152" t="s">
        <v>236</v>
      </c>
      <c r="Z337" s="141"/>
      <c r="AA337" s="141"/>
      <c r="AB337" s="141"/>
      <c r="AC337" s="141"/>
      <c r="AD337" s="141"/>
      <c r="AE337" s="141"/>
      <c r="AF337" s="141"/>
      <c r="AG337" s="141" t="s">
        <v>277</v>
      </c>
      <c r="AH337" s="141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141"/>
      <c r="AY337" s="141"/>
      <c r="AZ337" s="141"/>
      <c r="BA337" s="141"/>
      <c r="BB337" s="141"/>
      <c r="BC337" s="141"/>
      <c r="BD337" s="141"/>
      <c r="BE337" s="141"/>
      <c r="BF337" s="141"/>
      <c r="BG337" s="141"/>
      <c r="BH337" s="141"/>
    </row>
    <row r="338" spans="1:60" outlineLevel="2" x14ac:dyDescent="0.2">
      <c r="A338" s="148"/>
      <c r="B338" s="149"/>
      <c r="C338" s="182" t="s">
        <v>2259</v>
      </c>
      <c r="D338" s="154"/>
      <c r="E338" s="155"/>
      <c r="F338" s="152"/>
      <c r="G338" s="152"/>
      <c r="H338" s="152"/>
      <c r="I338" s="152"/>
      <c r="J338" s="152"/>
      <c r="K338" s="152"/>
      <c r="L338" s="152"/>
      <c r="M338" s="152"/>
      <c r="N338" s="151"/>
      <c r="O338" s="151"/>
      <c r="P338" s="151"/>
      <c r="Q338" s="151"/>
      <c r="R338" s="152"/>
      <c r="S338" s="152"/>
      <c r="T338" s="152"/>
      <c r="U338" s="152"/>
      <c r="V338" s="152"/>
      <c r="W338" s="152"/>
      <c r="X338" s="152"/>
      <c r="Y338" s="152"/>
      <c r="Z338" s="141"/>
      <c r="AA338" s="141"/>
      <c r="AB338" s="141"/>
      <c r="AC338" s="141"/>
      <c r="AD338" s="141"/>
      <c r="AE338" s="141"/>
      <c r="AF338" s="141"/>
      <c r="AG338" s="141" t="s">
        <v>241</v>
      </c>
      <c r="AH338" s="141">
        <v>0</v>
      </c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141"/>
      <c r="AY338" s="141"/>
      <c r="AZ338" s="141"/>
      <c r="BA338" s="141"/>
      <c r="BB338" s="141"/>
      <c r="BC338" s="141"/>
      <c r="BD338" s="141"/>
      <c r="BE338" s="141"/>
      <c r="BF338" s="141"/>
      <c r="BG338" s="141"/>
      <c r="BH338" s="141"/>
    </row>
    <row r="339" spans="1:60" outlineLevel="3" x14ac:dyDescent="0.2">
      <c r="A339" s="148"/>
      <c r="B339" s="149"/>
      <c r="C339" s="182" t="s">
        <v>2440</v>
      </c>
      <c r="D339" s="154"/>
      <c r="E339" s="155">
        <v>42</v>
      </c>
      <c r="F339" s="152"/>
      <c r="G339" s="152"/>
      <c r="H339" s="152"/>
      <c r="I339" s="152"/>
      <c r="J339" s="152"/>
      <c r="K339" s="152"/>
      <c r="L339" s="152"/>
      <c r="M339" s="152"/>
      <c r="N339" s="151"/>
      <c r="O339" s="151"/>
      <c r="P339" s="151"/>
      <c r="Q339" s="151"/>
      <c r="R339" s="152"/>
      <c r="S339" s="152"/>
      <c r="T339" s="152"/>
      <c r="U339" s="152"/>
      <c r="V339" s="152"/>
      <c r="W339" s="152"/>
      <c r="X339" s="152"/>
      <c r="Y339" s="152"/>
      <c r="Z339" s="141"/>
      <c r="AA339" s="141"/>
      <c r="AB339" s="141"/>
      <c r="AC339" s="141"/>
      <c r="AD339" s="141"/>
      <c r="AE339" s="141"/>
      <c r="AF339" s="141"/>
      <c r="AG339" s="141" t="s">
        <v>241</v>
      </c>
      <c r="AH339" s="141">
        <v>0</v>
      </c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141"/>
      <c r="AY339" s="141"/>
      <c r="AZ339" s="141"/>
      <c r="BA339" s="141"/>
      <c r="BB339" s="141"/>
      <c r="BC339" s="141"/>
      <c r="BD339" s="141"/>
      <c r="BE339" s="141"/>
      <c r="BF339" s="141"/>
      <c r="BG339" s="141"/>
      <c r="BH339" s="141"/>
    </row>
    <row r="340" spans="1:60" ht="22.5" outlineLevel="1" x14ac:dyDescent="0.2">
      <c r="A340" s="164">
        <v>110</v>
      </c>
      <c r="B340" s="165" t="s">
        <v>2441</v>
      </c>
      <c r="C340" s="181" t="s">
        <v>2442</v>
      </c>
      <c r="D340" s="166" t="s">
        <v>283</v>
      </c>
      <c r="E340" s="167">
        <v>32.397750000000002</v>
      </c>
      <c r="F340" s="168"/>
      <c r="G340" s="169">
        <f>ROUND(E340*F340,2)</f>
        <v>0</v>
      </c>
      <c r="H340" s="168"/>
      <c r="I340" s="169">
        <f>ROUND(E340*H340,2)</f>
        <v>0</v>
      </c>
      <c r="J340" s="168"/>
      <c r="K340" s="169">
        <f>ROUND(E340*J340,2)</f>
        <v>0</v>
      </c>
      <c r="L340" s="169">
        <v>21</v>
      </c>
      <c r="M340" s="169">
        <f>G340*(1+L340/100)</f>
        <v>0</v>
      </c>
      <c r="N340" s="167">
        <v>2.5000000000000001E-3</v>
      </c>
      <c r="O340" s="167">
        <f>ROUND(E340*N340,2)</f>
        <v>0.08</v>
      </c>
      <c r="P340" s="167">
        <v>0</v>
      </c>
      <c r="Q340" s="167">
        <f>ROUND(E340*P340,2)</f>
        <v>0</v>
      </c>
      <c r="R340" s="169" t="s">
        <v>469</v>
      </c>
      <c r="S340" s="169" t="s">
        <v>234</v>
      </c>
      <c r="T340" s="170" t="s">
        <v>234</v>
      </c>
      <c r="U340" s="152">
        <v>0</v>
      </c>
      <c r="V340" s="152">
        <f>ROUND(E340*U340,2)</f>
        <v>0</v>
      </c>
      <c r="W340" s="152"/>
      <c r="X340" s="152" t="s">
        <v>276</v>
      </c>
      <c r="Y340" s="152" t="s">
        <v>236</v>
      </c>
      <c r="Z340" s="141"/>
      <c r="AA340" s="141"/>
      <c r="AB340" s="141"/>
      <c r="AC340" s="141"/>
      <c r="AD340" s="141"/>
      <c r="AE340" s="141"/>
      <c r="AF340" s="141"/>
      <c r="AG340" s="141" t="s">
        <v>277</v>
      </c>
      <c r="AH340" s="141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1"/>
      <c r="AX340" s="141"/>
      <c r="AY340" s="141"/>
      <c r="AZ340" s="141"/>
      <c r="BA340" s="141"/>
      <c r="BB340" s="141"/>
      <c r="BC340" s="141"/>
      <c r="BD340" s="141"/>
      <c r="BE340" s="141"/>
      <c r="BF340" s="141"/>
      <c r="BG340" s="141"/>
      <c r="BH340" s="141"/>
    </row>
    <row r="341" spans="1:60" outlineLevel="2" x14ac:dyDescent="0.2">
      <c r="A341" s="148"/>
      <c r="B341" s="149"/>
      <c r="C341" s="182" t="s">
        <v>2443</v>
      </c>
      <c r="D341" s="154"/>
      <c r="E341" s="155">
        <v>32.397750000000002</v>
      </c>
      <c r="F341" s="152"/>
      <c r="G341" s="152"/>
      <c r="H341" s="152"/>
      <c r="I341" s="152"/>
      <c r="J341" s="152"/>
      <c r="K341" s="152"/>
      <c r="L341" s="152"/>
      <c r="M341" s="152"/>
      <c r="N341" s="151"/>
      <c r="O341" s="151"/>
      <c r="P341" s="151"/>
      <c r="Q341" s="151"/>
      <c r="R341" s="152"/>
      <c r="S341" s="152"/>
      <c r="T341" s="152"/>
      <c r="U341" s="152"/>
      <c r="V341" s="152"/>
      <c r="W341" s="152"/>
      <c r="X341" s="152"/>
      <c r="Y341" s="152"/>
      <c r="Z341" s="141"/>
      <c r="AA341" s="141"/>
      <c r="AB341" s="141"/>
      <c r="AC341" s="141"/>
      <c r="AD341" s="141"/>
      <c r="AE341" s="141"/>
      <c r="AF341" s="141"/>
      <c r="AG341" s="141" t="s">
        <v>241</v>
      </c>
      <c r="AH341" s="141">
        <v>0</v>
      </c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1"/>
      <c r="AX341" s="141"/>
      <c r="AY341" s="141"/>
      <c r="AZ341" s="141"/>
      <c r="BA341" s="141"/>
      <c r="BB341" s="141"/>
      <c r="BC341" s="141"/>
      <c r="BD341" s="141"/>
      <c r="BE341" s="141"/>
      <c r="BF341" s="141"/>
      <c r="BG341" s="141"/>
      <c r="BH341" s="141"/>
    </row>
    <row r="342" spans="1:60" ht="22.5" outlineLevel="1" x14ac:dyDescent="0.2">
      <c r="A342" s="164">
        <v>111</v>
      </c>
      <c r="B342" s="165" t="s">
        <v>2444</v>
      </c>
      <c r="C342" s="181" t="s">
        <v>2445</v>
      </c>
      <c r="D342" s="166" t="s">
        <v>244</v>
      </c>
      <c r="E342" s="167">
        <v>5.04</v>
      </c>
      <c r="F342" s="168"/>
      <c r="G342" s="169">
        <f>ROUND(E342*F342,2)</f>
        <v>0</v>
      </c>
      <c r="H342" s="168"/>
      <c r="I342" s="169">
        <f>ROUND(E342*H342,2)</f>
        <v>0</v>
      </c>
      <c r="J342" s="168"/>
      <c r="K342" s="169">
        <f>ROUND(E342*J342,2)</f>
        <v>0</v>
      </c>
      <c r="L342" s="169">
        <v>21</v>
      </c>
      <c r="M342" s="169">
        <f>G342*(1+L342/100)</f>
        <v>0</v>
      </c>
      <c r="N342" s="167">
        <v>2.5000000000000001E-2</v>
      </c>
      <c r="O342" s="167">
        <f>ROUND(E342*N342,2)</f>
        <v>0.13</v>
      </c>
      <c r="P342" s="167">
        <v>0</v>
      </c>
      <c r="Q342" s="167">
        <f>ROUND(E342*P342,2)</f>
        <v>0</v>
      </c>
      <c r="R342" s="169" t="s">
        <v>469</v>
      </c>
      <c r="S342" s="169" t="s">
        <v>234</v>
      </c>
      <c r="T342" s="170" t="s">
        <v>234</v>
      </c>
      <c r="U342" s="152">
        <v>0</v>
      </c>
      <c r="V342" s="152">
        <f>ROUND(E342*U342,2)</f>
        <v>0</v>
      </c>
      <c r="W342" s="152"/>
      <c r="X342" s="152" t="s">
        <v>276</v>
      </c>
      <c r="Y342" s="152" t="s">
        <v>236</v>
      </c>
      <c r="Z342" s="141"/>
      <c r="AA342" s="141"/>
      <c r="AB342" s="141"/>
      <c r="AC342" s="141"/>
      <c r="AD342" s="141"/>
      <c r="AE342" s="141"/>
      <c r="AF342" s="141"/>
      <c r="AG342" s="141" t="s">
        <v>277</v>
      </c>
      <c r="AH342" s="141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1"/>
      <c r="AX342" s="141"/>
      <c r="AY342" s="141"/>
      <c r="AZ342" s="141"/>
      <c r="BA342" s="141"/>
      <c r="BB342" s="141"/>
      <c r="BC342" s="141"/>
      <c r="BD342" s="141"/>
      <c r="BE342" s="141"/>
      <c r="BF342" s="141"/>
      <c r="BG342" s="141"/>
      <c r="BH342" s="141"/>
    </row>
    <row r="343" spans="1:60" outlineLevel="2" x14ac:dyDescent="0.2">
      <c r="A343" s="148"/>
      <c r="B343" s="149"/>
      <c r="C343" s="182" t="s">
        <v>2259</v>
      </c>
      <c r="D343" s="154"/>
      <c r="E343" s="155"/>
      <c r="F343" s="152"/>
      <c r="G343" s="152"/>
      <c r="H343" s="152"/>
      <c r="I343" s="152"/>
      <c r="J343" s="152"/>
      <c r="K343" s="152"/>
      <c r="L343" s="152"/>
      <c r="M343" s="152"/>
      <c r="N343" s="151"/>
      <c r="O343" s="151"/>
      <c r="P343" s="151"/>
      <c r="Q343" s="151"/>
      <c r="R343" s="152"/>
      <c r="S343" s="152"/>
      <c r="T343" s="152"/>
      <c r="U343" s="152"/>
      <c r="V343" s="152"/>
      <c r="W343" s="152"/>
      <c r="X343" s="152"/>
      <c r="Y343" s="152"/>
      <c r="Z343" s="141"/>
      <c r="AA343" s="141"/>
      <c r="AB343" s="141"/>
      <c r="AC343" s="141"/>
      <c r="AD343" s="141"/>
      <c r="AE343" s="141"/>
      <c r="AF343" s="141"/>
      <c r="AG343" s="141" t="s">
        <v>241</v>
      </c>
      <c r="AH343" s="141">
        <v>0</v>
      </c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1"/>
      <c r="AX343" s="141"/>
      <c r="AY343" s="141"/>
      <c r="AZ343" s="141"/>
      <c r="BA343" s="141"/>
      <c r="BB343" s="141"/>
      <c r="BC343" s="141"/>
      <c r="BD343" s="141"/>
      <c r="BE343" s="141"/>
      <c r="BF343" s="141"/>
      <c r="BG343" s="141"/>
      <c r="BH343" s="141"/>
    </row>
    <row r="344" spans="1:60" outlineLevel="3" x14ac:dyDescent="0.2">
      <c r="A344" s="148"/>
      <c r="B344" s="149"/>
      <c r="C344" s="182" t="s">
        <v>2446</v>
      </c>
      <c r="D344" s="154"/>
      <c r="E344" s="155">
        <v>5.04</v>
      </c>
      <c r="F344" s="152"/>
      <c r="G344" s="152"/>
      <c r="H344" s="152"/>
      <c r="I344" s="152"/>
      <c r="J344" s="152"/>
      <c r="K344" s="152"/>
      <c r="L344" s="152"/>
      <c r="M344" s="152"/>
      <c r="N344" s="151"/>
      <c r="O344" s="151"/>
      <c r="P344" s="151"/>
      <c r="Q344" s="151"/>
      <c r="R344" s="152"/>
      <c r="S344" s="152"/>
      <c r="T344" s="152"/>
      <c r="U344" s="152"/>
      <c r="V344" s="152"/>
      <c r="W344" s="152"/>
      <c r="X344" s="152"/>
      <c r="Y344" s="152"/>
      <c r="Z344" s="141"/>
      <c r="AA344" s="141"/>
      <c r="AB344" s="141"/>
      <c r="AC344" s="141"/>
      <c r="AD344" s="141"/>
      <c r="AE344" s="141"/>
      <c r="AF344" s="141"/>
      <c r="AG344" s="141" t="s">
        <v>241</v>
      </c>
      <c r="AH344" s="141">
        <v>0</v>
      </c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141"/>
      <c r="AY344" s="141"/>
      <c r="AZ344" s="141"/>
      <c r="BA344" s="141"/>
      <c r="BB344" s="141"/>
      <c r="BC344" s="141"/>
      <c r="BD344" s="141"/>
      <c r="BE344" s="141"/>
      <c r="BF344" s="141"/>
      <c r="BG344" s="141"/>
      <c r="BH344" s="141"/>
    </row>
    <row r="345" spans="1:60" ht="22.5" outlineLevel="1" x14ac:dyDescent="0.2">
      <c r="A345" s="164">
        <v>112</v>
      </c>
      <c r="B345" s="165" t="s">
        <v>2447</v>
      </c>
      <c r="C345" s="181" t="s">
        <v>2448</v>
      </c>
      <c r="D345" s="166" t="s">
        <v>283</v>
      </c>
      <c r="E345" s="167">
        <v>9.2977500000000006</v>
      </c>
      <c r="F345" s="168"/>
      <c r="G345" s="169">
        <f>ROUND(E345*F345,2)</f>
        <v>0</v>
      </c>
      <c r="H345" s="168"/>
      <c r="I345" s="169">
        <f>ROUND(E345*H345,2)</f>
        <v>0</v>
      </c>
      <c r="J345" s="168"/>
      <c r="K345" s="169">
        <f>ROUND(E345*J345,2)</f>
        <v>0</v>
      </c>
      <c r="L345" s="169">
        <v>21</v>
      </c>
      <c r="M345" s="169">
        <f>G345*(1+L345/100)</f>
        <v>0</v>
      </c>
      <c r="N345" s="167">
        <v>1.75E-3</v>
      </c>
      <c r="O345" s="167">
        <f>ROUND(E345*N345,2)</f>
        <v>0.02</v>
      </c>
      <c r="P345" s="167">
        <v>0</v>
      </c>
      <c r="Q345" s="167">
        <f>ROUND(E345*P345,2)</f>
        <v>0</v>
      </c>
      <c r="R345" s="169" t="s">
        <v>469</v>
      </c>
      <c r="S345" s="169" t="s">
        <v>234</v>
      </c>
      <c r="T345" s="170" t="s">
        <v>234</v>
      </c>
      <c r="U345" s="152">
        <v>0</v>
      </c>
      <c r="V345" s="152">
        <f>ROUND(E345*U345,2)</f>
        <v>0</v>
      </c>
      <c r="W345" s="152"/>
      <c r="X345" s="152" t="s">
        <v>276</v>
      </c>
      <c r="Y345" s="152" t="s">
        <v>236</v>
      </c>
      <c r="Z345" s="141"/>
      <c r="AA345" s="141"/>
      <c r="AB345" s="141"/>
      <c r="AC345" s="141"/>
      <c r="AD345" s="141"/>
      <c r="AE345" s="141"/>
      <c r="AF345" s="141"/>
      <c r="AG345" s="141" t="s">
        <v>277</v>
      </c>
      <c r="AH345" s="141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141"/>
      <c r="AY345" s="141"/>
      <c r="AZ345" s="141"/>
      <c r="BA345" s="141"/>
      <c r="BB345" s="141"/>
      <c r="BC345" s="141"/>
      <c r="BD345" s="141"/>
      <c r="BE345" s="141"/>
      <c r="BF345" s="141"/>
      <c r="BG345" s="141"/>
      <c r="BH345" s="141"/>
    </row>
    <row r="346" spans="1:60" outlineLevel="2" x14ac:dyDescent="0.2">
      <c r="A346" s="148"/>
      <c r="B346" s="149"/>
      <c r="C346" s="182" t="s">
        <v>2431</v>
      </c>
      <c r="D346" s="154"/>
      <c r="E346" s="155"/>
      <c r="F346" s="152"/>
      <c r="G346" s="152"/>
      <c r="H346" s="152"/>
      <c r="I346" s="152"/>
      <c r="J346" s="152"/>
      <c r="K346" s="152"/>
      <c r="L346" s="152"/>
      <c r="M346" s="152"/>
      <c r="N346" s="151"/>
      <c r="O346" s="151"/>
      <c r="P346" s="151"/>
      <c r="Q346" s="151"/>
      <c r="R346" s="152"/>
      <c r="S346" s="152"/>
      <c r="T346" s="152"/>
      <c r="U346" s="152"/>
      <c r="V346" s="152"/>
      <c r="W346" s="152"/>
      <c r="X346" s="152"/>
      <c r="Y346" s="152"/>
      <c r="Z346" s="141"/>
      <c r="AA346" s="141"/>
      <c r="AB346" s="141"/>
      <c r="AC346" s="141"/>
      <c r="AD346" s="141"/>
      <c r="AE346" s="141"/>
      <c r="AF346" s="141"/>
      <c r="AG346" s="141" t="s">
        <v>241</v>
      </c>
      <c r="AH346" s="141">
        <v>0</v>
      </c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141"/>
      <c r="AY346" s="141"/>
      <c r="AZ346" s="141"/>
      <c r="BA346" s="141"/>
      <c r="BB346" s="141"/>
      <c r="BC346" s="141"/>
      <c r="BD346" s="141"/>
      <c r="BE346" s="141"/>
      <c r="BF346" s="141"/>
      <c r="BG346" s="141"/>
      <c r="BH346" s="141"/>
    </row>
    <row r="347" spans="1:60" outlineLevel="3" x14ac:dyDescent="0.2">
      <c r="A347" s="148"/>
      <c r="B347" s="149"/>
      <c r="C347" s="182" t="s">
        <v>2449</v>
      </c>
      <c r="D347" s="154"/>
      <c r="E347" s="155">
        <v>9.2977500000000006</v>
      </c>
      <c r="F347" s="152"/>
      <c r="G347" s="152"/>
      <c r="H347" s="152"/>
      <c r="I347" s="152"/>
      <c r="J347" s="152"/>
      <c r="K347" s="152"/>
      <c r="L347" s="152"/>
      <c r="M347" s="152"/>
      <c r="N347" s="151"/>
      <c r="O347" s="151"/>
      <c r="P347" s="151"/>
      <c r="Q347" s="151"/>
      <c r="R347" s="152"/>
      <c r="S347" s="152"/>
      <c r="T347" s="152"/>
      <c r="U347" s="152"/>
      <c r="V347" s="152"/>
      <c r="W347" s="152"/>
      <c r="X347" s="152"/>
      <c r="Y347" s="152"/>
      <c r="Z347" s="141"/>
      <c r="AA347" s="141"/>
      <c r="AB347" s="141"/>
      <c r="AC347" s="141"/>
      <c r="AD347" s="141"/>
      <c r="AE347" s="141"/>
      <c r="AF347" s="141"/>
      <c r="AG347" s="141" t="s">
        <v>241</v>
      </c>
      <c r="AH347" s="141">
        <v>0</v>
      </c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141"/>
      <c r="AY347" s="141"/>
      <c r="AZ347" s="141"/>
      <c r="BA347" s="141"/>
      <c r="BB347" s="141"/>
      <c r="BC347" s="141"/>
      <c r="BD347" s="141"/>
      <c r="BE347" s="141"/>
      <c r="BF347" s="141"/>
      <c r="BG347" s="141"/>
      <c r="BH347" s="141"/>
    </row>
    <row r="348" spans="1:60" outlineLevel="1" x14ac:dyDescent="0.2">
      <c r="A348" s="148">
        <v>113</v>
      </c>
      <c r="B348" s="149" t="s">
        <v>911</v>
      </c>
      <c r="C348" s="184" t="s">
        <v>912</v>
      </c>
      <c r="D348" s="150" t="s">
        <v>0</v>
      </c>
      <c r="E348" s="179"/>
      <c r="F348" s="153"/>
      <c r="G348" s="152">
        <f>ROUND(E348*F348,2)</f>
        <v>0</v>
      </c>
      <c r="H348" s="153"/>
      <c r="I348" s="152">
        <f>ROUND(E348*H348,2)</f>
        <v>0</v>
      </c>
      <c r="J348" s="153"/>
      <c r="K348" s="152">
        <f>ROUND(E348*J348,2)</f>
        <v>0</v>
      </c>
      <c r="L348" s="152">
        <v>21</v>
      </c>
      <c r="M348" s="152">
        <f>G348*(1+L348/100)</f>
        <v>0</v>
      </c>
      <c r="N348" s="151">
        <v>0</v>
      </c>
      <c r="O348" s="151">
        <f>ROUND(E348*N348,2)</f>
        <v>0</v>
      </c>
      <c r="P348" s="151">
        <v>0</v>
      </c>
      <c r="Q348" s="151">
        <f>ROUND(E348*P348,2)</f>
        <v>0</v>
      </c>
      <c r="R348" s="152" t="s">
        <v>905</v>
      </c>
      <c r="S348" s="152" t="s">
        <v>234</v>
      </c>
      <c r="T348" s="152" t="s">
        <v>234</v>
      </c>
      <c r="U348" s="152">
        <v>0</v>
      </c>
      <c r="V348" s="152">
        <f>ROUND(E348*U348,2)</f>
        <v>0</v>
      </c>
      <c r="W348" s="152"/>
      <c r="X348" s="152" t="s">
        <v>435</v>
      </c>
      <c r="Y348" s="152" t="s">
        <v>236</v>
      </c>
      <c r="Z348" s="141"/>
      <c r="AA348" s="141"/>
      <c r="AB348" s="141"/>
      <c r="AC348" s="141"/>
      <c r="AD348" s="141"/>
      <c r="AE348" s="141"/>
      <c r="AF348" s="141"/>
      <c r="AG348" s="141" t="s">
        <v>436</v>
      </c>
      <c r="AH348" s="141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141"/>
      <c r="AY348" s="141"/>
      <c r="AZ348" s="141"/>
      <c r="BA348" s="141"/>
      <c r="BB348" s="141"/>
      <c r="BC348" s="141"/>
      <c r="BD348" s="141"/>
      <c r="BE348" s="141"/>
      <c r="BF348" s="141"/>
      <c r="BG348" s="141"/>
      <c r="BH348" s="141"/>
    </row>
    <row r="349" spans="1:60" outlineLevel="2" x14ac:dyDescent="0.2">
      <c r="A349" s="148"/>
      <c r="B349" s="149"/>
      <c r="C349" s="269" t="s">
        <v>491</v>
      </c>
      <c r="D349" s="270"/>
      <c r="E349" s="270"/>
      <c r="F349" s="270"/>
      <c r="G349" s="270"/>
      <c r="H349" s="152"/>
      <c r="I349" s="152"/>
      <c r="J349" s="152"/>
      <c r="K349" s="152"/>
      <c r="L349" s="152"/>
      <c r="M349" s="152"/>
      <c r="N349" s="151"/>
      <c r="O349" s="151"/>
      <c r="P349" s="151"/>
      <c r="Q349" s="151"/>
      <c r="R349" s="152"/>
      <c r="S349" s="152"/>
      <c r="T349" s="152"/>
      <c r="U349" s="152"/>
      <c r="V349" s="152"/>
      <c r="W349" s="152"/>
      <c r="X349" s="152"/>
      <c r="Y349" s="152"/>
      <c r="Z349" s="141"/>
      <c r="AA349" s="141"/>
      <c r="AB349" s="141"/>
      <c r="AC349" s="141"/>
      <c r="AD349" s="141"/>
      <c r="AE349" s="141"/>
      <c r="AF349" s="141"/>
      <c r="AG349" s="141" t="s">
        <v>239</v>
      </c>
      <c r="AH349" s="141"/>
      <c r="AI349" s="141"/>
      <c r="AJ349" s="141"/>
      <c r="AK349" s="141"/>
      <c r="AL349" s="141"/>
      <c r="AM349" s="141"/>
      <c r="AN349" s="141"/>
      <c r="AO349" s="141"/>
      <c r="AP349" s="141"/>
      <c r="AQ349" s="141"/>
      <c r="AR349" s="141"/>
      <c r="AS349" s="141"/>
      <c r="AT349" s="141"/>
      <c r="AU349" s="141"/>
      <c r="AV349" s="141"/>
      <c r="AW349" s="141"/>
      <c r="AX349" s="141"/>
      <c r="AY349" s="141"/>
      <c r="AZ349" s="141"/>
      <c r="BA349" s="141"/>
      <c r="BB349" s="141"/>
      <c r="BC349" s="141"/>
      <c r="BD349" s="141"/>
      <c r="BE349" s="141"/>
      <c r="BF349" s="141"/>
      <c r="BG349" s="141"/>
      <c r="BH349" s="141"/>
    </row>
    <row r="350" spans="1:60" x14ac:dyDescent="0.2">
      <c r="A350" s="157" t="s">
        <v>228</v>
      </c>
      <c r="B350" s="158" t="s">
        <v>172</v>
      </c>
      <c r="C350" s="180" t="s">
        <v>173</v>
      </c>
      <c r="D350" s="159"/>
      <c r="E350" s="160"/>
      <c r="F350" s="161"/>
      <c r="G350" s="161">
        <f>SUMIF(AG351:AG357,"&lt;&gt;NOR",G351:G357)</f>
        <v>0</v>
      </c>
      <c r="H350" s="161"/>
      <c r="I350" s="161">
        <f>SUM(I351:I357)</f>
        <v>0</v>
      </c>
      <c r="J350" s="161"/>
      <c r="K350" s="161">
        <f>SUM(K351:K357)</f>
        <v>0</v>
      </c>
      <c r="L350" s="161"/>
      <c r="M350" s="161">
        <f>SUM(M351:M357)</f>
        <v>0</v>
      </c>
      <c r="N350" s="160"/>
      <c r="O350" s="160">
        <f>SUM(O351:O357)</f>
        <v>0.06</v>
      </c>
      <c r="P350" s="160"/>
      <c r="Q350" s="160">
        <f>SUM(Q351:Q357)</f>
        <v>0</v>
      </c>
      <c r="R350" s="161"/>
      <c r="S350" s="161"/>
      <c r="T350" s="162"/>
      <c r="U350" s="156"/>
      <c r="V350" s="156">
        <f>SUM(V351:V357)</f>
        <v>1.78</v>
      </c>
      <c r="W350" s="156"/>
      <c r="X350" s="156"/>
      <c r="Y350" s="156"/>
      <c r="AG350" t="s">
        <v>229</v>
      </c>
    </row>
    <row r="351" spans="1:60" ht="22.5" outlineLevel="1" x14ac:dyDescent="0.2">
      <c r="A351" s="164">
        <v>114</v>
      </c>
      <c r="B351" s="165" t="s">
        <v>2450</v>
      </c>
      <c r="C351" s="181" t="s">
        <v>2451</v>
      </c>
      <c r="D351" s="166" t="s">
        <v>283</v>
      </c>
      <c r="E351" s="167">
        <v>3.67</v>
      </c>
      <c r="F351" s="168"/>
      <c r="G351" s="169">
        <f>ROUND(E351*F351,2)</f>
        <v>0</v>
      </c>
      <c r="H351" s="168"/>
      <c r="I351" s="169">
        <f>ROUND(E351*H351,2)</f>
        <v>0</v>
      </c>
      <c r="J351" s="168"/>
      <c r="K351" s="169">
        <f>ROUND(E351*J351,2)</f>
        <v>0</v>
      </c>
      <c r="L351" s="169">
        <v>21</v>
      </c>
      <c r="M351" s="169">
        <f>G351*(1+L351/100)</f>
        <v>0</v>
      </c>
      <c r="N351" s="167">
        <v>2.0000000000000002E-5</v>
      </c>
      <c r="O351" s="167">
        <f>ROUND(E351*N351,2)</f>
        <v>0</v>
      </c>
      <c r="P351" s="167">
        <v>0</v>
      </c>
      <c r="Q351" s="167">
        <f>ROUND(E351*P351,2)</f>
        <v>0</v>
      </c>
      <c r="R351" s="169" t="s">
        <v>490</v>
      </c>
      <c r="S351" s="169" t="s">
        <v>234</v>
      </c>
      <c r="T351" s="170" t="s">
        <v>234</v>
      </c>
      <c r="U351" s="152">
        <v>0.48499999999999999</v>
      </c>
      <c r="V351" s="152">
        <f>ROUND(E351*U351,2)</f>
        <v>1.78</v>
      </c>
      <c r="W351" s="152"/>
      <c r="X351" s="152" t="s">
        <v>285</v>
      </c>
      <c r="Y351" s="152" t="s">
        <v>236</v>
      </c>
      <c r="Z351" s="141"/>
      <c r="AA351" s="141"/>
      <c r="AB351" s="141"/>
      <c r="AC351" s="141"/>
      <c r="AD351" s="141"/>
      <c r="AE351" s="141"/>
      <c r="AF351" s="141"/>
      <c r="AG351" s="141" t="s">
        <v>286</v>
      </c>
      <c r="AH351" s="141"/>
      <c r="AI351" s="141"/>
      <c r="AJ351" s="141"/>
      <c r="AK351" s="141"/>
      <c r="AL351" s="141"/>
      <c r="AM351" s="141"/>
      <c r="AN351" s="141"/>
      <c r="AO351" s="141"/>
      <c r="AP351" s="141"/>
      <c r="AQ351" s="141"/>
      <c r="AR351" s="141"/>
      <c r="AS351" s="141"/>
      <c r="AT351" s="141"/>
      <c r="AU351" s="141"/>
      <c r="AV351" s="141"/>
      <c r="AW351" s="141"/>
      <c r="AX351" s="141"/>
      <c r="AY351" s="141"/>
      <c r="AZ351" s="141"/>
      <c r="BA351" s="141"/>
      <c r="BB351" s="141"/>
      <c r="BC351" s="141"/>
      <c r="BD351" s="141"/>
      <c r="BE351" s="141"/>
      <c r="BF351" s="141"/>
      <c r="BG351" s="141"/>
      <c r="BH351" s="141"/>
    </row>
    <row r="352" spans="1:60" outlineLevel="2" x14ac:dyDescent="0.2">
      <c r="A352" s="148"/>
      <c r="B352" s="149"/>
      <c r="C352" s="253" t="s">
        <v>2452</v>
      </c>
      <c r="D352" s="254"/>
      <c r="E352" s="254"/>
      <c r="F352" s="254"/>
      <c r="G352" s="254"/>
      <c r="H352" s="152"/>
      <c r="I352" s="152"/>
      <c r="J352" s="152"/>
      <c r="K352" s="152"/>
      <c r="L352" s="152"/>
      <c r="M352" s="152"/>
      <c r="N352" s="151"/>
      <c r="O352" s="151"/>
      <c r="P352" s="151"/>
      <c r="Q352" s="151"/>
      <c r="R352" s="152"/>
      <c r="S352" s="152"/>
      <c r="T352" s="152"/>
      <c r="U352" s="152"/>
      <c r="V352" s="152"/>
      <c r="W352" s="152"/>
      <c r="X352" s="152"/>
      <c r="Y352" s="152"/>
      <c r="Z352" s="141"/>
      <c r="AA352" s="141"/>
      <c r="AB352" s="141"/>
      <c r="AC352" s="141"/>
      <c r="AD352" s="141"/>
      <c r="AE352" s="141"/>
      <c r="AF352" s="141"/>
      <c r="AG352" s="141" t="s">
        <v>246</v>
      </c>
      <c r="AH352" s="141"/>
      <c r="AI352" s="141"/>
      <c r="AJ352" s="141"/>
      <c r="AK352" s="141"/>
      <c r="AL352" s="141"/>
      <c r="AM352" s="141"/>
      <c r="AN352" s="141"/>
      <c r="AO352" s="141"/>
      <c r="AP352" s="141"/>
      <c r="AQ352" s="141"/>
      <c r="AR352" s="141"/>
      <c r="AS352" s="141"/>
      <c r="AT352" s="141"/>
      <c r="AU352" s="141"/>
      <c r="AV352" s="141"/>
      <c r="AW352" s="141"/>
      <c r="AX352" s="141"/>
      <c r="AY352" s="141"/>
      <c r="AZ352" s="141"/>
      <c r="BA352" s="141"/>
      <c r="BB352" s="141"/>
      <c r="BC352" s="141"/>
      <c r="BD352" s="141"/>
      <c r="BE352" s="141"/>
      <c r="BF352" s="141"/>
      <c r="BG352" s="141"/>
      <c r="BH352" s="141"/>
    </row>
    <row r="353" spans="1:60" outlineLevel="2" x14ac:dyDescent="0.2">
      <c r="A353" s="148"/>
      <c r="B353" s="149"/>
      <c r="C353" s="182" t="s">
        <v>2453</v>
      </c>
      <c r="D353" s="154"/>
      <c r="E353" s="155">
        <v>3.67</v>
      </c>
      <c r="F353" s="152"/>
      <c r="G353" s="152"/>
      <c r="H353" s="152"/>
      <c r="I353" s="152"/>
      <c r="J353" s="152"/>
      <c r="K353" s="152"/>
      <c r="L353" s="152"/>
      <c r="M353" s="152"/>
      <c r="N353" s="151"/>
      <c r="O353" s="151"/>
      <c r="P353" s="151"/>
      <c r="Q353" s="151"/>
      <c r="R353" s="152"/>
      <c r="S353" s="152"/>
      <c r="T353" s="152"/>
      <c r="U353" s="152"/>
      <c r="V353" s="152"/>
      <c r="W353" s="152"/>
      <c r="X353" s="152"/>
      <c r="Y353" s="152"/>
      <c r="Z353" s="141"/>
      <c r="AA353" s="141"/>
      <c r="AB353" s="141"/>
      <c r="AC353" s="141"/>
      <c r="AD353" s="141"/>
      <c r="AE353" s="141"/>
      <c r="AF353" s="141"/>
      <c r="AG353" s="141" t="s">
        <v>241</v>
      </c>
      <c r="AH353" s="141">
        <v>0</v>
      </c>
      <c r="AI353" s="141"/>
      <c r="AJ353" s="141"/>
      <c r="AK353" s="141"/>
      <c r="AL353" s="141"/>
      <c r="AM353" s="141"/>
      <c r="AN353" s="141"/>
      <c r="AO353" s="141"/>
      <c r="AP353" s="141"/>
      <c r="AQ353" s="141"/>
      <c r="AR353" s="141"/>
      <c r="AS353" s="141"/>
      <c r="AT353" s="141"/>
      <c r="AU353" s="141"/>
      <c r="AV353" s="141"/>
      <c r="AW353" s="141"/>
      <c r="AX353" s="141"/>
      <c r="AY353" s="141"/>
      <c r="AZ353" s="141"/>
      <c r="BA353" s="141"/>
      <c r="BB353" s="141"/>
      <c r="BC353" s="141"/>
      <c r="BD353" s="141"/>
      <c r="BE353" s="141"/>
      <c r="BF353" s="141"/>
      <c r="BG353" s="141"/>
      <c r="BH353" s="141"/>
    </row>
    <row r="354" spans="1:60" ht="22.5" outlineLevel="1" x14ac:dyDescent="0.2">
      <c r="A354" s="164">
        <v>115</v>
      </c>
      <c r="B354" s="165" t="s">
        <v>2454</v>
      </c>
      <c r="C354" s="181" t="s">
        <v>2455</v>
      </c>
      <c r="D354" s="166" t="s">
        <v>283</v>
      </c>
      <c r="E354" s="167">
        <v>4.0369999999999999</v>
      </c>
      <c r="F354" s="168"/>
      <c r="G354" s="169">
        <f>ROUND(E354*F354,2)</f>
        <v>0</v>
      </c>
      <c r="H354" s="168"/>
      <c r="I354" s="169">
        <f>ROUND(E354*H354,2)</f>
        <v>0</v>
      </c>
      <c r="J354" s="168"/>
      <c r="K354" s="169">
        <f>ROUND(E354*J354,2)</f>
        <v>0</v>
      </c>
      <c r="L354" s="169">
        <v>21</v>
      </c>
      <c r="M354" s="169">
        <f>G354*(1+L354/100)</f>
        <v>0</v>
      </c>
      <c r="N354" s="167">
        <v>1.47E-2</v>
      </c>
      <c r="O354" s="167">
        <f>ROUND(E354*N354,2)</f>
        <v>0.06</v>
      </c>
      <c r="P354" s="167">
        <v>0</v>
      </c>
      <c r="Q354" s="167">
        <f>ROUND(E354*P354,2)</f>
        <v>0</v>
      </c>
      <c r="R354" s="169" t="s">
        <v>469</v>
      </c>
      <c r="S354" s="169" t="s">
        <v>234</v>
      </c>
      <c r="T354" s="170" t="s">
        <v>234</v>
      </c>
      <c r="U354" s="152">
        <v>0</v>
      </c>
      <c r="V354" s="152">
        <f>ROUND(E354*U354,2)</f>
        <v>0</v>
      </c>
      <c r="W354" s="152"/>
      <c r="X354" s="152" t="s">
        <v>276</v>
      </c>
      <c r="Y354" s="152" t="s">
        <v>236</v>
      </c>
      <c r="Z354" s="141"/>
      <c r="AA354" s="141"/>
      <c r="AB354" s="141"/>
      <c r="AC354" s="141"/>
      <c r="AD354" s="141"/>
      <c r="AE354" s="141"/>
      <c r="AF354" s="141"/>
      <c r="AG354" s="141" t="s">
        <v>277</v>
      </c>
      <c r="AH354" s="141"/>
      <c r="AI354" s="141"/>
      <c r="AJ354" s="141"/>
      <c r="AK354" s="141"/>
      <c r="AL354" s="141"/>
      <c r="AM354" s="141"/>
      <c r="AN354" s="141"/>
      <c r="AO354" s="141"/>
      <c r="AP354" s="141"/>
      <c r="AQ354" s="141"/>
      <c r="AR354" s="141"/>
      <c r="AS354" s="141"/>
      <c r="AT354" s="141"/>
      <c r="AU354" s="141"/>
      <c r="AV354" s="141"/>
      <c r="AW354" s="141"/>
      <c r="AX354" s="141"/>
      <c r="AY354" s="141"/>
      <c r="AZ354" s="141"/>
      <c r="BA354" s="141"/>
      <c r="BB354" s="141"/>
      <c r="BC354" s="141"/>
      <c r="BD354" s="141"/>
      <c r="BE354" s="141"/>
      <c r="BF354" s="141"/>
      <c r="BG354" s="141"/>
      <c r="BH354" s="141"/>
    </row>
    <row r="355" spans="1:60" outlineLevel="2" x14ac:dyDescent="0.2">
      <c r="A355" s="148"/>
      <c r="B355" s="149"/>
      <c r="C355" s="182" t="s">
        <v>2456</v>
      </c>
      <c r="D355" s="154"/>
      <c r="E355" s="155">
        <v>4.0369999999999999</v>
      </c>
      <c r="F355" s="152"/>
      <c r="G355" s="152"/>
      <c r="H355" s="152"/>
      <c r="I355" s="152"/>
      <c r="J355" s="152"/>
      <c r="K355" s="152"/>
      <c r="L355" s="152"/>
      <c r="M355" s="152"/>
      <c r="N355" s="151"/>
      <c r="O355" s="151"/>
      <c r="P355" s="151"/>
      <c r="Q355" s="151"/>
      <c r="R355" s="152"/>
      <c r="S355" s="152"/>
      <c r="T355" s="152"/>
      <c r="U355" s="152"/>
      <c r="V355" s="152"/>
      <c r="W355" s="152"/>
      <c r="X355" s="152"/>
      <c r="Y355" s="152"/>
      <c r="Z355" s="141"/>
      <c r="AA355" s="141"/>
      <c r="AB355" s="141"/>
      <c r="AC355" s="141"/>
      <c r="AD355" s="141"/>
      <c r="AE355" s="141"/>
      <c r="AF355" s="141"/>
      <c r="AG355" s="141" t="s">
        <v>241</v>
      </c>
      <c r="AH355" s="141">
        <v>0</v>
      </c>
      <c r="AI355" s="141"/>
      <c r="AJ355" s="141"/>
      <c r="AK355" s="141"/>
      <c r="AL355" s="141"/>
      <c r="AM355" s="141"/>
      <c r="AN355" s="141"/>
      <c r="AO355" s="141"/>
      <c r="AP355" s="141"/>
      <c r="AQ355" s="141"/>
      <c r="AR355" s="141"/>
      <c r="AS355" s="141"/>
      <c r="AT355" s="141"/>
      <c r="AU355" s="141"/>
      <c r="AV355" s="141"/>
      <c r="AW355" s="141"/>
      <c r="AX355" s="141"/>
      <c r="AY355" s="141"/>
      <c r="AZ355" s="141"/>
      <c r="BA355" s="141"/>
      <c r="BB355" s="141"/>
      <c r="BC355" s="141"/>
      <c r="BD355" s="141"/>
      <c r="BE355" s="141"/>
      <c r="BF355" s="141"/>
      <c r="BG355" s="141"/>
      <c r="BH355" s="141"/>
    </row>
    <row r="356" spans="1:60" outlineLevel="1" x14ac:dyDescent="0.2">
      <c r="A356" s="148">
        <v>116</v>
      </c>
      <c r="B356" s="149" t="s">
        <v>488</v>
      </c>
      <c r="C356" s="184" t="s">
        <v>489</v>
      </c>
      <c r="D356" s="150" t="s">
        <v>0</v>
      </c>
      <c r="E356" s="179"/>
      <c r="F356" s="153"/>
      <c r="G356" s="152">
        <f>ROUND(E356*F356,2)</f>
        <v>0</v>
      </c>
      <c r="H356" s="153"/>
      <c r="I356" s="152">
        <f>ROUND(E356*H356,2)</f>
        <v>0</v>
      </c>
      <c r="J356" s="153"/>
      <c r="K356" s="152">
        <f>ROUND(E356*J356,2)</f>
        <v>0</v>
      </c>
      <c r="L356" s="152">
        <v>21</v>
      </c>
      <c r="M356" s="152">
        <f>G356*(1+L356/100)</f>
        <v>0</v>
      </c>
      <c r="N356" s="151">
        <v>0</v>
      </c>
      <c r="O356" s="151">
        <f>ROUND(E356*N356,2)</f>
        <v>0</v>
      </c>
      <c r="P356" s="151">
        <v>0</v>
      </c>
      <c r="Q356" s="151">
        <f>ROUND(E356*P356,2)</f>
        <v>0</v>
      </c>
      <c r="R356" s="152" t="s">
        <v>490</v>
      </c>
      <c r="S356" s="152" t="s">
        <v>234</v>
      </c>
      <c r="T356" s="152" t="s">
        <v>234</v>
      </c>
      <c r="U356" s="152">
        <v>0</v>
      </c>
      <c r="V356" s="152">
        <f>ROUND(E356*U356,2)</f>
        <v>0</v>
      </c>
      <c r="W356" s="152"/>
      <c r="X356" s="152" t="s">
        <v>435</v>
      </c>
      <c r="Y356" s="152" t="s">
        <v>236</v>
      </c>
      <c r="Z356" s="141"/>
      <c r="AA356" s="141"/>
      <c r="AB356" s="141"/>
      <c r="AC356" s="141"/>
      <c r="AD356" s="141"/>
      <c r="AE356" s="141"/>
      <c r="AF356" s="141"/>
      <c r="AG356" s="141" t="s">
        <v>436</v>
      </c>
      <c r="AH356" s="141"/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141"/>
      <c r="AY356" s="141"/>
      <c r="AZ356" s="141"/>
      <c r="BA356" s="141"/>
      <c r="BB356" s="141"/>
      <c r="BC356" s="141"/>
      <c r="BD356" s="141"/>
      <c r="BE356" s="141"/>
      <c r="BF356" s="141"/>
      <c r="BG356" s="141"/>
      <c r="BH356" s="141"/>
    </row>
    <row r="357" spans="1:60" outlineLevel="2" x14ac:dyDescent="0.2">
      <c r="A357" s="148"/>
      <c r="B357" s="149"/>
      <c r="C357" s="269" t="s">
        <v>491</v>
      </c>
      <c r="D357" s="270"/>
      <c r="E357" s="270"/>
      <c r="F357" s="270"/>
      <c r="G357" s="270"/>
      <c r="H357" s="152"/>
      <c r="I357" s="152"/>
      <c r="J357" s="152"/>
      <c r="K357" s="152"/>
      <c r="L357" s="152"/>
      <c r="M357" s="152"/>
      <c r="N357" s="151"/>
      <c r="O357" s="151"/>
      <c r="P357" s="151"/>
      <c r="Q357" s="151"/>
      <c r="R357" s="152"/>
      <c r="S357" s="152"/>
      <c r="T357" s="152"/>
      <c r="U357" s="152"/>
      <c r="V357" s="152"/>
      <c r="W357" s="152"/>
      <c r="X357" s="152"/>
      <c r="Y357" s="152"/>
      <c r="Z357" s="141"/>
      <c r="AA357" s="141"/>
      <c r="AB357" s="141"/>
      <c r="AC357" s="141"/>
      <c r="AD357" s="141"/>
      <c r="AE357" s="141"/>
      <c r="AF357" s="141"/>
      <c r="AG357" s="141" t="s">
        <v>239</v>
      </c>
      <c r="AH357" s="141"/>
      <c r="AI357" s="141"/>
      <c r="AJ357" s="141"/>
      <c r="AK357" s="141"/>
      <c r="AL357" s="141"/>
      <c r="AM357" s="141"/>
      <c r="AN357" s="141"/>
      <c r="AO357" s="141"/>
      <c r="AP357" s="141"/>
      <c r="AQ357" s="141"/>
      <c r="AR357" s="141"/>
      <c r="AS357" s="141"/>
      <c r="AT357" s="141"/>
      <c r="AU357" s="141"/>
      <c r="AV357" s="141"/>
      <c r="AW357" s="141"/>
      <c r="AX357" s="141"/>
      <c r="AY357" s="141"/>
      <c r="AZ357" s="141"/>
      <c r="BA357" s="141"/>
      <c r="BB357" s="141"/>
      <c r="BC357" s="141"/>
      <c r="BD357" s="141"/>
      <c r="BE357" s="141"/>
      <c r="BF357" s="141"/>
      <c r="BG357" s="141"/>
      <c r="BH357" s="141"/>
    </row>
    <row r="358" spans="1:60" x14ac:dyDescent="0.2">
      <c r="A358" s="157" t="s">
        <v>228</v>
      </c>
      <c r="B358" s="158" t="s">
        <v>174</v>
      </c>
      <c r="C358" s="180" t="s">
        <v>175</v>
      </c>
      <c r="D358" s="159"/>
      <c r="E358" s="160"/>
      <c r="F358" s="161"/>
      <c r="G358" s="161">
        <f>SUMIF(AG359:AG380,"&lt;&gt;NOR",G359:G380)</f>
        <v>0</v>
      </c>
      <c r="H358" s="161"/>
      <c r="I358" s="161">
        <f>SUM(I359:I380)</f>
        <v>0</v>
      </c>
      <c r="J358" s="161"/>
      <c r="K358" s="161">
        <f>SUM(K359:K380)</f>
        <v>0</v>
      </c>
      <c r="L358" s="161"/>
      <c r="M358" s="161">
        <f>SUM(M359:M380)</f>
        <v>0</v>
      </c>
      <c r="N358" s="160"/>
      <c r="O358" s="160">
        <f>SUM(O359:O380)</f>
        <v>0.08</v>
      </c>
      <c r="P358" s="160"/>
      <c r="Q358" s="160">
        <f>SUM(Q359:Q380)</f>
        <v>0</v>
      </c>
      <c r="R358" s="161"/>
      <c r="S358" s="161"/>
      <c r="T358" s="162"/>
      <c r="U358" s="156"/>
      <c r="V358" s="156">
        <f>SUM(V359:V380)</f>
        <v>12.209999999999999</v>
      </c>
      <c r="W358" s="156"/>
      <c r="X358" s="156"/>
      <c r="Y358" s="156"/>
      <c r="AG358" t="s">
        <v>229</v>
      </c>
    </row>
    <row r="359" spans="1:60" ht="22.5" outlineLevel="1" x14ac:dyDescent="0.2">
      <c r="A359" s="164">
        <v>117</v>
      </c>
      <c r="B359" s="165" t="s">
        <v>2059</v>
      </c>
      <c r="C359" s="181" t="s">
        <v>2060</v>
      </c>
      <c r="D359" s="166" t="s">
        <v>317</v>
      </c>
      <c r="E359" s="167">
        <v>1</v>
      </c>
      <c r="F359" s="168"/>
      <c r="G359" s="169">
        <f>ROUND(E359*F359,2)</f>
        <v>0</v>
      </c>
      <c r="H359" s="168"/>
      <c r="I359" s="169">
        <f>ROUND(E359*H359,2)</f>
        <v>0</v>
      </c>
      <c r="J359" s="168"/>
      <c r="K359" s="169">
        <f>ROUND(E359*J359,2)</f>
        <v>0</v>
      </c>
      <c r="L359" s="169">
        <v>21</v>
      </c>
      <c r="M359" s="169">
        <f>G359*(1+L359/100)</f>
        <v>0</v>
      </c>
      <c r="N359" s="167">
        <v>4.0000000000000002E-4</v>
      </c>
      <c r="O359" s="167">
        <f>ROUND(E359*N359,2)</f>
        <v>0</v>
      </c>
      <c r="P359" s="167">
        <v>0</v>
      </c>
      <c r="Q359" s="167">
        <f>ROUND(E359*P359,2)</f>
        <v>0</v>
      </c>
      <c r="R359" s="169" t="s">
        <v>2061</v>
      </c>
      <c r="S359" s="169" t="s">
        <v>234</v>
      </c>
      <c r="T359" s="170" t="s">
        <v>234</v>
      </c>
      <c r="U359" s="152">
        <v>0.41</v>
      </c>
      <c r="V359" s="152">
        <f>ROUND(E359*U359,2)</f>
        <v>0.41</v>
      </c>
      <c r="W359" s="152"/>
      <c r="X359" s="152" t="s">
        <v>285</v>
      </c>
      <c r="Y359" s="152" t="s">
        <v>236</v>
      </c>
      <c r="Z359" s="141"/>
      <c r="AA359" s="141"/>
      <c r="AB359" s="141"/>
      <c r="AC359" s="141"/>
      <c r="AD359" s="141"/>
      <c r="AE359" s="141"/>
      <c r="AF359" s="141"/>
      <c r="AG359" s="141" t="s">
        <v>286</v>
      </c>
      <c r="AH359" s="141"/>
      <c r="AI359" s="141"/>
      <c r="AJ359" s="141"/>
      <c r="AK359" s="141"/>
      <c r="AL359" s="141"/>
      <c r="AM359" s="141"/>
      <c r="AN359" s="141"/>
      <c r="AO359" s="141"/>
      <c r="AP359" s="141"/>
      <c r="AQ359" s="141"/>
      <c r="AR359" s="141"/>
      <c r="AS359" s="141"/>
      <c r="AT359" s="141"/>
      <c r="AU359" s="141"/>
      <c r="AV359" s="141"/>
      <c r="AW359" s="141"/>
      <c r="AX359" s="141"/>
      <c r="AY359" s="141"/>
      <c r="AZ359" s="141"/>
      <c r="BA359" s="141"/>
      <c r="BB359" s="141"/>
      <c r="BC359" s="141"/>
      <c r="BD359" s="141"/>
      <c r="BE359" s="141"/>
      <c r="BF359" s="141"/>
      <c r="BG359" s="141"/>
      <c r="BH359" s="141"/>
    </row>
    <row r="360" spans="1:60" outlineLevel="2" x14ac:dyDescent="0.2">
      <c r="A360" s="148"/>
      <c r="B360" s="149"/>
      <c r="C360" s="253" t="s">
        <v>2457</v>
      </c>
      <c r="D360" s="254"/>
      <c r="E360" s="254"/>
      <c r="F360" s="254"/>
      <c r="G360" s="254"/>
      <c r="H360" s="152"/>
      <c r="I360" s="152"/>
      <c r="J360" s="152"/>
      <c r="K360" s="152"/>
      <c r="L360" s="152"/>
      <c r="M360" s="152"/>
      <c r="N360" s="151"/>
      <c r="O360" s="151"/>
      <c r="P360" s="151"/>
      <c r="Q360" s="151"/>
      <c r="R360" s="152"/>
      <c r="S360" s="152"/>
      <c r="T360" s="152"/>
      <c r="U360" s="152"/>
      <c r="V360" s="152"/>
      <c r="W360" s="152"/>
      <c r="X360" s="152"/>
      <c r="Y360" s="152"/>
      <c r="Z360" s="141"/>
      <c r="AA360" s="141"/>
      <c r="AB360" s="141"/>
      <c r="AC360" s="141"/>
      <c r="AD360" s="141"/>
      <c r="AE360" s="141"/>
      <c r="AF360" s="141"/>
      <c r="AG360" s="141" t="s">
        <v>246</v>
      </c>
      <c r="AH360" s="141"/>
      <c r="AI360" s="141"/>
      <c r="AJ360" s="141"/>
      <c r="AK360" s="141"/>
      <c r="AL360" s="141"/>
      <c r="AM360" s="141"/>
      <c r="AN360" s="141"/>
      <c r="AO360" s="141"/>
      <c r="AP360" s="141"/>
      <c r="AQ360" s="141"/>
      <c r="AR360" s="141"/>
      <c r="AS360" s="141"/>
      <c r="AT360" s="141"/>
      <c r="AU360" s="141"/>
      <c r="AV360" s="141"/>
      <c r="AW360" s="141"/>
      <c r="AX360" s="141"/>
      <c r="AY360" s="141"/>
      <c r="AZ360" s="141"/>
      <c r="BA360" s="141"/>
      <c r="BB360" s="141"/>
      <c r="BC360" s="141"/>
      <c r="BD360" s="141"/>
      <c r="BE360" s="141"/>
      <c r="BF360" s="141"/>
      <c r="BG360" s="141"/>
      <c r="BH360" s="141"/>
    </row>
    <row r="361" spans="1:60" outlineLevel="1" x14ac:dyDescent="0.2">
      <c r="A361" s="164">
        <v>118</v>
      </c>
      <c r="B361" s="165" t="s">
        <v>2458</v>
      </c>
      <c r="C361" s="181" t="s">
        <v>2459</v>
      </c>
      <c r="D361" s="166" t="s">
        <v>299</v>
      </c>
      <c r="E361" s="167">
        <v>8</v>
      </c>
      <c r="F361" s="168"/>
      <c r="G361" s="169">
        <f>ROUND(E361*F361,2)</f>
        <v>0</v>
      </c>
      <c r="H361" s="168"/>
      <c r="I361" s="169">
        <f>ROUND(E361*H361,2)</f>
        <v>0</v>
      </c>
      <c r="J361" s="168"/>
      <c r="K361" s="169">
        <f>ROUND(E361*J361,2)</f>
        <v>0</v>
      </c>
      <c r="L361" s="169">
        <v>21</v>
      </c>
      <c r="M361" s="169">
        <f>G361*(1+L361/100)</f>
        <v>0</v>
      </c>
      <c r="N361" s="167">
        <v>1.1999999999999999E-3</v>
      </c>
      <c r="O361" s="167">
        <f>ROUND(E361*N361,2)</f>
        <v>0.01</v>
      </c>
      <c r="P361" s="167">
        <v>0</v>
      </c>
      <c r="Q361" s="167">
        <f>ROUND(E361*P361,2)</f>
        <v>0</v>
      </c>
      <c r="R361" s="169"/>
      <c r="S361" s="169" t="s">
        <v>267</v>
      </c>
      <c r="T361" s="170" t="s">
        <v>275</v>
      </c>
      <c r="U361" s="152">
        <v>0.21</v>
      </c>
      <c r="V361" s="152">
        <f>ROUND(E361*U361,2)</f>
        <v>1.68</v>
      </c>
      <c r="W361" s="152"/>
      <c r="X361" s="152" t="s">
        <v>285</v>
      </c>
      <c r="Y361" s="152" t="s">
        <v>236</v>
      </c>
      <c r="Z361" s="141"/>
      <c r="AA361" s="141"/>
      <c r="AB361" s="141"/>
      <c r="AC361" s="141"/>
      <c r="AD361" s="141"/>
      <c r="AE361" s="141"/>
      <c r="AF361" s="141"/>
      <c r="AG361" s="141" t="s">
        <v>286</v>
      </c>
      <c r="AH361" s="141"/>
      <c r="AI361" s="141"/>
      <c r="AJ361" s="141"/>
      <c r="AK361" s="141"/>
      <c r="AL361" s="141"/>
      <c r="AM361" s="141"/>
      <c r="AN361" s="141"/>
      <c r="AO361" s="141"/>
      <c r="AP361" s="141"/>
      <c r="AQ361" s="141"/>
      <c r="AR361" s="141"/>
      <c r="AS361" s="141"/>
      <c r="AT361" s="141"/>
      <c r="AU361" s="141"/>
      <c r="AV361" s="141"/>
      <c r="AW361" s="141"/>
      <c r="AX361" s="141"/>
      <c r="AY361" s="141"/>
      <c r="AZ361" s="141"/>
      <c r="BA361" s="141"/>
      <c r="BB361" s="141"/>
      <c r="BC361" s="141"/>
      <c r="BD361" s="141"/>
      <c r="BE361" s="141"/>
      <c r="BF361" s="141"/>
      <c r="BG361" s="141"/>
      <c r="BH361" s="141"/>
    </row>
    <row r="362" spans="1:60" outlineLevel="2" x14ac:dyDescent="0.2">
      <c r="A362" s="148"/>
      <c r="B362" s="149"/>
      <c r="C362" s="253" t="s">
        <v>2065</v>
      </c>
      <c r="D362" s="254"/>
      <c r="E362" s="254"/>
      <c r="F362" s="254"/>
      <c r="G362" s="254"/>
      <c r="H362" s="152"/>
      <c r="I362" s="152"/>
      <c r="J362" s="152"/>
      <c r="K362" s="152"/>
      <c r="L362" s="152"/>
      <c r="M362" s="152"/>
      <c r="N362" s="151"/>
      <c r="O362" s="151"/>
      <c r="P362" s="151"/>
      <c r="Q362" s="151"/>
      <c r="R362" s="152"/>
      <c r="S362" s="152"/>
      <c r="T362" s="152"/>
      <c r="U362" s="152"/>
      <c r="V362" s="152"/>
      <c r="W362" s="152"/>
      <c r="X362" s="152"/>
      <c r="Y362" s="152"/>
      <c r="Z362" s="141"/>
      <c r="AA362" s="141"/>
      <c r="AB362" s="141"/>
      <c r="AC362" s="141"/>
      <c r="AD362" s="141"/>
      <c r="AE362" s="141"/>
      <c r="AF362" s="141"/>
      <c r="AG362" s="141" t="s">
        <v>246</v>
      </c>
      <c r="AH362" s="141"/>
      <c r="AI362" s="141"/>
      <c r="AJ362" s="141"/>
      <c r="AK362" s="141"/>
      <c r="AL362" s="141"/>
      <c r="AM362" s="141"/>
      <c r="AN362" s="141"/>
      <c r="AO362" s="141"/>
      <c r="AP362" s="141"/>
      <c r="AQ362" s="141"/>
      <c r="AR362" s="141"/>
      <c r="AS362" s="141"/>
      <c r="AT362" s="141"/>
      <c r="AU362" s="141"/>
      <c r="AV362" s="141"/>
      <c r="AW362" s="141"/>
      <c r="AX362" s="141"/>
      <c r="AY362" s="141"/>
      <c r="AZ362" s="141"/>
      <c r="BA362" s="141"/>
      <c r="BB362" s="141"/>
      <c r="BC362" s="141"/>
      <c r="BD362" s="141"/>
      <c r="BE362" s="141"/>
      <c r="BF362" s="141"/>
      <c r="BG362" s="141"/>
      <c r="BH362" s="141"/>
    </row>
    <row r="363" spans="1:60" outlineLevel="2" x14ac:dyDescent="0.2">
      <c r="A363" s="148"/>
      <c r="B363" s="149"/>
      <c r="C363" s="182" t="s">
        <v>2460</v>
      </c>
      <c r="D363" s="154"/>
      <c r="E363" s="155">
        <v>8</v>
      </c>
      <c r="F363" s="152"/>
      <c r="G363" s="152"/>
      <c r="H363" s="152"/>
      <c r="I363" s="152"/>
      <c r="J363" s="152"/>
      <c r="K363" s="152"/>
      <c r="L363" s="152"/>
      <c r="M363" s="152"/>
      <c r="N363" s="151"/>
      <c r="O363" s="151"/>
      <c r="P363" s="151"/>
      <c r="Q363" s="151"/>
      <c r="R363" s="152"/>
      <c r="S363" s="152"/>
      <c r="T363" s="152"/>
      <c r="U363" s="152"/>
      <c r="V363" s="152"/>
      <c r="W363" s="152"/>
      <c r="X363" s="152"/>
      <c r="Y363" s="152"/>
      <c r="Z363" s="141"/>
      <c r="AA363" s="141"/>
      <c r="AB363" s="141"/>
      <c r="AC363" s="141"/>
      <c r="AD363" s="141"/>
      <c r="AE363" s="141"/>
      <c r="AF363" s="141"/>
      <c r="AG363" s="141" t="s">
        <v>241</v>
      </c>
      <c r="AH363" s="141">
        <v>0</v>
      </c>
      <c r="AI363" s="141"/>
      <c r="AJ363" s="141"/>
      <c r="AK363" s="141"/>
      <c r="AL363" s="141"/>
      <c r="AM363" s="141"/>
      <c r="AN363" s="141"/>
      <c r="AO363" s="141"/>
      <c r="AP363" s="141"/>
      <c r="AQ363" s="141"/>
      <c r="AR363" s="141"/>
      <c r="AS363" s="141"/>
      <c r="AT363" s="141"/>
      <c r="AU363" s="141"/>
      <c r="AV363" s="141"/>
      <c r="AW363" s="141"/>
      <c r="AX363" s="141"/>
      <c r="AY363" s="141"/>
      <c r="AZ363" s="141"/>
      <c r="BA363" s="141"/>
      <c r="BB363" s="141"/>
      <c r="BC363" s="141"/>
      <c r="BD363" s="141"/>
      <c r="BE363" s="141"/>
      <c r="BF363" s="141"/>
      <c r="BG363" s="141"/>
      <c r="BH363" s="141"/>
    </row>
    <row r="364" spans="1:60" outlineLevel="1" x14ac:dyDescent="0.2">
      <c r="A364" s="164">
        <v>119</v>
      </c>
      <c r="B364" s="165" t="s">
        <v>2067</v>
      </c>
      <c r="C364" s="181" t="s">
        <v>2068</v>
      </c>
      <c r="D364" s="166" t="s">
        <v>299</v>
      </c>
      <c r="E364" s="167">
        <v>7</v>
      </c>
      <c r="F364" s="168"/>
      <c r="G364" s="169">
        <f>ROUND(E364*F364,2)</f>
        <v>0</v>
      </c>
      <c r="H364" s="168"/>
      <c r="I364" s="169">
        <f>ROUND(E364*H364,2)</f>
        <v>0</v>
      </c>
      <c r="J364" s="168"/>
      <c r="K364" s="169">
        <f>ROUND(E364*J364,2)</f>
        <v>0</v>
      </c>
      <c r="L364" s="169">
        <v>21</v>
      </c>
      <c r="M364" s="169">
        <f>G364*(1+L364/100)</f>
        <v>0</v>
      </c>
      <c r="N364" s="167">
        <v>2.3999999999999998E-3</v>
      </c>
      <c r="O364" s="167">
        <f>ROUND(E364*N364,2)</f>
        <v>0.02</v>
      </c>
      <c r="P364" s="167">
        <v>0</v>
      </c>
      <c r="Q364" s="167">
        <f>ROUND(E364*P364,2)</f>
        <v>0</v>
      </c>
      <c r="R364" s="169"/>
      <c r="S364" s="169" t="s">
        <v>267</v>
      </c>
      <c r="T364" s="170" t="s">
        <v>275</v>
      </c>
      <c r="U364" s="152">
        <v>0.26</v>
      </c>
      <c r="V364" s="152">
        <f>ROUND(E364*U364,2)</f>
        <v>1.82</v>
      </c>
      <c r="W364" s="152"/>
      <c r="X364" s="152" t="s">
        <v>285</v>
      </c>
      <c r="Y364" s="152" t="s">
        <v>236</v>
      </c>
      <c r="Z364" s="141"/>
      <c r="AA364" s="141"/>
      <c r="AB364" s="141"/>
      <c r="AC364" s="141"/>
      <c r="AD364" s="141"/>
      <c r="AE364" s="141"/>
      <c r="AF364" s="141"/>
      <c r="AG364" s="141" t="s">
        <v>286</v>
      </c>
      <c r="AH364" s="141"/>
      <c r="AI364" s="141"/>
      <c r="AJ364" s="141"/>
      <c r="AK364" s="141"/>
      <c r="AL364" s="141"/>
      <c r="AM364" s="141"/>
      <c r="AN364" s="141"/>
      <c r="AO364" s="141"/>
      <c r="AP364" s="141"/>
      <c r="AQ364" s="141"/>
      <c r="AR364" s="141"/>
      <c r="AS364" s="141"/>
      <c r="AT364" s="141"/>
      <c r="AU364" s="141"/>
      <c r="AV364" s="141"/>
      <c r="AW364" s="141"/>
      <c r="AX364" s="141"/>
      <c r="AY364" s="141"/>
      <c r="AZ364" s="141"/>
      <c r="BA364" s="141"/>
      <c r="BB364" s="141"/>
      <c r="BC364" s="141"/>
      <c r="BD364" s="141"/>
      <c r="BE364" s="141"/>
      <c r="BF364" s="141"/>
      <c r="BG364" s="141"/>
      <c r="BH364" s="141"/>
    </row>
    <row r="365" spans="1:60" outlineLevel="2" x14ac:dyDescent="0.2">
      <c r="A365" s="148"/>
      <c r="B365" s="149"/>
      <c r="C365" s="253" t="s">
        <v>2069</v>
      </c>
      <c r="D365" s="254"/>
      <c r="E365" s="254"/>
      <c r="F365" s="254"/>
      <c r="G365" s="254"/>
      <c r="H365" s="152"/>
      <c r="I365" s="152"/>
      <c r="J365" s="152"/>
      <c r="K365" s="152"/>
      <c r="L365" s="152"/>
      <c r="M365" s="152"/>
      <c r="N365" s="151"/>
      <c r="O365" s="151"/>
      <c r="P365" s="151"/>
      <c r="Q365" s="151"/>
      <c r="R365" s="152"/>
      <c r="S365" s="152"/>
      <c r="T365" s="152"/>
      <c r="U365" s="152"/>
      <c r="V365" s="152"/>
      <c r="W365" s="152"/>
      <c r="X365" s="152"/>
      <c r="Y365" s="152"/>
      <c r="Z365" s="141"/>
      <c r="AA365" s="141"/>
      <c r="AB365" s="141"/>
      <c r="AC365" s="141"/>
      <c r="AD365" s="141"/>
      <c r="AE365" s="141"/>
      <c r="AF365" s="141"/>
      <c r="AG365" s="141" t="s">
        <v>246</v>
      </c>
      <c r="AH365" s="141"/>
      <c r="AI365" s="141"/>
      <c r="AJ365" s="141"/>
      <c r="AK365" s="141"/>
      <c r="AL365" s="141"/>
      <c r="AM365" s="141"/>
      <c r="AN365" s="141"/>
      <c r="AO365" s="141"/>
      <c r="AP365" s="141"/>
      <c r="AQ365" s="141"/>
      <c r="AR365" s="141"/>
      <c r="AS365" s="141"/>
      <c r="AT365" s="141"/>
      <c r="AU365" s="141"/>
      <c r="AV365" s="141"/>
      <c r="AW365" s="141"/>
      <c r="AX365" s="141"/>
      <c r="AY365" s="141"/>
      <c r="AZ365" s="141"/>
      <c r="BA365" s="141"/>
      <c r="BB365" s="141"/>
      <c r="BC365" s="141"/>
      <c r="BD365" s="141"/>
      <c r="BE365" s="141"/>
      <c r="BF365" s="141"/>
      <c r="BG365" s="141"/>
      <c r="BH365" s="141"/>
    </row>
    <row r="366" spans="1:60" outlineLevel="2" x14ac:dyDescent="0.2">
      <c r="A366" s="148"/>
      <c r="B366" s="149"/>
      <c r="C366" s="182" t="s">
        <v>2461</v>
      </c>
      <c r="D366" s="154"/>
      <c r="E366" s="155">
        <v>7</v>
      </c>
      <c r="F366" s="152"/>
      <c r="G366" s="152"/>
      <c r="H366" s="152"/>
      <c r="I366" s="152"/>
      <c r="J366" s="152"/>
      <c r="K366" s="152"/>
      <c r="L366" s="152"/>
      <c r="M366" s="152"/>
      <c r="N366" s="151"/>
      <c r="O366" s="151"/>
      <c r="P366" s="151"/>
      <c r="Q366" s="151"/>
      <c r="R366" s="152"/>
      <c r="S366" s="152"/>
      <c r="T366" s="152"/>
      <c r="U366" s="152"/>
      <c r="V366" s="152"/>
      <c r="W366" s="152"/>
      <c r="X366" s="152"/>
      <c r="Y366" s="152"/>
      <c r="Z366" s="141"/>
      <c r="AA366" s="141"/>
      <c r="AB366" s="141"/>
      <c r="AC366" s="141"/>
      <c r="AD366" s="141"/>
      <c r="AE366" s="141"/>
      <c r="AF366" s="141"/>
      <c r="AG366" s="141" t="s">
        <v>241</v>
      </c>
      <c r="AH366" s="141">
        <v>0</v>
      </c>
      <c r="AI366" s="141"/>
      <c r="AJ366" s="141"/>
      <c r="AK366" s="141"/>
      <c r="AL366" s="141"/>
      <c r="AM366" s="141"/>
      <c r="AN366" s="141"/>
      <c r="AO366" s="141"/>
      <c r="AP366" s="141"/>
      <c r="AQ366" s="141"/>
      <c r="AR366" s="141"/>
      <c r="AS366" s="141"/>
      <c r="AT366" s="141"/>
      <c r="AU366" s="141"/>
      <c r="AV366" s="141"/>
      <c r="AW366" s="141"/>
      <c r="AX366" s="141"/>
      <c r="AY366" s="141"/>
      <c r="AZ366" s="141"/>
      <c r="BA366" s="141"/>
      <c r="BB366" s="141"/>
      <c r="BC366" s="141"/>
      <c r="BD366" s="141"/>
      <c r="BE366" s="141"/>
      <c r="BF366" s="141"/>
      <c r="BG366" s="141"/>
      <c r="BH366" s="141"/>
    </row>
    <row r="367" spans="1:60" outlineLevel="1" x14ac:dyDescent="0.2">
      <c r="A367" s="164">
        <v>120</v>
      </c>
      <c r="B367" s="165" t="s">
        <v>2462</v>
      </c>
      <c r="C367" s="181" t="s">
        <v>2463</v>
      </c>
      <c r="D367" s="166" t="s">
        <v>299</v>
      </c>
      <c r="E367" s="167">
        <v>4.5999999999999996</v>
      </c>
      <c r="F367" s="168"/>
      <c r="G367" s="169">
        <f>ROUND(E367*F367,2)</f>
        <v>0</v>
      </c>
      <c r="H367" s="168"/>
      <c r="I367" s="169">
        <f>ROUND(E367*H367,2)</f>
        <v>0</v>
      </c>
      <c r="J367" s="168"/>
      <c r="K367" s="169">
        <f>ROUND(E367*J367,2)</f>
        <v>0</v>
      </c>
      <c r="L367" s="169">
        <v>21</v>
      </c>
      <c r="M367" s="169">
        <f>G367*(1+L367/100)</f>
        <v>0</v>
      </c>
      <c r="N367" s="167">
        <v>2.96E-3</v>
      </c>
      <c r="O367" s="167">
        <f>ROUND(E367*N367,2)</f>
        <v>0.01</v>
      </c>
      <c r="P367" s="167">
        <v>0</v>
      </c>
      <c r="Q367" s="167">
        <f>ROUND(E367*P367,2)</f>
        <v>0</v>
      </c>
      <c r="R367" s="169"/>
      <c r="S367" s="169" t="s">
        <v>267</v>
      </c>
      <c r="T367" s="170" t="s">
        <v>275</v>
      </c>
      <c r="U367" s="152">
        <v>0.36799999999999999</v>
      </c>
      <c r="V367" s="152">
        <f>ROUND(E367*U367,2)</f>
        <v>1.69</v>
      </c>
      <c r="W367" s="152"/>
      <c r="X367" s="152" t="s">
        <v>285</v>
      </c>
      <c r="Y367" s="152" t="s">
        <v>236</v>
      </c>
      <c r="Z367" s="141"/>
      <c r="AA367" s="141"/>
      <c r="AB367" s="141"/>
      <c r="AC367" s="141"/>
      <c r="AD367" s="141"/>
      <c r="AE367" s="141"/>
      <c r="AF367" s="141"/>
      <c r="AG367" s="141" t="s">
        <v>286</v>
      </c>
      <c r="AH367" s="141"/>
      <c r="AI367" s="141"/>
      <c r="AJ367" s="141"/>
      <c r="AK367" s="141"/>
      <c r="AL367" s="141"/>
      <c r="AM367" s="141"/>
      <c r="AN367" s="141"/>
      <c r="AO367" s="141"/>
      <c r="AP367" s="141"/>
      <c r="AQ367" s="141"/>
      <c r="AR367" s="141"/>
      <c r="AS367" s="141"/>
      <c r="AT367" s="141"/>
      <c r="AU367" s="141"/>
      <c r="AV367" s="141"/>
      <c r="AW367" s="141"/>
      <c r="AX367" s="141"/>
      <c r="AY367" s="141"/>
      <c r="AZ367" s="141"/>
      <c r="BA367" s="141"/>
      <c r="BB367" s="141"/>
      <c r="BC367" s="141"/>
      <c r="BD367" s="141"/>
      <c r="BE367" s="141"/>
      <c r="BF367" s="141"/>
      <c r="BG367" s="141"/>
      <c r="BH367" s="141"/>
    </row>
    <row r="368" spans="1:60" outlineLevel="2" x14ac:dyDescent="0.2">
      <c r="A368" s="148"/>
      <c r="B368" s="149"/>
      <c r="C368" s="253" t="s">
        <v>2464</v>
      </c>
      <c r="D368" s="254"/>
      <c r="E368" s="254"/>
      <c r="F368" s="254"/>
      <c r="G368" s="254"/>
      <c r="H368" s="152"/>
      <c r="I368" s="152"/>
      <c r="J368" s="152"/>
      <c r="K368" s="152"/>
      <c r="L368" s="152"/>
      <c r="M368" s="152"/>
      <c r="N368" s="151"/>
      <c r="O368" s="151"/>
      <c r="P368" s="151"/>
      <c r="Q368" s="151"/>
      <c r="R368" s="152"/>
      <c r="S368" s="152"/>
      <c r="T368" s="152"/>
      <c r="U368" s="152"/>
      <c r="V368" s="152"/>
      <c r="W368" s="152"/>
      <c r="X368" s="152"/>
      <c r="Y368" s="152"/>
      <c r="Z368" s="141"/>
      <c r="AA368" s="141"/>
      <c r="AB368" s="141"/>
      <c r="AC368" s="141"/>
      <c r="AD368" s="141"/>
      <c r="AE368" s="141"/>
      <c r="AF368" s="141"/>
      <c r="AG368" s="141" t="s">
        <v>246</v>
      </c>
      <c r="AH368" s="141"/>
      <c r="AI368" s="141"/>
      <c r="AJ368" s="141"/>
      <c r="AK368" s="141"/>
      <c r="AL368" s="141"/>
      <c r="AM368" s="141"/>
      <c r="AN368" s="141"/>
      <c r="AO368" s="141"/>
      <c r="AP368" s="141"/>
      <c r="AQ368" s="141"/>
      <c r="AR368" s="141"/>
      <c r="AS368" s="141"/>
      <c r="AT368" s="141"/>
      <c r="AU368" s="141"/>
      <c r="AV368" s="141"/>
      <c r="AW368" s="141"/>
      <c r="AX368" s="141"/>
      <c r="AY368" s="141"/>
      <c r="AZ368" s="141"/>
      <c r="BA368" s="141"/>
      <c r="BB368" s="141"/>
      <c r="BC368" s="141"/>
      <c r="BD368" s="141"/>
      <c r="BE368" s="141"/>
      <c r="BF368" s="141"/>
      <c r="BG368" s="141"/>
      <c r="BH368" s="141"/>
    </row>
    <row r="369" spans="1:60" outlineLevel="2" x14ac:dyDescent="0.2">
      <c r="A369" s="148"/>
      <c r="B369" s="149"/>
      <c r="C369" s="182" t="s">
        <v>2358</v>
      </c>
      <c r="D369" s="154"/>
      <c r="E369" s="155">
        <v>4.5999999999999996</v>
      </c>
      <c r="F369" s="152"/>
      <c r="G369" s="152"/>
      <c r="H369" s="152"/>
      <c r="I369" s="152"/>
      <c r="J369" s="152"/>
      <c r="K369" s="152"/>
      <c r="L369" s="152"/>
      <c r="M369" s="152"/>
      <c r="N369" s="151"/>
      <c r="O369" s="151"/>
      <c r="P369" s="151"/>
      <c r="Q369" s="151"/>
      <c r="R369" s="152"/>
      <c r="S369" s="152"/>
      <c r="T369" s="152"/>
      <c r="U369" s="152"/>
      <c r="V369" s="152"/>
      <c r="W369" s="152"/>
      <c r="X369" s="152"/>
      <c r="Y369" s="152"/>
      <c r="Z369" s="141"/>
      <c r="AA369" s="141"/>
      <c r="AB369" s="141"/>
      <c r="AC369" s="141"/>
      <c r="AD369" s="141"/>
      <c r="AE369" s="141"/>
      <c r="AF369" s="141"/>
      <c r="AG369" s="141" t="s">
        <v>241</v>
      </c>
      <c r="AH369" s="141">
        <v>0</v>
      </c>
      <c r="AI369" s="141"/>
      <c r="AJ369" s="141"/>
      <c r="AK369" s="141"/>
      <c r="AL369" s="141"/>
      <c r="AM369" s="141"/>
      <c r="AN369" s="141"/>
      <c r="AO369" s="141"/>
      <c r="AP369" s="141"/>
      <c r="AQ369" s="141"/>
      <c r="AR369" s="141"/>
      <c r="AS369" s="141"/>
      <c r="AT369" s="141"/>
      <c r="AU369" s="141"/>
      <c r="AV369" s="141"/>
      <c r="AW369" s="141"/>
      <c r="AX369" s="141"/>
      <c r="AY369" s="141"/>
      <c r="AZ369" s="141"/>
      <c r="BA369" s="141"/>
      <c r="BB369" s="141"/>
      <c r="BC369" s="141"/>
      <c r="BD369" s="141"/>
      <c r="BE369" s="141"/>
      <c r="BF369" s="141"/>
      <c r="BG369" s="141"/>
      <c r="BH369" s="141"/>
    </row>
    <row r="370" spans="1:60" outlineLevel="1" x14ac:dyDescent="0.2">
      <c r="A370" s="164">
        <v>121</v>
      </c>
      <c r="B370" s="165" t="s">
        <v>2071</v>
      </c>
      <c r="C370" s="181" t="s">
        <v>2072</v>
      </c>
      <c r="D370" s="166" t="s">
        <v>299</v>
      </c>
      <c r="E370" s="167">
        <v>7</v>
      </c>
      <c r="F370" s="168"/>
      <c r="G370" s="169">
        <f>ROUND(E370*F370,2)</f>
        <v>0</v>
      </c>
      <c r="H370" s="168"/>
      <c r="I370" s="169">
        <f>ROUND(E370*H370,2)</f>
        <v>0</v>
      </c>
      <c r="J370" s="168"/>
      <c r="K370" s="169">
        <f>ROUND(E370*J370,2)</f>
        <v>0</v>
      </c>
      <c r="L370" s="169">
        <v>21</v>
      </c>
      <c r="M370" s="169">
        <f>G370*(1+L370/100)</f>
        <v>0</v>
      </c>
      <c r="N370" s="167">
        <v>1.5E-3</v>
      </c>
      <c r="O370" s="167">
        <f>ROUND(E370*N370,2)</f>
        <v>0.01</v>
      </c>
      <c r="P370" s="167">
        <v>0</v>
      </c>
      <c r="Q370" s="167">
        <f>ROUND(E370*P370,2)</f>
        <v>0</v>
      </c>
      <c r="R370" s="169"/>
      <c r="S370" s="169" t="s">
        <v>267</v>
      </c>
      <c r="T370" s="170" t="s">
        <v>275</v>
      </c>
      <c r="U370" s="152">
        <v>0.28000000000000003</v>
      </c>
      <c r="V370" s="152">
        <f>ROUND(E370*U370,2)</f>
        <v>1.96</v>
      </c>
      <c r="W370" s="152"/>
      <c r="X370" s="152" t="s">
        <v>285</v>
      </c>
      <c r="Y370" s="152" t="s">
        <v>236</v>
      </c>
      <c r="Z370" s="141"/>
      <c r="AA370" s="141"/>
      <c r="AB370" s="141"/>
      <c r="AC370" s="141"/>
      <c r="AD370" s="141"/>
      <c r="AE370" s="141"/>
      <c r="AF370" s="141"/>
      <c r="AG370" s="141" t="s">
        <v>286</v>
      </c>
      <c r="AH370" s="141"/>
      <c r="AI370" s="141"/>
      <c r="AJ370" s="141"/>
      <c r="AK370" s="141"/>
      <c r="AL370" s="141"/>
      <c r="AM370" s="141"/>
      <c r="AN370" s="141"/>
      <c r="AO370" s="141"/>
      <c r="AP370" s="141"/>
      <c r="AQ370" s="141"/>
      <c r="AR370" s="141"/>
      <c r="AS370" s="141"/>
      <c r="AT370" s="141"/>
      <c r="AU370" s="141"/>
      <c r="AV370" s="141"/>
      <c r="AW370" s="141"/>
      <c r="AX370" s="141"/>
      <c r="AY370" s="141"/>
      <c r="AZ370" s="141"/>
      <c r="BA370" s="141"/>
      <c r="BB370" s="141"/>
      <c r="BC370" s="141"/>
      <c r="BD370" s="141"/>
      <c r="BE370" s="141"/>
      <c r="BF370" s="141"/>
      <c r="BG370" s="141"/>
      <c r="BH370" s="141"/>
    </row>
    <row r="371" spans="1:60" outlineLevel="2" x14ac:dyDescent="0.2">
      <c r="A371" s="148"/>
      <c r="B371" s="149"/>
      <c r="C371" s="253" t="s">
        <v>2073</v>
      </c>
      <c r="D371" s="254"/>
      <c r="E371" s="254"/>
      <c r="F371" s="254"/>
      <c r="G371" s="254"/>
      <c r="H371" s="152"/>
      <c r="I371" s="152"/>
      <c r="J371" s="152"/>
      <c r="K371" s="152"/>
      <c r="L371" s="152"/>
      <c r="M371" s="152"/>
      <c r="N371" s="151"/>
      <c r="O371" s="151"/>
      <c r="P371" s="151"/>
      <c r="Q371" s="151"/>
      <c r="R371" s="152"/>
      <c r="S371" s="152"/>
      <c r="T371" s="152"/>
      <c r="U371" s="152"/>
      <c r="V371" s="152"/>
      <c r="W371" s="152"/>
      <c r="X371" s="152"/>
      <c r="Y371" s="152"/>
      <c r="Z371" s="141"/>
      <c r="AA371" s="141"/>
      <c r="AB371" s="141"/>
      <c r="AC371" s="141"/>
      <c r="AD371" s="141"/>
      <c r="AE371" s="141"/>
      <c r="AF371" s="141"/>
      <c r="AG371" s="141" t="s">
        <v>246</v>
      </c>
      <c r="AH371" s="141"/>
      <c r="AI371" s="141"/>
      <c r="AJ371" s="141"/>
      <c r="AK371" s="141"/>
      <c r="AL371" s="141"/>
      <c r="AM371" s="141"/>
      <c r="AN371" s="141"/>
      <c r="AO371" s="141"/>
      <c r="AP371" s="141"/>
      <c r="AQ371" s="141"/>
      <c r="AR371" s="141"/>
      <c r="AS371" s="141"/>
      <c r="AT371" s="141"/>
      <c r="AU371" s="141"/>
      <c r="AV371" s="141"/>
      <c r="AW371" s="141"/>
      <c r="AX371" s="141"/>
      <c r="AY371" s="141"/>
      <c r="AZ371" s="141"/>
      <c r="BA371" s="141"/>
      <c r="BB371" s="141"/>
      <c r="BC371" s="141"/>
      <c r="BD371" s="141"/>
      <c r="BE371" s="141"/>
      <c r="BF371" s="141"/>
      <c r="BG371" s="141"/>
      <c r="BH371" s="141"/>
    </row>
    <row r="372" spans="1:60" outlineLevel="2" x14ac:dyDescent="0.2">
      <c r="A372" s="148"/>
      <c r="B372" s="149"/>
      <c r="C372" s="182" t="s">
        <v>2461</v>
      </c>
      <c r="D372" s="154"/>
      <c r="E372" s="155">
        <v>7</v>
      </c>
      <c r="F372" s="152"/>
      <c r="G372" s="152"/>
      <c r="H372" s="152"/>
      <c r="I372" s="152"/>
      <c r="J372" s="152"/>
      <c r="K372" s="152"/>
      <c r="L372" s="152"/>
      <c r="M372" s="152"/>
      <c r="N372" s="151"/>
      <c r="O372" s="151"/>
      <c r="P372" s="151"/>
      <c r="Q372" s="151"/>
      <c r="R372" s="152"/>
      <c r="S372" s="152"/>
      <c r="T372" s="152"/>
      <c r="U372" s="152"/>
      <c r="V372" s="152"/>
      <c r="W372" s="152"/>
      <c r="X372" s="152"/>
      <c r="Y372" s="152"/>
      <c r="Z372" s="141"/>
      <c r="AA372" s="141"/>
      <c r="AB372" s="141"/>
      <c r="AC372" s="141"/>
      <c r="AD372" s="141"/>
      <c r="AE372" s="141"/>
      <c r="AF372" s="141"/>
      <c r="AG372" s="141" t="s">
        <v>241</v>
      </c>
      <c r="AH372" s="141">
        <v>0</v>
      </c>
      <c r="AI372" s="141"/>
      <c r="AJ372" s="141"/>
      <c r="AK372" s="141"/>
      <c r="AL372" s="141"/>
      <c r="AM372" s="141"/>
      <c r="AN372" s="141"/>
      <c r="AO372" s="141"/>
      <c r="AP372" s="141"/>
      <c r="AQ372" s="141"/>
      <c r="AR372" s="141"/>
      <c r="AS372" s="141"/>
      <c r="AT372" s="141"/>
      <c r="AU372" s="141"/>
      <c r="AV372" s="141"/>
      <c r="AW372" s="141"/>
      <c r="AX372" s="141"/>
      <c r="AY372" s="141"/>
      <c r="AZ372" s="141"/>
      <c r="BA372" s="141"/>
      <c r="BB372" s="141"/>
      <c r="BC372" s="141"/>
      <c r="BD372" s="141"/>
      <c r="BE372" s="141"/>
      <c r="BF372" s="141"/>
      <c r="BG372" s="141"/>
      <c r="BH372" s="141"/>
    </row>
    <row r="373" spans="1:60" outlineLevel="1" x14ac:dyDescent="0.2">
      <c r="A373" s="164">
        <v>122</v>
      </c>
      <c r="B373" s="165" t="s">
        <v>2465</v>
      </c>
      <c r="C373" s="181" t="s">
        <v>2466</v>
      </c>
      <c r="D373" s="166" t="s">
        <v>299</v>
      </c>
      <c r="E373" s="167">
        <v>11.5</v>
      </c>
      <c r="F373" s="168"/>
      <c r="G373" s="169">
        <f>ROUND(E373*F373,2)</f>
        <v>0</v>
      </c>
      <c r="H373" s="168"/>
      <c r="I373" s="169">
        <f>ROUND(E373*H373,2)</f>
        <v>0</v>
      </c>
      <c r="J373" s="168"/>
      <c r="K373" s="169">
        <f>ROUND(E373*J373,2)</f>
        <v>0</v>
      </c>
      <c r="L373" s="169">
        <v>21</v>
      </c>
      <c r="M373" s="169">
        <f>G373*(1+L373/100)</f>
        <v>0</v>
      </c>
      <c r="N373" s="167">
        <v>2.0600000000000002E-3</v>
      </c>
      <c r="O373" s="167">
        <f>ROUND(E373*N373,2)</f>
        <v>0.02</v>
      </c>
      <c r="P373" s="167">
        <v>0</v>
      </c>
      <c r="Q373" s="167">
        <f>ROUND(E373*P373,2)</f>
        <v>0</v>
      </c>
      <c r="R373" s="169"/>
      <c r="S373" s="169" t="s">
        <v>267</v>
      </c>
      <c r="T373" s="170" t="s">
        <v>275</v>
      </c>
      <c r="U373" s="152">
        <v>0.34</v>
      </c>
      <c r="V373" s="152">
        <f>ROUND(E373*U373,2)</f>
        <v>3.91</v>
      </c>
      <c r="W373" s="152"/>
      <c r="X373" s="152" t="s">
        <v>285</v>
      </c>
      <c r="Y373" s="152" t="s">
        <v>236</v>
      </c>
      <c r="Z373" s="141"/>
      <c r="AA373" s="141"/>
      <c r="AB373" s="141"/>
      <c r="AC373" s="141"/>
      <c r="AD373" s="141"/>
      <c r="AE373" s="141"/>
      <c r="AF373" s="141"/>
      <c r="AG373" s="141" t="s">
        <v>286</v>
      </c>
      <c r="AH373" s="141"/>
      <c r="AI373" s="141"/>
      <c r="AJ373" s="141"/>
      <c r="AK373" s="141"/>
      <c r="AL373" s="141"/>
      <c r="AM373" s="141"/>
      <c r="AN373" s="141"/>
      <c r="AO373" s="141"/>
      <c r="AP373" s="141"/>
      <c r="AQ373" s="141"/>
      <c r="AR373" s="141"/>
      <c r="AS373" s="141"/>
      <c r="AT373" s="141"/>
      <c r="AU373" s="141"/>
      <c r="AV373" s="141"/>
      <c r="AW373" s="141"/>
      <c r="AX373" s="141"/>
      <c r="AY373" s="141"/>
      <c r="AZ373" s="141"/>
      <c r="BA373" s="141"/>
      <c r="BB373" s="141"/>
      <c r="BC373" s="141"/>
      <c r="BD373" s="141"/>
      <c r="BE373" s="141"/>
      <c r="BF373" s="141"/>
      <c r="BG373" s="141"/>
      <c r="BH373" s="141"/>
    </row>
    <row r="374" spans="1:60" outlineLevel="2" x14ac:dyDescent="0.2">
      <c r="A374" s="148"/>
      <c r="B374" s="149"/>
      <c r="C374" s="253" t="s">
        <v>2467</v>
      </c>
      <c r="D374" s="254"/>
      <c r="E374" s="254"/>
      <c r="F374" s="254"/>
      <c r="G374" s="254"/>
      <c r="H374" s="152"/>
      <c r="I374" s="152"/>
      <c r="J374" s="152"/>
      <c r="K374" s="152"/>
      <c r="L374" s="152"/>
      <c r="M374" s="152"/>
      <c r="N374" s="151"/>
      <c r="O374" s="151"/>
      <c r="P374" s="151"/>
      <c r="Q374" s="151"/>
      <c r="R374" s="152"/>
      <c r="S374" s="152"/>
      <c r="T374" s="152"/>
      <c r="U374" s="152"/>
      <c r="V374" s="152"/>
      <c r="W374" s="152"/>
      <c r="X374" s="152"/>
      <c r="Y374" s="152"/>
      <c r="Z374" s="141"/>
      <c r="AA374" s="141"/>
      <c r="AB374" s="141"/>
      <c r="AC374" s="141"/>
      <c r="AD374" s="141"/>
      <c r="AE374" s="141"/>
      <c r="AF374" s="141"/>
      <c r="AG374" s="141" t="s">
        <v>246</v>
      </c>
      <c r="AH374" s="141"/>
      <c r="AI374" s="141"/>
      <c r="AJ374" s="141"/>
      <c r="AK374" s="141"/>
      <c r="AL374" s="141"/>
      <c r="AM374" s="141"/>
      <c r="AN374" s="141"/>
      <c r="AO374" s="141"/>
      <c r="AP374" s="141"/>
      <c r="AQ374" s="141"/>
      <c r="AR374" s="141"/>
      <c r="AS374" s="141"/>
      <c r="AT374" s="141"/>
      <c r="AU374" s="141"/>
      <c r="AV374" s="141"/>
      <c r="AW374" s="141"/>
      <c r="AX374" s="141"/>
      <c r="AY374" s="141"/>
      <c r="AZ374" s="141"/>
      <c r="BA374" s="141"/>
      <c r="BB374" s="141"/>
      <c r="BC374" s="141"/>
      <c r="BD374" s="141"/>
      <c r="BE374" s="141"/>
      <c r="BF374" s="141"/>
      <c r="BG374" s="141"/>
      <c r="BH374" s="141"/>
    </row>
    <row r="375" spans="1:60" outlineLevel="2" x14ac:dyDescent="0.2">
      <c r="A375" s="148"/>
      <c r="B375" s="149"/>
      <c r="C375" s="182" t="s">
        <v>2468</v>
      </c>
      <c r="D375" s="154"/>
      <c r="E375" s="155">
        <v>11.5</v>
      </c>
      <c r="F375" s="152"/>
      <c r="G375" s="152"/>
      <c r="H375" s="152"/>
      <c r="I375" s="152"/>
      <c r="J375" s="152"/>
      <c r="K375" s="152"/>
      <c r="L375" s="152"/>
      <c r="M375" s="152"/>
      <c r="N375" s="151"/>
      <c r="O375" s="151"/>
      <c r="P375" s="151"/>
      <c r="Q375" s="151"/>
      <c r="R375" s="152"/>
      <c r="S375" s="152"/>
      <c r="T375" s="152"/>
      <c r="U375" s="152"/>
      <c r="V375" s="152"/>
      <c r="W375" s="152"/>
      <c r="X375" s="152"/>
      <c r="Y375" s="152"/>
      <c r="Z375" s="141"/>
      <c r="AA375" s="141"/>
      <c r="AB375" s="141"/>
      <c r="AC375" s="141"/>
      <c r="AD375" s="141"/>
      <c r="AE375" s="141"/>
      <c r="AF375" s="141"/>
      <c r="AG375" s="141" t="s">
        <v>241</v>
      </c>
      <c r="AH375" s="141">
        <v>0</v>
      </c>
      <c r="AI375" s="141"/>
      <c r="AJ375" s="141"/>
      <c r="AK375" s="141"/>
      <c r="AL375" s="141"/>
      <c r="AM375" s="141"/>
      <c r="AN375" s="141"/>
      <c r="AO375" s="141"/>
      <c r="AP375" s="141"/>
      <c r="AQ375" s="141"/>
      <c r="AR375" s="141"/>
      <c r="AS375" s="141"/>
      <c r="AT375" s="141"/>
      <c r="AU375" s="141"/>
      <c r="AV375" s="141"/>
      <c r="AW375" s="141"/>
      <c r="AX375" s="141"/>
      <c r="AY375" s="141"/>
      <c r="AZ375" s="141"/>
      <c r="BA375" s="141"/>
      <c r="BB375" s="141"/>
      <c r="BC375" s="141"/>
      <c r="BD375" s="141"/>
      <c r="BE375" s="141"/>
      <c r="BF375" s="141"/>
      <c r="BG375" s="141"/>
      <c r="BH375" s="141"/>
    </row>
    <row r="376" spans="1:60" outlineLevel="1" x14ac:dyDescent="0.2">
      <c r="A376" s="164">
        <v>123</v>
      </c>
      <c r="B376" s="165" t="s">
        <v>2075</v>
      </c>
      <c r="C376" s="181" t="s">
        <v>2076</v>
      </c>
      <c r="D376" s="166" t="s">
        <v>299</v>
      </c>
      <c r="E376" s="167">
        <v>3.4</v>
      </c>
      <c r="F376" s="168"/>
      <c r="G376" s="169">
        <f>ROUND(E376*F376,2)</f>
        <v>0</v>
      </c>
      <c r="H376" s="168"/>
      <c r="I376" s="169">
        <f>ROUND(E376*H376,2)</f>
        <v>0</v>
      </c>
      <c r="J376" s="168"/>
      <c r="K376" s="169">
        <f>ROUND(E376*J376,2)</f>
        <v>0</v>
      </c>
      <c r="L376" s="169">
        <v>21</v>
      </c>
      <c r="M376" s="169">
        <f>G376*(1+L376/100)</f>
        <v>0</v>
      </c>
      <c r="N376" s="167">
        <v>3.1700000000000001E-3</v>
      </c>
      <c r="O376" s="167">
        <f>ROUND(E376*N376,2)</f>
        <v>0.01</v>
      </c>
      <c r="P376" s="167">
        <v>0</v>
      </c>
      <c r="Q376" s="167">
        <f>ROUND(E376*P376,2)</f>
        <v>0</v>
      </c>
      <c r="R376" s="169"/>
      <c r="S376" s="169" t="s">
        <v>267</v>
      </c>
      <c r="T376" s="170" t="s">
        <v>275</v>
      </c>
      <c r="U376" s="152">
        <v>0.219</v>
      </c>
      <c r="V376" s="152">
        <f>ROUND(E376*U376,2)</f>
        <v>0.74</v>
      </c>
      <c r="W376" s="152"/>
      <c r="X376" s="152" t="s">
        <v>285</v>
      </c>
      <c r="Y376" s="152" t="s">
        <v>236</v>
      </c>
      <c r="Z376" s="141"/>
      <c r="AA376" s="141"/>
      <c r="AB376" s="141"/>
      <c r="AC376" s="141"/>
      <c r="AD376" s="141"/>
      <c r="AE376" s="141"/>
      <c r="AF376" s="141"/>
      <c r="AG376" s="141" t="s">
        <v>286</v>
      </c>
      <c r="AH376" s="141"/>
      <c r="AI376" s="141"/>
      <c r="AJ376" s="141"/>
      <c r="AK376" s="141"/>
      <c r="AL376" s="141"/>
      <c r="AM376" s="141"/>
      <c r="AN376" s="141"/>
      <c r="AO376" s="141"/>
      <c r="AP376" s="141"/>
      <c r="AQ376" s="141"/>
      <c r="AR376" s="141"/>
      <c r="AS376" s="141"/>
      <c r="AT376" s="141"/>
      <c r="AU376" s="141"/>
      <c r="AV376" s="141"/>
      <c r="AW376" s="141"/>
      <c r="AX376" s="141"/>
      <c r="AY376" s="141"/>
      <c r="AZ376" s="141"/>
      <c r="BA376" s="141"/>
      <c r="BB376" s="141"/>
      <c r="BC376" s="141"/>
      <c r="BD376" s="141"/>
      <c r="BE376" s="141"/>
      <c r="BF376" s="141"/>
      <c r="BG376" s="141"/>
      <c r="BH376" s="141"/>
    </row>
    <row r="377" spans="1:60" outlineLevel="2" x14ac:dyDescent="0.2">
      <c r="A377" s="148"/>
      <c r="B377" s="149"/>
      <c r="C377" s="253" t="s">
        <v>2077</v>
      </c>
      <c r="D377" s="254"/>
      <c r="E377" s="254"/>
      <c r="F377" s="254"/>
      <c r="G377" s="254"/>
      <c r="H377" s="152"/>
      <c r="I377" s="152"/>
      <c r="J377" s="152"/>
      <c r="K377" s="152"/>
      <c r="L377" s="152"/>
      <c r="M377" s="152"/>
      <c r="N377" s="151"/>
      <c r="O377" s="151"/>
      <c r="P377" s="151"/>
      <c r="Q377" s="151"/>
      <c r="R377" s="152"/>
      <c r="S377" s="152"/>
      <c r="T377" s="152"/>
      <c r="U377" s="152"/>
      <c r="V377" s="152"/>
      <c r="W377" s="152"/>
      <c r="X377" s="152"/>
      <c r="Y377" s="152"/>
      <c r="Z377" s="141"/>
      <c r="AA377" s="141"/>
      <c r="AB377" s="141"/>
      <c r="AC377" s="141"/>
      <c r="AD377" s="141"/>
      <c r="AE377" s="141"/>
      <c r="AF377" s="141"/>
      <c r="AG377" s="141" t="s">
        <v>246</v>
      </c>
      <c r="AH377" s="141"/>
      <c r="AI377" s="141"/>
      <c r="AJ377" s="141"/>
      <c r="AK377" s="141"/>
      <c r="AL377" s="141"/>
      <c r="AM377" s="141"/>
      <c r="AN377" s="141"/>
      <c r="AO377" s="141"/>
      <c r="AP377" s="141"/>
      <c r="AQ377" s="141"/>
      <c r="AR377" s="141"/>
      <c r="AS377" s="141"/>
      <c r="AT377" s="141"/>
      <c r="AU377" s="141"/>
      <c r="AV377" s="141"/>
      <c r="AW377" s="141"/>
      <c r="AX377" s="141"/>
      <c r="AY377" s="141"/>
      <c r="AZ377" s="141"/>
      <c r="BA377" s="141"/>
      <c r="BB377" s="141"/>
      <c r="BC377" s="141"/>
      <c r="BD377" s="141"/>
      <c r="BE377" s="141"/>
      <c r="BF377" s="141"/>
      <c r="BG377" s="141"/>
      <c r="BH377" s="141"/>
    </row>
    <row r="378" spans="1:60" outlineLevel="2" x14ac:dyDescent="0.2">
      <c r="A378" s="148"/>
      <c r="B378" s="149"/>
      <c r="C378" s="182" t="s">
        <v>2469</v>
      </c>
      <c r="D378" s="154"/>
      <c r="E378" s="155">
        <v>3.4</v>
      </c>
      <c r="F378" s="152"/>
      <c r="G378" s="152"/>
      <c r="H378" s="152"/>
      <c r="I378" s="152"/>
      <c r="J378" s="152"/>
      <c r="K378" s="152"/>
      <c r="L378" s="152"/>
      <c r="M378" s="152"/>
      <c r="N378" s="151"/>
      <c r="O378" s="151"/>
      <c r="P378" s="151"/>
      <c r="Q378" s="151"/>
      <c r="R378" s="152"/>
      <c r="S378" s="152"/>
      <c r="T378" s="152"/>
      <c r="U378" s="152"/>
      <c r="V378" s="152"/>
      <c r="W378" s="152"/>
      <c r="X378" s="152"/>
      <c r="Y378" s="152"/>
      <c r="Z378" s="141"/>
      <c r="AA378" s="141"/>
      <c r="AB378" s="141"/>
      <c r="AC378" s="141"/>
      <c r="AD378" s="141"/>
      <c r="AE378" s="141"/>
      <c r="AF378" s="141"/>
      <c r="AG378" s="141" t="s">
        <v>241</v>
      </c>
      <c r="AH378" s="141">
        <v>0</v>
      </c>
      <c r="AI378" s="141"/>
      <c r="AJ378" s="141"/>
      <c r="AK378" s="141"/>
      <c r="AL378" s="141"/>
      <c r="AM378" s="141"/>
      <c r="AN378" s="141"/>
      <c r="AO378" s="141"/>
      <c r="AP378" s="141"/>
      <c r="AQ378" s="141"/>
      <c r="AR378" s="141"/>
      <c r="AS378" s="141"/>
      <c r="AT378" s="141"/>
      <c r="AU378" s="141"/>
      <c r="AV378" s="141"/>
      <c r="AW378" s="141"/>
      <c r="AX378" s="141"/>
      <c r="AY378" s="141"/>
      <c r="AZ378" s="141"/>
      <c r="BA378" s="141"/>
      <c r="BB378" s="141"/>
      <c r="BC378" s="141"/>
      <c r="BD378" s="141"/>
      <c r="BE378" s="141"/>
      <c r="BF378" s="141"/>
      <c r="BG378" s="141"/>
      <c r="BH378" s="141"/>
    </row>
    <row r="379" spans="1:60" outlineLevel="1" x14ac:dyDescent="0.2">
      <c r="A379" s="148">
        <v>124</v>
      </c>
      <c r="B379" s="149" t="s">
        <v>2079</v>
      </c>
      <c r="C379" s="184" t="s">
        <v>2080</v>
      </c>
      <c r="D379" s="150" t="s">
        <v>0</v>
      </c>
      <c r="E379" s="179"/>
      <c r="F379" s="153"/>
      <c r="G379" s="152">
        <f>ROUND(E379*F379,2)</f>
        <v>0</v>
      </c>
      <c r="H379" s="153"/>
      <c r="I379" s="152">
        <f>ROUND(E379*H379,2)</f>
        <v>0</v>
      </c>
      <c r="J379" s="153"/>
      <c r="K379" s="152">
        <f>ROUND(E379*J379,2)</f>
        <v>0</v>
      </c>
      <c r="L379" s="152">
        <v>21</v>
      </c>
      <c r="M379" s="152">
        <f>G379*(1+L379/100)</f>
        <v>0</v>
      </c>
      <c r="N379" s="151">
        <v>0</v>
      </c>
      <c r="O379" s="151">
        <f>ROUND(E379*N379,2)</f>
        <v>0</v>
      </c>
      <c r="P379" s="151">
        <v>0</v>
      </c>
      <c r="Q379" s="151">
        <f>ROUND(E379*P379,2)</f>
        <v>0</v>
      </c>
      <c r="R379" s="152" t="s">
        <v>2061</v>
      </c>
      <c r="S379" s="152" t="s">
        <v>234</v>
      </c>
      <c r="T379" s="152" t="s">
        <v>234</v>
      </c>
      <c r="U379" s="152">
        <v>0</v>
      </c>
      <c r="V379" s="152">
        <f>ROUND(E379*U379,2)</f>
        <v>0</v>
      </c>
      <c r="W379" s="152"/>
      <c r="X379" s="152" t="s">
        <v>435</v>
      </c>
      <c r="Y379" s="152" t="s">
        <v>236</v>
      </c>
      <c r="Z379" s="141"/>
      <c r="AA379" s="141"/>
      <c r="AB379" s="141"/>
      <c r="AC379" s="141"/>
      <c r="AD379" s="141"/>
      <c r="AE379" s="141"/>
      <c r="AF379" s="141"/>
      <c r="AG379" s="141" t="s">
        <v>436</v>
      </c>
      <c r="AH379" s="141"/>
      <c r="AI379" s="141"/>
      <c r="AJ379" s="141"/>
      <c r="AK379" s="141"/>
      <c r="AL379" s="141"/>
      <c r="AM379" s="141"/>
      <c r="AN379" s="141"/>
      <c r="AO379" s="141"/>
      <c r="AP379" s="141"/>
      <c r="AQ379" s="141"/>
      <c r="AR379" s="141"/>
      <c r="AS379" s="141"/>
      <c r="AT379" s="141"/>
      <c r="AU379" s="141"/>
      <c r="AV379" s="141"/>
      <c r="AW379" s="141"/>
      <c r="AX379" s="141"/>
      <c r="AY379" s="141"/>
      <c r="AZ379" s="141"/>
      <c r="BA379" s="141"/>
      <c r="BB379" s="141"/>
      <c r="BC379" s="141"/>
      <c r="BD379" s="141"/>
      <c r="BE379" s="141"/>
      <c r="BF379" s="141"/>
      <c r="BG379" s="141"/>
      <c r="BH379" s="141"/>
    </row>
    <row r="380" spans="1:60" outlineLevel="2" x14ac:dyDescent="0.2">
      <c r="A380" s="148"/>
      <c r="B380" s="149"/>
      <c r="C380" s="269" t="s">
        <v>491</v>
      </c>
      <c r="D380" s="270"/>
      <c r="E380" s="270"/>
      <c r="F380" s="270"/>
      <c r="G380" s="270"/>
      <c r="H380" s="152"/>
      <c r="I380" s="152"/>
      <c r="J380" s="152"/>
      <c r="K380" s="152"/>
      <c r="L380" s="152"/>
      <c r="M380" s="152"/>
      <c r="N380" s="151"/>
      <c r="O380" s="151"/>
      <c r="P380" s="151"/>
      <c r="Q380" s="151"/>
      <c r="R380" s="152"/>
      <c r="S380" s="152"/>
      <c r="T380" s="152"/>
      <c r="U380" s="152"/>
      <c r="V380" s="152"/>
      <c r="W380" s="152"/>
      <c r="X380" s="152"/>
      <c r="Y380" s="152"/>
      <c r="Z380" s="141"/>
      <c r="AA380" s="141"/>
      <c r="AB380" s="141"/>
      <c r="AC380" s="141"/>
      <c r="AD380" s="141"/>
      <c r="AE380" s="141"/>
      <c r="AF380" s="141"/>
      <c r="AG380" s="141" t="s">
        <v>239</v>
      </c>
      <c r="AH380" s="141"/>
      <c r="AI380" s="141"/>
      <c r="AJ380" s="141"/>
      <c r="AK380" s="141"/>
      <c r="AL380" s="141"/>
      <c r="AM380" s="141"/>
      <c r="AN380" s="141"/>
      <c r="AO380" s="141"/>
      <c r="AP380" s="141"/>
      <c r="AQ380" s="141"/>
      <c r="AR380" s="141"/>
      <c r="AS380" s="141"/>
      <c r="AT380" s="141"/>
      <c r="AU380" s="141"/>
      <c r="AV380" s="141"/>
      <c r="AW380" s="141"/>
      <c r="AX380" s="141"/>
      <c r="AY380" s="141"/>
      <c r="AZ380" s="141"/>
      <c r="BA380" s="141"/>
      <c r="BB380" s="141"/>
      <c r="BC380" s="141"/>
      <c r="BD380" s="141"/>
      <c r="BE380" s="141"/>
      <c r="BF380" s="141"/>
      <c r="BG380" s="141"/>
      <c r="BH380" s="141"/>
    </row>
    <row r="381" spans="1:60" x14ac:dyDescent="0.2">
      <c r="A381" s="157" t="s">
        <v>228</v>
      </c>
      <c r="B381" s="158" t="s">
        <v>178</v>
      </c>
      <c r="C381" s="180" t="s">
        <v>179</v>
      </c>
      <c r="D381" s="159"/>
      <c r="E381" s="160"/>
      <c r="F381" s="161"/>
      <c r="G381" s="161">
        <f>SUMIF(AG382:AG385,"&lt;&gt;NOR",G382:G385)</f>
        <v>0</v>
      </c>
      <c r="H381" s="161"/>
      <c r="I381" s="161">
        <f>SUM(I382:I385)</f>
        <v>0</v>
      </c>
      <c r="J381" s="161"/>
      <c r="K381" s="161">
        <f>SUM(K382:K385)</f>
        <v>0</v>
      </c>
      <c r="L381" s="161"/>
      <c r="M381" s="161">
        <f>SUM(M382:M385)</f>
        <v>0</v>
      </c>
      <c r="N381" s="160"/>
      <c r="O381" s="160">
        <f>SUM(O382:O385)</f>
        <v>0.05</v>
      </c>
      <c r="P381" s="160"/>
      <c r="Q381" s="160">
        <f>SUM(Q382:Q385)</f>
        <v>0</v>
      </c>
      <c r="R381" s="161"/>
      <c r="S381" s="161"/>
      <c r="T381" s="162"/>
      <c r="U381" s="156"/>
      <c r="V381" s="156">
        <f>SUM(V382:V385)</f>
        <v>21.46</v>
      </c>
      <c r="W381" s="156"/>
      <c r="X381" s="156"/>
      <c r="Y381" s="156"/>
      <c r="AG381" t="s">
        <v>229</v>
      </c>
    </row>
    <row r="382" spans="1:60" outlineLevel="1" x14ac:dyDescent="0.2">
      <c r="A382" s="164">
        <v>125</v>
      </c>
      <c r="B382" s="165" t="s">
        <v>511</v>
      </c>
      <c r="C382" s="181" t="s">
        <v>2470</v>
      </c>
      <c r="D382" s="166" t="s">
        <v>494</v>
      </c>
      <c r="E382" s="167">
        <v>50</v>
      </c>
      <c r="F382" s="168"/>
      <c r="G382" s="169">
        <f>ROUND(E382*F382,2)</f>
        <v>0</v>
      </c>
      <c r="H382" s="168"/>
      <c r="I382" s="169">
        <f>ROUND(E382*H382,2)</f>
        <v>0</v>
      </c>
      <c r="J382" s="168"/>
      <c r="K382" s="169">
        <f>ROUND(E382*J382,2)</f>
        <v>0</v>
      </c>
      <c r="L382" s="169">
        <v>21</v>
      </c>
      <c r="M382" s="169">
        <f>G382*(1+L382/100)</f>
        <v>0</v>
      </c>
      <c r="N382" s="167">
        <v>1.06E-3</v>
      </c>
      <c r="O382" s="167">
        <f>ROUND(E382*N382,2)</f>
        <v>0.05</v>
      </c>
      <c r="P382" s="167">
        <v>0</v>
      </c>
      <c r="Q382" s="167">
        <f>ROUND(E382*P382,2)</f>
        <v>0</v>
      </c>
      <c r="R382" s="169"/>
      <c r="S382" s="169" t="s">
        <v>267</v>
      </c>
      <c r="T382" s="170" t="s">
        <v>275</v>
      </c>
      <c r="U382" s="152">
        <v>0.42918000000000001</v>
      </c>
      <c r="V382" s="152">
        <f>ROUND(E382*U382,2)</f>
        <v>21.46</v>
      </c>
      <c r="W382" s="152"/>
      <c r="X382" s="152" t="s">
        <v>285</v>
      </c>
      <c r="Y382" s="152" t="s">
        <v>236</v>
      </c>
      <c r="Z382" s="141"/>
      <c r="AA382" s="141"/>
      <c r="AB382" s="141"/>
      <c r="AC382" s="141"/>
      <c r="AD382" s="141"/>
      <c r="AE382" s="141"/>
      <c r="AF382" s="141"/>
      <c r="AG382" s="141" t="s">
        <v>286</v>
      </c>
      <c r="AH382" s="141"/>
      <c r="AI382" s="141"/>
      <c r="AJ382" s="141"/>
      <c r="AK382" s="141"/>
      <c r="AL382" s="141"/>
      <c r="AM382" s="141"/>
      <c r="AN382" s="141"/>
      <c r="AO382" s="141"/>
      <c r="AP382" s="141"/>
      <c r="AQ382" s="141"/>
      <c r="AR382" s="141"/>
      <c r="AS382" s="141"/>
      <c r="AT382" s="141"/>
      <c r="AU382" s="141"/>
      <c r="AV382" s="141"/>
      <c r="AW382" s="141"/>
      <c r="AX382" s="141"/>
      <c r="AY382" s="141"/>
      <c r="AZ382" s="141"/>
      <c r="BA382" s="141"/>
      <c r="BB382" s="141"/>
      <c r="BC382" s="141"/>
      <c r="BD382" s="141"/>
      <c r="BE382" s="141"/>
      <c r="BF382" s="141"/>
      <c r="BG382" s="141"/>
      <c r="BH382" s="141"/>
    </row>
    <row r="383" spans="1:60" outlineLevel="2" x14ac:dyDescent="0.2">
      <c r="A383" s="148"/>
      <c r="B383" s="149"/>
      <c r="C383" s="182" t="s">
        <v>2471</v>
      </c>
      <c r="D383" s="154"/>
      <c r="E383" s="155">
        <v>50</v>
      </c>
      <c r="F383" s="152"/>
      <c r="G383" s="152"/>
      <c r="H383" s="152"/>
      <c r="I383" s="152"/>
      <c r="J383" s="152"/>
      <c r="K383" s="152"/>
      <c r="L383" s="152"/>
      <c r="M383" s="152"/>
      <c r="N383" s="151"/>
      <c r="O383" s="151"/>
      <c r="P383" s="151"/>
      <c r="Q383" s="151"/>
      <c r="R383" s="152"/>
      <c r="S383" s="152"/>
      <c r="T383" s="152"/>
      <c r="U383" s="152"/>
      <c r="V383" s="152"/>
      <c r="W383" s="152"/>
      <c r="X383" s="152"/>
      <c r="Y383" s="152"/>
      <c r="Z383" s="141"/>
      <c r="AA383" s="141"/>
      <c r="AB383" s="141"/>
      <c r="AC383" s="141"/>
      <c r="AD383" s="141"/>
      <c r="AE383" s="141"/>
      <c r="AF383" s="141"/>
      <c r="AG383" s="141" t="s">
        <v>241</v>
      </c>
      <c r="AH383" s="141">
        <v>0</v>
      </c>
      <c r="AI383" s="141"/>
      <c r="AJ383" s="141"/>
      <c r="AK383" s="141"/>
      <c r="AL383" s="141"/>
      <c r="AM383" s="141"/>
      <c r="AN383" s="141"/>
      <c r="AO383" s="141"/>
      <c r="AP383" s="141"/>
      <c r="AQ383" s="141"/>
      <c r="AR383" s="141"/>
      <c r="AS383" s="141"/>
      <c r="AT383" s="141"/>
      <c r="AU383" s="141"/>
      <c r="AV383" s="141"/>
      <c r="AW383" s="141"/>
      <c r="AX383" s="141"/>
      <c r="AY383" s="141"/>
      <c r="AZ383" s="141"/>
      <c r="BA383" s="141"/>
      <c r="BB383" s="141"/>
      <c r="BC383" s="141"/>
      <c r="BD383" s="141"/>
      <c r="BE383" s="141"/>
      <c r="BF383" s="141"/>
      <c r="BG383" s="141"/>
      <c r="BH383" s="141"/>
    </row>
    <row r="384" spans="1:60" outlineLevel="1" x14ac:dyDescent="0.2">
      <c r="A384" s="148">
        <v>126</v>
      </c>
      <c r="B384" s="149" t="s">
        <v>939</v>
      </c>
      <c r="C384" s="184" t="s">
        <v>940</v>
      </c>
      <c r="D384" s="150" t="s">
        <v>0</v>
      </c>
      <c r="E384" s="179"/>
      <c r="F384" s="153"/>
      <c r="G384" s="152">
        <f>ROUND(E384*F384,2)</f>
        <v>0</v>
      </c>
      <c r="H384" s="153"/>
      <c r="I384" s="152">
        <f>ROUND(E384*H384,2)</f>
        <v>0</v>
      </c>
      <c r="J384" s="153"/>
      <c r="K384" s="152">
        <f>ROUND(E384*J384,2)</f>
        <v>0</v>
      </c>
      <c r="L384" s="152">
        <v>21</v>
      </c>
      <c r="M384" s="152">
        <f>G384*(1+L384/100)</f>
        <v>0</v>
      </c>
      <c r="N384" s="151">
        <v>0</v>
      </c>
      <c r="O384" s="151">
        <f>ROUND(E384*N384,2)</f>
        <v>0</v>
      </c>
      <c r="P384" s="151">
        <v>0</v>
      </c>
      <c r="Q384" s="151">
        <f>ROUND(E384*P384,2)</f>
        <v>0</v>
      </c>
      <c r="R384" s="152" t="s">
        <v>495</v>
      </c>
      <c r="S384" s="152" t="s">
        <v>234</v>
      </c>
      <c r="T384" s="152" t="s">
        <v>234</v>
      </c>
      <c r="U384" s="152">
        <v>0</v>
      </c>
      <c r="V384" s="152">
        <f>ROUND(E384*U384,2)</f>
        <v>0</v>
      </c>
      <c r="W384" s="152"/>
      <c r="X384" s="152" t="s">
        <v>435</v>
      </c>
      <c r="Y384" s="152" t="s">
        <v>236</v>
      </c>
      <c r="Z384" s="141"/>
      <c r="AA384" s="141"/>
      <c r="AB384" s="141"/>
      <c r="AC384" s="141"/>
      <c r="AD384" s="141"/>
      <c r="AE384" s="141"/>
      <c r="AF384" s="141"/>
      <c r="AG384" s="141" t="s">
        <v>436</v>
      </c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  <c r="BC384" s="141"/>
      <c r="BD384" s="141"/>
      <c r="BE384" s="141"/>
      <c r="BF384" s="141"/>
      <c r="BG384" s="141"/>
      <c r="BH384" s="141"/>
    </row>
    <row r="385" spans="1:60" outlineLevel="2" x14ac:dyDescent="0.2">
      <c r="A385" s="148"/>
      <c r="B385" s="149"/>
      <c r="C385" s="269" t="s">
        <v>491</v>
      </c>
      <c r="D385" s="270"/>
      <c r="E385" s="270"/>
      <c r="F385" s="270"/>
      <c r="G385" s="270"/>
      <c r="H385" s="152"/>
      <c r="I385" s="152"/>
      <c r="J385" s="152"/>
      <c r="K385" s="152"/>
      <c r="L385" s="152"/>
      <c r="M385" s="152"/>
      <c r="N385" s="151"/>
      <c r="O385" s="151"/>
      <c r="P385" s="151"/>
      <c r="Q385" s="151"/>
      <c r="R385" s="152"/>
      <c r="S385" s="152"/>
      <c r="T385" s="152"/>
      <c r="U385" s="152"/>
      <c r="V385" s="152"/>
      <c r="W385" s="152"/>
      <c r="X385" s="152"/>
      <c r="Y385" s="152"/>
      <c r="Z385" s="141"/>
      <c r="AA385" s="141"/>
      <c r="AB385" s="141"/>
      <c r="AC385" s="141"/>
      <c r="AD385" s="141"/>
      <c r="AE385" s="141"/>
      <c r="AF385" s="141"/>
      <c r="AG385" s="141" t="s">
        <v>239</v>
      </c>
      <c r="AH385" s="141"/>
      <c r="AI385" s="141"/>
      <c r="AJ385" s="141"/>
      <c r="AK385" s="141"/>
      <c r="AL385" s="141"/>
      <c r="AM385" s="141"/>
      <c r="AN385" s="141"/>
      <c r="AO385" s="141"/>
      <c r="AP385" s="141"/>
      <c r="AQ385" s="141"/>
      <c r="AR385" s="141"/>
      <c r="AS385" s="141"/>
      <c r="AT385" s="141"/>
      <c r="AU385" s="141"/>
      <c r="AV385" s="141"/>
      <c r="AW385" s="141"/>
      <c r="AX385" s="141"/>
      <c r="AY385" s="141"/>
      <c r="AZ385" s="141"/>
      <c r="BA385" s="141"/>
      <c r="BB385" s="141"/>
      <c r="BC385" s="141"/>
      <c r="BD385" s="141"/>
      <c r="BE385" s="141"/>
      <c r="BF385" s="141"/>
      <c r="BG385" s="141"/>
      <c r="BH385" s="141"/>
    </row>
    <row r="386" spans="1:60" x14ac:dyDescent="0.2">
      <c r="A386" s="157" t="s">
        <v>228</v>
      </c>
      <c r="B386" s="158" t="s">
        <v>180</v>
      </c>
      <c r="C386" s="180" t="s">
        <v>181</v>
      </c>
      <c r="D386" s="159"/>
      <c r="E386" s="160"/>
      <c r="F386" s="161"/>
      <c r="G386" s="161">
        <f>SUMIF(AG387:AG393,"&lt;&gt;NOR",G387:G393)</f>
        <v>0</v>
      </c>
      <c r="H386" s="161"/>
      <c r="I386" s="161">
        <f>SUM(I387:I393)</f>
        <v>0</v>
      </c>
      <c r="J386" s="161"/>
      <c r="K386" s="161">
        <f>SUM(K387:K393)</f>
        <v>0</v>
      </c>
      <c r="L386" s="161"/>
      <c r="M386" s="161">
        <f>SUM(M387:M393)</f>
        <v>0</v>
      </c>
      <c r="N386" s="160"/>
      <c r="O386" s="160">
        <f>SUM(O387:O393)</f>
        <v>1.62</v>
      </c>
      <c r="P386" s="160"/>
      <c r="Q386" s="160">
        <f>SUM(Q387:Q393)</f>
        <v>0</v>
      </c>
      <c r="R386" s="161"/>
      <c r="S386" s="161"/>
      <c r="T386" s="162"/>
      <c r="U386" s="156"/>
      <c r="V386" s="156">
        <f>SUM(V387:V393)</f>
        <v>52.34</v>
      </c>
      <c r="W386" s="156"/>
      <c r="X386" s="156"/>
      <c r="Y386" s="156"/>
      <c r="AG386" t="s">
        <v>229</v>
      </c>
    </row>
    <row r="387" spans="1:60" ht="22.5" outlineLevel="1" x14ac:dyDescent="0.2">
      <c r="A387" s="172">
        <v>127</v>
      </c>
      <c r="B387" s="173" t="s">
        <v>941</v>
      </c>
      <c r="C387" s="183" t="s">
        <v>942</v>
      </c>
      <c r="D387" s="174" t="s">
        <v>283</v>
      </c>
      <c r="E387" s="175">
        <v>30.855</v>
      </c>
      <c r="F387" s="176"/>
      <c r="G387" s="177">
        <f>ROUND(E387*F387,2)</f>
        <v>0</v>
      </c>
      <c r="H387" s="176"/>
      <c r="I387" s="177">
        <f>ROUND(E387*H387,2)</f>
        <v>0</v>
      </c>
      <c r="J387" s="176"/>
      <c r="K387" s="177">
        <f>ROUND(E387*J387,2)</f>
        <v>0</v>
      </c>
      <c r="L387" s="177">
        <v>21</v>
      </c>
      <c r="M387" s="177">
        <f>G387*(1+L387/100)</f>
        <v>0</v>
      </c>
      <c r="N387" s="175">
        <v>0</v>
      </c>
      <c r="O387" s="175">
        <f>ROUND(E387*N387,2)</f>
        <v>0</v>
      </c>
      <c r="P387" s="175">
        <v>0</v>
      </c>
      <c r="Q387" s="175">
        <f>ROUND(E387*P387,2)</f>
        <v>0</v>
      </c>
      <c r="R387" s="177" t="s">
        <v>943</v>
      </c>
      <c r="S387" s="177" t="s">
        <v>234</v>
      </c>
      <c r="T387" s="178" t="s">
        <v>234</v>
      </c>
      <c r="U387" s="152">
        <v>1.6E-2</v>
      </c>
      <c r="V387" s="152">
        <f>ROUND(E387*U387,2)</f>
        <v>0.49</v>
      </c>
      <c r="W387" s="152"/>
      <c r="X387" s="152" t="s">
        <v>285</v>
      </c>
      <c r="Y387" s="152" t="s">
        <v>236</v>
      </c>
      <c r="Z387" s="141"/>
      <c r="AA387" s="141"/>
      <c r="AB387" s="141"/>
      <c r="AC387" s="141"/>
      <c r="AD387" s="141"/>
      <c r="AE387" s="141"/>
      <c r="AF387" s="141"/>
      <c r="AG387" s="141" t="s">
        <v>286</v>
      </c>
      <c r="AH387" s="141"/>
      <c r="AI387" s="141"/>
      <c r="AJ387" s="141"/>
      <c r="AK387" s="141"/>
      <c r="AL387" s="141"/>
      <c r="AM387" s="141"/>
      <c r="AN387" s="141"/>
      <c r="AO387" s="141"/>
      <c r="AP387" s="141"/>
      <c r="AQ387" s="141"/>
      <c r="AR387" s="141"/>
      <c r="AS387" s="141"/>
      <c r="AT387" s="141"/>
      <c r="AU387" s="141"/>
      <c r="AV387" s="141"/>
      <c r="AW387" s="141"/>
      <c r="AX387" s="141"/>
      <c r="AY387" s="141"/>
      <c r="AZ387" s="141"/>
      <c r="BA387" s="141"/>
      <c r="BB387" s="141"/>
      <c r="BC387" s="141"/>
      <c r="BD387" s="141"/>
      <c r="BE387" s="141"/>
      <c r="BF387" s="141"/>
      <c r="BG387" s="141"/>
      <c r="BH387" s="141"/>
    </row>
    <row r="388" spans="1:60" ht="22.5" outlineLevel="1" x14ac:dyDescent="0.2">
      <c r="A388" s="164">
        <v>128</v>
      </c>
      <c r="B388" s="165" t="s">
        <v>944</v>
      </c>
      <c r="C388" s="181" t="s">
        <v>945</v>
      </c>
      <c r="D388" s="166" t="s">
        <v>283</v>
      </c>
      <c r="E388" s="167">
        <v>30.855</v>
      </c>
      <c r="F388" s="168"/>
      <c r="G388" s="169">
        <f>ROUND(E388*F388,2)</f>
        <v>0</v>
      </c>
      <c r="H388" s="168"/>
      <c r="I388" s="169">
        <f>ROUND(E388*H388,2)</f>
        <v>0</v>
      </c>
      <c r="J388" s="168"/>
      <c r="K388" s="169">
        <f>ROUND(E388*J388,2)</f>
        <v>0</v>
      </c>
      <c r="L388" s="169">
        <v>21</v>
      </c>
      <c r="M388" s="169">
        <f>G388*(1+L388/100)</f>
        <v>0</v>
      </c>
      <c r="N388" s="167">
        <v>3.2099999999999997E-2</v>
      </c>
      <c r="O388" s="167">
        <f>ROUND(E388*N388,2)</f>
        <v>0.99</v>
      </c>
      <c r="P388" s="167">
        <v>0</v>
      </c>
      <c r="Q388" s="167">
        <f>ROUND(E388*P388,2)</f>
        <v>0</v>
      </c>
      <c r="R388" s="169" t="s">
        <v>946</v>
      </c>
      <c r="S388" s="169" t="s">
        <v>234</v>
      </c>
      <c r="T388" s="170" t="s">
        <v>234</v>
      </c>
      <c r="U388" s="152">
        <v>0.47122000000000003</v>
      </c>
      <c r="V388" s="152">
        <f>ROUND(E388*U388,2)</f>
        <v>14.54</v>
      </c>
      <c r="W388" s="152"/>
      <c r="X388" s="152" t="s">
        <v>235</v>
      </c>
      <c r="Y388" s="152" t="s">
        <v>236</v>
      </c>
      <c r="Z388" s="141"/>
      <c r="AA388" s="141"/>
      <c r="AB388" s="141"/>
      <c r="AC388" s="141"/>
      <c r="AD388" s="141"/>
      <c r="AE388" s="141"/>
      <c r="AF388" s="141"/>
      <c r="AG388" s="141" t="s">
        <v>237</v>
      </c>
      <c r="AH388" s="141"/>
      <c r="AI388" s="141"/>
      <c r="AJ388" s="141"/>
      <c r="AK388" s="141"/>
      <c r="AL388" s="141"/>
      <c r="AM388" s="141"/>
      <c r="AN388" s="141"/>
      <c r="AO388" s="141"/>
      <c r="AP388" s="141"/>
      <c r="AQ388" s="141"/>
      <c r="AR388" s="141"/>
      <c r="AS388" s="141"/>
      <c r="AT388" s="141"/>
      <c r="AU388" s="141"/>
      <c r="AV388" s="141"/>
      <c r="AW388" s="141"/>
      <c r="AX388" s="141"/>
      <c r="AY388" s="141"/>
      <c r="AZ388" s="141"/>
      <c r="BA388" s="141"/>
      <c r="BB388" s="141"/>
      <c r="BC388" s="141"/>
      <c r="BD388" s="141"/>
      <c r="BE388" s="141"/>
      <c r="BF388" s="141"/>
      <c r="BG388" s="141"/>
      <c r="BH388" s="141"/>
    </row>
    <row r="389" spans="1:60" outlineLevel="2" x14ac:dyDescent="0.2">
      <c r="A389" s="148"/>
      <c r="B389" s="149"/>
      <c r="C389" s="253" t="s">
        <v>947</v>
      </c>
      <c r="D389" s="254"/>
      <c r="E389" s="254"/>
      <c r="F389" s="254"/>
      <c r="G389" s="254"/>
      <c r="H389" s="152"/>
      <c r="I389" s="152"/>
      <c r="J389" s="152"/>
      <c r="K389" s="152"/>
      <c r="L389" s="152"/>
      <c r="M389" s="152"/>
      <c r="N389" s="151"/>
      <c r="O389" s="151"/>
      <c r="P389" s="151"/>
      <c r="Q389" s="151"/>
      <c r="R389" s="152"/>
      <c r="S389" s="152"/>
      <c r="T389" s="152"/>
      <c r="U389" s="152"/>
      <c r="V389" s="152"/>
      <c r="W389" s="152"/>
      <c r="X389" s="152"/>
      <c r="Y389" s="152"/>
      <c r="Z389" s="141"/>
      <c r="AA389" s="141"/>
      <c r="AB389" s="141"/>
      <c r="AC389" s="141"/>
      <c r="AD389" s="141"/>
      <c r="AE389" s="141"/>
      <c r="AF389" s="141"/>
      <c r="AG389" s="141" t="s">
        <v>246</v>
      </c>
      <c r="AH389" s="141"/>
      <c r="AI389" s="141"/>
      <c r="AJ389" s="141"/>
      <c r="AK389" s="141"/>
      <c r="AL389" s="141"/>
      <c r="AM389" s="141"/>
      <c r="AN389" s="141"/>
      <c r="AO389" s="141"/>
      <c r="AP389" s="141"/>
      <c r="AQ389" s="141"/>
      <c r="AR389" s="141"/>
      <c r="AS389" s="141"/>
      <c r="AT389" s="141"/>
      <c r="AU389" s="141"/>
      <c r="AV389" s="141"/>
      <c r="AW389" s="141"/>
      <c r="AX389" s="141"/>
      <c r="AY389" s="141"/>
      <c r="AZ389" s="141"/>
      <c r="BA389" s="141"/>
      <c r="BB389" s="141"/>
      <c r="BC389" s="141"/>
      <c r="BD389" s="141"/>
      <c r="BE389" s="141"/>
      <c r="BF389" s="141"/>
      <c r="BG389" s="141"/>
      <c r="BH389" s="141"/>
    </row>
    <row r="390" spans="1:60" ht="33.75" outlineLevel="1" x14ac:dyDescent="0.2">
      <c r="A390" s="164">
        <v>129</v>
      </c>
      <c r="B390" s="165" t="s">
        <v>948</v>
      </c>
      <c r="C390" s="181" t="s">
        <v>949</v>
      </c>
      <c r="D390" s="166" t="s">
        <v>283</v>
      </c>
      <c r="E390" s="167">
        <v>30.855</v>
      </c>
      <c r="F390" s="168"/>
      <c r="G390" s="169">
        <f>ROUND(E390*F390,2)</f>
        <v>0</v>
      </c>
      <c r="H390" s="168"/>
      <c r="I390" s="169">
        <f>ROUND(E390*H390,2)</f>
        <v>0</v>
      </c>
      <c r="J390" s="168"/>
      <c r="K390" s="169">
        <f>ROUND(E390*J390,2)</f>
        <v>0</v>
      </c>
      <c r="L390" s="169">
        <v>21</v>
      </c>
      <c r="M390" s="169">
        <f>G390*(1+L390/100)</f>
        <v>0</v>
      </c>
      <c r="N390" s="167">
        <v>2.0299999999999999E-2</v>
      </c>
      <c r="O390" s="167">
        <f>ROUND(E390*N390,2)</f>
        <v>0.63</v>
      </c>
      <c r="P390" s="167">
        <v>0</v>
      </c>
      <c r="Q390" s="167">
        <f>ROUND(E390*P390,2)</f>
        <v>0</v>
      </c>
      <c r="R390" s="169"/>
      <c r="S390" s="169" t="s">
        <v>267</v>
      </c>
      <c r="T390" s="170" t="s">
        <v>275</v>
      </c>
      <c r="U390" s="152">
        <v>1.2093400000000001</v>
      </c>
      <c r="V390" s="152">
        <f>ROUND(E390*U390,2)</f>
        <v>37.31</v>
      </c>
      <c r="W390" s="152"/>
      <c r="X390" s="152" t="s">
        <v>235</v>
      </c>
      <c r="Y390" s="152" t="s">
        <v>236</v>
      </c>
      <c r="Z390" s="141"/>
      <c r="AA390" s="141"/>
      <c r="AB390" s="141"/>
      <c r="AC390" s="141"/>
      <c r="AD390" s="141"/>
      <c r="AE390" s="141"/>
      <c r="AF390" s="141"/>
      <c r="AG390" s="141" t="s">
        <v>237</v>
      </c>
      <c r="AH390" s="141"/>
      <c r="AI390" s="141"/>
      <c r="AJ390" s="141"/>
      <c r="AK390" s="141"/>
      <c r="AL390" s="141"/>
      <c r="AM390" s="141"/>
      <c r="AN390" s="141"/>
      <c r="AO390" s="141"/>
      <c r="AP390" s="141"/>
      <c r="AQ390" s="141"/>
      <c r="AR390" s="141"/>
      <c r="AS390" s="141"/>
      <c r="AT390" s="141"/>
      <c r="AU390" s="141"/>
      <c r="AV390" s="141"/>
      <c r="AW390" s="141"/>
      <c r="AX390" s="141"/>
      <c r="AY390" s="141"/>
      <c r="AZ390" s="141"/>
      <c r="BA390" s="141"/>
      <c r="BB390" s="141"/>
      <c r="BC390" s="141"/>
      <c r="BD390" s="141"/>
      <c r="BE390" s="141"/>
      <c r="BF390" s="141"/>
      <c r="BG390" s="141"/>
      <c r="BH390" s="141"/>
    </row>
    <row r="391" spans="1:60" outlineLevel="2" x14ac:dyDescent="0.2">
      <c r="A391" s="148"/>
      <c r="B391" s="149"/>
      <c r="C391" s="253" t="s">
        <v>950</v>
      </c>
      <c r="D391" s="254"/>
      <c r="E391" s="254"/>
      <c r="F391" s="254"/>
      <c r="G391" s="254"/>
      <c r="H391" s="152"/>
      <c r="I391" s="152"/>
      <c r="J391" s="152"/>
      <c r="K391" s="152"/>
      <c r="L391" s="152"/>
      <c r="M391" s="152"/>
      <c r="N391" s="151"/>
      <c r="O391" s="151"/>
      <c r="P391" s="151"/>
      <c r="Q391" s="151"/>
      <c r="R391" s="152"/>
      <c r="S391" s="152"/>
      <c r="T391" s="152"/>
      <c r="U391" s="152"/>
      <c r="V391" s="152"/>
      <c r="W391" s="152"/>
      <c r="X391" s="152"/>
      <c r="Y391" s="152"/>
      <c r="Z391" s="141"/>
      <c r="AA391" s="141"/>
      <c r="AB391" s="141"/>
      <c r="AC391" s="141"/>
      <c r="AD391" s="141"/>
      <c r="AE391" s="141"/>
      <c r="AF391" s="141"/>
      <c r="AG391" s="141" t="s">
        <v>246</v>
      </c>
      <c r="AH391" s="141"/>
      <c r="AI391" s="141"/>
      <c r="AJ391" s="141"/>
      <c r="AK391" s="141"/>
      <c r="AL391" s="141"/>
      <c r="AM391" s="141"/>
      <c r="AN391" s="141"/>
      <c r="AO391" s="141"/>
      <c r="AP391" s="141"/>
      <c r="AQ391" s="141"/>
      <c r="AR391" s="141"/>
      <c r="AS391" s="141"/>
      <c r="AT391" s="141"/>
      <c r="AU391" s="141"/>
      <c r="AV391" s="141"/>
      <c r="AW391" s="141"/>
      <c r="AX391" s="141"/>
      <c r="AY391" s="141"/>
      <c r="AZ391" s="141"/>
      <c r="BA391" s="171" t="str">
        <f>C391</f>
        <v>Montáž+dodávka+doprava, přesun hmot, řezání, penetrace podkladu, včetně příslušenství - kompletní provedení</v>
      </c>
      <c r="BB391" s="141"/>
      <c r="BC391" s="141"/>
      <c r="BD391" s="141"/>
      <c r="BE391" s="141"/>
      <c r="BF391" s="141"/>
      <c r="BG391" s="141"/>
      <c r="BH391" s="141"/>
    </row>
    <row r="392" spans="1:60" outlineLevel="3" x14ac:dyDescent="0.2">
      <c r="A392" s="148"/>
      <c r="B392" s="149"/>
      <c r="C392" s="267" t="s">
        <v>935</v>
      </c>
      <c r="D392" s="268"/>
      <c r="E392" s="268"/>
      <c r="F392" s="268"/>
      <c r="G392" s="268"/>
      <c r="H392" s="152"/>
      <c r="I392" s="152"/>
      <c r="J392" s="152"/>
      <c r="K392" s="152"/>
      <c r="L392" s="152"/>
      <c r="M392" s="152"/>
      <c r="N392" s="151"/>
      <c r="O392" s="151"/>
      <c r="P392" s="151"/>
      <c r="Q392" s="151"/>
      <c r="R392" s="152"/>
      <c r="S392" s="152"/>
      <c r="T392" s="152"/>
      <c r="U392" s="152"/>
      <c r="V392" s="152"/>
      <c r="W392" s="152"/>
      <c r="X392" s="152"/>
      <c r="Y392" s="152"/>
      <c r="Z392" s="141"/>
      <c r="AA392" s="141"/>
      <c r="AB392" s="141"/>
      <c r="AC392" s="141"/>
      <c r="AD392" s="141"/>
      <c r="AE392" s="141"/>
      <c r="AF392" s="141"/>
      <c r="AG392" s="141" t="s">
        <v>246</v>
      </c>
      <c r="AH392" s="141"/>
      <c r="AI392" s="141"/>
      <c r="AJ392" s="141"/>
      <c r="AK392" s="141"/>
      <c r="AL392" s="141"/>
      <c r="AM392" s="141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141"/>
      <c r="AY392" s="141"/>
      <c r="AZ392" s="141"/>
      <c r="BA392" s="141"/>
      <c r="BB392" s="141"/>
      <c r="BC392" s="141"/>
      <c r="BD392" s="141"/>
      <c r="BE392" s="141"/>
      <c r="BF392" s="141"/>
      <c r="BG392" s="141"/>
      <c r="BH392" s="141"/>
    </row>
    <row r="393" spans="1:60" outlineLevel="2" x14ac:dyDescent="0.2">
      <c r="A393" s="148"/>
      <c r="B393" s="149"/>
      <c r="C393" s="182" t="s">
        <v>2472</v>
      </c>
      <c r="D393" s="154"/>
      <c r="E393" s="155">
        <v>30.855</v>
      </c>
      <c r="F393" s="152"/>
      <c r="G393" s="152"/>
      <c r="H393" s="152"/>
      <c r="I393" s="152"/>
      <c r="J393" s="152"/>
      <c r="K393" s="152"/>
      <c r="L393" s="152"/>
      <c r="M393" s="152"/>
      <c r="N393" s="151"/>
      <c r="O393" s="151"/>
      <c r="P393" s="151"/>
      <c r="Q393" s="151"/>
      <c r="R393" s="152"/>
      <c r="S393" s="152"/>
      <c r="T393" s="152"/>
      <c r="U393" s="152"/>
      <c r="V393" s="152"/>
      <c r="W393" s="152"/>
      <c r="X393" s="152"/>
      <c r="Y393" s="152"/>
      <c r="Z393" s="141"/>
      <c r="AA393" s="141"/>
      <c r="AB393" s="141"/>
      <c r="AC393" s="141"/>
      <c r="AD393" s="141"/>
      <c r="AE393" s="141"/>
      <c r="AF393" s="141"/>
      <c r="AG393" s="141" t="s">
        <v>241</v>
      </c>
      <c r="AH393" s="141">
        <v>0</v>
      </c>
      <c r="AI393" s="141"/>
      <c r="AJ393" s="141"/>
      <c r="AK393" s="141"/>
      <c r="AL393" s="141"/>
      <c r="AM393" s="141"/>
      <c r="AN393" s="141"/>
      <c r="AO393" s="141"/>
      <c r="AP393" s="141"/>
      <c r="AQ393" s="141"/>
      <c r="AR393" s="141"/>
      <c r="AS393" s="141"/>
      <c r="AT393" s="141"/>
      <c r="AU393" s="141"/>
      <c r="AV393" s="141"/>
      <c r="AW393" s="141"/>
      <c r="AX393" s="141"/>
      <c r="AY393" s="141"/>
      <c r="AZ393" s="141"/>
      <c r="BA393" s="141"/>
      <c r="BB393" s="141"/>
      <c r="BC393" s="141"/>
      <c r="BD393" s="141"/>
      <c r="BE393" s="141"/>
      <c r="BF393" s="141"/>
      <c r="BG393" s="141"/>
      <c r="BH393" s="141"/>
    </row>
    <row r="394" spans="1:60" x14ac:dyDescent="0.2">
      <c r="A394" s="157" t="s">
        <v>228</v>
      </c>
      <c r="B394" s="158" t="s">
        <v>184</v>
      </c>
      <c r="C394" s="180" t="s">
        <v>185</v>
      </c>
      <c r="D394" s="159"/>
      <c r="E394" s="160"/>
      <c r="F394" s="161"/>
      <c r="G394" s="161">
        <f>SUMIF(AG395:AG403,"&lt;&gt;NOR",G395:G403)</f>
        <v>0</v>
      </c>
      <c r="H394" s="161"/>
      <c r="I394" s="161">
        <f>SUM(I395:I403)</f>
        <v>0</v>
      </c>
      <c r="J394" s="161"/>
      <c r="K394" s="161">
        <f>SUM(K395:K403)</f>
        <v>0</v>
      </c>
      <c r="L394" s="161"/>
      <c r="M394" s="161">
        <f>SUM(M395:M403)</f>
        <v>0</v>
      </c>
      <c r="N394" s="160"/>
      <c r="O394" s="160">
        <f>SUM(O395:O403)</f>
        <v>0.99</v>
      </c>
      <c r="P394" s="160"/>
      <c r="Q394" s="160">
        <f>SUM(Q395:Q403)</f>
        <v>0</v>
      </c>
      <c r="R394" s="161"/>
      <c r="S394" s="161"/>
      <c r="T394" s="162"/>
      <c r="U394" s="156"/>
      <c r="V394" s="156">
        <f>SUM(V395:V403)</f>
        <v>61.78</v>
      </c>
      <c r="W394" s="156"/>
      <c r="X394" s="156"/>
      <c r="Y394" s="156"/>
      <c r="AG394" t="s">
        <v>229</v>
      </c>
    </row>
    <row r="395" spans="1:60" ht="22.5" outlineLevel="1" x14ac:dyDescent="0.2">
      <c r="A395" s="164">
        <v>130</v>
      </c>
      <c r="B395" s="165" t="s">
        <v>954</v>
      </c>
      <c r="C395" s="181" t="s">
        <v>955</v>
      </c>
      <c r="D395" s="166" t="s">
        <v>283</v>
      </c>
      <c r="E395" s="167">
        <v>53.1</v>
      </c>
      <c r="F395" s="168"/>
      <c r="G395" s="169">
        <f>ROUND(E395*F395,2)</f>
        <v>0</v>
      </c>
      <c r="H395" s="168"/>
      <c r="I395" s="169">
        <f>ROUND(E395*H395,2)</f>
        <v>0</v>
      </c>
      <c r="J395" s="168"/>
      <c r="K395" s="169">
        <f>ROUND(E395*J395,2)</f>
        <v>0</v>
      </c>
      <c r="L395" s="169">
        <v>21</v>
      </c>
      <c r="M395" s="169">
        <f>G395*(1+L395/100)</f>
        <v>0</v>
      </c>
      <c r="N395" s="167">
        <v>1.8610000000000002E-2</v>
      </c>
      <c r="O395" s="167">
        <f>ROUND(E395*N395,2)</f>
        <v>0.99</v>
      </c>
      <c r="P395" s="167">
        <v>0</v>
      </c>
      <c r="Q395" s="167">
        <f>ROUND(E395*P395,2)</f>
        <v>0</v>
      </c>
      <c r="R395" s="169"/>
      <c r="S395" s="169" t="s">
        <v>267</v>
      </c>
      <c r="T395" s="170" t="s">
        <v>275</v>
      </c>
      <c r="U395" s="152">
        <v>1.1635500000000001</v>
      </c>
      <c r="V395" s="152">
        <f>ROUND(E395*U395,2)</f>
        <v>61.78</v>
      </c>
      <c r="W395" s="152"/>
      <c r="X395" s="152" t="s">
        <v>235</v>
      </c>
      <c r="Y395" s="152" t="s">
        <v>236</v>
      </c>
      <c r="Z395" s="141"/>
      <c r="AA395" s="141"/>
      <c r="AB395" s="141"/>
      <c r="AC395" s="141"/>
      <c r="AD395" s="141"/>
      <c r="AE395" s="141"/>
      <c r="AF395" s="141"/>
      <c r="AG395" s="141" t="s">
        <v>237</v>
      </c>
      <c r="AH395" s="141"/>
      <c r="AI395" s="141"/>
      <c r="AJ395" s="141"/>
      <c r="AK395" s="141"/>
      <c r="AL395" s="141"/>
      <c r="AM395" s="141"/>
      <c r="AN395" s="141"/>
      <c r="AO395" s="141"/>
      <c r="AP395" s="141"/>
      <c r="AQ395" s="141"/>
      <c r="AR395" s="141"/>
      <c r="AS395" s="141"/>
      <c r="AT395" s="141"/>
      <c r="AU395" s="141"/>
      <c r="AV395" s="141"/>
      <c r="AW395" s="141"/>
      <c r="AX395" s="141"/>
      <c r="AY395" s="141"/>
      <c r="AZ395" s="141"/>
      <c r="BA395" s="141"/>
      <c r="BB395" s="141"/>
      <c r="BC395" s="141"/>
      <c r="BD395" s="141"/>
      <c r="BE395" s="141"/>
      <c r="BF395" s="141"/>
      <c r="BG395" s="141"/>
      <c r="BH395" s="141"/>
    </row>
    <row r="396" spans="1:60" outlineLevel="2" x14ac:dyDescent="0.2">
      <c r="A396" s="148"/>
      <c r="B396" s="149"/>
      <c r="C396" s="253" t="s">
        <v>950</v>
      </c>
      <c r="D396" s="254"/>
      <c r="E396" s="254"/>
      <c r="F396" s="254"/>
      <c r="G396" s="254"/>
      <c r="H396" s="152"/>
      <c r="I396" s="152"/>
      <c r="J396" s="152"/>
      <c r="K396" s="152"/>
      <c r="L396" s="152"/>
      <c r="M396" s="152"/>
      <c r="N396" s="151"/>
      <c r="O396" s="151"/>
      <c r="P396" s="151"/>
      <c r="Q396" s="151"/>
      <c r="R396" s="152"/>
      <c r="S396" s="152"/>
      <c r="T396" s="152"/>
      <c r="U396" s="152"/>
      <c r="V396" s="152"/>
      <c r="W396" s="152"/>
      <c r="X396" s="152"/>
      <c r="Y396" s="152"/>
      <c r="Z396" s="141"/>
      <c r="AA396" s="141"/>
      <c r="AB396" s="141"/>
      <c r="AC396" s="141"/>
      <c r="AD396" s="141"/>
      <c r="AE396" s="141"/>
      <c r="AF396" s="141"/>
      <c r="AG396" s="141" t="s">
        <v>246</v>
      </c>
      <c r="AH396" s="141"/>
      <c r="AI396" s="141"/>
      <c r="AJ396" s="141"/>
      <c r="AK396" s="141"/>
      <c r="AL396" s="141"/>
      <c r="AM396" s="141"/>
      <c r="AN396" s="141"/>
      <c r="AO396" s="141"/>
      <c r="AP396" s="141"/>
      <c r="AQ396" s="141"/>
      <c r="AR396" s="141"/>
      <c r="AS396" s="141"/>
      <c r="AT396" s="141"/>
      <c r="AU396" s="141"/>
      <c r="AV396" s="141"/>
      <c r="AW396" s="141"/>
      <c r="AX396" s="141"/>
      <c r="AY396" s="141"/>
      <c r="AZ396" s="141"/>
      <c r="BA396" s="171" t="str">
        <f>C396</f>
        <v>Montáž+dodávka+doprava, přesun hmot, řezání, penetrace podkladu, včetně příslušenství - kompletní provedení</v>
      </c>
      <c r="BB396" s="141"/>
      <c r="BC396" s="141"/>
      <c r="BD396" s="141"/>
      <c r="BE396" s="141"/>
      <c r="BF396" s="141"/>
      <c r="BG396" s="141"/>
      <c r="BH396" s="141"/>
    </row>
    <row r="397" spans="1:60" outlineLevel="3" x14ac:dyDescent="0.2">
      <c r="A397" s="148"/>
      <c r="B397" s="149"/>
      <c r="C397" s="267" t="s">
        <v>935</v>
      </c>
      <c r="D397" s="268"/>
      <c r="E397" s="268"/>
      <c r="F397" s="268"/>
      <c r="G397" s="268"/>
      <c r="H397" s="152"/>
      <c r="I397" s="152"/>
      <c r="J397" s="152"/>
      <c r="K397" s="152"/>
      <c r="L397" s="152"/>
      <c r="M397" s="152"/>
      <c r="N397" s="151"/>
      <c r="O397" s="151"/>
      <c r="P397" s="151"/>
      <c r="Q397" s="151"/>
      <c r="R397" s="152"/>
      <c r="S397" s="152"/>
      <c r="T397" s="152"/>
      <c r="U397" s="152"/>
      <c r="V397" s="152"/>
      <c r="W397" s="152"/>
      <c r="X397" s="152"/>
      <c r="Y397" s="152"/>
      <c r="Z397" s="141"/>
      <c r="AA397" s="141"/>
      <c r="AB397" s="141"/>
      <c r="AC397" s="141"/>
      <c r="AD397" s="141"/>
      <c r="AE397" s="141"/>
      <c r="AF397" s="141"/>
      <c r="AG397" s="141" t="s">
        <v>246</v>
      </c>
      <c r="AH397" s="141"/>
      <c r="AI397" s="141"/>
      <c r="AJ397" s="141"/>
      <c r="AK397" s="141"/>
      <c r="AL397" s="141"/>
      <c r="AM397" s="141"/>
      <c r="AN397" s="141"/>
      <c r="AO397" s="141"/>
      <c r="AP397" s="141"/>
      <c r="AQ397" s="141"/>
      <c r="AR397" s="141"/>
      <c r="AS397" s="141"/>
      <c r="AT397" s="141"/>
      <c r="AU397" s="141"/>
      <c r="AV397" s="141"/>
      <c r="AW397" s="141"/>
      <c r="AX397" s="141"/>
      <c r="AY397" s="141"/>
      <c r="AZ397" s="141"/>
      <c r="BA397" s="141"/>
      <c r="BB397" s="141"/>
      <c r="BC397" s="141"/>
      <c r="BD397" s="141"/>
      <c r="BE397" s="141"/>
      <c r="BF397" s="141"/>
      <c r="BG397" s="141"/>
      <c r="BH397" s="141"/>
    </row>
    <row r="398" spans="1:60" outlineLevel="2" x14ac:dyDescent="0.2">
      <c r="A398" s="148"/>
      <c r="B398" s="149"/>
      <c r="C398" s="182" t="s">
        <v>2473</v>
      </c>
      <c r="D398" s="154"/>
      <c r="E398" s="155"/>
      <c r="F398" s="152"/>
      <c r="G398" s="152"/>
      <c r="H398" s="152"/>
      <c r="I398" s="152"/>
      <c r="J398" s="152"/>
      <c r="K398" s="152"/>
      <c r="L398" s="152"/>
      <c r="M398" s="152"/>
      <c r="N398" s="151"/>
      <c r="O398" s="151"/>
      <c r="P398" s="151"/>
      <c r="Q398" s="151"/>
      <c r="R398" s="152"/>
      <c r="S398" s="152"/>
      <c r="T398" s="152"/>
      <c r="U398" s="152"/>
      <c r="V398" s="152"/>
      <c r="W398" s="152"/>
      <c r="X398" s="152"/>
      <c r="Y398" s="152"/>
      <c r="Z398" s="141"/>
      <c r="AA398" s="141"/>
      <c r="AB398" s="141"/>
      <c r="AC398" s="141"/>
      <c r="AD398" s="141"/>
      <c r="AE398" s="141"/>
      <c r="AF398" s="141"/>
      <c r="AG398" s="141" t="s">
        <v>241</v>
      </c>
      <c r="AH398" s="141">
        <v>0</v>
      </c>
      <c r="AI398" s="141"/>
      <c r="AJ398" s="141"/>
      <c r="AK398" s="141"/>
      <c r="AL398" s="141"/>
      <c r="AM398" s="141"/>
      <c r="AN398" s="141"/>
      <c r="AO398" s="141"/>
      <c r="AP398" s="141"/>
      <c r="AQ398" s="141"/>
      <c r="AR398" s="141"/>
      <c r="AS398" s="141"/>
      <c r="AT398" s="141"/>
      <c r="AU398" s="141"/>
      <c r="AV398" s="141"/>
      <c r="AW398" s="141"/>
      <c r="AX398" s="141"/>
      <c r="AY398" s="141"/>
      <c r="AZ398" s="141"/>
      <c r="BA398" s="141"/>
      <c r="BB398" s="141"/>
      <c r="BC398" s="141"/>
      <c r="BD398" s="141"/>
      <c r="BE398" s="141"/>
      <c r="BF398" s="141"/>
      <c r="BG398" s="141"/>
      <c r="BH398" s="141"/>
    </row>
    <row r="399" spans="1:60" outlineLevel="3" x14ac:dyDescent="0.2">
      <c r="A399" s="148"/>
      <c r="B399" s="149"/>
      <c r="C399" s="182" t="s">
        <v>2474</v>
      </c>
      <c r="D399" s="154"/>
      <c r="E399" s="155">
        <v>31.5</v>
      </c>
      <c r="F399" s="152"/>
      <c r="G399" s="152"/>
      <c r="H399" s="152"/>
      <c r="I399" s="152"/>
      <c r="J399" s="152"/>
      <c r="K399" s="152"/>
      <c r="L399" s="152"/>
      <c r="M399" s="152"/>
      <c r="N399" s="151"/>
      <c r="O399" s="151"/>
      <c r="P399" s="151"/>
      <c r="Q399" s="151"/>
      <c r="R399" s="152"/>
      <c r="S399" s="152"/>
      <c r="T399" s="152"/>
      <c r="U399" s="152"/>
      <c r="V399" s="152"/>
      <c r="W399" s="152"/>
      <c r="X399" s="152"/>
      <c r="Y399" s="152"/>
      <c r="Z399" s="141"/>
      <c r="AA399" s="141"/>
      <c r="AB399" s="141"/>
      <c r="AC399" s="141"/>
      <c r="AD399" s="141"/>
      <c r="AE399" s="141"/>
      <c r="AF399" s="141"/>
      <c r="AG399" s="141" t="s">
        <v>241</v>
      </c>
      <c r="AH399" s="141">
        <v>0</v>
      </c>
      <c r="AI399" s="141"/>
      <c r="AJ399" s="141"/>
      <c r="AK399" s="141"/>
      <c r="AL399" s="141"/>
      <c r="AM399" s="141"/>
      <c r="AN399" s="141"/>
      <c r="AO399" s="141"/>
      <c r="AP399" s="141"/>
      <c r="AQ399" s="141"/>
      <c r="AR399" s="141"/>
      <c r="AS399" s="141"/>
      <c r="AT399" s="141"/>
      <c r="AU399" s="141"/>
      <c r="AV399" s="141"/>
      <c r="AW399" s="141"/>
      <c r="AX399" s="141"/>
      <c r="AY399" s="141"/>
      <c r="AZ399" s="141"/>
      <c r="BA399" s="141"/>
      <c r="BB399" s="141"/>
      <c r="BC399" s="141"/>
      <c r="BD399" s="141"/>
      <c r="BE399" s="141"/>
      <c r="BF399" s="141"/>
      <c r="BG399" s="141"/>
      <c r="BH399" s="141"/>
    </row>
    <row r="400" spans="1:60" outlineLevel="3" x14ac:dyDescent="0.2">
      <c r="A400" s="148"/>
      <c r="B400" s="149"/>
      <c r="C400" s="182" t="s">
        <v>2475</v>
      </c>
      <c r="D400" s="154"/>
      <c r="E400" s="155">
        <v>-1.62</v>
      </c>
      <c r="F400" s="152"/>
      <c r="G400" s="152"/>
      <c r="H400" s="152"/>
      <c r="I400" s="152"/>
      <c r="J400" s="152"/>
      <c r="K400" s="152"/>
      <c r="L400" s="152"/>
      <c r="M400" s="152"/>
      <c r="N400" s="151"/>
      <c r="O400" s="151"/>
      <c r="P400" s="151"/>
      <c r="Q400" s="151"/>
      <c r="R400" s="152"/>
      <c r="S400" s="152"/>
      <c r="T400" s="152"/>
      <c r="U400" s="152"/>
      <c r="V400" s="152"/>
      <c r="W400" s="152"/>
      <c r="X400" s="152"/>
      <c r="Y400" s="152"/>
      <c r="Z400" s="141"/>
      <c r="AA400" s="141"/>
      <c r="AB400" s="141"/>
      <c r="AC400" s="141"/>
      <c r="AD400" s="141"/>
      <c r="AE400" s="141"/>
      <c r="AF400" s="141"/>
      <c r="AG400" s="141" t="s">
        <v>241</v>
      </c>
      <c r="AH400" s="141">
        <v>0</v>
      </c>
      <c r="AI400" s="141"/>
      <c r="AJ400" s="141"/>
      <c r="AK400" s="141"/>
      <c r="AL400" s="141"/>
      <c r="AM400" s="141"/>
      <c r="AN400" s="141"/>
      <c r="AO400" s="141"/>
      <c r="AP400" s="141"/>
      <c r="AQ400" s="141"/>
      <c r="AR400" s="141"/>
      <c r="AS400" s="141"/>
      <c r="AT400" s="141"/>
      <c r="AU400" s="141"/>
      <c r="AV400" s="141"/>
      <c r="AW400" s="141"/>
      <c r="AX400" s="141"/>
      <c r="AY400" s="141"/>
      <c r="AZ400" s="141"/>
      <c r="BA400" s="141"/>
      <c r="BB400" s="141"/>
      <c r="BC400" s="141"/>
      <c r="BD400" s="141"/>
      <c r="BE400" s="141"/>
      <c r="BF400" s="141"/>
      <c r="BG400" s="141"/>
      <c r="BH400" s="141"/>
    </row>
    <row r="401" spans="1:60" outlineLevel="3" x14ac:dyDescent="0.2">
      <c r="A401" s="148"/>
      <c r="B401" s="149"/>
      <c r="C401" s="182" t="s">
        <v>2476</v>
      </c>
      <c r="D401" s="154"/>
      <c r="E401" s="155">
        <v>21.06</v>
      </c>
      <c r="F401" s="152"/>
      <c r="G401" s="152"/>
      <c r="H401" s="152"/>
      <c r="I401" s="152"/>
      <c r="J401" s="152"/>
      <c r="K401" s="152"/>
      <c r="L401" s="152"/>
      <c r="M401" s="152"/>
      <c r="N401" s="151"/>
      <c r="O401" s="151"/>
      <c r="P401" s="151"/>
      <c r="Q401" s="151"/>
      <c r="R401" s="152"/>
      <c r="S401" s="152"/>
      <c r="T401" s="152"/>
      <c r="U401" s="152"/>
      <c r="V401" s="152"/>
      <c r="W401" s="152"/>
      <c r="X401" s="152"/>
      <c r="Y401" s="152"/>
      <c r="Z401" s="141"/>
      <c r="AA401" s="141"/>
      <c r="AB401" s="141"/>
      <c r="AC401" s="141"/>
      <c r="AD401" s="141"/>
      <c r="AE401" s="141"/>
      <c r="AF401" s="141"/>
      <c r="AG401" s="141" t="s">
        <v>241</v>
      </c>
      <c r="AH401" s="141">
        <v>0</v>
      </c>
      <c r="AI401" s="141"/>
      <c r="AJ401" s="141"/>
      <c r="AK401" s="141"/>
      <c r="AL401" s="141"/>
      <c r="AM401" s="141"/>
      <c r="AN401" s="141"/>
      <c r="AO401" s="141"/>
      <c r="AP401" s="141"/>
      <c r="AQ401" s="141"/>
      <c r="AR401" s="141"/>
      <c r="AS401" s="141"/>
      <c r="AT401" s="141"/>
      <c r="AU401" s="141"/>
      <c r="AV401" s="141"/>
      <c r="AW401" s="141"/>
      <c r="AX401" s="141"/>
      <c r="AY401" s="141"/>
      <c r="AZ401" s="141"/>
      <c r="BA401" s="141"/>
      <c r="BB401" s="141"/>
      <c r="BC401" s="141"/>
      <c r="BD401" s="141"/>
      <c r="BE401" s="141"/>
      <c r="BF401" s="141"/>
      <c r="BG401" s="141"/>
      <c r="BH401" s="141"/>
    </row>
    <row r="402" spans="1:60" outlineLevel="3" x14ac:dyDescent="0.2">
      <c r="A402" s="148"/>
      <c r="B402" s="149"/>
      <c r="C402" s="182" t="s">
        <v>2477</v>
      </c>
      <c r="D402" s="154"/>
      <c r="E402" s="155">
        <v>-1.62</v>
      </c>
      <c r="F402" s="152"/>
      <c r="G402" s="152"/>
      <c r="H402" s="152"/>
      <c r="I402" s="152"/>
      <c r="J402" s="152"/>
      <c r="K402" s="152"/>
      <c r="L402" s="152"/>
      <c r="M402" s="152"/>
      <c r="N402" s="151"/>
      <c r="O402" s="151"/>
      <c r="P402" s="151"/>
      <c r="Q402" s="151"/>
      <c r="R402" s="152"/>
      <c r="S402" s="152"/>
      <c r="T402" s="152"/>
      <c r="U402" s="152"/>
      <c r="V402" s="152"/>
      <c r="W402" s="152"/>
      <c r="X402" s="152"/>
      <c r="Y402" s="152"/>
      <c r="Z402" s="141"/>
      <c r="AA402" s="141"/>
      <c r="AB402" s="141"/>
      <c r="AC402" s="141"/>
      <c r="AD402" s="141"/>
      <c r="AE402" s="141"/>
      <c r="AF402" s="141"/>
      <c r="AG402" s="141" t="s">
        <v>241</v>
      </c>
      <c r="AH402" s="141">
        <v>0</v>
      </c>
      <c r="AI402" s="141"/>
      <c r="AJ402" s="141"/>
      <c r="AK402" s="141"/>
      <c r="AL402" s="141"/>
      <c r="AM402" s="141"/>
      <c r="AN402" s="141"/>
      <c r="AO402" s="141"/>
      <c r="AP402" s="141"/>
      <c r="AQ402" s="141"/>
      <c r="AR402" s="141"/>
      <c r="AS402" s="141"/>
      <c r="AT402" s="141"/>
      <c r="AU402" s="141"/>
      <c r="AV402" s="141"/>
      <c r="AW402" s="141"/>
      <c r="AX402" s="141"/>
      <c r="AY402" s="141"/>
      <c r="AZ402" s="141"/>
      <c r="BA402" s="141"/>
      <c r="BB402" s="141"/>
      <c r="BC402" s="141"/>
      <c r="BD402" s="141"/>
      <c r="BE402" s="141"/>
      <c r="BF402" s="141"/>
      <c r="BG402" s="141"/>
      <c r="BH402" s="141"/>
    </row>
    <row r="403" spans="1:60" outlineLevel="3" x14ac:dyDescent="0.2">
      <c r="A403" s="148"/>
      <c r="B403" s="149"/>
      <c r="C403" s="182" t="s">
        <v>2478</v>
      </c>
      <c r="D403" s="154"/>
      <c r="E403" s="155">
        <v>3.78</v>
      </c>
      <c r="F403" s="152"/>
      <c r="G403" s="152"/>
      <c r="H403" s="152"/>
      <c r="I403" s="152"/>
      <c r="J403" s="152"/>
      <c r="K403" s="152"/>
      <c r="L403" s="152"/>
      <c r="M403" s="152"/>
      <c r="N403" s="151"/>
      <c r="O403" s="151"/>
      <c r="P403" s="151"/>
      <c r="Q403" s="151"/>
      <c r="R403" s="152"/>
      <c r="S403" s="152"/>
      <c r="T403" s="152"/>
      <c r="U403" s="152"/>
      <c r="V403" s="152"/>
      <c r="W403" s="152"/>
      <c r="X403" s="152"/>
      <c r="Y403" s="152"/>
      <c r="Z403" s="141"/>
      <c r="AA403" s="141"/>
      <c r="AB403" s="141"/>
      <c r="AC403" s="141"/>
      <c r="AD403" s="141"/>
      <c r="AE403" s="141"/>
      <c r="AF403" s="141"/>
      <c r="AG403" s="141" t="s">
        <v>241</v>
      </c>
      <c r="AH403" s="141">
        <v>0</v>
      </c>
      <c r="AI403" s="141"/>
      <c r="AJ403" s="141"/>
      <c r="AK403" s="141"/>
      <c r="AL403" s="141"/>
      <c r="AM403" s="141"/>
      <c r="AN403" s="141"/>
      <c r="AO403" s="141"/>
      <c r="AP403" s="141"/>
      <c r="AQ403" s="141"/>
      <c r="AR403" s="141"/>
      <c r="AS403" s="141"/>
      <c r="AT403" s="141"/>
      <c r="AU403" s="141"/>
      <c r="AV403" s="141"/>
      <c r="AW403" s="141"/>
      <c r="AX403" s="141"/>
      <c r="AY403" s="141"/>
      <c r="AZ403" s="141"/>
      <c r="BA403" s="141"/>
      <c r="BB403" s="141"/>
      <c r="BC403" s="141"/>
      <c r="BD403" s="141"/>
      <c r="BE403" s="141"/>
      <c r="BF403" s="141"/>
      <c r="BG403" s="141"/>
      <c r="BH403" s="141"/>
    </row>
    <row r="404" spans="1:60" x14ac:dyDescent="0.2">
      <c r="A404" s="157" t="s">
        <v>228</v>
      </c>
      <c r="B404" s="158" t="s">
        <v>186</v>
      </c>
      <c r="C404" s="180" t="s">
        <v>187</v>
      </c>
      <c r="D404" s="159"/>
      <c r="E404" s="160"/>
      <c r="F404" s="161"/>
      <c r="G404" s="161">
        <f>SUMIF(AG405:AG408,"&lt;&gt;NOR",G405:G408)</f>
        <v>0</v>
      </c>
      <c r="H404" s="161"/>
      <c r="I404" s="161">
        <f>SUM(I405:I408)</f>
        <v>0</v>
      </c>
      <c r="J404" s="161"/>
      <c r="K404" s="161">
        <f>SUM(K405:K408)</f>
        <v>0</v>
      </c>
      <c r="L404" s="161"/>
      <c r="M404" s="161">
        <f>SUM(M405:M408)</f>
        <v>0</v>
      </c>
      <c r="N404" s="160"/>
      <c r="O404" s="160">
        <f>SUM(O405:O408)</f>
        <v>0.02</v>
      </c>
      <c r="P404" s="160"/>
      <c r="Q404" s="160">
        <f>SUM(Q405:Q408)</f>
        <v>0</v>
      </c>
      <c r="R404" s="161"/>
      <c r="S404" s="161"/>
      <c r="T404" s="162"/>
      <c r="U404" s="156"/>
      <c r="V404" s="156">
        <f>SUM(V405:V408)</f>
        <v>11.48</v>
      </c>
      <c r="W404" s="156"/>
      <c r="X404" s="156"/>
      <c r="Y404" s="156"/>
      <c r="AG404" t="s">
        <v>229</v>
      </c>
    </row>
    <row r="405" spans="1:60" outlineLevel="1" x14ac:dyDescent="0.2">
      <c r="A405" s="164">
        <v>131</v>
      </c>
      <c r="B405" s="165" t="s">
        <v>2479</v>
      </c>
      <c r="C405" s="181" t="s">
        <v>2480</v>
      </c>
      <c r="D405" s="166" t="s">
        <v>283</v>
      </c>
      <c r="E405" s="167">
        <v>30.855</v>
      </c>
      <c r="F405" s="168"/>
      <c r="G405" s="169">
        <f>ROUND(E405*F405,2)</f>
        <v>0</v>
      </c>
      <c r="H405" s="168"/>
      <c r="I405" s="169">
        <f>ROUND(E405*H405,2)</f>
        <v>0</v>
      </c>
      <c r="J405" s="168"/>
      <c r="K405" s="169">
        <f>ROUND(E405*J405,2)</f>
        <v>0</v>
      </c>
      <c r="L405" s="169">
        <v>21</v>
      </c>
      <c r="M405" s="169">
        <f>G405*(1+L405/100)</f>
        <v>0</v>
      </c>
      <c r="N405" s="167">
        <v>6.0999999999999997E-4</v>
      </c>
      <c r="O405" s="167">
        <f>ROUND(E405*N405,2)</f>
        <v>0.02</v>
      </c>
      <c r="P405" s="167">
        <v>0</v>
      </c>
      <c r="Q405" s="167">
        <f>ROUND(E405*P405,2)</f>
        <v>0</v>
      </c>
      <c r="R405" s="169" t="s">
        <v>2481</v>
      </c>
      <c r="S405" s="169" t="s">
        <v>234</v>
      </c>
      <c r="T405" s="170" t="s">
        <v>234</v>
      </c>
      <c r="U405" s="152">
        <v>0.372</v>
      </c>
      <c r="V405" s="152">
        <f>ROUND(E405*U405,2)</f>
        <v>11.48</v>
      </c>
      <c r="W405" s="152"/>
      <c r="X405" s="152" t="s">
        <v>285</v>
      </c>
      <c r="Y405" s="152" t="s">
        <v>236</v>
      </c>
      <c r="Z405" s="141"/>
      <c r="AA405" s="141"/>
      <c r="AB405" s="141"/>
      <c r="AC405" s="141"/>
      <c r="AD405" s="141"/>
      <c r="AE405" s="141"/>
      <c r="AF405" s="141"/>
      <c r="AG405" s="141" t="s">
        <v>286</v>
      </c>
      <c r="AH405" s="141"/>
      <c r="AI405" s="141"/>
      <c r="AJ405" s="141"/>
      <c r="AK405" s="141"/>
      <c r="AL405" s="141"/>
      <c r="AM405" s="141"/>
      <c r="AN405" s="141"/>
      <c r="AO405" s="141"/>
      <c r="AP405" s="141"/>
      <c r="AQ405" s="141"/>
      <c r="AR405" s="141"/>
      <c r="AS405" s="141"/>
      <c r="AT405" s="141"/>
      <c r="AU405" s="141"/>
      <c r="AV405" s="141"/>
      <c r="AW405" s="141"/>
      <c r="AX405" s="141"/>
      <c r="AY405" s="141"/>
      <c r="AZ405" s="141"/>
      <c r="BA405" s="141"/>
      <c r="BB405" s="141"/>
      <c r="BC405" s="141"/>
      <c r="BD405" s="141"/>
      <c r="BE405" s="141"/>
      <c r="BF405" s="141"/>
      <c r="BG405" s="141"/>
      <c r="BH405" s="141"/>
    </row>
    <row r="406" spans="1:60" outlineLevel="2" x14ac:dyDescent="0.2">
      <c r="A406" s="148"/>
      <c r="B406" s="149"/>
      <c r="C406" s="265" t="s">
        <v>2482</v>
      </c>
      <c r="D406" s="266"/>
      <c r="E406" s="266"/>
      <c r="F406" s="266"/>
      <c r="G406" s="266"/>
      <c r="H406" s="152"/>
      <c r="I406" s="152"/>
      <c r="J406" s="152"/>
      <c r="K406" s="152"/>
      <c r="L406" s="152"/>
      <c r="M406" s="152"/>
      <c r="N406" s="151"/>
      <c r="O406" s="151"/>
      <c r="P406" s="151"/>
      <c r="Q406" s="151"/>
      <c r="R406" s="152"/>
      <c r="S406" s="152"/>
      <c r="T406" s="152"/>
      <c r="U406" s="152"/>
      <c r="V406" s="152"/>
      <c r="W406" s="152"/>
      <c r="X406" s="152"/>
      <c r="Y406" s="152"/>
      <c r="Z406" s="141"/>
      <c r="AA406" s="141"/>
      <c r="AB406" s="141"/>
      <c r="AC406" s="141"/>
      <c r="AD406" s="141"/>
      <c r="AE406" s="141"/>
      <c r="AF406" s="141"/>
      <c r="AG406" s="141" t="s">
        <v>239</v>
      </c>
      <c r="AH406" s="141"/>
      <c r="AI406" s="141"/>
      <c r="AJ406" s="141"/>
      <c r="AK406" s="141"/>
      <c r="AL406" s="141"/>
      <c r="AM406" s="141"/>
      <c r="AN406" s="141"/>
      <c r="AO406" s="141"/>
      <c r="AP406" s="141"/>
      <c r="AQ406" s="141"/>
      <c r="AR406" s="141"/>
      <c r="AS406" s="141"/>
      <c r="AT406" s="141"/>
      <c r="AU406" s="141"/>
      <c r="AV406" s="141"/>
      <c r="AW406" s="141"/>
      <c r="AX406" s="141"/>
      <c r="AY406" s="141"/>
      <c r="AZ406" s="141"/>
      <c r="BA406" s="141"/>
      <c r="BB406" s="141"/>
      <c r="BC406" s="141"/>
      <c r="BD406" s="141"/>
      <c r="BE406" s="141"/>
      <c r="BF406" s="141"/>
      <c r="BG406" s="141"/>
      <c r="BH406" s="141"/>
    </row>
    <row r="407" spans="1:60" outlineLevel="2" x14ac:dyDescent="0.2">
      <c r="A407" s="148"/>
      <c r="B407" s="149"/>
      <c r="C407" s="182" t="s">
        <v>2259</v>
      </c>
      <c r="D407" s="154"/>
      <c r="E407" s="155"/>
      <c r="F407" s="152"/>
      <c r="G407" s="152"/>
      <c r="H407" s="152"/>
      <c r="I407" s="152"/>
      <c r="J407" s="152"/>
      <c r="K407" s="152"/>
      <c r="L407" s="152"/>
      <c r="M407" s="152"/>
      <c r="N407" s="151"/>
      <c r="O407" s="151"/>
      <c r="P407" s="151"/>
      <c r="Q407" s="151"/>
      <c r="R407" s="152"/>
      <c r="S407" s="152"/>
      <c r="T407" s="152"/>
      <c r="U407" s="152"/>
      <c r="V407" s="152"/>
      <c r="W407" s="152"/>
      <c r="X407" s="152"/>
      <c r="Y407" s="152"/>
      <c r="Z407" s="141"/>
      <c r="AA407" s="141"/>
      <c r="AB407" s="141"/>
      <c r="AC407" s="141"/>
      <c r="AD407" s="141"/>
      <c r="AE407" s="141"/>
      <c r="AF407" s="141"/>
      <c r="AG407" s="141" t="s">
        <v>241</v>
      </c>
      <c r="AH407" s="141">
        <v>0</v>
      </c>
      <c r="AI407" s="141"/>
      <c r="AJ407" s="141"/>
      <c r="AK407" s="141"/>
      <c r="AL407" s="141"/>
      <c r="AM407" s="141"/>
      <c r="AN407" s="141"/>
      <c r="AO407" s="141"/>
      <c r="AP407" s="141"/>
      <c r="AQ407" s="141"/>
      <c r="AR407" s="141"/>
      <c r="AS407" s="141"/>
      <c r="AT407" s="141"/>
      <c r="AU407" s="141"/>
      <c r="AV407" s="141"/>
      <c r="AW407" s="141"/>
      <c r="AX407" s="141"/>
      <c r="AY407" s="141"/>
      <c r="AZ407" s="141"/>
      <c r="BA407" s="141"/>
      <c r="BB407" s="141"/>
      <c r="BC407" s="141"/>
      <c r="BD407" s="141"/>
      <c r="BE407" s="141"/>
      <c r="BF407" s="141"/>
      <c r="BG407" s="141"/>
      <c r="BH407" s="141"/>
    </row>
    <row r="408" spans="1:60" outlineLevel="3" x14ac:dyDescent="0.2">
      <c r="A408" s="148"/>
      <c r="B408" s="149"/>
      <c r="C408" s="182" t="s">
        <v>2483</v>
      </c>
      <c r="D408" s="154"/>
      <c r="E408" s="155">
        <v>30.855</v>
      </c>
      <c r="F408" s="152"/>
      <c r="G408" s="152"/>
      <c r="H408" s="152"/>
      <c r="I408" s="152"/>
      <c r="J408" s="152"/>
      <c r="K408" s="152"/>
      <c r="L408" s="152"/>
      <c r="M408" s="152"/>
      <c r="N408" s="151"/>
      <c r="O408" s="151"/>
      <c r="P408" s="151"/>
      <c r="Q408" s="151"/>
      <c r="R408" s="152"/>
      <c r="S408" s="152"/>
      <c r="T408" s="152"/>
      <c r="U408" s="152"/>
      <c r="V408" s="152"/>
      <c r="W408" s="152"/>
      <c r="X408" s="152"/>
      <c r="Y408" s="152"/>
      <c r="Z408" s="141"/>
      <c r="AA408" s="141"/>
      <c r="AB408" s="141"/>
      <c r="AC408" s="141"/>
      <c r="AD408" s="141"/>
      <c r="AE408" s="141"/>
      <c r="AF408" s="141"/>
      <c r="AG408" s="141" t="s">
        <v>241</v>
      </c>
      <c r="AH408" s="141">
        <v>0</v>
      </c>
      <c r="AI408" s="141"/>
      <c r="AJ408" s="141"/>
      <c r="AK408" s="141"/>
      <c r="AL408" s="141"/>
      <c r="AM408" s="141"/>
      <c r="AN408" s="141"/>
      <c r="AO408" s="141"/>
      <c r="AP408" s="141"/>
      <c r="AQ408" s="141"/>
      <c r="AR408" s="141"/>
      <c r="AS408" s="141"/>
      <c r="AT408" s="141"/>
      <c r="AU408" s="141"/>
      <c r="AV408" s="141"/>
      <c r="AW408" s="141"/>
      <c r="AX408" s="141"/>
      <c r="AY408" s="141"/>
      <c r="AZ408" s="141"/>
      <c r="BA408" s="141"/>
      <c r="BB408" s="141"/>
      <c r="BC408" s="141"/>
      <c r="BD408" s="141"/>
      <c r="BE408" s="141"/>
      <c r="BF408" s="141"/>
      <c r="BG408" s="141"/>
      <c r="BH408" s="141"/>
    </row>
    <row r="409" spans="1:60" x14ac:dyDescent="0.2">
      <c r="A409" s="157" t="s">
        <v>228</v>
      </c>
      <c r="B409" s="158" t="s">
        <v>188</v>
      </c>
      <c r="C409" s="180" t="s">
        <v>189</v>
      </c>
      <c r="D409" s="159"/>
      <c r="E409" s="160"/>
      <c r="F409" s="161"/>
      <c r="G409" s="161">
        <f>SUMIF(AG410:AG411,"&lt;&gt;NOR",G410:G411)</f>
        <v>0</v>
      </c>
      <c r="H409" s="161"/>
      <c r="I409" s="161">
        <f>SUM(I410:I411)</f>
        <v>0</v>
      </c>
      <c r="J409" s="161"/>
      <c r="K409" s="161">
        <f>SUM(K410:K411)</f>
        <v>0</v>
      </c>
      <c r="L409" s="161"/>
      <c r="M409" s="161">
        <f>SUM(M410:M411)</f>
        <v>0</v>
      </c>
      <c r="N409" s="160"/>
      <c r="O409" s="160">
        <f>SUM(O410:O411)</f>
        <v>0.02</v>
      </c>
      <c r="P409" s="160"/>
      <c r="Q409" s="160">
        <f>SUM(Q410:Q411)</f>
        <v>0</v>
      </c>
      <c r="R409" s="161"/>
      <c r="S409" s="161"/>
      <c r="T409" s="162"/>
      <c r="U409" s="156"/>
      <c r="V409" s="156">
        <f>SUM(V410:V411)</f>
        <v>8.09</v>
      </c>
      <c r="W409" s="156"/>
      <c r="X409" s="156"/>
      <c r="Y409" s="156"/>
      <c r="AG409" t="s">
        <v>229</v>
      </c>
    </row>
    <row r="410" spans="1:60" outlineLevel="1" x14ac:dyDescent="0.2">
      <c r="A410" s="164">
        <v>132</v>
      </c>
      <c r="B410" s="165" t="s">
        <v>2484</v>
      </c>
      <c r="C410" s="181" t="s">
        <v>2485</v>
      </c>
      <c r="D410" s="166" t="s">
        <v>283</v>
      </c>
      <c r="E410" s="167">
        <v>60.206000000000003</v>
      </c>
      <c r="F410" s="168"/>
      <c r="G410" s="169">
        <f>ROUND(E410*F410,2)</f>
        <v>0</v>
      </c>
      <c r="H410" s="168"/>
      <c r="I410" s="169">
        <f>ROUND(E410*H410,2)</f>
        <v>0</v>
      </c>
      <c r="J410" s="168"/>
      <c r="K410" s="169">
        <f>ROUND(E410*J410,2)</f>
        <v>0</v>
      </c>
      <c r="L410" s="169">
        <v>21</v>
      </c>
      <c r="M410" s="169">
        <f>G410*(1+L410/100)</f>
        <v>0</v>
      </c>
      <c r="N410" s="167">
        <v>3.8000000000000002E-4</v>
      </c>
      <c r="O410" s="167">
        <f>ROUND(E410*N410,2)</f>
        <v>0.02</v>
      </c>
      <c r="P410" s="167">
        <v>0</v>
      </c>
      <c r="Q410" s="167">
        <f>ROUND(E410*P410,2)</f>
        <v>0</v>
      </c>
      <c r="R410" s="169" t="s">
        <v>946</v>
      </c>
      <c r="S410" s="169" t="s">
        <v>234</v>
      </c>
      <c r="T410" s="170" t="s">
        <v>234</v>
      </c>
      <c r="U410" s="152">
        <v>0.13439000000000001</v>
      </c>
      <c r="V410" s="152">
        <f>ROUND(E410*U410,2)</f>
        <v>8.09</v>
      </c>
      <c r="W410" s="152"/>
      <c r="X410" s="152" t="s">
        <v>235</v>
      </c>
      <c r="Y410" s="152" t="s">
        <v>236</v>
      </c>
      <c r="Z410" s="141"/>
      <c r="AA410" s="141"/>
      <c r="AB410" s="141"/>
      <c r="AC410" s="141"/>
      <c r="AD410" s="141"/>
      <c r="AE410" s="141"/>
      <c r="AF410" s="141"/>
      <c r="AG410" s="141" t="s">
        <v>237</v>
      </c>
      <c r="AH410" s="141"/>
      <c r="AI410" s="141"/>
      <c r="AJ410" s="141"/>
      <c r="AK410" s="141"/>
      <c r="AL410" s="141"/>
      <c r="AM410" s="141"/>
      <c r="AN410" s="141"/>
      <c r="AO410" s="141"/>
      <c r="AP410" s="141"/>
      <c r="AQ410" s="141"/>
      <c r="AR410" s="141"/>
      <c r="AS410" s="141"/>
      <c r="AT410" s="141"/>
      <c r="AU410" s="141"/>
      <c r="AV410" s="141"/>
      <c r="AW410" s="141"/>
      <c r="AX410" s="141"/>
      <c r="AY410" s="141"/>
      <c r="AZ410" s="141"/>
      <c r="BA410" s="141"/>
      <c r="BB410" s="141"/>
      <c r="BC410" s="141"/>
      <c r="BD410" s="141"/>
      <c r="BE410" s="141"/>
      <c r="BF410" s="141"/>
      <c r="BG410" s="141"/>
      <c r="BH410" s="141"/>
    </row>
    <row r="411" spans="1:60" outlineLevel="2" x14ac:dyDescent="0.2">
      <c r="A411" s="148"/>
      <c r="B411" s="149"/>
      <c r="C411" s="182" t="s">
        <v>2486</v>
      </c>
      <c r="D411" s="154"/>
      <c r="E411" s="155">
        <v>60.206000000000003</v>
      </c>
      <c r="F411" s="152"/>
      <c r="G411" s="152"/>
      <c r="H411" s="152"/>
      <c r="I411" s="152"/>
      <c r="J411" s="152"/>
      <c r="K411" s="152"/>
      <c r="L411" s="152"/>
      <c r="M411" s="152"/>
      <c r="N411" s="151"/>
      <c r="O411" s="151"/>
      <c r="P411" s="151"/>
      <c r="Q411" s="151"/>
      <c r="R411" s="152"/>
      <c r="S411" s="152"/>
      <c r="T411" s="152"/>
      <c r="U411" s="152"/>
      <c r="V411" s="152"/>
      <c r="W411" s="152"/>
      <c r="X411" s="152"/>
      <c r="Y411" s="152"/>
      <c r="Z411" s="141"/>
      <c r="AA411" s="141"/>
      <c r="AB411" s="141"/>
      <c r="AC411" s="141"/>
      <c r="AD411" s="141"/>
      <c r="AE411" s="141"/>
      <c r="AF411" s="141"/>
      <c r="AG411" s="141" t="s">
        <v>241</v>
      </c>
      <c r="AH411" s="141">
        <v>0</v>
      </c>
      <c r="AI411" s="141"/>
      <c r="AJ411" s="141"/>
      <c r="AK411" s="141"/>
      <c r="AL411" s="141"/>
      <c r="AM411" s="141"/>
      <c r="AN411" s="141"/>
      <c r="AO411" s="141"/>
      <c r="AP411" s="141"/>
      <c r="AQ411" s="141"/>
      <c r="AR411" s="141"/>
      <c r="AS411" s="141"/>
      <c r="AT411" s="141"/>
      <c r="AU411" s="141"/>
      <c r="AV411" s="141"/>
      <c r="AW411" s="141"/>
      <c r="AX411" s="141"/>
      <c r="AY411" s="141"/>
      <c r="AZ411" s="141"/>
      <c r="BA411" s="141"/>
      <c r="BB411" s="141"/>
      <c r="BC411" s="141"/>
      <c r="BD411" s="141"/>
      <c r="BE411" s="141"/>
      <c r="BF411" s="141"/>
      <c r="BG411" s="141"/>
      <c r="BH411" s="141"/>
    </row>
    <row r="412" spans="1:60" x14ac:dyDescent="0.2">
      <c r="A412" s="157" t="s">
        <v>228</v>
      </c>
      <c r="B412" s="158" t="s">
        <v>190</v>
      </c>
      <c r="C412" s="180" t="s">
        <v>191</v>
      </c>
      <c r="D412" s="159"/>
      <c r="E412" s="160"/>
      <c r="F412" s="161"/>
      <c r="G412" s="161">
        <f>SUMIF(AG413:AG420,"&lt;&gt;NOR",G413:G420)</f>
        <v>0</v>
      </c>
      <c r="H412" s="161"/>
      <c r="I412" s="161">
        <f>SUM(I413:I420)</f>
        <v>0</v>
      </c>
      <c r="J412" s="161"/>
      <c r="K412" s="161">
        <f>SUM(K413:K420)</f>
        <v>0</v>
      </c>
      <c r="L412" s="161"/>
      <c r="M412" s="161">
        <f>SUM(M413:M420)</f>
        <v>0</v>
      </c>
      <c r="N412" s="160"/>
      <c r="O412" s="160">
        <f>SUM(O413:O420)</f>
        <v>0</v>
      </c>
      <c r="P412" s="160"/>
      <c r="Q412" s="160">
        <f>SUM(Q413:Q420)</f>
        <v>0</v>
      </c>
      <c r="R412" s="161"/>
      <c r="S412" s="161"/>
      <c r="T412" s="162"/>
      <c r="U412" s="156"/>
      <c r="V412" s="156">
        <f>SUM(V413:V420)</f>
        <v>0</v>
      </c>
      <c r="W412" s="156"/>
      <c r="X412" s="156"/>
      <c r="Y412" s="156"/>
      <c r="AG412" t="s">
        <v>229</v>
      </c>
    </row>
    <row r="413" spans="1:60" ht="22.5" outlineLevel="1" x14ac:dyDescent="0.2">
      <c r="A413" s="172">
        <v>133</v>
      </c>
      <c r="B413" s="173" t="s">
        <v>1717</v>
      </c>
      <c r="C413" s="183" t="s">
        <v>1718</v>
      </c>
      <c r="D413" s="174" t="s">
        <v>299</v>
      </c>
      <c r="E413" s="175">
        <v>30</v>
      </c>
      <c r="F413" s="176"/>
      <c r="G413" s="177">
        <f t="shared" ref="G413:G420" si="0">ROUND(E413*F413,2)</f>
        <v>0</v>
      </c>
      <c r="H413" s="176"/>
      <c r="I413" s="177">
        <f t="shared" ref="I413:I420" si="1">ROUND(E413*H413,2)</f>
        <v>0</v>
      </c>
      <c r="J413" s="176"/>
      <c r="K413" s="177">
        <f t="shared" ref="K413:K420" si="2">ROUND(E413*J413,2)</f>
        <v>0</v>
      </c>
      <c r="L413" s="177">
        <v>21</v>
      </c>
      <c r="M413" s="177">
        <f t="shared" ref="M413:M420" si="3">G413*(1+L413/100)</f>
        <v>0</v>
      </c>
      <c r="N413" s="175">
        <v>0</v>
      </c>
      <c r="O413" s="175">
        <f t="shared" ref="O413:O420" si="4">ROUND(E413*N413,2)</f>
        <v>0</v>
      </c>
      <c r="P413" s="175">
        <v>0</v>
      </c>
      <c r="Q413" s="175">
        <f t="shared" ref="Q413:Q420" si="5">ROUND(E413*P413,2)</f>
        <v>0</v>
      </c>
      <c r="R413" s="177"/>
      <c r="S413" s="177" t="s">
        <v>267</v>
      </c>
      <c r="T413" s="178" t="s">
        <v>275</v>
      </c>
      <c r="U413" s="152">
        <v>0</v>
      </c>
      <c r="V413" s="152">
        <f t="shared" ref="V413:V420" si="6">ROUND(E413*U413,2)</f>
        <v>0</v>
      </c>
      <c r="W413" s="152"/>
      <c r="X413" s="152" t="s">
        <v>285</v>
      </c>
      <c r="Y413" s="152" t="s">
        <v>236</v>
      </c>
      <c r="Z413" s="141"/>
      <c r="AA413" s="141"/>
      <c r="AB413" s="141"/>
      <c r="AC413" s="141"/>
      <c r="AD413" s="141"/>
      <c r="AE413" s="141"/>
      <c r="AF413" s="141"/>
      <c r="AG413" s="141" t="s">
        <v>286</v>
      </c>
      <c r="AH413" s="141"/>
      <c r="AI413" s="141"/>
      <c r="AJ413" s="141"/>
      <c r="AK413" s="141"/>
      <c r="AL413" s="141"/>
      <c r="AM413" s="141"/>
      <c r="AN413" s="141"/>
      <c r="AO413" s="141"/>
      <c r="AP413" s="141"/>
      <c r="AQ413" s="141"/>
      <c r="AR413" s="141"/>
      <c r="AS413" s="141"/>
      <c r="AT413" s="141"/>
      <c r="AU413" s="141"/>
      <c r="AV413" s="141"/>
      <c r="AW413" s="141"/>
      <c r="AX413" s="141"/>
      <c r="AY413" s="141"/>
      <c r="AZ413" s="141"/>
      <c r="BA413" s="141"/>
      <c r="BB413" s="141"/>
      <c r="BC413" s="141"/>
      <c r="BD413" s="141"/>
      <c r="BE413" s="141"/>
      <c r="BF413" s="141"/>
      <c r="BG413" s="141"/>
      <c r="BH413" s="141"/>
    </row>
    <row r="414" spans="1:60" outlineLevel="1" x14ac:dyDescent="0.2">
      <c r="A414" s="172">
        <v>134</v>
      </c>
      <c r="B414" s="173" t="s">
        <v>1719</v>
      </c>
      <c r="C414" s="183" t="s">
        <v>1720</v>
      </c>
      <c r="D414" s="174" t="s">
        <v>274</v>
      </c>
      <c r="E414" s="175">
        <v>0.05</v>
      </c>
      <c r="F414" s="176"/>
      <c r="G414" s="177">
        <f t="shared" si="0"/>
        <v>0</v>
      </c>
      <c r="H414" s="176"/>
      <c r="I414" s="177">
        <f t="shared" si="1"/>
        <v>0</v>
      </c>
      <c r="J414" s="176"/>
      <c r="K414" s="177">
        <f t="shared" si="2"/>
        <v>0</v>
      </c>
      <c r="L414" s="177">
        <v>21</v>
      </c>
      <c r="M414" s="177">
        <f t="shared" si="3"/>
        <v>0</v>
      </c>
      <c r="N414" s="175">
        <v>0</v>
      </c>
      <c r="O414" s="175">
        <f t="shared" si="4"/>
        <v>0</v>
      </c>
      <c r="P414" s="175">
        <v>0</v>
      </c>
      <c r="Q414" s="175">
        <f t="shared" si="5"/>
        <v>0</v>
      </c>
      <c r="R414" s="177"/>
      <c r="S414" s="177" t="s">
        <v>267</v>
      </c>
      <c r="T414" s="178" t="s">
        <v>275</v>
      </c>
      <c r="U414" s="152">
        <v>0</v>
      </c>
      <c r="V414" s="152">
        <f t="shared" si="6"/>
        <v>0</v>
      </c>
      <c r="W414" s="152"/>
      <c r="X414" s="152" t="s">
        <v>285</v>
      </c>
      <c r="Y414" s="152" t="s">
        <v>236</v>
      </c>
      <c r="Z414" s="141"/>
      <c r="AA414" s="141"/>
      <c r="AB414" s="141"/>
      <c r="AC414" s="141"/>
      <c r="AD414" s="141"/>
      <c r="AE414" s="141"/>
      <c r="AF414" s="141"/>
      <c r="AG414" s="141" t="s">
        <v>286</v>
      </c>
      <c r="AH414" s="141"/>
      <c r="AI414" s="141"/>
      <c r="AJ414" s="141"/>
      <c r="AK414" s="141"/>
      <c r="AL414" s="141"/>
      <c r="AM414" s="141"/>
      <c r="AN414" s="141"/>
      <c r="AO414" s="141"/>
      <c r="AP414" s="141"/>
      <c r="AQ414" s="141"/>
      <c r="AR414" s="141"/>
      <c r="AS414" s="141"/>
      <c r="AT414" s="141"/>
      <c r="AU414" s="141"/>
      <c r="AV414" s="141"/>
      <c r="AW414" s="141"/>
      <c r="AX414" s="141"/>
      <c r="AY414" s="141"/>
      <c r="AZ414" s="141"/>
      <c r="BA414" s="141"/>
      <c r="BB414" s="141"/>
      <c r="BC414" s="141"/>
      <c r="BD414" s="141"/>
      <c r="BE414" s="141"/>
      <c r="BF414" s="141"/>
      <c r="BG414" s="141"/>
      <c r="BH414" s="141"/>
    </row>
    <row r="415" spans="1:60" outlineLevel="1" x14ac:dyDescent="0.2">
      <c r="A415" s="172">
        <v>135</v>
      </c>
      <c r="B415" s="173" t="s">
        <v>1723</v>
      </c>
      <c r="C415" s="183" t="s">
        <v>1724</v>
      </c>
      <c r="D415" s="174" t="s">
        <v>299</v>
      </c>
      <c r="E415" s="175">
        <v>30</v>
      </c>
      <c r="F415" s="176"/>
      <c r="G415" s="177">
        <f t="shared" si="0"/>
        <v>0</v>
      </c>
      <c r="H415" s="176"/>
      <c r="I415" s="177">
        <f t="shared" si="1"/>
        <v>0</v>
      </c>
      <c r="J415" s="176"/>
      <c r="K415" s="177">
        <f t="shared" si="2"/>
        <v>0</v>
      </c>
      <c r="L415" s="177">
        <v>21</v>
      </c>
      <c r="M415" s="177">
        <f t="shared" si="3"/>
        <v>0</v>
      </c>
      <c r="N415" s="175">
        <v>0</v>
      </c>
      <c r="O415" s="175">
        <f t="shared" si="4"/>
        <v>0</v>
      </c>
      <c r="P415" s="175">
        <v>0</v>
      </c>
      <c r="Q415" s="175">
        <f t="shared" si="5"/>
        <v>0</v>
      </c>
      <c r="R415" s="177"/>
      <c r="S415" s="177" t="s">
        <v>267</v>
      </c>
      <c r="T415" s="178" t="s">
        <v>275</v>
      </c>
      <c r="U415" s="152">
        <v>0</v>
      </c>
      <c r="V415" s="152">
        <f t="shared" si="6"/>
        <v>0</v>
      </c>
      <c r="W415" s="152"/>
      <c r="X415" s="152" t="s">
        <v>276</v>
      </c>
      <c r="Y415" s="152" t="s">
        <v>236</v>
      </c>
      <c r="Z415" s="141"/>
      <c r="AA415" s="141"/>
      <c r="AB415" s="141"/>
      <c r="AC415" s="141"/>
      <c r="AD415" s="141"/>
      <c r="AE415" s="141"/>
      <c r="AF415" s="141"/>
      <c r="AG415" s="141" t="s">
        <v>277</v>
      </c>
      <c r="AH415" s="141"/>
      <c r="AI415" s="141"/>
      <c r="AJ415" s="141"/>
      <c r="AK415" s="141"/>
      <c r="AL415" s="141"/>
      <c r="AM415" s="141"/>
      <c r="AN415" s="141"/>
      <c r="AO415" s="141"/>
      <c r="AP415" s="141"/>
      <c r="AQ415" s="141"/>
      <c r="AR415" s="141"/>
      <c r="AS415" s="141"/>
      <c r="AT415" s="141"/>
      <c r="AU415" s="141"/>
      <c r="AV415" s="141"/>
      <c r="AW415" s="141"/>
      <c r="AX415" s="141"/>
      <c r="AY415" s="141"/>
      <c r="AZ415" s="141"/>
      <c r="BA415" s="141"/>
      <c r="BB415" s="141"/>
      <c r="BC415" s="141"/>
      <c r="BD415" s="141"/>
      <c r="BE415" s="141"/>
      <c r="BF415" s="141"/>
      <c r="BG415" s="141"/>
      <c r="BH415" s="141"/>
    </row>
    <row r="416" spans="1:60" ht="22.5" outlineLevel="1" x14ac:dyDescent="0.2">
      <c r="A416" s="172">
        <v>136</v>
      </c>
      <c r="B416" s="173" t="s">
        <v>1725</v>
      </c>
      <c r="C416" s="183" t="s">
        <v>1726</v>
      </c>
      <c r="D416" s="174" t="s">
        <v>317</v>
      </c>
      <c r="E416" s="175">
        <v>15</v>
      </c>
      <c r="F416" s="176"/>
      <c r="G416" s="177">
        <f t="shared" si="0"/>
        <v>0</v>
      </c>
      <c r="H416" s="176"/>
      <c r="I416" s="177">
        <f t="shared" si="1"/>
        <v>0</v>
      </c>
      <c r="J416" s="176"/>
      <c r="K416" s="177">
        <f t="shared" si="2"/>
        <v>0</v>
      </c>
      <c r="L416" s="177">
        <v>21</v>
      </c>
      <c r="M416" s="177">
        <f t="shared" si="3"/>
        <v>0</v>
      </c>
      <c r="N416" s="175">
        <v>0</v>
      </c>
      <c r="O416" s="175">
        <f t="shared" si="4"/>
        <v>0</v>
      </c>
      <c r="P416" s="175">
        <v>0</v>
      </c>
      <c r="Q416" s="175">
        <f t="shared" si="5"/>
        <v>0</v>
      </c>
      <c r="R416" s="177"/>
      <c r="S416" s="177" t="s">
        <v>267</v>
      </c>
      <c r="T416" s="178" t="s">
        <v>275</v>
      </c>
      <c r="U416" s="152">
        <v>0</v>
      </c>
      <c r="V416" s="152">
        <f t="shared" si="6"/>
        <v>0</v>
      </c>
      <c r="W416" s="152"/>
      <c r="X416" s="152" t="s">
        <v>276</v>
      </c>
      <c r="Y416" s="152" t="s">
        <v>236</v>
      </c>
      <c r="Z416" s="141"/>
      <c r="AA416" s="141"/>
      <c r="AB416" s="141"/>
      <c r="AC416" s="141"/>
      <c r="AD416" s="141"/>
      <c r="AE416" s="141"/>
      <c r="AF416" s="141"/>
      <c r="AG416" s="141" t="s">
        <v>277</v>
      </c>
      <c r="AH416" s="141"/>
      <c r="AI416" s="141"/>
      <c r="AJ416" s="141"/>
      <c r="AK416" s="141"/>
      <c r="AL416" s="141"/>
      <c r="AM416" s="141"/>
      <c r="AN416" s="141"/>
      <c r="AO416" s="141"/>
      <c r="AP416" s="141"/>
      <c r="AQ416" s="141"/>
      <c r="AR416" s="141"/>
      <c r="AS416" s="141"/>
      <c r="AT416" s="141"/>
      <c r="AU416" s="141"/>
      <c r="AV416" s="141"/>
      <c r="AW416" s="141"/>
      <c r="AX416" s="141"/>
      <c r="AY416" s="141"/>
      <c r="AZ416" s="141"/>
      <c r="BA416" s="141"/>
      <c r="BB416" s="141"/>
      <c r="BC416" s="141"/>
      <c r="BD416" s="141"/>
      <c r="BE416" s="141"/>
      <c r="BF416" s="141"/>
      <c r="BG416" s="141"/>
      <c r="BH416" s="141"/>
    </row>
    <row r="417" spans="1:60" outlineLevel="1" x14ac:dyDescent="0.2">
      <c r="A417" s="172">
        <v>137</v>
      </c>
      <c r="B417" s="173" t="s">
        <v>1729</v>
      </c>
      <c r="C417" s="183" t="s">
        <v>1730</v>
      </c>
      <c r="D417" s="174" t="s">
        <v>317</v>
      </c>
      <c r="E417" s="175">
        <v>6</v>
      </c>
      <c r="F417" s="176"/>
      <c r="G417" s="177">
        <f t="shared" si="0"/>
        <v>0</v>
      </c>
      <c r="H417" s="176"/>
      <c r="I417" s="177">
        <f t="shared" si="1"/>
        <v>0</v>
      </c>
      <c r="J417" s="176"/>
      <c r="K417" s="177">
        <f t="shared" si="2"/>
        <v>0</v>
      </c>
      <c r="L417" s="177">
        <v>21</v>
      </c>
      <c r="M417" s="177">
        <f t="shared" si="3"/>
        <v>0</v>
      </c>
      <c r="N417" s="175">
        <v>0</v>
      </c>
      <c r="O417" s="175">
        <f t="shared" si="4"/>
        <v>0</v>
      </c>
      <c r="P417" s="175">
        <v>0</v>
      </c>
      <c r="Q417" s="175">
        <f t="shared" si="5"/>
        <v>0</v>
      </c>
      <c r="R417" s="177"/>
      <c r="S417" s="177" t="s">
        <v>267</v>
      </c>
      <c r="T417" s="178" t="s">
        <v>275</v>
      </c>
      <c r="U417" s="152">
        <v>0</v>
      </c>
      <c r="V417" s="152">
        <f t="shared" si="6"/>
        <v>0</v>
      </c>
      <c r="W417" s="152"/>
      <c r="X417" s="152" t="s">
        <v>276</v>
      </c>
      <c r="Y417" s="152" t="s">
        <v>236</v>
      </c>
      <c r="Z417" s="141"/>
      <c r="AA417" s="141"/>
      <c r="AB417" s="141"/>
      <c r="AC417" s="141"/>
      <c r="AD417" s="141"/>
      <c r="AE417" s="141"/>
      <c r="AF417" s="141"/>
      <c r="AG417" s="141" t="s">
        <v>277</v>
      </c>
      <c r="AH417" s="141"/>
      <c r="AI417" s="141"/>
      <c r="AJ417" s="141"/>
      <c r="AK417" s="141"/>
      <c r="AL417" s="141"/>
      <c r="AM417" s="141"/>
      <c r="AN417" s="141"/>
      <c r="AO417" s="141"/>
      <c r="AP417" s="141"/>
      <c r="AQ417" s="141"/>
      <c r="AR417" s="141"/>
      <c r="AS417" s="141"/>
      <c r="AT417" s="141"/>
      <c r="AU417" s="141"/>
      <c r="AV417" s="141"/>
      <c r="AW417" s="141"/>
      <c r="AX417" s="141"/>
      <c r="AY417" s="141"/>
      <c r="AZ417" s="141"/>
      <c r="BA417" s="141"/>
      <c r="BB417" s="141"/>
      <c r="BC417" s="141"/>
      <c r="BD417" s="141"/>
      <c r="BE417" s="141"/>
      <c r="BF417" s="141"/>
      <c r="BG417" s="141"/>
      <c r="BH417" s="141"/>
    </row>
    <row r="418" spans="1:60" outlineLevel="1" x14ac:dyDescent="0.2">
      <c r="A418" s="172">
        <v>138</v>
      </c>
      <c r="B418" s="173" t="s">
        <v>1735</v>
      </c>
      <c r="C418" s="183" t="s">
        <v>1736</v>
      </c>
      <c r="D418" s="174" t="s">
        <v>513</v>
      </c>
      <c r="E418" s="175">
        <v>1</v>
      </c>
      <c r="F418" s="176"/>
      <c r="G418" s="177">
        <f t="shared" si="0"/>
        <v>0</v>
      </c>
      <c r="H418" s="176"/>
      <c r="I418" s="177">
        <f t="shared" si="1"/>
        <v>0</v>
      </c>
      <c r="J418" s="176"/>
      <c r="K418" s="177">
        <f t="shared" si="2"/>
        <v>0</v>
      </c>
      <c r="L418" s="177">
        <v>21</v>
      </c>
      <c r="M418" s="177">
        <f t="shared" si="3"/>
        <v>0</v>
      </c>
      <c r="N418" s="175">
        <v>0</v>
      </c>
      <c r="O418" s="175">
        <f t="shared" si="4"/>
        <v>0</v>
      </c>
      <c r="P418" s="175">
        <v>0</v>
      </c>
      <c r="Q418" s="175">
        <f t="shared" si="5"/>
        <v>0</v>
      </c>
      <c r="R418" s="177"/>
      <c r="S418" s="177" t="s">
        <v>267</v>
      </c>
      <c r="T418" s="178" t="s">
        <v>275</v>
      </c>
      <c r="U418" s="152">
        <v>0</v>
      </c>
      <c r="V418" s="152">
        <f t="shared" si="6"/>
        <v>0</v>
      </c>
      <c r="W418" s="152"/>
      <c r="X418" s="152" t="s">
        <v>276</v>
      </c>
      <c r="Y418" s="152" t="s">
        <v>236</v>
      </c>
      <c r="Z418" s="141"/>
      <c r="AA418" s="141"/>
      <c r="AB418" s="141"/>
      <c r="AC418" s="141"/>
      <c r="AD418" s="141"/>
      <c r="AE418" s="141"/>
      <c r="AF418" s="141"/>
      <c r="AG418" s="141" t="s">
        <v>277</v>
      </c>
      <c r="AH418" s="141"/>
      <c r="AI418" s="141"/>
      <c r="AJ418" s="141"/>
      <c r="AK418" s="141"/>
      <c r="AL418" s="141"/>
      <c r="AM418" s="141"/>
      <c r="AN418" s="141"/>
      <c r="AO418" s="141"/>
      <c r="AP418" s="141"/>
      <c r="AQ418" s="141"/>
      <c r="AR418" s="141"/>
      <c r="AS418" s="141"/>
      <c r="AT418" s="141"/>
      <c r="AU418" s="141"/>
      <c r="AV418" s="141"/>
      <c r="AW418" s="141"/>
      <c r="AX418" s="141"/>
      <c r="AY418" s="141"/>
      <c r="AZ418" s="141"/>
      <c r="BA418" s="141"/>
      <c r="BB418" s="141"/>
      <c r="BC418" s="141"/>
      <c r="BD418" s="141"/>
      <c r="BE418" s="141"/>
      <c r="BF418" s="141"/>
      <c r="BG418" s="141"/>
      <c r="BH418" s="141"/>
    </row>
    <row r="419" spans="1:60" outlineLevel="1" x14ac:dyDescent="0.2">
      <c r="A419" s="172">
        <v>139</v>
      </c>
      <c r="B419" s="173" t="s">
        <v>1737</v>
      </c>
      <c r="C419" s="183" t="s">
        <v>1738</v>
      </c>
      <c r="D419" s="174" t="s">
        <v>551</v>
      </c>
      <c r="E419" s="175">
        <v>1</v>
      </c>
      <c r="F419" s="176"/>
      <c r="G419" s="177">
        <f t="shared" si="0"/>
        <v>0</v>
      </c>
      <c r="H419" s="176"/>
      <c r="I419" s="177">
        <f t="shared" si="1"/>
        <v>0</v>
      </c>
      <c r="J419" s="176"/>
      <c r="K419" s="177">
        <f t="shared" si="2"/>
        <v>0</v>
      </c>
      <c r="L419" s="177">
        <v>21</v>
      </c>
      <c r="M419" s="177">
        <f t="shared" si="3"/>
        <v>0</v>
      </c>
      <c r="N419" s="175">
        <v>0</v>
      </c>
      <c r="O419" s="175">
        <f t="shared" si="4"/>
        <v>0</v>
      </c>
      <c r="P419" s="175">
        <v>0</v>
      </c>
      <c r="Q419" s="175">
        <f t="shared" si="5"/>
        <v>0</v>
      </c>
      <c r="R419" s="177"/>
      <c r="S419" s="177" t="s">
        <v>267</v>
      </c>
      <c r="T419" s="178" t="s">
        <v>275</v>
      </c>
      <c r="U419" s="152">
        <v>0</v>
      </c>
      <c r="V419" s="152">
        <f t="shared" si="6"/>
        <v>0</v>
      </c>
      <c r="W419" s="152"/>
      <c r="X419" s="152" t="s">
        <v>552</v>
      </c>
      <c r="Y419" s="152" t="s">
        <v>236</v>
      </c>
      <c r="Z419" s="141"/>
      <c r="AA419" s="141"/>
      <c r="AB419" s="141"/>
      <c r="AC419" s="141"/>
      <c r="AD419" s="141"/>
      <c r="AE419" s="141"/>
      <c r="AF419" s="141"/>
      <c r="AG419" s="141" t="s">
        <v>1739</v>
      </c>
      <c r="AH419" s="141"/>
      <c r="AI419" s="141"/>
      <c r="AJ419" s="141"/>
      <c r="AK419" s="141"/>
      <c r="AL419" s="141"/>
      <c r="AM419" s="141"/>
      <c r="AN419" s="141"/>
      <c r="AO419" s="141"/>
      <c r="AP419" s="141"/>
      <c r="AQ419" s="141"/>
      <c r="AR419" s="141"/>
      <c r="AS419" s="141"/>
      <c r="AT419" s="141"/>
      <c r="AU419" s="141"/>
      <c r="AV419" s="141"/>
      <c r="AW419" s="141"/>
      <c r="AX419" s="141"/>
      <c r="AY419" s="141"/>
      <c r="AZ419" s="141"/>
      <c r="BA419" s="141"/>
      <c r="BB419" s="141"/>
      <c r="BC419" s="141"/>
      <c r="BD419" s="141"/>
      <c r="BE419" s="141"/>
      <c r="BF419" s="141"/>
      <c r="BG419" s="141"/>
      <c r="BH419" s="141"/>
    </row>
    <row r="420" spans="1:60" outlineLevel="1" x14ac:dyDescent="0.2">
      <c r="A420" s="172">
        <v>140</v>
      </c>
      <c r="B420" s="173" t="s">
        <v>1740</v>
      </c>
      <c r="C420" s="183" t="s">
        <v>1741</v>
      </c>
      <c r="D420" s="174" t="s">
        <v>551</v>
      </c>
      <c r="E420" s="175">
        <v>1</v>
      </c>
      <c r="F420" s="176"/>
      <c r="G420" s="177">
        <f t="shared" si="0"/>
        <v>0</v>
      </c>
      <c r="H420" s="176"/>
      <c r="I420" s="177">
        <f t="shared" si="1"/>
        <v>0</v>
      </c>
      <c r="J420" s="176"/>
      <c r="K420" s="177">
        <f t="shared" si="2"/>
        <v>0</v>
      </c>
      <c r="L420" s="177">
        <v>21</v>
      </c>
      <c r="M420" s="177">
        <f t="shared" si="3"/>
        <v>0</v>
      </c>
      <c r="N420" s="175">
        <v>0</v>
      </c>
      <c r="O420" s="175">
        <f t="shared" si="4"/>
        <v>0</v>
      </c>
      <c r="P420" s="175">
        <v>0</v>
      </c>
      <c r="Q420" s="175">
        <f t="shared" si="5"/>
        <v>0</v>
      </c>
      <c r="R420" s="177"/>
      <c r="S420" s="177" t="s">
        <v>267</v>
      </c>
      <c r="T420" s="178" t="s">
        <v>275</v>
      </c>
      <c r="U420" s="152">
        <v>0</v>
      </c>
      <c r="V420" s="152">
        <f t="shared" si="6"/>
        <v>0</v>
      </c>
      <c r="W420" s="152"/>
      <c r="X420" s="152" t="s">
        <v>552</v>
      </c>
      <c r="Y420" s="152" t="s">
        <v>236</v>
      </c>
      <c r="Z420" s="141"/>
      <c r="AA420" s="141"/>
      <c r="AB420" s="141"/>
      <c r="AC420" s="141"/>
      <c r="AD420" s="141"/>
      <c r="AE420" s="141"/>
      <c r="AF420" s="141"/>
      <c r="AG420" s="141" t="s">
        <v>1739</v>
      </c>
      <c r="AH420" s="141"/>
      <c r="AI420" s="141"/>
      <c r="AJ420" s="141"/>
      <c r="AK420" s="141"/>
      <c r="AL420" s="141"/>
      <c r="AM420" s="141"/>
      <c r="AN420" s="141"/>
      <c r="AO420" s="141"/>
      <c r="AP420" s="141"/>
      <c r="AQ420" s="141"/>
      <c r="AR420" s="141"/>
      <c r="AS420" s="141"/>
      <c r="AT420" s="141"/>
      <c r="AU420" s="141"/>
      <c r="AV420" s="141"/>
      <c r="AW420" s="141"/>
      <c r="AX420" s="141"/>
      <c r="AY420" s="141"/>
      <c r="AZ420" s="141"/>
      <c r="BA420" s="141"/>
      <c r="BB420" s="141"/>
      <c r="BC420" s="141"/>
      <c r="BD420" s="141"/>
      <c r="BE420" s="141"/>
      <c r="BF420" s="141"/>
      <c r="BG420" s="141"/>
      <c r="BH420" s="141"/>
    </row>
    <row r="421" spans="1:60" x14ac:dyDescent="0.2">
      <c r="A421" s="157" t="s">
        <v>228</v>
      </c>
      <c r="B421" s="158" t="s">
        <v>199</v>
      </c>
      <c r="C421" s="180" t="s">
        <v>26</v>
      </c>
      <c r="D421" s="159"/>
      <c r="E421" s="160"/>
      <c r="F421" s="161"/>
      <c r="G421" s="161">
        <f>SUMIF(AG422:AG427,"&lt;&gt;NOR",G422:G427)</f>
        <v>0</v>
      </c>
      <c r="H421" s="161"/>
      <c r="I421" s="161">
        <f>SUM(I422:I427)</f>
        <v>0</v>
      </c>
      <c r="J421" s="161"/>
      <c r="K421" s="161">
        <f>SUM(K422:K427)</f>
        <v>0</v>
      </c>
      <c r="L421" s="161"/>
      <c r="M421" s="161">
        <f>SUM(M422:M427)</f>
        <v>0</v>
      </c>
      <c r="N421" s="160"/>
      <c r="O421" s="160">
        <f>SUM(O422:O427)</f>
        <v>0</v>
      </c>
      <c r="P421" s="160"/>
      <c r="Q421" s="160">
        <f>SUM(Q422:Q427)</f>
        <v>0</v>
      </c>
      <c r="R421" s="161"/>
      <c r="S421" s="161"/>
      <c r="T421" s="162"/>
      <c r="U421" s="156"/>
      <c r="V421" s="156">
        <f>SUM(V422:V427)</f>
        <v>0</v>
      </c>
      <c r="W421" s="156"/>
      <c r="X421" s="156"/>
      <c r="Y421" s="156"/>
      <c r="AG421" t="s">
        <v>229</v>
      </c>
    </row>
    <row r="422" spans="1:60" outlineLevel="1" x14ac:dyDescent="0.2">
      <c r="A422" s="164">
        <v>141</v>
      </c>
      <c r="B422" s="165" t="s">
        <v>549</v>
      </c>
      <c r="C422" s="181" t="s">
        <v>550</v>
      </c>
      <c r="D422" s="166" t="s">
        <v>551</v>
      </c>
      <c r="E422" s="167">
        <v>1</v>
      </c>
      <c r="F422" s="168"/>
      <c r="G422" s="169">
        <f>ROUND(E422*F422,2)</f>
        <v>0</v>
      </c>
      <c r="H422" s="168"/>
      <c r="I422" s="169">
        <f>ROUND(E422*H422,2)</f>
        <v>0</v>
      </c>
      <c r="J422" s="168"/>
      <c r="K422" s="169">
        <f>ROUND(E422*J422,2)</f>
        <v>0</v>
      </c>
      <c r="L422" s="169">
        <v>21</v>
      </c>
      <c r="M422" s="169">
        <f>G422*(1+L422/100)</f>
        <v>0</v>
      </c>
      <c r="N422" s="167">
        <v>0</v>
      </c>
      <c r="O422" s="167">
        <f>ROUND(E422*N422,2)</f>
        <v>0</v>
      </c>
      <c r="P422" s="167">
        <v>0</v>
      </c>
      <c r="Q422" s="167">
        <f>ROUND(E422*P422,2)</f>
        <v>0</v>
      </c>
      <c r="R422" s="169"/>
      <c r="S422" s="169" t="s">
        <v>234</v>
      </c>
      <c r="T422" s="170" t="s">
        <v>275</v>
      </c>
      <c r="U422" s="152">
        <v>0</v>
      </c>
      <c r="V422" s="152">
        <f>ROUND(E422*U422,2)</f>
        <v>0</v>
      </c>
      <c r="W422" s="152"/>
      <c r="X422" s="152" t="s">
        <v>552</v>
      </c>
      <c r="Y422" s="152" t="s">
        <v>236</v>
      </c>
      <c r="Z422" s="141"/>
      <c r="AA422" s="141"/>
      <c r="AB422" s="141"/>
      <c r="AC422" s="141"/>
      <c r="AD422" s="141"/>
      <c r="AE422" s="141"/>
      <c r="AF422" s="141"/>
      <c r="AG422" s="141" t="s">
        <v>553</v>
      </c>
      <c r="AH422" s="141"/>
      <c r="AI422" s="141"/>
      <c r="AJ422" s="141"/>
      <c r="AK422" s="141"/>
      <c r="AL422" s="141"/>
      <c r="AM422" s="141"/>
      <c r="AN422" s="141"/>
      <c r="AO422" s="141"/>
      <c r="AP422" s="141"/>
      <c r="AQ422" s="141"/>
      <c r="AR422" s="141"/>
      <c r="AS422" s="141"/>
      <c r="AT422" s="141"/>
      <c r="AU422" s="141"/>
      <c r="AV422" s="141"/>
      <c r="AW422" s="141"/>
      <c r="AX422" s="141"/>
      <c r="AY422" s="141"/>
      <c r="AZ422" s="141"/>
      <c r="BA422" s="141"/>
      <c r="BB422" s="141"/>
      <c r="BC422" s="141"/>
      <c r="BD422" s="141"/>
      <c r="BE422" s="141"/>
      <c r="BF422" s="141"/>
      <c r="BG422" s="141"/>
      <c r="BH422" s="141"/>
    </row>
    <row r="423" spans="1:60" ht="22.5" outlineLevel="2" x14ac:dyDescent="0.2">
      <c r="A423" s="148"/>
      <c r="B423" s="149"/>
      <c r="C423" s="253" t="s">
        <v>554</v>
      </c>
      <c r="D423" s="254"/>
      <c r="E423" s="254"/>
      <c r="F423" s="254"/>
      <c r="G423" s="254"/>
      <c r="H423" s="152"/>
      <c r="I423" s="152"/>
      <c r="J423" s="152"/>
      <c r="K423" s="152"/>
      <c r="L423" s="152"/>
      <c r="M423" s="152"/>
      <c r="N423" s="151"/>
      <c r="O423" s="151"/>
      <c r="P423" s="151"/>
      <c r="Q423" s="151"/>
      <c r="R423" s="152"/>
      <c r="S423" s="152"/>
      <c r="T423" s="152"/>
      <c r="U423" s="152"/>
      <c r="V423" s="152"/>
      <c r="W423" s="152"/>
      <c r="X423" s="152"/>
      <c r="Y423" s="152"/>
      <c r="Z423" s="141"/>
      <c r="AA423" s="141"/>
      <c r="AB423" s="141"/>
      <c r="AC423" s="141"/>
      <c r="AD423" s="141"/>
      <c r="AE423" s="141"/>
      <c r="AF423" s="141"/>
      <c r="AG423" s="141" t="s">
        <v>246</v>
      </c>
      <c r="AH423" s="141"/>
      <c r="AI423" s="141"/>
      <c r="AJ423" s="141"/>
      <c r="AK423" s="141"/>
      <c r="AL423" s="141"/>
      <c r="AM423" s="141"/>
      <c r="AN423" s="141"/>
      <c r="AO423" s="141"/>
      <c r="AP423" s="141"/>
      <c r="AQ423" s="141"/>
      <c r="AR423" s="141"/>
      <c r="AS423" s="141"/>
      <c r="AT423" s="141"/>
      <c r="AU423" s="141"/>
      <c r="AV423" s="141"/>
      <c r="AW423" s="141"/>
      <c r="AX423" s="141"/>
      <c r="AY423" s="141"/>
      <c r="AZ423" s="141"/>
      <c r="BA423" s="171" t="str">
        <f>C423</f>
        <v>Veškeré náklady spojené s vybudováním, provozem a odstraněním zařízení staveniště včetně bezpečnostních a hygienických opatření na staveništi.</v>
      </c>
      <c r="BB423" s="141"/>
      <c r="BC423" s="141"/>
      <c r="BD423" s="141"/>
      <c r="BE423" s="141"/>
      <c r="BF423" s="141"/>
      <c r="BG423" s="141"/>
      <c r="BH423" s="141"/>
    </row>
    <row r="424" spans="1:60" outlineLevel="1" x14ac:dyDescent="0.2">
      <c r="A424" s="164">
        <v>142</v>
      </c>
      <c r="B424" s="165" t="s">
        <v>555</v>
      </c>
      <c r="C424" s="181" t="s">
        <v>556</v>
      </c>
      <c r="D424" s="166" t="s">
        <v>551</v>
      </c>
      <c r="E424" s="167">
        <v>1</v>
      </c>
      <c r="F424" s="168"/>
      <c r="G424" s="169">
        <f>ROUND(E424*F424,2)</f>
        <v>0</v>
      </c>
      <c r="H424" s="168"/>
      <c r="I424" s="169">
        <f>ROUND(E424*H424,2)</f>
        <v>0</v>
      </c>
      <c r="J424" s="168"/>
      <c r="K424" s="169">
        <f>ROUND(E424*J424,2)</f>
        <v>0</v>
      </c>
      <c r="L424" s="169">
        <v>21</v>
      </c>
      <c r="M424" s="169">
        <f>G424*(1+L424/100)</f>
        <v>0</v>
      </c>
      <c r="N424" s="167">
        <v>0</v>
      </c>
      <c r="O424" s="167">
        <f>ROUND(E424*N424,2)</f>
        <v>0</v>
      </c>
      <c r="P424" s="167">
        <v>0</v>
      </c>
      <c r="Q424" s="167">
        <f>ROUND(E424*P424,2)</f>
        <v>0</v>
      </c>
      <c r="R424" s="169"/>
      <c r="S424" s="169" t="s">
        <v>234</v>
      </c>
      <c r="T424" s="170" t="s">
        <v>275</v>
      </c>
      <c r="U424" s="152">
        <v>0</v>
      </c>
      <c r="V424" s="152">
        <f>ROUND(E424*U424,2)</f>
        <v>0</v>
      </c>
      <c r="W424" s="152"/>
      <c r="X424" s="152" t="s">
        <v>552</v>
      </c>
      <c r="Y424" s="152" t="s">
        <v>236</v>
      </c>
      <c r="Z424" s="141"/>
      <c r="AA424" s="141"/>
      <c r="AB424" s="141"/>
      <c r="AC424" s="141"/>
      <c r="AD424" s="141"/>
      <c r="AE424" s="141"/>
      <c r="AF424" s="141"/>
      <c r="AG424" s="141" t="s">
        <v>553</v>
      </c>
      <c r="AH424" s="141"/>
      <c r="AI424" s="141"/>
      <c r="AJ424" s="141"/>
      <c r="AK424" s="141"/>
      <c r="AL424" s="141"/>
      <c r="AM424" s="141"/>
      <c r="AN424" s="141"/>
      <c r="AO424" s="141"/>
      <c r="AP424" s="141"/>
      <c r="AQ424" s="141"/>
      <c r="AR424" s="141"/>
      <c r="AS424" s="141"/>
      <c r="AT424" s="141"/>
      <c r="AU424" s="141"/>
      <c r="AV424" s="141"/>
      <c r="AW424" s="141"/>
      <c r="AX424" s="141"/>
      <c r="AY424" s="141"/>
      <c r="AZ424" s="141"/>
      <c r="BA424" s="141"/>
      <c r="BB424" s="141"/>
      <c r="BC424" s="141"/>
      <c r="BD424" s="141"/>
      <c r="BE424" s="141"/>
      <c r="BF424" s="141"/>
      <c r="BG424" s="141"/>
      <c r="BH424" s="141"/>
    </row>
    <row r="425" spans="1:60" ht="33.75" outlineLevel="2" x14ac:dyDescent="0.2">
      <c r="A425" s="148"/>
      <c r="B425" s="149"/>
      <c r="C425" s="253" t="s">
        <v>557</v>
      </c>
      <c r="D425" s="254"/>
      <c r="E425" s="254"/>
      <c r="F425" s="254"/>
      <c r="G425" s="254"/>
      <c r="H425" s="152"/>
      <c r="I425" s="152"/>
      <c r="J425" s="152"/>
      <c r="K425" s="152"/>
      <c r="L425" s="152"/>
      <c r="M425" s="152"/>
      <c r="N425" s="151"/>
      <c r="O425" s="151"/>
      <c r="P425" s="151"/>
      <c r="Q425" s="151"/>
      <c r="R425" s="152"/>
      <c r="S425" s="152"/>
      <c r="T425" s="152"/>
      <c r="U425" s="152"/>
      <c r="V425" s="152"/>
      <c r="W425" s="152"/>
      <c r="X425" s="152"/>
      <c r="Y425" s="152"/>
      <c r="Z425" s="141"/>
      <c r="AA425" s="141"/>
      <c r="AB425" s="141"/>
      <c r="AC425" s="141"/>
      <c r="AD425" s="141"/>
      <c r="AE425" s="141"/>
      <c r="AF425" s="141"/>
      <c r="AG425" s="141" t="s">
        <v>246</v>
      </c>
      <c r="AH425" s="141"/>
      <c r="AI425" s="141"/>
      <c r="AJ425" s="141"/>
      <c r="AK425" s="141"/>
      <c r="AL425" s="141"/>
      <c r="AM425" s="141"/>
      <c r="AN425" s="141"/>
      <c r="AO425" s="141"/>
      <c r="AP425" s="141"/>
      <c r="AQ425" s="141"/>
      <c r="AR425" s="141"/>
      <c r="AS425" s="141"/>
      <c r="AT425" s="141"/>
      <c r="AU425" s="141"/>
      <c r="AV425" s="141"/>
      <c r="AW425" s="141"/>
      <c r="AX425" s="141"/>
      <c r="AY425" s="141"/>
      <c r="AZ425" s="141"/>
      <c r="BA425" s="171" t="str">
        <f>C425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425" s="141"/>
      <c r="BC425" s="141"/>
      <c r="BD425" s="141"/>
      <c r="BE425" s="141"/>
      <c r="BF425" s="141"/>
      <c r="BG425" s="141"/>
      <c r="BH425" s="141"/>
    </row>
    <row r="426" spans="1:60" outlineLevel="1" x14ac:dyDescent="0.2">
      <c r="A426" s="164">
        <v>143</v>
      </c>
      <c r="B426" s="165" t="s">
        <v>558</v>
      </c>
      <c r="C426" s="181" t="s">
        <v>559</v>
      </c>
      <c r="D426" s="166" t="s">
        <v>551</v>
      </c>
      <c r="E426" s="167">
        <v>1</v>
      </c>
      <c r="F426" s="168"/>
      <c r="G426" s="169">
        <f>ROUND(E426*F426,2)</f>
        <v>0</v>
      </c>
      <c r="H426" s="168"/>
      <c r="I426" s="169">
        <f>ROUND(E426*H426,2)</f>
        <v>0</v>
      </c>
      <c r="J426" s="168"/>
      <c r="K426" s="169">
        <f>ROUND(E426*J426,2)</f>
        <v>0</v>
      </c>
      <c r="L426" s="169">
        <v>21</v>
      </c>
      <c r="M426" s="169">
        <f>G426*(1+L426/100)</f>
        <v>0</v>
      </c>
      <c r="N426" s="167">
        <v>0</v>
      </c>
      <c r="O426" s="167">
        <f>ROUND(E426*N426,2)</f>
        <v>0</v>
      </c>
      <c r="P426" s="167">
        <v>0</v>
      </c>
      <c r="Q426" s="167">
        <f>ROUND(E426*P426,2)</f>
        <v>0</v>
      </c>
      <c r="R426" s="169"/>
      <c r="S426" s="169" t="s">
        <v>234</v>
      </c>
      <c r="T426" s="170" t="s">
        <v>275</v>
      </c>
      <c r="U426" s="152">
        <v>0</v>
      </c>
      <c r="V426" s="152">
        <f>ROUND(E426*U426,2)</f>
        <v>0</v>
      </c>
      <c r="W426" s="152"/>
      <c r="X426" s="152" t="s">
        <v>552</v>
      </c>
      <c r="Y426" s="152" t="s">
        <v>236</v>
      </c>
      <c r="Z426" s="141"/>
      <c r="AA426" s="141"/>
      <c r="AB426" s="141"/>
      <c r="AC426" s="141"/>
      <c r="AD426" s="141"/>
      <c r="AE426" s="141"/>
      <c r="AF426" s="141"/>
      <c r="AG426" s="141" t="s">
        <v>553</v>
      </c>
      <c r="AH426" s="141"/>
      <c r="AI426" s="141"/>
      <c r="AJ426" s="141"/>
      <c r="AK426" s="141"/>
      <c r="AL426" s="141"/>
      <c r="AM426" s="141"/>
      <c r="AN426" s="141"/>
      <c r="AO426" s="141"/>
      <c r="AP426" s="141"/>
      <c r="AQ426" s="141"/>
      <c r="AR426" s="141"/>
      <c r="AS426" s="141"/>
      <c r="AT426" s="141"/>
      <c r="AU426" s="141"/>
      <c r="AV426" s="141"/>
      <c r="AW426" s="141"/>
      <c r="AX426" s="141"/>
      <c r="AY426" s="141"/>
      <c r="AZ426" s="141"/>
      <c r="BA426" s="141"/>
      <c r="BB426" s="141"/>
      <c r="BC426" s="141"/>
      <c r="BD426" s="141"/>
      <c r="BE426" s="141"/>
      <c r="BF426" s="141"/>
      <c r="BG426" s="141"/>
      <c r="BH426" s="141"/>
    </row>
    <row r="427" spans="1:60" ht="22.5" outlineLevel="2" x14ac:dyDescent="0.2">
      <c r="A427" s="148"/>
      <c r="B427" s="149"/>
      <c r="C427" s="253" t="s">
        <v>560</v>
      </c>
      <c r="D427" s="254"/>
      <c r="E427" s="254"/>
      <c r="F427" s="254"/>
      <c r="G427" s="254"/>
      <c r="H427" s="152"/>
      <c r="I427" s="152"/>
      <c r="J427" s="152"/>
      <c r="K427" s="152"/>
      <c r="L427" s="152"/>
      <c r="M427" s="152"/>
      <c r="N427" s="151"/>
      <c r="O427" s="151"/>
      <c r="P427" s="151"/>
      <c r="Q427" s="151"/>
      <c r="R427" s="152"/>
      <c r="S427" s="152"/>
      <c r="T427" s="152"/>
      <c r="U427" s="152"/>
      <c r="V427" s="152"/>
      <c r="W427" s="152"/>
      <c r="X427" s="152"/>
      <c r="Y427" s="152"/>
      <c r="Z427" s="141"/>
      <c r="AA427" s="141"/>
      <c r="AB427" s="141"/>
      <c r="AC427" s="141"/>
      <c r="AD427" s="141"/>
      <c r="AE427" s="141"/>
      <c r="AF427" s="141"/>
      <c r="AG427" s="141" t="s">
        <v>246</v>
      </c>
      <c r="AH427" s="141"/>
      <c r="AI427" s="141"/>
      <c r="AJ427" s="141"/>
      <c r="AK427" s="141"/>
      <c r="AL427" s="141"/>
      <c r="AM427" s="141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141"/>
      <c r="AY427" s="141"/>
      <c r="AZ427" s="141"/>
      <c r="BA427" s="171" t="str">
        <f>C427</f>
        <v>Náklady na ztížené podmínky provádění tam, kde se vyskytují omezující vlivy konkrétního prostředí, které mají prokazatelný vliv na provádění stavebních prací.</v>
      </c>
      <c r="BB427" s="141"/>
      <c r="BC427" s="141"/>
      <c r="BD427" s="141"/>
      <c r="BE427" s="141"/>
      <c r="BF427" s="141"/>
      <c r="BG427" s="141"/>
      <c r="BH427" s="141"/>
    </row>
    <row r="428" spans="1:60" x14ac:dyDescent="0.2">
      <c r="A428" s="157" t="s">
        <v>228</v>
      </c>
      <c r="B428" s="158" t="s">
        <v>200</v>
      </c>
      <c r="C428" s="180" t="s">
        <v>27</v>
      </c>
      <c r="D428" s="159"/>
      <c r="E428" s="160"/>
      <c r="F428" s="161"/>
      <c r="G428" s="161">
        <f>SUMIF(AG429:AG440,"&lt;&gt;NOR",G429:G440)</f>
        <v>0</v>
      </c>
      <c r="H428" s="161"/>
      <c r="I428" s="161">
        <f>SUM(I429:I440)</f>
        <v>0</v>
      </c>
      <c r="J428" s="161"/>
      <c r="K428" s="161">
        <f>SUM(K429:K440)</f>
        <v>0</v>
      </c>
      <c r="L428" s="161"/>
      <c r="M428" s="161">
        <f>SUM(M429:M440)</f>
        <v>0</v>
      </c>
      <c r="N428" s="160"/>
      <c r="O428" s="160">
        <f>SUM(O429:O440)</f>
        <v>0</v>
      </c>
      <c r="P428" s="160"/>
      <c r="Q428" s="160">
        <f>SUM(Q429:Q440)</f>
        <v>0</v>
      </c>
      <c r="R428" s="161"/>
      <c r="S428" s="161"/>
      <c r="T428" s="162"/>
      <c r="U428" s="156"/>
      <c r="V428" s="156">
        <f>SUM(V429:V440)</f>
        <v>0</v>
      </c>
      <c r="W428" s="156"/>
      <c r="X428" s="156"/>
      <c r="Y428" s="156"/>
      <c r="AG428" t="s">
        <v>229</v>
      </c>
    </row>
    <row r="429" spans="1:60" outlineLevel="1" x14ac:dyDescent="0.2">
      <c r="A429" s="164">
        <v>144</v>
      </c>
      <c r="B429" s="165" t="s">
        <v>562</v>
      </c>
      <c r="C429" s="181" t="s">
        <v>563</v>
      </c>
      <c r="D429" s="166" t="s">
        <v>551</v>
      </c>
      <c r="E429" s="167">
        <v>1</v>
      </c>
      <c r="F429" s="168"/>
      <c r="G429" s="169">
        <f>ROUND(E429*F429,2)</f>
        <v>0</v>
      </c>
      <c r="H429" s="168"/>
      <c r="I429" s="169">
        <f>ROUND(E429*H429,2)</f>
        <v>0</v>
      </c>
      <c r="J429" s="168"/>
      <c r="K429" s="169">
        <f>ROUND(E429*J429,2)</f>
        <v>0</v>
      </c>
      <c r="L429" s="169">
        <v>21</v>
      </c>
      <c r="M429" s="169">
        <f>G429*(1+L429/100)</f>
        <v>0</v>
      </c>
      <c r="N429" s="167">
        <v>0</v>
      </c>
      <c r="O429" s="167">
        <f>ROUND(E429*N429,2)</f>
        <v>0</v>
      </c>
      <c r="P429" s="167">
        <v>0</v>
      </c>
      <c r="Q429" s="167">
        <f>ROUND(E429*P429,2)</f>
        <v>0</v>
      </c>
      <c r="R429" s="169"/>
      <c r="S429" s="169" t="s">
        <v>234</v>
      </c>
      <c r="T429" s="170" t="s">
        <v>275</v>
      </c>
      <c r="U429" s="152">
        <v>0</v>
      </c>
      <c r="V429" s="152">
        <f>ROUND(E429*U429,2)</f>
        <v>0</v>
      </c>
      <c r="W429" s="152"/>
      <c r="X429" s="152" t="s">
        <v>552</v>
      </c>
      <c r="Y429" s="152" t="s">
        <v>236</v>
      </c>
      <c r="Z429" s="141"/>
      <c r="AA429" s="141"/>
      <c r="AB429" s="141"/>
      <c r="AC429" s="141"/>
      <c r="AD429" s="141"/>
      <c r="AE429" s="141"/>
      <c r="AF429" s="141"/>
      <c r="AG429" s="141" t="s">
        <v>553</v>
      </c>
      <c r="AH429" s="141"/>
      <c r="AI429" s="141"/>
      <c r="AJ429" s="141"/>
      <c r="AK429" s="141"/>
      <c r="AL429" s="141"/>
      <c r="AM429" s="141"/>
      <c r="AN429" s="141"/>
      <c r="AO429" s="141"/>
      <c r="AP429" s="141"/>
      <c r="AQ429" s="141"/>
      <c r="AR429" s="141"/>
      <c r="AS429" s="141"/>
      <c r="AT429" s="141"/>
      <c r="AU429" s="141"/>
      <c r="AV429" s="141"/>
      <c r="AW429" s="141"/>
      <c r="AX429" s="141"/>
      <c r="AY429" s="141"/>
      <c r="AZ429" s="141"/>
      <c r="BA429" s="141"/>
      <c r="BB429" s="141"/>
      <c r="BC429" s="141"/>
      <c r="BD429" s="141"/>
      <c r="BE429" s="141"/>
      <c r="BF429" s="141"/>
      <c r="BG429" s="141"/>
      <c r="BH429" s="141"/>
    </row>
    <row r="430" spans="1:60" ht="22.5" outlineLevel="2" x14ac:dyDescent="0.2">
      <c r="A430" s="148"/>
      <c r="B430" s="149"/>
      <c r="C430" s="253" t="s">
        <v>564</v>
      </c>
      <c r="D430" s="254"/>
      <c r="E430" s="254"/>
      <c r="F430" s="254"/>
      <c r="G430" s="254"/>
      <c r="H430" s="152"/>
      <c r="I430" s="152"/>
      <c r="J430" s="152"/>
      <c r="K430" s="152"/>
      <c r="L430" s="152"/>
      <c r="M430" s="152"/>
      <c r="N430" s="151"/>
      <c r="O430" s="151"/>
      <c r="P430" s="151"/>
      <c r="Q430" s="151"/>
      <c r="R430" s="152"/>
      <c r="S430" s="152"/>
      <c r="T430" s="152"/>
      <c r="U430" s="152"/>
      <c r="V430" s="152"/>
      <c r="W430" s="152"/>
      <c r="X430" s="152"/>
      <c r="Y430" s="152"/>
      <c r="Z430" s="141"/>
      <c r="AA430" s="141"/>
      <c r="AB430" s="141"/>
      <c r="AC430" s="141"/>
      <c r="AD430" s="141"/>
      <c r="AE430" s="141"/>
      <c r="AF430" s="141"/>
      <c r="AG430" s="141" t="s">
        <v>246</v>
      </c>
      <c r="AH430" s="141"/>
      <c r="AI430" s="141"/>
      <c r="AJ430" s="141"/>
      <c r="AK430" s="141"/>
      <c r="AL430" s="141"/>
      <c r="AM430" s="141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141"/>
      <c r="AY430" s="141"/>
      <c r="AZ430" s="141"/>
      <c r="BA430" s="171" t="str">
        <f>C430</f>
        <v>Náklady dodavatele vyplývající z povinností dodavatele stanovených obchodními podmínkami před zahájením stavebních prací. Tato skupina zahrnuje zejména náklady na přípravné činnosti.</v>
      </c>
      <c r="BB430" s="141"/>
      <c r="BC430" s="141"/>
      <c r="BD430" s="141"/>
      <c r="BE430" s="141"/>
      <c r="BF430" s="141"/>
      <c r="BG430" s="141"/>
      <c r="BH430" s="141"/>
    </row>
    <row r="431" spans="1:60" outlineLevel="1" x14ac:dyDescent="0.2">
      <c r="A431" s="164">
        <v>145</v>
      </c>
      <c r="B431" s="165" t="s">
        <v>565</v>
      </c>
      <c r="C431" s="181" t="s">
        <v>566</v>
      </c>
      <c r="D431" s="166" t="s">
        <v>551</v>
      </c>
      <c r="E431" s="167">
        <v>1</v>
      </c>
      <c r="F431" s="168"/>
      <c r="G431" s="169">
        <f>ROUND(E431*F431,2)</f>
        <v>0</v>
      </c>
      <c r="H431" s="168"/>
      <c r="I431" s="169">
        <f>ROUND(E431*H431,2)</f>
        <v>0</v>
      </c>
      <c r="J431" s="168"/>
      <c r="K431" s="169">
        <f>ROUND(E431*J431,2)</f>
        <v>0</v>
      </c>
      <c r="L431" s="169">
        <v>21</v>
      </c>
      <c r="M431" s="169">
        <f>G431*(1+L431/100)</f>
        <v>0</v>
      </c>
      <c r="N431" s="167">
        <v>0</v>
      </c>
      <c r="O431" s="167">
        <f>ROUND(E431*N431,2)</f>
        <v>0</v>
      </c>
      <c r="P431" s="167">
        <v>0</v>
      </c>
      <c r="Q431" s="167">
        <f>ROUND(E431*P431,2)</f>
        <v>0</v>
      </c>
      <c r="R431" s="169"/>
      <c r="S431" s="169" t="s">
        <v>234</v>
      </c>
      <c r="T431" s="170" t="s">
        <v>275</v>
      </c>
      <c r="U431" s="152">
        <v>0</v>
      </c>
      <c r="V431" s="152">
        <f>ROUND(E431*U431,2)</f>
        <v>0</v>
      </c>
      <c r="W431" s="152"/>
      <c r="X431" s="152" t="s">
        <v>552</v>
      </c>
      <c r="Y431" s="152" t="s">
        <v>236</v>
      </c>
      <c r="Z431" s="141"/>
      <c r="AA431" s="141"/>
      <c r="AB431" s="141"/>
      <c r="AC431" s="141"/>
      <c r="AD431" s="141"/>
      <c r="AE431" s="141"/>
      <c r="AF431" s="141"/>
      <c r="AG431" s="141" t="s">
        <v>553</v>
      </c>
      <c r="AH431" s="141"/>
      <c r="AI431" s="141"/>
      <c r="AJ431" s="141"/>
      <c r="AK431" s="141"/>
      <c r="AL431" s="141"/>
      <c r="AM431" s="141"/>
      <c r="AN431" s="141"/>
      <c r="AO431" s="141"/>
      <c r="AP431" s="141"/>
      <c r="AQ431" s="141"/>
      <c r="AR431" s="141"/>
      <c r="AS431" s="141"/>
      <c r="AT431" s="141"/>
      <c r="AU431" s="141"/>
      <c r="AV431" s="141"/>
      <c r="AW431" s="141"/>
      <c r="AX431" s="141"/>
      <c r="AY431" s="141"/>
      <c r="AZ431" s="141"/>
      <c r="BA431" s="141"/>
      <c r="BB431" s="141"/>
      <c r="BC431" s="141"/>
      <c r="BD431" s="141"/>
      <c r="BE431" s="141"/>
      <c r="BF431" s="141"/>
      <c r="BG431" s="141"/>
      <c r="BH431" s="141"/>
    </row>
    <row r="432" spans="1:60" outlineLevel="2" x14ac:dyDescent="0.2">
      <c r="A432" s="148"/>
      <c r="B432" s="149"/>
      <c r="C432" s="253" t="s">
        <v>567</v>
      </c>
      <c r="D432" s="254"/>
      <c r="E432" s="254"/>
      <c r="F432" s="254"/>
      <c r="G432" s="254"/>
      <c r="H432" s="152"/>
      <c r="I432" s="152"/>
      <c r="J432" s="152"/>
      <c r="K432" s="152"/>
      <c r="L432" s="152"/>
      <c r="M432" s="152"/>
      <c r="N432" s="151"/>
      <c r="O432" s="151"/>
      <c r="P432" s="151"/>
      <c r="Q432" s="151"/>
      <c r="R432" s="152"/>
      <c r="S432" s="152"/>
      <c r="T432" s="152"/>
      <c r="U432" s="152"/>
      <c r="V432" s="152"/>
      <c r="W432" s="152"/>
      <c r="X432" s="152"/>
      <c r="Y432" s="152"/>
      <c r="Z432" s="141"/>
      <c r="AA432" s="141"/>
      <c r="AB432" s="141"/>
      <c r="AC432" s="141"/>
      <c r="AD432" s="141"/>
      <c r="AE432" s="141"/>
      <c r="AF432" s="141"/>
      <c r="AG432" s="141" t="s">
        <v>246</v>
      </c>
      <c r="AH432" s="141"/>
      <c r="AI432" s="141"/>
      <c r="AJ432" s="141"/>
      <c r="AK432" s="141"/>
      <c r="AL432" s="141"/>
      <c r="AM432" s="141"/>
      <c r="AN432" s="141"/>
      <c r="AO432" s="141"/>
      <c r="AP432" s="141"/>
      <c r="AQ432" s="141"/>
      <c r="AR432" s="141"/>
      <c r="AS432" s="141"/>
      <c r="AT432" s="141"/>
      <c r="AU432" s="141"/>
      <c r="AV432" s="141"/>
      <c r="AW432" s="141"/>
      <c r="AX432" s="141"/>
      <c r="AY432" s="141"/>
      <c r="AZ432" s="141"/>
      <c r="BA432" s="171" t="str">
        <f>C432</f>
        <v>Náklady na vypracování Dílenských (Výrobních) dokumentacích.....viz další požadavky na výkrese a popis v TZ.</v>
      </c>
      <c r="BB432" s="141"/>
      <c r="BC432" s="141"/>
      <c r="BD432" s="141"/>
      <c r="BE432" s="141"/>
      <c r="BF432" s="141"/>
      <c r="BG432" s="141"/>
      <c r="BH432" s="141"/>
    </row>
    <row r="433" spans="1:60" outlineLevel="1" x14ac:dyDescent="0.2">
      <c r="A433" s="164">
        <v>146</v>
      </c>
      <c r="B433" s="165" t="s">
        <v>568</v>
      </c>
      <c r="C433" s="181" t="s">
        <v>569</v>
      </c>
      <c r="D433" s="166" t="s">
        <v>551</v>
      </c>
      <c r="E433" s="167">
        <v>1</v>
      </c>
      <c r="F433" s="168"/>
      <c r="G433" s="169">
        <f>ROUND(E433*F433,2)</f>
        <v>0</v>
      </c>
      <c r="H433" s="168"/>
      <c r="I433" s="169">
        <f>ROUND(E433*H433,2)</f>
        <v>0</v>
      </c>
      <c r="J433" s="168"/>
      <c r="K433" s="169">
        <f>ROUND(E433*J433,2)</f>
        <v>0</v>
      </c>
      <c r="L433" s="169">
        <v>21</v>
      </c>
      <c r="M433" s="169">
        <f>G433*(1+L433/100)</f>
        <v>0</v>
      </c>
      <c r="N433" s="167">
        <v>0</v>
      </c>
      <c r="O433" s="167">
        <f>ROUND(E433*N433,2)</f>
        <v>0</v>
      </c>
      <c r="P433" s="167">
        <v>0</v>
      </c>
      <c r="Q433" s="167">
        <f>ROUND(E433*P433,2)</f>
        <v>0</v>
      </c>
      <c r="R433" s="169"/>
      <c r="S433" s="169" t="s">
        <v>234</v>
      </c>
      <c r="T433" s="170" t="s">
        <v>275</v>
      </c>
      <c r="U433" s="152">
        <v>0</v>
      </c>
      <c r="V433" s="152">
        <f>ROUND(E433*U433,2)</f>
        <v>0</v>
      </c>
      <c r="W433" s="152"/>
      <c r="X433" s="152" t="s">
        <v>552</v>
      </c>
      <c r="Y433" s="152" t="s">
        <v>236</v>
      </c>
      <c r="Z433" s="141"/>
      <c r="AA433" s="141"/>
      <c r="AB433" s="141"/>
      <c r="AC433" s="141"/>
      <c r="AD433" s="141"/>
      <c r="AE433" s="141"/>
      <c r="AF433" s="141"/>
      <c r="AG433" s="141" t="s">
        <v>553</v>
      </c>
      <c r="AH433" s="141"/>
      <c r="AI433" s="141"/>
      <c r="AJ433" s="141"/>
      <c r="AK433" s="141"/>
      <c r="AL433" s="141"/>
      <c r="AM433" s="141"/>
      <c r="AN433" s="141"/>
      <c r="AO433" s="141"/>
      <c r="AP433" s="141"/>
      <c r="AQ433" s="141"/>
      <c r="AR433" s="141"/>
      <c r="AS433" s="141"/>
      <c r="AT433" s="141"/>
      <c r="AU433" s="141"/>
      <c r="AV433" s="141"/>
      <c r="AW433" s="141"/>
      <c r="AX433" s="141"/>
      <c r="AY433" s="141"/>
      <c r="AZ433" s="141"/>
      <c r="BA433" s="141"/>
      <c r="BB433" s="141"/>
      <c r="BC433" s="141"/>
      <c r="BD433" s="141"/>
      <c r="BE433" s="141"/>
      <c r="BF433" s="141"/>
      <c r="BG433" s="141"/>
      <c r="BH433" s="141"/>
    </row>
    <row r="434" spans="1:60" ht="22.5" outlineLevel="2" x14ac:dyDescent="0.2">
      <c r="A434" s="148"/>
      <c r="B434" s="149"/>
      <c r="C434" s="253" t="s">
        <v>570</v>
      </c>
      <c r="D434" s="254"/>
      <c r="E434" s="254"/>
      <c r="F434" s="254"/>
      <c r="G434" s="254"/>
      <c r="H434" s="152"/>
      <c r="I434" s="152"/>
      <c r="J434" s="152"/>
      <c r="K434" s="152"/>
      <c r="L434" s="152"/>
      <c r="M434" s="152"/>
      <c r="N434" s="151"/>
      <c r="O434" s="151"/>
      <c r="P434" s="151"/>
      <c r="Q434" s="151"/>
      <c r="R434" s="152"/>
      <c r="S434" s="152"/>
      <c r="T434" s="152"/>
      <c r="U434" s="152"/>
      <c r="V434" s="152"/>
      <c r="W434" s="152"/>
      <c r="X434" s="152"/>
      <c r="Y434" s="152"/>
      <c r="Z434" s="141"/>
      <c r="AA434" s="141"/>
      <c r="AB434" s="141"/>
      <c r="AC434" s="141"/>
      <c r="AD434" s="141"/>
      <c r="AE434" s="141"/>
      <c r="AF434" s="141"/>
      <c r="AG434" s="141" t="s">
        <v>246</v>
      </c>
      <c r="AH434" s="141"/>
      <c r="AI434" s="141"/>
      <c r="AJ434" s="141"/>
      <c r="AK434" s="141"/>
      <c r="AL434" s="141"/>
      <c r="AM434" s="141"/>
      <c r="AN434" s="141"/>
      <c r="AO434" s="141"/>
      <c r="AP434" s="141"/>
      <c r="AQ434" s="141"/>
      <c r="AR434" s="141"/>
      <c r="AS434" s="141"/>
      <c r="AT434" s="141"/>
      <c r="AU434" s="141"/>
      <c r="AV434" s="141"/>
      <c r="AW434" s="141"/>
      <c r="AX434" s="141"/>
      <c r="AY434" s="141"/>
      <c r="AZ434" s="141"/>
      <c r="BA434" s="171" t="str">
        <f>C434</f>
        <v>Náklady na veškeré geodetické práce (vytýčení stáv.sítí a rozvodů, vytýčení a rozměření nového stavu, geodetické práce v průběhu výstavby, apod.)</v>
      </c>
      <c r="BB434" s="141"/>
      <c r="BC434" s="141"/>
      <c r="BD434" s="141"/>
      <c r="BE434" s="141"/>
      <c r="BF434" s="141"/>
      <c r="BG434" s="141"/>
      <c r="BH434" s="141"/>
    </row>
    <row r="435" spans="1:60" outlineLevel="1" x14ac:dyDescent="0.2">
      <c r="A435" s="164">
        <v>147</v>
      </c>
      <c r="B435" s="165" t="s">
        <v>571</v>
      </c>
      <c r="C435" s="181" t="s">
        <v>572</v>
      </c>
      <c r="D435" s="166" t="s">
        <v>551</v>
      </c>
      <c r="E435" s="167">
        <v>1</v>
      </c>
      <c r="F435" s="168"/>
      <c r="G435" s="169">
        <f>ROUND(E435*F435,2)</f>
        <v>0</v>
      </c>
      <c r="H435" s="168"/>
      <c r="I435" s="169">
        <f>ROUND(E435*H435,2)</f>
        <v>0</v>
      </c>
      <c r="J435" s="168"/>
      <c r="K435" s="169">
        <f>ROUND(E435*J435,2)</f>
        <v>0</v>
      </c>
      <c r="L435" s="169">
        <v>21</v>
      </c>
      <c r="M435" s="169">
        <f>G435*(1+L435/100)</f>
        <v>0</v>
      </c>
      <c r="N435" s="167">
        <v>0</v>
      </c>
      <c r="O435" s="167">
        <f>ROUND(E435*N435,2)</f>
        <v>0</v>
      </c>
      <c r="P435" s="167">
        <v>0</v>
      </c>
      <c r="Q435" s="167">
        <f>ROUND(E435*P435,2)</f>
        <v>0</v>
      </c>
      <c r="R435" s="169"/>
      <c r="S435" s="169" t="s">
        <v>234</v>
      </c>
      <c r="T435" s="170" t="s">
        <v>275</v>
      </c>
      <c r="U435" s="152">
        <v>0</v>
      </c>
      <c r="V435" s="152">
        <f>ROUND(E435*U435,2)</f>
        <v>0</v>
      </c>
      <c r="W435" s="152"/>
      <c r="X435" s="152" t="s">
        <v>552</v>
      </c>
      <c r="Y435" s="152" t="s">
        <v>236</v>
      </c>
      <c r="Z435" s="141"/>
      <c r="AA435" s="141"/>
      <c r="AB435" s="141"/>
      <c r="AC435" s="141"/>
      <c r="AD435" s="141"/>
      <c r="AE435" s="141"/>
      <c r="AF435" s="141"/>
      <c r="AG435" s="141" t="s">
        <v>553</v>
      </c>
      <c r="AH435" s="141"/>
      <c r="AI435" s="141"/>
      <c r="AJ435" s="141"/>
      <c r="AK435" s="141"/>
      <c r="AL435" s="141"/>
      <c r="AM435" s="141"/>
      <c r="AN435" s="141"/>
      <c r="AO435" s="141"/>
      <c r="AP435" s="141"/>
      <c r="AQ435" s="141"/>
      <c r="AR435" s="141"/>
      <c r="AS435" s="141"/>
      <c r="AT435" s="141"/>
      <c r="AU435" s="141"/>
      <c r="AV435" s="141"/>
      <c r="AW435" s="141"/>
      <c r="AX435" s="141"/>
      <c r="AY435" s="141"/>
      <c r="AZ435" s="141"/>
      <c r="BA435" s="141"/>
      <c r="BB435" s="141"/>
      <c r="BC435" s="141"/>
      <c r="BD435" s="141"/>
      <c r="BE435" s="141"/>
      <c r="BF435" s="141"/>
      <c r="BG435" s="141"/>
      <c r="BH435" s="141"/>
    </row>
    <row r="436" spans="1:60" ht="22.5" outlineLevel="2" x14ac:dyDescent="0.2">
      <c r="A436" s="148"/>
      <c r="B436" s="149"/>
      <c r="C436" s="253" t="s">
        <v>573</v>
      </c>
      <c r="D436" s="254"/>
      <c r="E436" s="254"/>
      <c r="F436" s="254"/>
      <c r="G436" s="254"/>
      <c r="H436" s="152"/>
      <c r="I436" s="152"/>
      <c r="J436" s="152"/>
      <c r="K436" s="152"/>
      <c r="L436" s="152"/>
      <c r="M436" s="152"/>
      <c r="N436" s="151"/>
      <c r="O436" s="151"/>
      <c r="P436" s="151"/>
      <c r="Q436" s="151"/>
      <c r="R436" s="152"/>
      <c r="S436" s="152"/>
      <c r="T436" s="152"/>
      <c r="U436" s="152"/>
      <c r="V436" s="152"/>
      <c r="W436" s="152"/>
      <c r="X436" s="152"/>
      <c r="Y436" s="152"/>
      <c r="Z436" s="141"/>
      <c r="AA436" s="141"/>
      <c r="AB436" s="141"/>
      <c r="AC436" s="141"/>
      <c r="AD436" s="141"/>
      <c r="AE436" s="141"/>
      <c r="AF436" s="141"/>
      <c r="AG436" s="141" t="s">
        <v>246</v>
      </c>
      <c r="AH436" s="141"/>
      <c r="AI436" s="141"/>
      <c r="AJ436" s="141"/>
      <c r="AK436" s="141"/>
      <c r="AL436" s="141"/>
      <c r="AM436" s="141"/>
      <c r="AN436" s="141"/>
      <c r="AO436" s="141"/>
      <c r="AP436" s="141"/>
      <c r="AQ436" s="141"/>
      <c r="AR436" s="141"/>
      <c r="AS436" s="141"/>
      <c r="AT436" s="141"/>
      <c r="AU436" s="141"/>
      <c r="AV436" s="141"/>
      <c r="AW436" s="141"/>
      <c r="AX436" s="141"/>
      <c r="AY436" s="141"/>
      <c r="AZ436" s="141"/>
      <c r="BA436" s="171" t="str">
        <f>C436</f>
        <v>Náklady zhotovitele, související s prováděním zkoušek a revizí předepsaných technickými normami nebo objednatelem a které jsou pro provedení díla nezbytné.</v>
      </c>
      <c r="BB436" s="141"/>
      <c r="BC436" s="141"/>
      <c r="BD436" s="141"/>
      <c r="BE436" s="141"/>
      <c r="BF436" s="141"/>
      <c r="BG436" s="141"/>
      <c r="BH436" s="141"/>
    </row>
    <row r="437" spans="1:60" outlineLevel="1" x14ac:dyDescent="0.2">
      <c r="A437" s="164">
        <v>148</v>
      </c>
      <c r="B437" s="165" t="s">
        <v>574</v>
      </c>
      <c r="C437" s="181" t="s">
        <v>575</v>
      </c>
      <c r="D437" s="166" t="s">
        <v>551</v>
      </c>
      <c r="E437" s="167">
        <v>1</v>
      </c>
      <c r="F437" s="168"/>
      <c r="G437" s="169">
        <f>ROUND(E437*F437,2)</f>
        <v>0</v>
      </c>
      <c r="H437" s="168"/>
      <c r="I437" s="169">
        <f>ROUND(E437*H437,2)</f>
        <v>0</v>
      </c>
      <c r="J437" s="168"/>
      <c r="K437" s="169">
        <f>ROUND(E437*J437,2)</f>
        <v>0</v>
      </c>
      <c r="L437" s="169">
        <v>21</v>
      </c>
      <c r="M437" s="169">
        <f>G437*(1+L437/100)</f>
        <v>0</v>
      </c>
      <c r="N437" s="167">
        <v>0</v>
      </c>
      <c r="O437" s="167">
        <f>ROUND(E437*N437,2)</f>
        <v>0</v>
      </c>
      <c r="P437" s="167">
        <v>0</v>
      </c>
      <c r="Q437" s="167">
        <f>ROUND(E437*P437,2)</f>
        <v>0</v>
      </c>
      <c r="R437" s="169"/>
      <c r="S437" s="169" t="s">
        <v>234</v>
      </c>
      <c r="T437" s="170" t="s">
        <v>275</v>
      </c>
      <c r="U437" s="152">
        <v>0</v>
      </c>
      <c r="V437" s="152">
        <f>ROUND(E437*U437,2)</f>
        <v>0</v>
      </c>
      <c r="W437" s="152"/>
      <c r="X437" s="152" t="s">
        <v>552</v>
      </c>
      <c r="Y437" s="152" t="s">
        <v>236</v>
      </c>
      <c r="Z437" s="141"/>
      <c r="AA437" s="141"/>
      <c r="AB437" s="141"/>
      <c r="AC437" s="141"/>
      <c r="AD437" s="141"/>
      <c r="AE437" s="141"/>
      <c r="AF437" s="141"/>
      <c r="AG437" s="141" t="s">
        <v>553</v>
      </c>
      <c r="AH437" s="141"/>
      <c r="AI437" s="141"/>
      <c r="AJ437" s="141"/>
      <c r="AK437" s="141"/>
      <c r="AL437" s="141"/>
      <c r="AM437" s="141"/>
      <c r="AN437" s="141"/>
      <c r="AO437" s="141"/>
      <c r="AP437" s="141"/>
      <c r="AQ437" s="141"/>
      <c r="AR437" s="141"/>
      <c r="AS437" s="141"/>
      <c r="AT437" s="141"/>
      <c r="AU437" s="141"/>
      <c r="AV437" s="141"/>
      <c r="AW437" s="141"/>
      <c r="AX437" s="141"/>
      <c r="AY437" s="141"/>
      <c r="AZ437" s="141"/>
      <c r="BA437" s="141"/>
      <c r="BB437" s="141"/>
      <c r="BC437" s="141"/>
      <c r="BD437" s="141"/>
      <c r="BE437" s="141"/>
      <c r="BF437" s="141"/>
      <c r="BG437" s="141"/>
      <c r="BH437" s="141"/>
    </row>
    <row r="438" spans="1:60" ht="22.5" outlineLevel="2" x14ac:dyDescent="0.2">
      <c r="A438" s="148"/>
      <c r="B438" s="149"/>
      <c r="C438" s="253" t="s">
        <v>576</v>
      </c>
      <c r="D438" s="254"/>
      <c r="E438" s="254"/>
      <c r="F438" s="254"/>
      <c r="G438" s="254"/>
      <c r="H438" s="152"/>
      <c r="I438" s="152"/>
      <c r="J438" s="152"/>
      <c r="K438" s="152"/>
      <c r="L438" s="152"/>
      <c r="M438" s="152"/>
      <c r="N438" s="151"/>
      <c r="O438" s="151"/>
      <c r="P438" s="151"/>
      <c r="Q438" s="151"/>
      <c r="R438" s="152"/>
      <c r="S438" s="152"/>
      <c r="T438" s="152"/>
      <c r="U438" s="152"/>
      <c r="V438" s="152"/>
      <c r="W438" s="152"/>
      <c r="X438" s="152"/>
      <c r="Y438" s="152"/>
      <c r="Z438" s="141"/>
      <c r="AA438" s="141"/>
      <c r="AB438" s="141"/>
      <c r="AC438" s="141"/>
      <c r="AD438" s="141"/>
      <c r="AE438" s="141"/>
      <c r="AF438" s="141"/>
      <c r="AG438" s="141" t="s">
        <v>246</v>
      </c>
      <c r="AH438" s="141"/>
      <c r="AI438" s="141"/>
      <c r="AJ438" s="141"/>
      <c r="AK438" s="141"/>
      <c r="AL438" s="141"/>
      <c r="AM438" s="141"/>
      <c r="AN438" s="141"/>
      <c r="AO438" s="141"/>
      <c r="AP438" s="141"/>
      <c r="AQ438" s="141"/>
      <c r="AR438" s="141"/>
      <c r="AS438" s="141"/>
      <c r="AT438" s="141"/>
      <c r="AU438" s="141"/>
      <c r="AV438" s="141"/>
      <c r="AW438" s="141"/>
      <c r="AX438" s="141"/>
      <c r="AY438" s="141"/>
      <c r="AZ438" s="141"/>
      <c r="BA438" s="171" t="str">
        <f>C438</f>
        <v>Náklady na vyhotovení dokumentace skutečného provedení stavby a její předání objednateli v požadované formě a požadovaném počtu. (Vyznačení změn do DPS).</v>
      </c>
      <c r="BB438" s="141"/>
      <c r="BC438" s="141"/>
      <c r="BD438" s="141"/>
      <c r="BE438" s="141"/>
      <c r="BF438" s="141"/>
      <c r="BG438" s="141"/>
      <c r="BH438" s="141"/>
    </row>
    <row r="439" spans="1:60" outlineLevel="1" x14ac:dyDescent="0.2">
      <c r="A439" s="164">
        <v>149</v>
      </c>
      <c r="B439" s="165" t="s">
        <v>577</v>
      </c>
      <c r="C439" s="181" t="s">
        <v>578</v>
      </c>
      <c r="D439" s="166" t="s">
        <v>551</v>
      </c>
      <c r="E439" s="167">
        <v>1</v>
      </c>
      <c r="F439" s="168"/>
      <c r="G439" s="169">
        <f>ROUND(E439*F439,2)</f>
        <v>0</v>
      </c>
      <c r="H439" s="168"/>
      <c r="I439" s="169">
        <f>ROUND(E439*H439,2)</f>
        <v>0</v>
      </c>
      <c r="J439" s="168"/>
      <c r="K439" s="169">
        <f>ROUND(E439*J439,2)</f>
        <v>0</v>
      </c>
      <c r="L439" s="169">
        <v>21</v>
      </c>
      <c r="M439" s="169">
        <f>G439*(1+L439/100)</f>
        <v>0</v>
      </c>
      <c r="N439" s="167">
        <v>0</v>
      </c>
      <c r="O439" s="167">
        <f>ROUND(E439*N439,2)</f>
        <v>0</v>
      </c>
      <c r="P439" s="167">
        <v>0</v>
      </c>
      <c r="Q439" s="167">
        <f>ROUND(E439*P439,2)</f>
        <v>0</v>
      </c>
      <c r="R439" s="169"/>
      <c r="S439" s="169" t="s">
        <v>234</v>
      </c>
      <c r="T439" s="170" t="s">
        <v>275</v>
      </c>
      <c r="U439" s="152">
        <v>0</v>
      </c>
      <c r="V439" s="152">
        <f>ROUND(E439*U439,2)</f>
        <v>0</v>
      </c>
      <c r="W439" s="152"/>
      <c r="X439" s="152" t="s">
        <v>552</v>
      </c>
      <c r="Y439" s="152" t="s">
        <v>236</v>
      </c>
      <c r="Z439" s="141"/>
      <c r="AA439" s="141"/>
      <c r="AB439" s="141"/>
      <c r="AC439" s="141"/>
      <c r="AD439" s="141"/>
      <c r="AE439" s="141"/>
      <c r="AF439" s="141"/>
      <c r="AG439" s="141" t="s">
        <v>553</v>
      </c>
      <c r="AH439" s="141"/>
      <c r="AI439" s="141"/>
      <c r="AJ439" s="141"/>
      <c r="AK439" s="141"/>
      <c r="AL439" s="141"/>
      <c r="AM439" s="141"/>
      <c r="AN439" s="141"/>
      <c r="AO439" s="141"/>
      <c r="AP439" s="141"/>
      <c r="AQ439" s="141"/>
      <c r="AR439" s="141"/>
      <c r="AS439" s="141"/>
      <c r="AT439" s="141"/>
      <c r="AU439" s="141"/>
      <c r="AV439" s="141"/>
      <c r="AW439" s="141"/>
      <c r="AX439" s="141"/>
      <c r="AY439" s="141"/>
      <c r="AZ439" s="141"/>
      <c r="BA439" s="141"/>
      <c r="BB439" s="141"/>
      <c r="BC439" s="141"/>
      <c r="BD439" s="141"/>
      <c r="BE439" s="141"/>
      <c r="BF439" s="141"/>
      <c r="BG439" s="141"/>
      <c r="BH439" s="141"/>
    </row>
    <row r="440" spans="1:60" ht="22.5" outlineLevel="2" x14ac:dyDescent="0.2">
      <c r="A440" s="148"/>
      <c r="B440" s="149"/>
      <c r="C440" s="253" t="s">
        <v>579</v>
      </c>
      <c r="D440" s="254"/>
      <c r="E440" s="254"/>
      <c r="F440" s="254"/>
      <c r="G440" s="254"/>
      <c r="H440" s="152"/>
      <c r="I440" s="152"/>
      <c r="J440" s="152"/>
      <c r="K440" s="152"/>
      <c r="L440" s="152"/>
      <c r="M440" s="152"/>
      <c r="N440" s="151"/>
      <c r="O440" s="151"/>
      <c r="P440" s="151"/>
      <c r="Q440" s="151"/>
      <c r="R440" s="152"/>
      <c r="S440" s="152"/>
      <c r="T440" s="152"/>
      <c r="U440" s="152"/>
      <c r="V440" s="152"/>
      <c r="W440" s="152"/>
      <c r="X440" s="152"/>
      <c r="Y440" s="152"/>
      <c r="Z440" s="141"/>
      <c r="AA440" s="141"/>
      <c r="AB440" s="141"/>
      <c r="AC440" s="141"/>
      <c r="AD440" s="141"/>
      <c r="AE440" s="141"/>
      <c r="AF440" s="141"/>
      <c r="AG440" s="141" t="s">
        <v>246</v>
      </c>
      <c r="AH440" s="141"/>
      <c r="AI440" s="141"/>
      <c r="AJ440" s="141"/>
      <c r="AK440" s="141"/>
      <c r="AL440" s="141"/>
      <c r="AM440" s="141"/>
      <c r="AN440" s="141"/>
      <c r="AO440" s="141"/>
      <c r="AP440" s="141"/>
      <c r="AQ440" s="141"/>
      <c r="AR440" s="141"/>
      <c r="AS440" s="141"/>
      <c r="AT440" s="141"/>
      <c r="AU440" s="141"/>
      <c r="AV440" s="141"/>
      <c r="AW440" s="141"/>
      <c r="AX440" s="141"/>
      <c r="AY440" s="141"/>
      <c r="AZ440" s="141"/>
      <c r="BA440" s="171" t="str">
        <f>C440</f>
        <v>Náklady na provedení skutečného zaměření stavby+geometrický plán s ověřením v rozsahu nezbytném pro zápis změny do katastru nemovitostí.</v>
      </c>
      <c r="BB440" s="141"/>
      <c r="BC440" s="141"/>
      <c r="BD440" s="141"/>
      <c r="BE440" s="141"/>
      <c r="BF440" s="141"/>
      <c r="BG440" s="141"/>
      <c r="BH440" s="141"/>
    </row>
    <row r="441" spans="1:60" x14ac:dyDescent="0.2">
      <c r="A441" s="3"/>
      <c r="B441" s="4"/>
      <c r="C441" s="185"/>
      <c r="D441" s="6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AE441">
        <v>12</v>
      </c>
      <c r="AF441">
        <v>21</v>
      </c>
      <c r="AG441" t="s">
        <v>214</v>
      </c>
    </row>
    <row r="442" spans="1:60" x14ac:dyDescent="0.2">
      <c r="A442" s="144"/>
      <c r="B442" s="145" t="s">
        <v>28</v>
      </c>
      <c r="C442" s="186"/>
      <c r="D442" s="146"/>
      <c r="E442" s="147"/>
      <c r="F442" s="147"/>
      <c r="G442" s="163">
        <f>G8+G49+G88+G116+G133+G138+G180+G221+G235+G254+G257+G260+G265+G273+G278+G298+G324+G350+G358+G381+G386+G394+G404+G409+G412+G421+G428</f>
        <v>0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AE442">
        <f>SUMIF(L7:L440,AE441,G7:G440)</f>
        <v>0</v>
      </c>
      <c r="AF442">
        <f>SUMIF(L7:L440,AF441,G7:G440)</f>
        <v>0</v>
      </c>
      <c r="AG442" t="s">
        <v>580</v>
      </c>
    </row>
    <row r="443" spans="1:60" x14ac:dyDescent="0.2">
      <c r="C443" s="187"/>
      <c r="D443" s="10"/>
      <c r="AG443" t="s">
        <v>581</v>
      </c>
    </row>
    <row r="444" spans="1:60" x14ac:dyDescent="0.2">
      <c r="D444" s="10"/>
    </row>
    <row r="445" spans="1:60" x14ac:dyDescent="0.2">
      <c r="D445" s="10"/>
    </row>
    <row r="446" spans="1:60" x14ac:dyDescent="0.2">
      <c r="D446" s="10"/>
    </row>
    <row r="447" spans="1:60" x14ac:dyDescent="0.2">
      <c r="D447" s="10"/>
    </row>
    <row r="448" spans="1:60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formatRows="0"/>
  <mergeCells count="90">
    <mergeCell ref="C440:G440"/>
    <mergeCell ref="C396:G396"/>
    <mergeCell ref="C397:G397"/>
    <mergeCell ref="C406:G406"/>
    <mergeCell ref="C423:G423"/>
    <mergeCell ref="C425:G425"/>
    <mergeCell ref="C427:G427"/>
    <mergeCell ref="C430:G430"/>
    <mergeCell ref="C432:G432"/>
    <mergeCell ref="C434:G434"/>
    <mergeCell ref="C436:G436"/>
    <mergeCell ref="C438:G438"/>
    <mergeCell ref="C392:G392"/>
    <mergeCell ref="C360:G360"/>
    <mergeCell ref="C362:G362"/>
    <mergeCell ref="C365:G365"/>
    <mergeCell ref="C368:G368"/>
    <mergeCell ref="C371:G371"/>
    <mergeCell ref="C374:G374"/>
    <mergeCell ref="C377:G377"/>
    <mergeCell ref="C380:G380"/>
    <mergeCell ref="C385:G385"/>
    <mergeCell ref="C389:G389"/>
    <mergeCell ref="C391:G391"/>
    <mergeCell ref="C357:G357"/>
    <mergeCell ref="C249:G249"/>
    <mergeCell ref="C252:G252"/>
    <mergeCell ref="C275:G275"/>
    <mergeCell ref="C277:G277"/>
    <mergeCell ref="C297:G297"/>
    <mergeCell ref="C306:G306"/>
    <mergeCell ref="C309:G309"/>
    <mergeCell ref="C312:G312"/>
    <mergeCell ref="C323:G323"/>
    <mergeCell ref="C349:G349"/>
    <mergeCell ref="C352:G352"/>
    <mergeCell ref="C248:G248"/>
    <mergeCell ref="C206:G206"/>
    <mergeCell ref="C212:G212"/>
    <mergeCell ref="C223:G223"/>
    <mergeCell ref="C226:G226"/>
    <mergeCell ref="C228:G228"/>
    <mergeCell ref="C233:G233"/>
    <mergeCell ref="C237:G237"/>
    <mergeCell ref="C240:G240"/>
    <mergeCell ref="C241:G241"/>
    <mergeCell ref="C244:G244"/>
    <mergeCell ref="C245:G245"/>
    <mergeCell ref="C191:G191"/>
    <mergeCell ref="C128:G128"/>
    <mergeCell ref="C135:G135"/>
    <mergeCell ref="C140:G140"/>
    <mergeCell ref="C146:G146"/>
    <mergeCell ref="C167:G167"/>
    <mergeCell ref="C172:G172"/>
    <mergeCell ref="C174:G174"/>
    <mergeCell ref="C177:G177"/>
    <mergeCell ref="C182:G182"/>
    <mergeCell ref="C183:G183"/>
    <mergeCell ref="C188:G188"/>
    <mergeCell ref="C115:G115"/>
    <mergeCell ref="C57:G57"/>
    <mergeCell ref="C62:G62"/>
    <mergeCell ref="C65:G65"/>
    <mergeCell ref="C68:G68"/>
    <mergeCell ref="C70:G70"/>
    <mergeCell ref="C77:G77"/>
    <mergeCell ref="C81:G81"/>
    <mergeCell ref="C85:G85"/>
    <mergeCell ref="C92:G92"/>
    <mergeCell ref="C108:G108"/>
    <mergeCell ref="C112:G112"/>
    <mergeCell ref="C51:G51"/>
    <mergeCell ref="C14:G14"/>
    <mergeCell ref="C16:G16"/>
    <mergeCell ref="C21:G21"/>
    <mergeCell ref="C23:G23"/>
    <mergeCell ref="C28:G28"/>
    <mergeCell ref="C30:G30"/>
    <mergeCell ref="C32:G32"/>
    <mergeCell ref="C34:G34"/>
    <mergeCell ref="C37:G37"/>
    <mergeCell ref="C40:G40"/>
    <mergeCell ref="C46:G46"/>
    <mergeCell ref="C12:G12"/>
    <mergeCell ref="A1:G1"/>
    <mergeCell ref="C2:G2"/>
    <mergeCell ref="C3:G3"/>
    <mergeCell ref="C4:G4"/>
    <mergeCell ref="C10:G10"/>
  </mergeCells>
  <pageMargins left="0.39370078740157483" right="0.19685039370078741" top="0.59055118110236227" bottom="0.39370078740157483" header="0" footer="0.19685039370078741"/>
  <pageSetup paperSize="9" orientation="landscape" verticalDpi="0" r:id="rId1"/>
  <headerFooter alignWithMargins="0">
    <oddFooter>&amp;L&amp;8Zpracováno programem &amp;"Arial CE,Tučné"BUILDpower S,  © RTS, a.s.&amp;C&amp;8Stránka &amp;P z &amp;N&amp;R&amp;8HP4-7-51967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BH5000"/>
  <sheetViews>
    <sheetView workbookViewId="0">
      <pane ySplit="7" topLeftCell="A8" activePane="bottomLeft" state="frozen"/>
      <selection activeCell="B1" sqref="B1:J1"/>
      <selection pane="bottomLeft" sqref="A1:J1"/>
    </sheetView>
  </sheetViews>
  <sheetFormatPr defaultRowHeight="12.75" outlineLevelRow="2" x14ac:dyDescent="0.2"/>
  <cols>
    <col min="1" max="1" width="3.42578125" customWidth="1"/>
    <col min="2" max="2" width="12.42578125" style="116" customWidth="1"/>
    <col min="3" max="3" width="63.28515625" style="116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55" t="s">
        <v>201</v>
      </c>
      <c r="B1" s="255"/>
      <c r="C1" s="255"/>
      <c r="D1" s="255"/>
      <c r="E1" s="255"/>
      <c r="F1" s="255"/>
      <c r="G1" s="255"/>
      <c r="AG1" t="s">
        <v>202</v>
      </c>
    </row>
    <row r="2" spans="1:60" ht="24.95" customHeight="1" x14ac:dyDescent="0.2">
      <c r="A2" s="48" t="s">
        <v>7</v>
      </c>
      <c r="B2" s="195" t="s">
        <v>42</v>
      </c>
      <c r="C2" s="256" t="s">
        <v>43</v>
      </c>
      <c r="D2" s="257"/>
      <c r="E2" s="257"/>
      <c r="F2" s="257"/>
      <c r="G2" s="258"/>
      <c r="AG2" t="s">
        <v>203</v>
      </c>
    </row>
    <row r="3" spans="1:60" ht="24.95" customHeight="1" x14ac:dyDescent="0.2">
      <c r="A3" s="48" t="s">
        <v>8</v>
      </c>
      <c r="B3" s="47" t="s">
        <v>80</v>
      </c>
      <c r="C3" s="259" t="s">
        <v>81</v>
      </c>
      <c r="D3" s="260"/>
      <c r="E3" s="260"/>
      <c r="F3" s="260"/>
      <c r="G3" s="261"/>
      <c r="AC3" s="116" t="s">
        <v>203</v>
      </c>
      <c r="AG3" t="s">
        <v>204</v>
      </c>
    </row>
    <row r="4" spans="1:60" ht="24.95" customHeight="1" x14ac:dyDescent="0.2">
      <c r="A4" s="135" t="s">
        <v>9</v>
      </c>
      <c r="B4" s="196" t="s">
        <v>84</v>
      </c>
      <c r="C4" s="262" t="s">
        <v>85</v>
      </c>
      <c r="D4" s="263"/>
      <c r="E4" s="263"/>
      <c r="F4" s="263"/>
      <c r="G4" s="264"/>
      <c r="AG4" t="s">
        <v>205</v>
      </c>
    </row>
    <row r="5" spans="1:60" x14ac:dyDescent="0.2">
      <c r="D5" s="10"/>
    </row>
    <row r="6" spans="1:60" ht="38.25" x14ac:dyDescent="0.2">
      <c r="A6" s="137" t="s">
        <v>206</v>
      </c>
      <c r="B6" s="139" t="s">
        <v>207</v>
      </c>
      <c r="C6" s="139" t="s">
        <v>208</v>
      </c>
      <c r="D6" s="138" t="s">
        <v>209</v>
      </c>
      <c r="E6" s="137" t="s">
        <v>210</v>
      </c>
      <c r="F6" s="136" t="s">
        <v>211</v>
      </c>
      <c r="G6" s="137" t="s">
        <v>28</v>
      </c>
      <c r="H6" s="140" t="s">
        <v>29</v>
      </c>
      <c r="I6" s="140" t="s">
        <v>212</v>
      </c>
      <c r="J6" s="140" t="s">
        <v>30</v>
      </c>
      <c r="K6" s="140" t="s">
        <v>213</v>
      </c>
      <c r="L6" s="140" t="s">
        <v>214</v>
      </c>
      <c r="M6" s="140" t="s">
        <v>215</v>
      </c>
      <c r="N6" s="140" t="s">
        <v>216</v>
      </c>
      <c r="O6" s="140" t="s">
        <v>217</v>
      </c>
      <c r="P6" s="140" t="s">
        <v>218</v>
      </c>
      <c r="Q6" s="140" t="s">
        <v>219</v>
      </c>
      <c r="R6" s="140" t="s">
        <v>220</v>
      </c>
      <c r="S6" s="140" t="s">
        <v>221</v>
      </c>
      <c r="T6" s="140" t="s">
        <v>222</v>
      </c>
      <c r="U6" s="140" t="s">
        <v>223</v>
      </c>
      <c r="V6" s="140" t="s">
        <v>224</v>
      </c>
      <c r="W6" s="140" t="s">
        <v>225</v>
      </c>
      <c r="X6" s="140" t="s">
        <v>226</v>
      </c>
      <c r="Y6" s="140" t="s">
        <v>227</v>
      </c>
    </row>
    <row r="7" spans="1:60" hidden="1" x14ac:dyDescent="0.2">
      <c r="A7" s="3"/>
      <c r="B7" s="4"/>
      <c r="C7" s="4"/>
      <c r="D7" s="6"/>
      <c r="E7" s="142"/>
      <c r="F7" s="143"/>
      <c r="G7" s="143"/>
      <c r="H7" s="143"/>
      <c r="I7" s="143"/>
      <c r="J7" s="143"/>
      <c r="K7" s="143"/>
      <c r="L7" s="143"/>
      <c r="M7" s="143"/>
      <c r="N7" s="142"/>
      <c r="O7" s="142"/>
      <c r="P7" s="142"/>
      <c r="Q7" s="142"/>
      <c r="R7" s="143"/>
      <c r="S7" s="143"/>
      <c r="T7" s="143"/>
      <c r="U7" s="143"/>
      <c r="V7" s="143"/>
      <c r="W7" s="143"/>
      <c r="X7" s="143"/>
      <c r="Y7" s="143"/>
    </row>
    <row r="8" spans="1:60" x14ac:dyDescent="0.2">
      <c r="A8" s="157" t="s">
        <v>228</v>
      </c>
      <c r="B8" s="158" t="s">
        <v>112</v>
      </c>
      <c r="C8" s="180" t="s">
        <v>113</v>
      </c>
      <c r="D8" s="159"/>
      <c r="E8" s="160"/>
      <c r="F8" s="161"/>
      <c r="G8" s="161">
        <f>SUMIF(AG9:AG12,"&lt;&gt;NOR",G9:G12)</f>
        <v>0</v>
      </c>
      <c r="H8" s="161"/>
      <c r="I8" s="161">
        <f>SUM(I9:I12)</f>
        <v>0</v>
      </c>
      <c r="J8" s="161"/>
      <c r="K8" s="161">
        <f>SUM(K9:K12)</f>
        <v>0</v>
      </c>
      <c r="L8" s="161"/>
      <c r="M8" s="161">
        <f>SUM(M9:M12)</f>
        <v>0</v>
      </c>
      <c r="N8" s="160"/>
      <c r="O8" s="160">
        <f>SUM(O9:O12)</f>
        <v>0</v>
      </c>
      <c r="P8" s="160"/>
      <c r="Q8" s="160">
        <f>SUM(Q9:Q12)</f>
        <v>0</v>
      </c>
      <c r="R8" s="161"/>
      <c r="S8" s="161"/>
      <c r="T8" s="162"/>
      <c r="U8" s="156"/>
      <c r="V8" s="156">
        <f>SUM(V9:V12)</f>
        <v>3.2</v>
      </c>
      <c r="W8" s="156"/>
      <c r="X8" s="156"/>
      <c r="Y8" s="156"/>
      <c r="AG8" t="s">
        <v>229</v>
      </c>
    </row>
    <row r="9" spans="1:60" ht="22.5" outlineLevel="1" x14ac:dyDescent="0.2">
      <c r="A9" s="164">
        <v>1</v>
      </c>
      <c r="B9" s="165" t="s">
        <v>1017</v>
      </c>
      <c r="C9" s="181" t="s">
        <v>2487</v>
      </c>
      <c r="D9" s="166" t="s">
        <v>244</v>
      </c>
      <c r="E9" s="167">
        <v>1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7">
        <v>0</v>
      </c>
      <c r="O9" s="167">
        <f>ROUND(E9*N9,2)</f>
        <v>0</v>
      </c>
      <c r="P9" s="167">
        <v>0</v>
      </c>
      <c r="Q9" s="167">
        <f>ROUND(E9*P9,2)</f>
        <v>0</v>
      </c>
      <c r="R9" s="169"/>
      <c r="S9" s="169" t="s">
        <v>267</v>
      </c>
      <c r="T9" s="170" t="s">
        <v>275</v>
      </c>
      <c r="U9" s="152">
        <v>0.2</v>
      </c>
      <c r="V9" s="152">
        <f>ROUND(E9*U9,2)</f>
        <v>0.2</v>
      </c>
      <c r="W9" s="152"/>
      <c r="X9" s="152" t="s">
        <v>285</v>
      </c>
      <c r="Y9" s="152" t="s">
        <v>1116</v>
      </c>
      <c r="Z9" s="141"/>
      <c r="AA9" s="141"/>
      <c r="AB9" s="141"/>
      <c r="AC9" s="141"/>
      <c r="AD9" s="141"/>
      <c r="AE9" s="141"/>
      <c r="AF9" s="141"/>
      <c r="AG9" s="141" t="s">
        <v>286</v>
      </c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</row>
    <row r="10" spans="1:60" ht="22.5" outlineLevel="2" x14ac:dyDescent="0.2">
      <c r="A10" s="148"/>
      <c r="B10" s="149"/>
      <c r="C10" s="253" t="s">
        <v>1020</v>
      </c>
      <c r="D10" s="254"/>
      <c r="E10" s="254"/>
      <c r="F10" s="254"/>
      <c r="G10" s="254"/>
      <c r="H10" s="152"/>
      <c r="I10" s="152"/>
      <c r="J10" s="152"/>
      <c r="K10" s="152"/>
      <c r="L10" s="152"/>
      <c r="M10" s="152"/>
      <c r="N10" s="151"/>
      <c r="O10" s="151"/>
      <c r="P10" s="151"/>
      <c r="Q10" s="151"/>
      <c r="R10" s="152"/>
      <c r="S10" s="152"/>
      <c r="T10" s="152"/>
      <c r="U10" s="152"/>
      <c r="V10" s="152"/>
      <c r="W10" s="152"/>
      <c r="X10" s="152"/>
      <c r="Y10" s="152"/>
      <c r="Z10" s="141"/>
      <c r="AA10" s="141"/>
      <c r="AB10" s="141"/>
      <c r="AC10" s="141"/>
      <c r="AD10" s="141"/>
      <c r="AE10" s="141"/>
      <c r="AF10" s="141"/>
      <c r="AG10" s="141" t="s">
        <v>246</v>
      </c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71" t="str">
        <f>C10</f>
        <v>obsypu potrubí pískem min. 30 cm nad potrubí, zhutněného  zásypu rýhy vhodným výkopovým materiálem a odvozu přebytečné  zeminy na skládku do 100 m s uložením</v>
      </c>
      <c r="BB10" s="141"/>
      <c r="BC10" s="141"/>
      <c r="BD10" s="141"/>
      <c r="BE10" s="141"/>
      <c r="BF10" s="141"/>
      <c r="BG10" s="141"/>
      <c r="BH10" s="141"/>
    </row>
    <row r="11" spans="1:60" ht="22.5" outlineLevel="1" x14ac:dyDescent="0.2">
      <c r="A11" s="164">
        <v>2</v>
      </c>
      <c r="B11" s="165" t="s">
        <v>2488</v>
      </c>
      <c r="C11" s="181" t="s">
        <v>2489</v>
      </c>
      <c r="D11" s="166" t="s">
        <v>244</v>
      </c>
      <c r="E11" s="167">
        <v>15</v>
      </c>
      <c r="F11" s="168"/>
      <c r="G11" s="169">
        <f>ROUND(E11*F11,2)</f>
        <v>0</v>
      </c>
      <c r="H11" s="168"/>
      <c r="I11" s="169">
        <f>ROUND(E11*H11,2)</f>
        <v>0</v>
      </c>
      <c r="J11" s="168"/>
      <c r="K11" s="169">
        <f>ROUND(E11*J11,2)</f>
        <v>0</v>
      </c>
      <c r="L11" s="169">
        <v>21</v>
      </c>
      <c r="M11" s="169">
        <f>G11*(1+L11/100)</f>
        <v>0</v>
      </c>
      <c r="N11" s="167">
        <v>0</v>
      </c>
      <c r="O11" s="167">
        <f>ROUND(E11*N11,2)</f>
        <v>0</v>
      </c>
      <c r="P11" s="167">
        <v>0</v>
      </c>
      <c r="Q11" s="167">
        <f>ROUND(E11*P11,2)</f>
        <v>0</v>
      </c>
      <c r="R11" s="169"/>
      <c r="S11" s="169" t="s">
        <v>267</v>
      </c>
      <c r="T11" s="170" t="s">
        <v>275</v>
      </c>
      <c r="U11" s="152">
        <v>0.2</v>
      </c>
      <c r="V11" s="152">
        <f>ROUND(E11*U11,2)</f>
        <v>3</v>
      </c>
      <c r="W11" s="152"/>
      <c r="X11" s="152" t="s">
        <v>285</v>
      </c>
      <c r="Y11" s="152" t="s">
        <v>1116</v>
      </c>
      <c r="Z11" s="141"/>
      <c r="AA11" s="141"/>
      <c r="AB11" s="141"/>
      <c r="AC11" s="141"/>
      <c r="AD11" s="141"/>
      <c r="AE11" s="141"/>
      <c r="AF11" s="141"/>
      <c r="AG11" s="141" t="s">
        <v>286</v>
      </c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</row>
    <row r="12" spans="1:60" ht="22.5" outlineLevel="2" x14ac:dyDescent="0.2">
      <c r="A12" s="148"/>
      <c r="B12" s="149"/>
      <c r="C12" s="253" t="s">
        <v>1020</v>
      </c>
      <c r="D12" s="254"/>
      <c r="E12" s="254"/>
      <c r="F12" s="254"/>
      <c r="G12" s="254"/>
      <c r="H12" s="152"/>
      <c r="I12" s="152"/>
      <c r="J12" s="152"/>
      <c r="K12" s="152"/>
      <c r="L12" s="152"/>
      <c r="M12" s="152"/>
      <c r="N12" s="151"/>
      <c r="O12" s="151"/>
      <c r="P12" s="151"/>
      <c r="Q12" s="151"/>
      <c r="R12" s="152"/>
      <c r="S12" s="152"/>
      <c r="T12" s="152"/>
      <c r="U12" s="152"/>
      <c r="V12" s="152"/>
      <c r="W12" s="152"/>
      <c r="X12" s="152"/>
      <c r="Y12" s="152"/>
      <c r="Z12" s="141"/>
      <c r="AA12" s="141"/>
      <c r="AB12" s="141"/>
      <c r="AC12" s="141"/>
      <c r="AD12" s="141"/>
      <c r="AE12" s="141"/>
      <c r="AF12" s="141"/>
      <c r="AG12" s="141" t="s">
        <v>246</v>
      </c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71" t="str">
        <f>C12</f>
        <v>obsypu potrubí pískem min. 30 cm nad potrubí, zhutněného  zásypu rýhy vhodným výkopovým materiálem a odvozu přebytečné  zeminy na skládku do 100 m s uložením</v>
      </c>
      <c r="BB12" s="141"/>
      <c r="BC12" s="141"/>
      <c r="BD12" s="141"/>
      <c r="BE12" s="141"/>
      <c r="BF12" s="141"/>
      <c r="BG12" s="141"/>
      <c r="BH12" s="141"/>
    </row>
    <row r="13" spans="1:60" x14ac:dyDescent="0.2">
      <c r="A13" s="157" t="s">
        <v>228</v>
      </c>
      <c r="B13" s="158" t="s">
        <v>166</v>
      </c>
      <c r="C13" s="180" t="s">
        <v>167</v>
      </c>
      <c r="D13" s="159"/>
      <c r="E13" s="160"/>
      <c r="F13" s="161"/>
      <c r="G13" s="161">
        <f>SUMIF(AG14:AG38,"&lt;&gt;NOR",G14:G38)</f>
        <v>0</v>
      </c>
      <c r="H13" s="161"/>
      <c r="I13" s="161">
        <f>SUM(I14:I38)</f>
        <v>0</v>
      </c>
      <c r="J13" s="161"/>
      <c r="K13" s="161">
        <f>SUM(K14:K38)</f>
        <v>0</v>
      </c>
      <c r="L13" s="161"/>
      <c r="M13" s="161">
        <f>SUM(M14:M38)</f>
        <v>0</v>
      </c>
      <c r="N13" s="160"/>
      <c r="O13" s="160">
        <f>SUM(O14:O38)</f>
        <v>0.1</v>
      </c>
      <c r="P13" s="160"/>
      <c r="Q13" s="160">
        <f>SUM(Q14:Q38)</f>
        <v>0</v>
      </c>
      <c r="R13" s="161"/>
      <c r="S13" s="161"/>
      <c r="T13" s="162"/>
      <c r="U13" s="156"/>
      <c r="V13" s="156">
        <f>SUM(V14:V38)</f>
        <v>1.7600000000000002</v>
      </c>
      <c r="W13" s="156"/>
      <c r="X13" s="156"/>
      <c r="Y13" s="156"/>
      <c r="AG13" t="s">
        <v>229</v>
      </c>
    </row>
    <row r="14" spans="1:60" outlineLevel="1" x14ac:dyDescent="0.2">
      <c r="A14" s="172">
        <v>3</v>
      </c>
      <c r="B14" s="173" t="s">
        <v>1090</v>
      </c>
      <c r="C14" s="183" t="s">
        <v>1091</v>
      </c>
      <c r="D14" s="174" t="s">
        <v>299</v>
      </c>
      <c r="E14" s="175">
        <v>2</v>
      </c>
      <c r="F14" s="176"/>
      <c r="G14" s="177">
        <f t="shared" ref="G14:G37" si="0">ROUND(E14*F14,2)</f>
        <v>0</v>
      </c>
      <c r="H14" s="176"/>
      <c r="I14" s="177">
        <f t="shared" ref="I14:I37" si="1">ROUND(E14*H14,2)</f>
        <v>0</v>
      </c>
      <c r="J14" s="176"/>
      <c r="K14" s="177">
        <f t="shared" ref="K14:K37" si="2">ROUND(E14*J14,2)</f>
        <v>0</v>
      </c>
      <c r="L14" s="177">
        <v>21</v>
      </c>
      <c r="M14" s="177">
        <f t="shared" ref="M14:M37" si="3">G14*(1+L14/100)</f>
        <v>0</v>
      </c>
      <c r="N14" s="175">
        <v>0</v>
      </c>
      <c r="O14" s="175">
        <f t="shared" ref="O14:O37" si="4">ROUND(E14*N14,2)</f>
        <v>0</v>
      </c>
      <c r="P14" s="175">
        <v>0</v>
      </c>
      <c r="Q14" s="175">
        <f t="shared" ref="Q14:Q37" si="5">ROUND(E14*P14,2)</f>
        <v>0</v>
      </c>
      <c r="R14" s="177"/>
      <c r="S14" s="177" t="s">
        <v>267</v>
      </c>
      <c r="T14" s="178" t="s">
        <v>275</v>
      </c>
      <c r="U14" s="152">
        <v>8.8999999999999996E-2</v>
      </c>
      <c r="V14" s="152">
        <f t="shared" ref="V14:V37" si="6">ROUND(E14*U14,2)</f>
        <v>0.18</v>
      </c>
      <c r="W14" s="152"/>
      <c r="X14" s="152" t="s">
        <v>285</v>
      </c>
      <c r="Y14" s="152" t="s">
        <v>1116</v>
      </c>
      <c r="Z14" s="141"/>
      <c r="AA14" s="141"/>
      <c r="AB14" s="141"/>
      <c r="AC14" s="141"/>
      <c r="AD14" s="141"/>
      <c r="AE14" s="141"/>
      <c r="AF14" s="141"/>
      <c r="AG14" s="141" t="s">
        <v>286</v>
      </c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</row>
    <row r="15" spans="1:60" ht="22.5" outlineLevel="1" x14ac:dyDescent="0.2">
      <c r="A15" s="172">
        <v>4</v>
      </c>
      <c r="B15" s="173" t="s">
        <v>1092</v>
      </c>
      <c r="C15" s="183" t="s">
        <v>1093</v>
      </c>
      <c r="D15" s="174" t="s">
        <v>317</v>
      </c>
      <c r="E15" s="175">
        <v>2</v>
      </c>
      <c r="F15" s="176"/>
      <c r="G15" s="177">
        <f t="shared" si="0"/>
        <v>0</v>
      </c>
      <c r="H15" s="176"/>
      <c r="I15" s="177">
        <f t="shared" si="1"/>
        <v>0</v>
      </c>
      <c r="J15" s="176"/>
      <c r="K15" s="177">
        <f t="shared" si="2"/>
        <v>0</v>
      </c>
      <c r="L15" s="177">
        <v>21</v>
      </c>
      <c r="M15" s="177">
        <f t="shared" si="3"/>
        <v>0</v>
      </c>
      <c r="N15" s="175">
        <v>2.4000000000000001E-4</v>
      </c>
      <c r="O15" s="175">
        <f t="shared" si="4"/>
        <v>0</v>
      </c>
      <c r="P15" s="175">
        <v>0</v>
      </c>
      <c r="Q15" s="175">
        <f t="shared" si="5"/>
        <v>0</v>
      </c>
      <c r="R15" s="177"/>
      <c r="S15" s="177" t="s">
        <v>267</v>
      </c>
      <c r="T15" s="178" t="s">
        <v>275</v>
      </c>
      <c r="U15" s="152">
        <v>0</v>
      </c>
      <c r="V15" s="152">
        <f t="shared" si="6"/>
        <v>0</v>
      </c>
      <c r="W15" s="152"/>
      <c r="X15" s="152" t="s">
        <v>276</v>
      </c>
      <c r="Y15" s="152" t="s">
        <v>1116</v>
      </c>
      <c r="Z15" s="141"/>
      <c r="AA15" s="141"/>
      <c r="AB15" s="141"/>
      <c r="AC15" s="141"/>
      <c r="AD15" s="141"/>
      <c r="AE15" s="141"/>
      <c r="AF15" s="141"/>
      <c r="AG15" s="141" t="s">
        <v>277</v>
      </c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</row>
    <row r="16" spans="1:60" outlineLevel="1" x14ac:dyDescent="0.2">
      <c r="A16" s="172">
        <v>5</v>
      </c>
      <c r="B16" s="173" t="s">
        <v>1094</v>
      </c>
      <c r="C16" s="183" t="s">
        <v>1095</v>
      </c>
      <c r="D16" s="174" t="s">
        <v>299</v>
      </c>
      <c r="E16" s="175">
        <v>1</v>
      </c>
      <c r="F16" s="176"/>
      <c r="G16" s="177">
        <f t="shared" si="0"/>
        <v>0</v>
      </c>
      <c r="H16" s="176"/>
      <c r="I16" s="177">
        <f t="shared" si="1"/>
        <v>0</v>
      </c>
      <c r="J16" s="176"/>
      <c r="K16" s="177">
        <f t="shared" si="2"/>
        <v>0</v>
      </c>
      <c r="L16" s="177">
        <v>21</v>
      </c>
      <c r="M16" s="177">
        <f t="shared" si="3"/>
        <v>0</v>
      </c>
      <c r="N16" s="175">
        <v>0</v>
      </c>
      <c r="O16" s="175">
        <f t="shared" si="4"/>
        <v>0</v>
      </c>
      <c r="P16" s="175">
        <v>0</v>
      </c>
      <c r="Q16" s="175">
        <f t="shared" si="5"/>
        <v>0</v>
      </c>
      <c r="R16" s="177"/>
      <c r="S16" s="177" t="s">
        <v>267</v>
      </c>
      <c r="T16" s="178" t="s">
        <v>234</v>
      </c>
      <c r="U16" s="152">
        <v>0.10299999999999999</v>
      </c>
      <c r="V16" s="152">
        <f t="shared" si="6"/>
        <v>0.1</v>
      </c>
      <c r="W16" s="152"/>
      <c r="X16" s="152" t="s">
        <v>285</v>
      </c>
      <c r="Y16" s="152" t="s">
        <v>1116</v>
      </c>
      <c r="Z16" s="141"/>
      <c r="AA16" s="141"/>
      <c r="AB16" s="141"/>
      <c r="AC16" s="141"/>
      <c r="AD16" s="141"/>
      <c r="AE16" s="141"/>
      <c r="AF16" s="141"/>
      <c r="AG16" s="141" t="s">
        <v>286</v>
      </c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</row>
    <row r="17" spans="1:60" ht="22.5" outlineLevel="1" x14ac:dyDescent="0.2">
      <c r="A17" s="172">
        <v>6</v>
      </c>
      <c r="B17" s="173" t="s">
        <v>1096</v>
      </c>
      <c r="C17" s="183" t="s">
        <v>1097</v>
      </c>
      <c r="D17" s="174" t="s">
        <v>317</v>
      </c>
      <c r="E17" s="175">
        <v>1</v>
      </c>
      <c r="F17" s="176"/>
      <c r="G17" s="177">
        <f t="shared" si="0"/>
        <v>0</v>
      </c>
      <c r="H17" s="176"/>
      <c r="I17" s="177">
        <f t="shared" si="1"/>
        <v>0</v>
      </c>
      <c r="J17" s="176"/>
      <c r="K17" s="177">
        <f t="shared" si="2"/>
        <v>0</v>
      </c>
      <c r="L17" s="177">
        <v>21</v>
      </c>
      <c r="M17" s="177">
        <f t="shared" si="3"/>
        <v>0</v>
      </c>
      <c r="N17" s="175">
        <v>2.9999999999999997E-4</v>
      </c>
      <c r="O17" s="175">
        <f t="shared" si="4"/>
        <v>0</v>
      </c>
      <c r="P17" s="175">
        <v>0</v>
      </c>
      <c r="Q17" s="175">
        <f t="shared" si="5"/>
        <v>0</v>
      </c>
      <c r="R17" s="177"/>
      <c r="S17" s="177" t="s">
        <v>267</v>
      </c>
      <c r="T17" s="178" t="s">
        <v>275</v>
      </c>
      <c r="U17" s="152">
        <v>0</v>
      </c>
      <c r="V17" s="152">
        <f t="shared" si="6"/>
        <v>0</v>
      </c>
      <c r="W17" s="152"/>
      <c r="X17" s="152" t="s">
        <v>276</v>
      </c>
      <c r="Y17" s="152" t="s">
        <v>1116</v>
      </c>
      <c r="Z17" s="141"/>
      <c r="AA17" s="141"/>
      <c r="AB17" s="141"/>
      <c r="AC17" s="141"/>
      <c r="AD17" s="141"/>
      <c r="AE17" s="141"/>
      <c r="AF17" s="141"/>
      <c r="AG17" s="141" t="s">
        <v>277</v>
      </c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</row>
    <row r="18" spans="1:60" outlineLevel="1" x14ac:dyDescent="0.2">
      <c r="A18" s="172">
        <v>7</v>
      </c>
      <c r="B18" s="173" t="s">
        <v>1102</v>
      </c>
      <c r="C18" s="183" t="s">
        <v>1103</v>
      </c>
      <c r="D18" s="174" t="s">
        <v>299</v>
      </c>
      <c r="E18" s="175">
        <v>1</v>
      </c>
      <c r="F18" s="176"/>
      <c r="G18" s="177">
        <f t="shared" si="0"/>
        <v>0</v>
      </c>
      <c r="H18" s="176"/>
      <c r="I18" s="177">
        <f t="shared" si="1"/>
        <v>0</v>
      </c>
      <c r="J18" s="176"/>
      <c r="K18" s="177">
        <f t="shared" si="2"/>
        <v>0</v>
      </c>
      <c r="L18" s="177">
        <v>21</v>
      </c>
      <c r="M18" s="177">
        <f t="shared" si="3"/>
        <v>0</v>
      </c>
      <c r="N18" s="175">
        <v>0</v>
      </c>
      <c r="O18" s="175">
        <f t="shared" si="4"/>
        <v>0</v>
      </c>
      <c r="P18" s="175">
        <v>0</v>
      </c>
      <c r="Q18" s="175">
        <f t="shared" si="5"/>
        <v>0</v>
      </c>
      <c r="R18" s="177"/>
      <c r="S18" s="177" t="s">
        <v>267</v>
      </c>
      <c r="T18" s="178" t="s">
        <v>234</v>
      </c>
      <c r="U18" s="152">
        <v>0.18099999999999999</v>
      </c>
      <c r="V18" s="152">
        <f t="shared" si="6"/>
        <v>0.18</v>
      </c>
      <c r="W18" s="152"/>
      <c r="X18" s="152" t="s">
        <v>285</v>
      </c>
      <c r="Y18" s="152" t="s">
        <v>1116</v>
      </c>
      <c r="Z18" s="141"/>
      <c r="AA18" s="141"/>
      <c r="AB18" s="141"/>
      <c r="AC18" s="141"/>
      <c r="AD18" s="141"/>
      <c r="AE18" s="141"/>
      <c r="AF18" s="141"/>
      <c r="AG18" s="141" t="s">
        <v>286</v>
      </c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</row>
    <row r="19" spans="1:60" ht="22.5" outlineLevel="1" x14ac:dyDescent="0.2">
      <c r="A19" s="172">
        <v>8</v>
      </c>
      <c r="B19" s="173" t="s">
        <v>1104</v>
      </c>
      <c r="C19" s="183" t="s">
        <v>1105</v>
      </c>
      <c r="D19" s="174" t="s">
        <v>317</v>
      </c>
      <c r="E19" s="175">
        <v>1</v>
      </c>
      <c r="F19" s="176"/>
      <c r="G19" s="177">
        <f t="shared" si="0"/>
        <v>0</v>
      </c>
      <c r="H19" s="176"/>
      <c r="I19" s="177">
        <f t="shared" si="1"/>
        <v>0</v>
      </c>
      <c r="J19" s="176"/>
      <c r="K19" s="177">
        <f t="shared" si="2"/>
        <v>0</v>
      </c>
      <c r="L19" s="177">
        <v>21</v>
      </c>
      <c r="M19" s="177">
        <f t="shared" si="3"/>
        <v>0</v>
      </c>
      <c r="N19" s="175">
        <v>1.08E-3</v>
      </c>
      <c r="O19" s="175">
        <f t="shared" si="4"/>
        <v>0</v>
      </c>
      <c r="P19" s="175">
        <v>0</v>
      </c>
      <c r="Q19" s="175">
        <f t="shared" si="5"/>
        <v>0</v>
      </c>
      <c r="R19" s="177"/>
      <c r="S19" s="177" t="s">
        <v>267</v>
      </c>
      <c r="T19" s="178" t="s">
        <v>275</v>
      </c>
      <c r="U19" s="152">
        <v>0</v>
      </c>
      <c r="V19" s="152">
        <f t="shared" si="6"/>
        <v>0</v>
      </c>
      <c r="W19" s="152"/>
      <c r="X19" s="152" t="s">
        <v>276</v>
      </c>
      <c r="Y19" s="152" t="s">
        <v>1116</v>
      </c>
      <c r="Z19" s="141"/>
      <c r="AA19" s="141"/>
      <c r="AB19" s="141"/>
      <c r="AC19" s="141"/>
      <c r="AD19" s="141"/>
      <c r="AE19" s="141"/>
      <c r="AF19" s="141"/>
      <c r="AG19" s="141" t="s">
        <v>277</v>
      </c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</row>
    <row r="20" spans="1:60" ht="22.5" outlineLevel="1" x14ac:dyDescent="0.2">
      <c r="A20" s="172">
        <v>9</v>
      </c>
      <c r="B20" s="173" t="s">
        <v>2490</v>
      </c>
      <c r="C20" s="183" t="s">
        <v>2491</v>
      </c>
      <c r="D20" s="174" t="s">
        <v>317</v>
      </c>
      <c r="E20" s="175">
        <v>10</v>
      </c>
      <c r="F20" s="176"/>
      <c r="G20" s="177">
        <f t="shared" si="0"/>
        <v>0</v>
      </c>
      <c r="H20" s="176"/>
      <c r="I20" s="177">
        <f t="shared" si="1"/>
        <v>0</v>
      </c>
      <c r="J20" s="176"/>
      <c r="K20" s="177">
        <f t="shared" si="2"/>
        <v>0</v>
      </c>
      <c r="L20" s="177">
        <v>21</v>
      </c>
      <c r="M20" s="177">
        <f t="shared" si="3"/>
        <v>0</v>
      </c>
      <c r="N20" s="175">
        <v>3.5999999999999999E-3</v>
      </c>
      <c r="O20" s="175">
        <f t="shared" si="4"/>
        <v>0.04</v>
      </c>
      <c r="P20" s="175">
        <v>0</v>
      </c>
      <c r="Q20" s="175">
        <f t="shared" si="5"/>
        <v>0</v>
      </c>
      <c r="R20" s="177"/>
      <c r="S20" s="177" t="s">
        <v>267</v>
      </c>
      <c r="T20" s="178" t="s">
        <v>275</v>
      </c>
      <c r="U20" s="152">
        <v>0</v>
      </c>
      <c r="V20" s="152">
        <f t="shared" si="6"/>
        <v>0</v>
      </c>
      <c r="W20" s="152"/>
      <c r="X20" s="152" t="s">
        <v>285</v>
      </c>
      <c r="Y20" s="152" t="s">
        <v>1116</v>
      </c>
      <c r="Z20" s="141"/>
      <c r="AA20" s="141"/>
      <c r="AB20" s="141"/>
      <c r="AC20" s="141"/>
      <c r="AD20" s="141"/>
      <c r="AE20" s="141"/>
      <c r="AF20" s="141"/>
      <c r="AG20" s="141" t="s">
        <v>286</v>
      </c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</row>
    <row r="21" spans="1:60" ht="22.5" outlineLevel="1" x14ac:dyDescent="0.2">
      <c r="A21" s="172">
        <v>10</v>
      </c>
      <c r="B21" s="173" t="s">
        <v>2492</v>
      </c>
      <c r="C21" s="183" t="s">
        <v>2493</v>
      </c>
      <c r="D21" s="174" t="s">
        <v>317</v>
      </c>
      <c r="E21" s="175">
        <v>10</v>
      </c>
      <c r="F21" s="176"/>
      <c r="G21" s="177">
        <f t="shared" si="0"/>
        <v>0</v>
      </c>
      <c r="H21" s="176"/>
      <c r="I21" s="177">
        <f t="shared" si="1"/>
        <v>0</v>
      </c>
      <c r="J21" s="176"/>
      <c r="K21" s="177">
        <f t="shared" si="2"/>
        <v>0</v>
      </c>
      <c r="L21" s="177">
        <v>21</v>
      </c>
      <c r="M21" s="177">
        <f t="shared" si="3"/>
        <v>0</v>
      </c>
      <c r="N21" s="175">
        <v>3.5999999999999999E-3</v>
      </c>
      <c r="O21" s="175">
        <f t="shared" si="4"/>
        <v>0.04</v>
      </c>
      <c r="P21" s="175">
        <v>0</v>
      </c>
      <c r="Q21" s="175">
        <f t="shared" si="5"/>
        <v>0</v>
      </c>
      <c r="R21" s="177"/>
      <c r="S21" s="177" t="s">
        <v>267</v>
      </c>
      <c r="T21" s="178" t="s">
        <v>234</v>
      </c>
      <c r="U21" s="152">
        <v>0</v>
      </c>
      <c r="V21" s="152">
        <f t="shared" si="6"/>
        <v>0</v>
      </c>
      <c r="W21" s="152"/>
      <c r="X21" s="152" t="s">
        <v>276</v>
      </c>
      <c r="Y21" s="152" t="s">
        <v>1116</v>
      </c>
      <c r="Z21" s="141"/>
      <c r="AA21" s="141"/>
      <c r="AB21" s="141"/>
      <c r="AC21" s="141"/>
      <c r="AD21" s="141"/>
      <c r="AE21" s="141"/>
      <c r="AF21" s="141"/>
      <c r="AG21" s="141" t="s">
        <v>277</v>
      </c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</row>
    <row r="22" spans="1:60" outlineLevel="1" x14ac:dyDescent="0.2">
      <c r="A22" s="172">
        <v>11</v>
      </c>
      <c r="B22" s="173" t="s">
        <v>2494</v>
      </c>
      <c r="C22" s="183" t="s">
        <v>2495</v>
      </c>
      <c r="D22" s="174" t="s">
        <v>317</v>
      </c>
      <c r="E22" s="175">
        <v>6</v>
      </c>
      <c r="F22" s="176"/>
      <c r="G22" s="177">
        <f t="shared" si="0"/>
        <v>0</v>
      </c>
      <c r="H22" s="176"/>
      <c r="I22" s="177">
        <f t="shared" si="1"/>
        <v>0</v>
      </c>
      <c r="J22" s="176"/>
      <c r="K22" s="177">
        <f t="shared" si="2"/>
        <v>0</v>
      </c>
      <c r="L22" s="177">
        <v>21</v>
      </c>
      <c r="M22" s="177">
        <f t="shared" si="3"/>
        <v>0</v>
      </c>
      <c r="N22" s="175">
        <v>0</v>
      </c>
      <c r="O22" s="175">
        <f t="shared" si="4"/>
        <v>0</v>
      </c>
      <c r="P22" s="175">
        <v>0</v>
      </c>
      <c r="Q22" s="175">
        <f t="shared" si="5"/>
        <v>0</v>
      </c>
      <c r="R22" s="177"/>
      <c r="S22" s="177" t="s">
        <v>267</v>
      </c>
      <c r="T22" s="178" t="s">
        <v>275</v>
      </c>
      <c r="U22" s="152">
        <v>0</v>
      </c>
      <c r="V22" s="152">
        <f t="shared" si="6"/>
        <v>0</v>
      </c>
      <c r="W22" s="152"/>
      <c r="X22" s="152" t="s">
        <v>285</v>
      </c>
      <c r="Y22" s="152" t="s">
        <v>1116</v>
      </c>
      <c r="Z22" s="141"/>
      <c r="AA22" s="141"/>
      <c r="AB22" s="141"/>
      <c r="AC22" s="141"/>
      <c r="AD22" s="141"/>
      <c r="AE22" s="141"/>
      <c r="AF22" s="141"/>
      <c r="AG22" s="141" t="s">
        <v>286</v>
      </c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</row>
    <row r="23" spans="1:60" outlineLevel="1" x14ac:dyDescent="0.2">
      <c r="A23" s="172">
        <v>12</v>
      </c>
      <c r="B23" s="173" t="s">
        <v>2496</v>
      </c>
      <c r="C23" s="183" t="s">
        <v>2497</v>
      </c>
      <c r="D23" s="174" t="s">
        <v>317</v>
      </c>
      <c r="E23" s="175">
        <v>6</v>
      </c>
      <c r="F23" s="176"/>
      <c r="G23" s="177">
        <f t="shared" si="0"/>
        <v>0</v>
      </c>
      <c r="H23" s="176"/>
      <c r="I23" s="177">
        <f t="shared" si="1"/>
        <v>0</v>
      </c>
      <c r="J23" s="176"/>
      <c r="K23" s="177">
        <f t="shared" si="2"/>
        <v>0</v>
      </c>
      <c r="L23" s="177">
        <v>21</v>
      </c>
      <c r="M23" s="177">
        <f t="shared" si="3"/>
        <v>0</v>
      </c>
      <c r="N23" s="175">
        <v>0</v>
      </c>
      <c r="O23" s="175">
        <f t="shared" si="4"/>
        <v>0</v>
      </c>
      <c r="P23" s="175">
        <v>0</v>
      </c>
      <c r="Q23" s="175">
        <f t="shared" si="5"/>
        <v>0</v>
      </c>
      <c r="R23" s="177"/>
      <c r="S23" s="177" t="s">
        <v>267</v>
      </c>
      <c r="T23" s="178" t="s">
        <v>275</v>
      </c>
      <c r="U23" s="152">
        <v>0</v>
      </c>
      <c r="V23" s="152">
        <f t="shared" si="6"/>
        <v>0</v>
      </c>
      <c r="W23" s="152"/>
      <c r="X23" s="152" t="s">
        <v>276</v>
      </c>
      <c r="Y23" s="152" t="s">
        <v>1116</v>
      </c>
      <c r="Z23" s="141"/>
      <c r="AA23" s="141"/>
      <c r="AB23" s="141"/>
      <c r="AC23" s="141"/>
      <c r="AD23" s="141"/>
      <c r="AE23" s="141"/>
      <c r="AF23" s="141"/>
      <c r="AG23" s="141" t="s">
        <v>277</v>
      </c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</row>
    <row r="24" spans="1:60" outlineLevel="1" x14ac:dyDescent="0.2">
      <c r="A24" s="172">
        <v>13</v>
      </c>
      <c r="B24" s="173" t="s">
        <v>2498</v>
      </c>
      <c r="C24" s="183" t="s">
        <v>2499</v>
      </c>
      <c r="D24" s="174" t="s">
        <v>317</v>
      </c>
      <c r="E24" s="175">
        <v>1</v>
      </c>
      <c r="F24" s="176"/>
      <c r="G24" s="177">
        <f t="shared" si="0"/>
        <v>0</v>
      </c>
      <c r="H24" s="176"/>
      <c r="I24" s="177">
        <f t="shared" si="1"/>
        <v>0</v>
      </c>
      <c r="J24" s="176"/>
      <c r="K24" s="177">
        <f t="shared" si="2"/>
        <v>0</v>
      </c>
      <c r="L24" s="177">
        <v>21</v>
      </c>
      <c r="M24" s="177">
        <f t="shared" si="3"/>
        <v>0</v>
      </c>
      <c r="N24" s="175">
        <v>1.3999999999999999E-4</v>
      </c>
      <c r="O24" s="175">
        <f t="shared" si="4"/>
        <v>0</v>
      </c>
      <c r="P24" s="175">
        <v>0</v>
      </c>
      <c r="Q24" s="175">
        <f t="shared" si="5"/>
        <v>0</v>
      </c>
      <c r="R24" s="177"/>
      <c r="S24" s="177" t="s">
        <v>267</v>
      </c>
      <c r="T24" s="178" t="s">
        <v>275</v>
      </c>
      <c r="U24" s="152">
        <v>0</v>
      </c>
      <c r="V24" s="152">
        <f t="shared" si="6"/>
        <v>0</v>
      </c>
      <c r="W24" s="152"/>
      <c r="X24" s="152" t="s">
        <v>285</v>
      </c>
      <c r="Y24" s="152" t="s">
        <v>1116</v>
      </c>
      <c r="Z24" s="141"/>
      <c r="AA24" s="141"/>
      <c r="AB24" s="141"/>
      <c r="AC24" s="141"/>
      <c r="AD24" s="141"/>
      <c r="AE24" s="141"/>
      <c r="AF24" s="141"/>
      <c r="AG24" s="141" t="s">
        <v>286</v>
      </c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</row>
    <row r="25" spans="1:60" outlineLevel="1" x14ac:dyDescent="0.2">
      <c r="A25" s="172">
        <v>14</v>
      </c>
      <c r="B25" s="173" t="s">
        <v>2500</v>
      </c>
      <c r="C25" s="183" t="s">
        <v>2501</v>
      </c>
      <c r="D25" s="174" t="s">
        <v>317</v>
      </c>
      <c r="E25" s="175">
        <v>1</v>
      </c>
      <c r="F25" s="176"/>
      <c r="G25" s="177">
        <f t="shared" si="0"/>
        <v>0</v>
      </c>
      <c r="H25" s="176"/>
      <c r="I25" s="177">
        <f t="shared" si="1"/>
        <v>0</v>
      </c>
      <c r="J25" s="176"/>
      <c r="K25" s="177">
        <f t="shared" si="2"/>
        <v>0</v>
      </c>
      <c r="L25" s="177">
        <v>21</v>
      </c>
      <c r="M25" s="177">
        <f t="shared" si="3"/>
        <v>0</v>
      </c>
      <c r="N25" s="175">
        <v>1.3999999999999999E-4</v>
      </c>
      <c r="O25" s="175">
        <f t="shared" si="4"/>
        <v>0</v>
      </c>
      <c r="P25" s="175">
        <v>0</v>
      </c>
      <c r="Q25" s="175">
        <f t="shared" si="5"/>
        <v>0</v>
      </c>
      <c r="R25" s="177"/>
      <c r="S25" s="177" t="s">
        <v>267</v>
      </c>
      <c r="T25" s="178" t="s">
        <v>234</v>
      </c>
      <c r="U25" s="152">
        <v>0</v>
      </c>
      <c r="V25" s="152">
        <f t="shared" si="6"/>
        <v>0</v>
      </c>
      <c r="W25" s="152"/>
      <c r="X25" s="152" t="s">
        <v>276</v>
      </c>
      <c r="Y25" s="152" t="s">
        <v>1116</v>
      </c>
      <c r="Z25" s="141"/>
      <c r="AA25" s="141"/>
      <c r="AB25" s="141"/>
      <c r="AC25" s="141"/>
      <c r="AD25" s="141"/>
      <c r="AE25" s="141"/>
      <c r="AF25" s="141"/>
      <c r="AG25" s="141" t="s">
        <v>277</v>
      </c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</row>
    <row r="26" spans="1:60" outlineLevel="1" x14ac:dyDescent="0.2">
      <c r="A26" s="172">
        <v>15</v>
      </c>
      <c r="B26" s="173" t="s">
        <v>2502</v>
      </c>
      <c r="C26" s="183" t="s">
        <v>2503</v>
      </c>
      <c r="D26" s="174" t="s">
        <v>513</v>
      </c>
      <c r="E26" s="175">
        <v>1</v>
      </c>
      <c r="F26" s="176"/>
      <c r="G26" s="177">
        <f t="shared" si="0"/>
        <v>0</v>
      </c>
      <c r="H26" s="176"/>
      <c r="I26" s="177">
        <f t="shared" si="1"/>
        <v>0</v>
      </c>
      <c r="J26" s="176"/>
      <c r="K26" s="177">
        <f t="shared" si="2"/>
        <v>0</v>
      </c>
      <c r="L26" s="177">
        <v>21</v>
      </c>
      <c r="M26" s="177">
        <f t="shared" si="3"/>
        <v>0</v>
      </c>
      <c r="N26" s="175">
        <v>0</v>
      </c>
      <c r="O26" s="175">
        <f t="shared" si="4"/>
        <v>0</v>
      </c>
      <c r="P26" s="175">
        <v>0</v>
      </c>
      <c r="Q26" s="175">
        <f t="shared" si="5"/>
        <v>0</v>
      </c>
      <c r="R26" s="177"/>
      <c r="S26" s="177" t="s">
        <v>267</v>
      </c>
      <c r="T26" s="178" t="s">
        <v>275</v>
      </c>
      <c r="U26" s="152">
        <v>0</v>
      </c>
      <c r="V26" s="152">
        <f t="shared" si="6"/>
        <v>0</v>
      </c>
      <c r="W26" s="152"/>
      <c r="X26" s="152" t="s">
        <v>285</v>
      </c>
      <c r="Y26" s="152" t="s">
        <v>1116</v>
      </c>
      <c r="Z26" s="141"/>
      <c r="AA26" s="141"/>
      <c r="AB26" s="141"/>
      <c r="AC26" s="141"/>
      <c r="AD26" s="141"/>
      <c r="AE26" s="141"/>
      <c r="AF26" s="141"/>
      <c r="AG26" s="141" t="s">
        <v>286</v>
      </c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</row>
    <row r="27" spans="1:60" outlineLevel="1" x14ac:dyDescent="0.2">
      <c r="A27" s="172">
        <v>16</v>
      </c>
      <c r="B27" s="173" t="s">
        <v>2504</v>
      </c>
      <c r="C27" s="183" t="s">
        <v>2505</v>
      </c>
      <c r="D27" s="174" t="s">
        <v>317</v>
      </c>
      <c r="E27" s="175">
        <v>1</v>
      </c>
      <c r="F27" s="176"/>
      <c r="G27" s="177">
        <f t="shared" si="0"/>
        <v>0</v>
      </c>
      <c r="H27" s="176"/>
      <c r="I27" s="177">
        <f t="shared" si="1"/>
        <v>0</v>
      </c>
      <c r="J27" s="176"/>
      <c r="K27" s="177">
        <f t="shared" si="2"/>
        <v>0</v>
      </c>
      <c r="L27" s="177">
        <v>21</v>
      </c>
      <c r="M27" s="177">
        <f t="shared" si="3"/>
        <v>0</v>
      </c>
      <c r="N27" s="175">
        <v>2.0060000000000001E-2</v>
      </c>
      <c r="O27" s="175">
        <f t="shared" si="4"/>
        <v>0.02</v>
      </c>
      <c r="P27" s="175">
        <v>0</v>
      </c>
      <c r="Q27" s="175">
        <f t="shared" si="5"/>
        <v>0</v>
      </c>
      <c r="R27" s="177"/>
      <c r="S27" s="177" t="s">
        <v>267</v>
      </c>
      <c r="T27" s="178" t="s">
        <v>275</v>
      </c>
      <c r="U27" s="152">
        <v>0.66</v>
      </c>
      <c r="V27" s="152">
        <f t="shared" si="6"/>
        <v>0.66</v>
      </c>
      <c r="W27" s="152"/>
      <c r="X27" s="152" t="s">
        <v>285</v>
      </c>
      <c r="Y27" s="152" t="s">
        <v>1116</v>
      </c>
      <c r="Z27" s="141"/>
      <c r="AA27" s="141"/>
      <c r="AB27" s="141"/>
      <c r="AC27" s="141"/>
      <c r="AD27" s="141"/>
      <c r="AE27" s="141"/>
      <c r="AF27" s="141"/>
      <c r="AG27" s="141" t="s">
        <v>286</v>
      </c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</row>
    <row r="28" spans="1:60" outlineLevel="1" x14ac:dyDescent="0.2">
      <c r="A28" s="172">
        <v>17</v>
      </c>
      <c r="B28" s="173" t="s">
        <v>2506</v>
      </c>
      <c r="C28" s="183" t="s">
        <v>2507</v>
      </c>
      <c r="D28" s="174" t="s">
        <v>317</v>
      </c>
      <c r="E28" s="175">
        <v>1</v>
      </c>
      <c r="F28" s="176"/>
      <c r="G28" s="177">
        <f t="shared" si="0"/>
        <v>0</v>
      </c>
      <c r="H28" s="176"/>
      <c r="I28" s="177">
        <f t="shared" si="1"/>
        <v>0</v>
      </c>
      <c r="J28" s="176"/>
      <c r="K28" s="177">
        <f t="shared" si="2"/>
        <v>0</v>
      </c>
      <c r="L28" s="177">
        <v>21</v>
      </c>
      <c r="M28" s="177">
        <f t="shared" si="3"/>
        <v>0</v>
      </c>
      <c r="N28" s="175">
        <v>3.2100000000000002E-3</v>
      </c>
      <c r="O28" s="175">
        <f t="shared" si="4"/>
        <v>0</v>
      </c>
      <c r="P28" s="175">
        <v>0</v>
      </c>
      <c r="Q28" s="175">
        <f t="shared" si="5"/>
        <v>0</v>
      </c>
      <c r="R28" s="177"/>
      <c r="S28" s="177" t="s">
        <v>267</v>
      </c>
      <c r="T28" s="178" t="s">
        <v>275</v>
      </c>
      <c r="U28" s="152">
        <v>0</v>
      </c>
      <c r="V28" s="152">
        <f t="shared" si="6"/>
        <v>0</v>
      </c>
      <c r="W28" s="152"/>
      <c r="X28" s="152" t="s">
        <v>285</v>
      </c>
      <c r="Y28" s="152" t="s">
        <v>1116</v>
      </c>
      <c r="Z28" s="141"/>
      <c r="AA28" s="141"/>
      <c r="AB28" s="141"/>
      <c r="AC28" s="141"/>
      <c r="AD28" s="141"/>
      <c r="AE28" s="141"/>
      <c r="AF28" s="141"/>
      <c r="AG28" s="141" t="s">
        <v>286</v>
      </c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/>
      <c r="BH28" s="141"/>
    </row>
    <row r="29" spans="1:60" outlineLevel="1" x14ac:dyDescent="0.2">
      <c r="A29" s="172">
        <v>18</v>
      </c>
      <c r="B29" s="173" t="s">
        <v>2508</v>
      </c>
      <c r="C29" s="183" t="s">
        <v>2509</v>
      </c>
      <c r="D29" s="174" t="s">
        <v>317</v>
      </c>
      <c r="E29" s="175">
        <v>1</v>
      </c>
      <c r="F29" s="176"/>
      <c r="G29" s="177">
        <f t="shared" si="0"/>
        <v>0</v>
      </c>
      <c r="H29" s="176"/>
      <c r="I29" s="177">
        <f t="shared" si="1"/>
        <v>0</v>
      </c>
      <c r="J29" s="176"/>
      <c r="K29" s="177">
        <f t="shared" si="2"/>
        <v>0</v>
      </c>
      <c r="L29" s="177">
        <v>21</v>
      </c>
      <c r="M29" s="177">
        <f t="shared" si="3"/>
        <v>0</v>
      </c>
      <c r="N29" s="175">
        <v>3.2100000000000002E-3</v>
      </c>
      <c r="O29" s="175">
        <f t="shared" si="4"/>
        <v>0</v>
      </c>
      <c r="P29" s="175">
        <v>0</v>
      </c>
      <c r="Q29" s="175">
        <f t="shared" si="5"/>
        <v>0</v>
      </c>
      <c r="R29" s="177"/>
      <c r="S29" s="177" t="s">
        <v>267</v>
      </c>
      <c r="T29" s="178" t="s">
        <v>275</v>
      </c>
      <c r="U29" s="152">
        <v>0</v>
      </c>
      <c r="V29" s="152">
        <f t="shared" si="6"/>
        <v>0</v>
      </c>
      <c r="W29" s="152"/>
      <c r="X29" s="152" t="s">
        <v>276</v>
      </c>
      <c r="Y29" s="152" t="s">
        <v>1116</v>
      </c>
      <c r="Z29" s="141"/>
      <c r="AA29" s="141"/>
      <c r="AB29" s="141"/>
      <c r="AC29" s="141"/>
      <c r="AD29" s="141"/>
      <c r="AE29" s="141"/>
      <c r="AF29" s="141"/>
      <c r="AG29" s="141" t="s">
        <v>277</v>
      </c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</row>
    <row r="30" spans="1:60" outlineLevel="1" x14ac:dyDescent="0.2">
      <c r="A30" s="172">
        <v>19</v>
      </c>
      <c r="B30" s="173" t="s">
        <v>2510</v>
      </c>
      <c r="C30" s="183" t="s">
        <v>2511</v>
      </c>
      <c r="D30" s="174" t="s">
        <v>513</v>
      </c>
      <c r="E30" s="175">
        <v>2</v>
      </c>
      <c r="F30" s="176"/>
      <c r="G30" s="177">
        <f t="shared" si="0"/>
        <v>0</v>
      </c>
      <c r="H30" s="176"/>
      <c r="I30" s="177">
        <f t="shared" si="1"/>
        <v>0</v>
      </c>
      <c r="J30" s="176"/>
      <c r="K30" s="177">
        <f t="shared" si="2"/>
        <v>0</v>
      </c>
      <c r="L30" s="177">
        <v>21</v>
      </c>
      <c r="M30" s="177">
        <f t="shared" si="3"/>
        <v>0</v>
      </c>
      <c r="N30" s="175">
        <v>1E-3</v>
      </c>
      <c r="O30" s="175">
        <f t="shared" si="4"/>
        <v>0</v>
      </c>
      <c r="P30" s="175">
        <v>0</v>
      </c>
      <c r="Q30" s="175">
        <f t="shared" si="5"/>
        <v>0</v>
      </c>
      <c r="R30" s="177"/>
      <c r="S30" s="177" t="s">
        <v>267</v>
      </c>
      <c r="T30" s="178" t="s">
        <v>275</v>
      </c>
      <c r="U30" s="152">
        <v>0</v>
      </c>
      <c r="V30" s="152">
        <f t="shared" si="6"/>
        <v>0</v>
      </c>
      <c r="W30" s="152"/>
      <c r="X30" s="152" t="s">
        <v>285</v>
      </c>
      <c r="Y30" s="152" t="s">
        <v>1116</v>
      </c>
      <c r="Z30" s="141"/>
      <c r="AA30" s="141"/>
      <c r="AB30" s="141"/>
      <c r="AC30" s="141"/>
      <c r="AD30" s="141"/>
      <c r="AE30" s="141"/>
      <c r="AF30" s="141"/>
      <c r="AG30" s="141" t="s">
        <v>286</v>
      </c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</row>
    <row r="31" spans="1:60" outlineLevel="1" x14ac:dyDescent="0.2">
      <c r="A31" s="172">
        <v>20</v>
      </c>
      <c r="B31" s="173" t="s">
        <v>2512</v>
      </c>
      <c r="C31" s="183" t="s">
        <v>2513</v>
      </c>
      <c r="D31" s="174" t="s">
        <v>513</v>
      </c>
      <c r="E31" s="175">
        <v>2</v>
      </c>
      <c r="F31" s="176"/>
      <c r="G31" s="177">
        <f t="shared" si="0"/>
        <v>0</v>
      </c>
      <c r="H31" s="176"/>
      <c r="I31" s="177">
        <f t="shared" si="1"/>
        <v>0</v>
      </c>
      <c r="J31" s="176"/>
      <c r="K31" s="177">
        <f t="shared" si="2"/>
        <v>0</v>
      </c>
      <c r="L31" s="177">
        <v>21</v>
      </c>
      <c r="M31" s="177">
        <f t="shared" si="3"/>
        <v>0</v>
      </c>
      <c r="N31" s="175">
        <v>1E-3</v>
      </c>
      <c r="O31" s="175">
        <f t="shared" si="4"/>
        <v>0</v>
      </c>
      <c r="P31" s="175">
        <v>0</v>
      </c>
      <c r="Q31" s="175">
        <f t="shared" si="5"/>
        <v>0</v>
      </c>
      <c r="R31" s="177"/>
      <c r="S31" s="177" t="s">
        <v>267</v>
      </c>
      <c r="T31" s="178" t="s">
        <v>275</v>
      </c>
      <c r="U31" s="152">
        <v>0</v>
      </c>
      <c r="V31" s="152">
        <f t="shared" si="6"/>
        <v>0</v>
      </c>
      <c r="W31" s="152"/>
      <c r="X31" s="152" t="s">
        <v>276</v>
      </c>
      <c r="Y31" s="152" t="s">
        <v>1116</v>
      </c>
      <c r="Z31" s="141"/>
      <c r="AA31" s="141"/>
      <c r="AB31" s="141"/>
      <c r="AC31" s="141"/>
      <c r="AD31" s="141"/>
      <c r="AE31" s="141"/>
      <c r="AF31" s="141"/>
      <c r="AG31" s="141" t="s">
        <v>277</v>
      </c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</row>
    <row r="32" spans="1:60" outlineLevel="1" x14ac:dyDescent="0.2">
      <c r="A32" s="172">
        <v>21</v>
      </c>
      <c r="B32" s="173" t="s">
        <v>2514</v>
      </c>
      <c r="C32" s="183" t="s">
        <v>2515</v>
      </c>
      <c r="D32" s="174" t="s">
        <v>317</v>
      </c>
      <c r="E32" s="175">
        <v>2</v>
      </c>
      <c r="F32" s="176"/>
      <c r="G32" s="177">
        <f t="shared" si="0"/>
        <v>0</v>
      </c>
      <c r="H32" s="176"/>
      <c r="I32" s="177">
        <f t="shared" si="1"/>
        <v>0</v>
      </c>
      <c r="J32" s="176"/>
      <c r="K32" s="177">
        <f t="shared" si="2"/>
        <v>0</v>
      </c>
      <c r="L32" s="177">
        <v>21</v>
      </c>
      <c r="M32" s="177">
        <f t="shared" si="3"/>
        <v>0</v>
      </c>
      <c r="N32" s="175">
        <v>4.0000000000000003E-5</v>
      </c>
      <c r="O32" s="175">
        <f t="shared" si="4"/>
        <v>0</v>
      </c>
      <c r="P32" s="175">
        <v>0</v>
      </c>
      <c r="Q32" s="175">
        <f t="shared" si="5"/>
        <v>0</v>
      </c>
      <c r="R32" s="177"/>
      <c r="S32" s="177" t="s">
        <v>267</v>
      </c>
      <c r="T32" s="178" t="s">
        <v>275</v>
      </c>
      <c r="U32" s="152">
        <v>0</v>
      </c>
      <c r="V32" s="152">
        <f t="shared" si="6"/>
        <v>0</v>
      </c>
      <c r="W32" s="152"/>
      <c r="X32" s="152" t="s">
        <v>285</v>
      </c>
      <c r="Y32" s="152" t="s">
        <v>1116</v>
      </c>
      <c r="Z32" s="141"/>
      <c r="AA32" s="141"/>
      <c r="AB32" s="141"/>
      <c r="AC32" s="141"/>
      <c r="AD32" s="141"/>
      <c r="AE32" s="141"/>
      <c r="AF32" s="141"/>
      <c r="AG32" s="141" t="s">
        <v>286</v>
      </c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</row>
    <row r="33" spans="1:60" outlineLevel="1" x14ac:dyDescent="0.2">
      <c r="A33" s="172">
        <v>22</v>
      </c>
      <c r="B33" s="173" t="s">
        <v>2516</v>
      </c>
      <c r="C33" s="183" t="s">
        <v>2517</v>
      </c>
      <c r="D33" s="174" t="s">
        <v>317</v>
      </c>
      <c r="E33" s="175">
        <v>2</v>
      </c>
      <c r="F33" s="176"/>
      <c r="G33" s="177">
        <f t="shared" si="0"/>
        <v>0</v>
      </c>
      <c r="H33" s="176"/>
      <c r="I33" s="177">
        <f t="shared" si="1"/>
        <v>0</v>
      </c>
      <c r="J33" s="176"/>
      <c r="K33" s="177">
        <f t="shared" si="2"/>
        <v>0</v>
      </c>
      <c r="L33" s="177">
        <v>21</v>
      </c>
      <c r="M33" s="177">
        <f t="shared" si="3"/>
        <v>0</v>
      </c>
      <c r="N33" s="175">
        <v>4.0000000000000003E-5</v>
      </c>
      <c r="O33" s="175">
        <f t="shared" si="4"/>
        <v>0</v>
      </c>
      <c r="P33" s="175">
        <v>0</v>
      </c>
      <c r="Q33" s="175">
        <f t="shared" si="5"/>
        <v>0</v>
      </c>
      <c r="R33" s="177"/>
      <c r="S33" s="177" t="s">
        <v>267</v>
      </c>
      <c r="T33" s="178" t="s">
        <v>275</v>
      </c>
      <c r="U33" s="152">
        <v>0</v>
      </c>
      <c r="V33" s="152">
        <f t="shared" si="6"/>
        <v>0</v>
      </c>
      <c r="W33" s="152"/>
      <c r="X33" s="152" t="s">
        <v>276</v>
      </c>
      <c r="Y33" s="152" t="s">
        <v>1116</v>
      </c>
      <c r="Z33" s="141"/>
      <c r="AA33" s="141"/>
      <c r="AB33" s="141"/>
      <c r="AC33" s="141"/>
      <c r="AD33" s="141"/>
      <c r="AE33" s="141"/>
      <c r="AF33" s="141"/>
      <c r="AG33" s="141" t="s">
        <v>277</v>
      </c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</row>
    <row r="34" spans="1:60" outlineLevel="1" x14ac:dyDescent="0.2">
      <c r="A34" s="172">
        <v>23</v>
      </c>
      <c r="B34" s="173" t="s">
        <v>1114</v>
      </c>
      <c r="C34" s="183" t="s">
        <v>1115</v>
      </c>
      <c r="D34" s="174" t="s">
        <v>299</v>
      </c>
      <c r="E34" s="175">
        <v>2</v>
      </c>
      <c r="F34" s="176"/>
      <c r="G34" s="177">
        <f t="shared" si="0"/>
        <v>0</v>
      </c>
      <c r="H34" s="176"/>
      <c r="I34" s="177">
        <f t="shared" si="1"/>
        <v>0</v>
      </c>
      <c r="J34" s="176"/>
      <c r="K34" s="177">
        <f t="shared" si="2"/>
        <v>0</v>
      </c>
      <c r="L34" s="177">
        <v>21</v>
      </c>
      <c r="M34" s="177">
        <f t="shared" si="3"/>
        <v>0</v>
      </c>
      <c r="N34" s="175">
        <v>0</v>
      </c>
      <c r="O34" s="175">
        <f t="shared" si="4"/>
        <v>0</v>
      </c>
      <c r="P34" s="175">
        <v>0</v>
      </c>
      <c r="Q34" s="175">
        <f t="shared" si="5"/>
        <v>0</v>
      </c>
      <c r="R34" s="177"/>
      <c r="S34" s="177" t="s">
        <v>234</v>
      </c>
      <c r="T34" s="178" t="s">
        <v>234</v>
      </c>
      <c r="U34" s="152">
        <v>1.9E-2</v>
      </c>
      <c r="V34" s="152">
        <f t="shared" si="6"/>
        <v>0.04</v>
      </c>
      <c r="W34" s="152"/>
      <c r="X34" s="152" t="s">
        <v>285</v>
      </c>
      <c r="Y34" s="152" t="s">
        <v>1116</v>
      </c>
      <c r="Z34" s="141"/>
      <c r="AA34" s="141"/>
      <c r="AB34" s="141"/>
      <c r="AC34" s="141"/>
      <c r="AD34" s="141"/>
      <c r="AE34" s="141"/>
      <c r="AF34" s="141"/>
      <c r="AG34" s="141" t="s">
        <v>286</v>
      </c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</row>
    <row r="35" spans="1:60" outlineLevel="1" x14ac:dyDescent="0.2">
      <c r="A35" s="172">
        <v>24</v>
      </c>
      <c r="B35" s="173" t="s">
        <v>1117</v>
      </c>
      <c r="C35" s="183" t="s">
        <v>1118</v>
      </c>
      <c r="D35" s="174" t="s">
        <v>299</v>
      </c>
      <c r="E35" s="175">
        <v>1</v>
      </c>
      <c r="F35" s="176"/>
      <c r="G35" s="177">
        <f t="shared" si="0"/>
        <v>0</v>
      </c>
      <c r="H35" s="176"/>
      <c r="I35" s="177">
        <f t="shared" si="1"/>
        <v>0</v>
      </c>
      <c r="J35" s="176"/>
      <c r="K35" s="177">
        <f t="shared" si="2"/>
        <v>0</v>
      </c>
      <c r="L35" s="177">
        <v>21</v>
      </c>
      <c r="M35" s="177">
        <f t="shared" si="3"/>
        <v>0</v>
      </c>
      <c r="N35" s="175">
        <v>0</v>
      </c>
      <c r="O35" s="175">
        <f t="shared" si="4"/>
        <v>0</v>
      </c>
      <c r="P35" s="175">
        <v>0</v>
      </c>
      <c r="Q35" s="175">
        <f t="shared" si="5"/>
        <v>0</v>
      </c>
      <c r="R35" s="177"/>
      <c r="S35" s="177" t="s">
        <v>234</v>
      </c>
      <c r="T35" s="178" t="s">
        <v>234</v>
      </c>
      <c r="U35" s="152">
        <v>4.1000000000000002E-2</v>
      </c>
      <c r="V35" s="152">
        <f t="shared" si="6"/>
        <v>0.04</v>
      </c>
      <c r="W35" s="152"/>
      <c r="X35" s="152" t="s">
        <v>285</v>
      </c>
      <c r="Y35" s="152" t="s">
        <v>1116</v>
      </c>
      <c r="Z35" s="141"/>
      <c r="AA35" s="141"/>
      <c r="AB35" s="141"/>
      <c r="AC35" s="141"/>
      <c r="AD35" s="141"/>
      <c r="AE35" s="141"/>
      <c r="AF35" s="141"/>
      <c r="AG35" s="141" t="s">
        <v>286</v>
      </c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</row>
    <row r="36" spans="1:60" outlineLevel="1" x14ac:dyDescent="0.2">
      <c r="A36" s="164">
        <v>25</v>
      </c>
      <c r="B36" s="165" t="s">
        <v>1119</v>
      </c>
      <c r="C36" s="181" t="s">
        <v>1120</v>
      </c>
      <c r="D36" s="166" t="s">
        <v>299</v>
      </c>
      <c r="E36" s="167">
        <v>11</v>
      </c>
      <c r="F36" s="168"/>
      <c r="G36" s="169">
        <f t="shared" si="0"/>
        <v>0</v>
      </c>
      <c r="H36" s="168"/>
      <c r="I36" s="169">
        <f t="shared" si="1"/>
        <v>0</v>
      </c>
      <c r="J36" s="168"/>
      <c r="K36" s="169">
        <f t="shared" si="2"/>
        <v>0</v>
      </c>
      <c r="L36" s="169">
        <v>21</v>
      </c>
      <c r="M36" s="169">
        <f t="shared" si="3"/>
        <v>0</v>
      </c>
      <c r="N36" s="167">
        <v>0</v>
      </c>
      <c r="O36" s="167">
        <f t="shared" si="4"/>
        <v>0</v>
      </c>
      <c r="P36" s="167">
        <v>0</v>
      </c>
      <c r="Q36" s="167">
        <f t="shared" si="5"/>
        <v>0</v>
      </c>
      <c r="R36" s="169"/>
      <c r="S36" s="169" t="s">
        <v>234</v>
      </c>
      <c r="T36" s="170" t="s">
        <v>234</v>
      </c>
      <c r="U36" s="152">
        <v>5.0999999999999997E-2</v>
      </c>
      <c r="V36" s="152">
        <f t="shared" si="6"/>
        <v>0.56000000000000005</v>
      </c>
      <c r="W36" s="152"/>
      <c r="X36" s="152" t="s">
        <v>285</v>
      </c>
      <c r="Y36" s="152" t="s">
        <v>1116</v>
      </c>
      <c r="Z36" s="141"/>
      <c r="AA36" s="141"/>
      <c r="AB36" s="141"/>
      <c r="AC36" s="141"/>
      <c r="AD36" s="141"/>
      <c r="AE36" s="141"/>
      <c r="AF36" s="141"/>
      <c r="AG36" s="141" t="s">
        <v>286</v>
      </c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</row>
    <row r="37" spans="1:60" outlineLevel="1" x14ac:dyDescent="0.2">
      <c r="A37" s="148">
        <v>26</v>
      </c>
      <c r="B37" s="149" t="s">
        <v>1121</v>
      </c>
      <c r="C37" s="184" t="s">
        <v>1122</v>
      </c>
      <c r="D37" s="150" t="s">
        <v>0</v>
      </c>
      <c r="E37" s="179"/>
      <c r="F37" s="153"/>
      <c r="G37" s="152">
        <f t="shared" si="0"/>
        <v>0</v>
      </c>
      <c r="H37" s="153"/>
      <c r="I37" s="152">
        <f t="shared" si="1"/>
        <v>0</v>
      </c>
      <c r="J37" s="153"/>
      <c r="K37" s="152">
        <f t="shared" si="2"/>
        <v>0</v>
      </c>
      <c r="L37" s="152">
        <v>21</v>
      </c>
      <c r="M37" s="152">
        <f t="shared" si="3"/>
        <v>0</v>
      </c>
      <c r="N37" s="151">
        <v>0</v>
      </c>
      <c r="O37" s="151">
        <f t="shared" si="4"/>
        <v>0</v>
      </c>
      <c r="P37" s="151">
        <v>0</v>
      </c>
      <c r="Q37" s="151">
        <f t="shared" si="5"/>
        <v>0</v>
      </c>
      <c r="R37" s="152" t="s">
        <v>1123</v>
      </c>
      <c r="S37" s="152" t="s">
        <v>234</v>
      </c>
      <c r="T37" s="152" t="s">
        <v>234</v>
      </c>
      <c r="U37" s="152">
        <v>0</v>
      </c>
      <c r="V37" s="152">
        <f t="shared" si="6"/>
        <v>0</v>
      </c>
      <c r="W37" s="152"/>
      <c r="X37" s="152" t="s">
        <v>435</v>
      </c>
      <c r="Y37" s="152" t="s">
        <v>1116</v>
      </c>
      <c r="Z37" s="141"/>
      <c r="AA37" s="141"/>
      <c r="AB37" s="141"/>
      <c r="AC37" s="141"/>
      <c r="AD37" s="141"/>
      <c r="AE37" s="141"/>
      <c r="AF37" s="141"/>
      <c r="AG37" s="141" t="s">
        <v>436</v>
      </c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</row>
    <row r="38" spans="1:60" outlineLevel="2" x14ac:dyDescent="0.2">
      <c r="A38" s="148"/>
      <c r="B38" s="149"/>
      <c r="C38" s="269" t="s">
        <v>485</v>
      </c>
      <c r="D38" s="270"/>
      <c r="E38" s="270"/>
      <c r="F38" s="270"/>
      <c r="G38" s="270"/>
      <c r="H38" s="152"/>
      <c r="I38" s="152"/>
      <c r="J38" s="152"/>
      <c r="K38" s="152"/>
      <c r="L38" s="152"/>
      <c r="M38" s="152"/>
      <c r="N38" s="151"/>
      <c r="O38" s="151"/>
      <c r="P38" s="151"/>
      <c r="Q38" s="151"/>
      <c r="R38" s="152"/>
      <c r="S38" s="152"/>
      <c r="T38" s="152"/>
      <c r="U38" s="152"/>
      <c r="V38" s="152"/>
      <c r="W38" s="152"/>
      <c r="X38" s="152"/>
      <c r="Y38" s="152"/>
      <c r="Z38" s="141"/>
      <c r="AA38" s="141"/>
      <c r="AB38" s="141"/>
      <c r="AC38" s="141"/>
      <c r="AD38" s="141"/>
      <c r="AE38" s="141"/>
      <c r="AF38" s="141"/>
      <c r="AG38" s="141" t="s">
        <v>239</v>
      </c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/>
      <c r="BG38" s="141"/>
      <c r="BH38" s="141"/>
    </row>
    <row r="39" spans="1:60" x14ac:dyDescent="0.2">
      <c r="A39" s="157" t="s">
        <v>228</v>
      </c>
      <c r="B39" s="158" t="s">
        <v>168</v>
      </c>
      <c r="C39" s="180" t="s">
        <v>169</v>
      </c>
      <c r="D39" s="159"/>
      <c r="E39" s="160"/>
      <c r="F39" s="161"/>
      <c r="G39" s="161">
        <f>SUMIF(AG40:AG52,"&lt;&gt;NOR",G40:G52)</f>
        <v>0</v>
      </c>
      <c r="H39" s="161"/>
      <c r="I39" s="161">
        <f>SUM(I40:I52)</f>
        <v>0</v>
      </c>
      <c r="J39" s="161"/>
      <c r="K39" s="161">
        <f>SUM(K40:K52)</f>
        <v>0</v>
      </c>
      <c r="L39" s="161"/>
      <c r="M39" s="161">
        <f>SUM(M40:M52)</f>
        <v>0</v>
      </c>
      <c r="N39" s="160"/>
      <c r="O39" s="160">
        <f>SUM(O40:O52)</f>
        <v>0.03</v>
      </c>
      <c r="P39" s="160"/>
      <c r="Q39" s="160">
        <f>SUM(Q40:Q52)</f>
        <v>0</v>
      </c>
      <c r="R39" s="161"/>
      <c r="S39" s="161"/>
      <c r="T39" s="162"/>
      <c r="U39" s="156"/>
      <c r="V39" s="156">
        <f>SUM(V40:V52)</f>
        <v>10.929999999999998</v>
      </c>
      <c r="W39" s="156"/>
      <c r="X39" s="156"/>
      <c r="Y39" s="156"/>
      <c r="AG39" t="s">
        <v>229</v>
      </c>
    </row>
    <row r="40" spans="1:60" ht="22.5" outlineLevel="1" x14ac:dyDescent="0.2">
      <c r="A40" s="172">
        <v>27</v>
      </c>
      <c r="B40" s="173" t="s">
        <v>1124</v>
      </c>
      <c r="C40" s="183" t="s">
        <v>1125</v>
      </c>
      <c r="D40" s="174" t="s">
        <v>299</v>
      </c>
      <c r="E40" s="175">
        <v>15</v>
      </c>
      <c r="F40" s="176"/>
      <c r="G40" s="177">
        <f t="shared" ref="G40:G51" si="7">ROUND(E40*F40,2)</f>
        <v>0</v>
      </c>
      <c r="H40" s="176"/>
      <c r="I40" s="177">
        <f t="shared" ref="I40:I51" si="8">ROUND(E40*H40,2)</f>
        <v>0</v>
      </c>
      <c r="J40" s="176"/>
      <c r="K40" s="177">
        <f t="shared" ref="K40:K51" si="9">ROUND(E40*J40,2)</f>
        <v>0</v>
      </c>
      <c r="L40" s="177">
        <v>21</v>
      </c>
      <c r="M40" s="177">
        <f t="shared" ref="M40:M51" si="10">G40*(1+L40/100)</f>
        <v>0</v>
      </c>
      <c r="N40" s="175">
        <v>4.8000000000000001E-4</v>
      </c>
      <c r="O40" s="175">
        <f t="shared" ref="O40:O51" si="11">ROUND(E40*N40,2)</f>
        <v>0.01</v>
      </c>
      <c r="P40" s="175">
        <v>0</v>
      </c>
      <c r="Q40" s="175">
        <f t="shared" ref="Q40:Q51" si="12">ROUND(E40*P40,2)</f>
        <v>0</v>
      </c>
      <c r="R40" s="177"/>
      <c r="S40" s="177" t="s">
        <v>267</v>
      </c>
      <c r="T40" s="178" t="s">
        <v>234</v>
      </c>
      <c r="U40" s="152">
        <v>0.27889999999999998</v>
      </c>
      <c r="V40" s="152">
        <f t="shared" ref="V40:V51" si="13">ROUND(E40*U40,2)</f>
        <v>4.18</v>
      </c>
      <c r="W40" s="152"/>
      <c r="X40" s="152" t="s">
        <v>285</v>
      </c>
      <c r="Y40" s="152" t="s">
        <v>1116</v>
      </c>
      <c r="Z40" s="141"/>
      <c r="AA40" s="141"/>
      <c r="AB40" s="141"/>
      <c r="AC40" s="141"/>
      <c r="AD40" s="141"/>
      <c r="AE40" s="141"/>
      <c r="AF40" s="141"/>
      <c r="AG40" s="141" t="s">
        <v>286</v>
      </c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1"/>
      <c r="BH40" s="141"/>
    </row>
    <row r="41" spans="1:60" outlineLevel="1" x14ac:dyDescent="0.2">
      <c r="A41" s="172">
        <v>28</v>
      </c>
      <c r="B41" s="173" t="s">
        <v>2518</v>
      </c>
      <c r="C41" s="183" t="s">
        <v>2519</v>
      </c>
      <c r="D41" s="174" t="s">
        <v>299</v>
      </c>
      <c r="E41" s="175">
        <v>15</v>
      </c>
      <c r="F41" s="176"/>
      <c r="G41" s="177">
        <f t="shared" si="7"/>
        <v>0</v>
      </c>
      <c r="H41" s="176"/>
      <c r="I41" s="177">
        <f t="shared" si="8"/>
        <v>0</v>
      </c>
      <c r="J41" s="176"/>
      <c r="K41" s="177">
        <f t="shared" si="9"/>
        <v>0</v>
      </c>
      <c r="L41" s="177">
        <v>21</v>
      </c>
      <c r="M41" s="177">
        <f t="shared" si="10"/>
        <v>0</v>
      </c>
      <c r="N41" s="175">
        <v>3.0000000000000001E-5</v>
      </c>
      <c r="O41" s="175">
        <f t="shared" si="11"/>
        <v>0</v>
      </c>
      <c r="P41" s="175">
        <v>0</v>
      </c>
      <c r="Q41" s="175">
        <f t="shared" si="12"/>
        <v>0</v>
      </c>
      <c r="R41" s="177"/>
      <c r="S41" s="177" t="s">
        <v>267</v>
      </c>
      <c r="T41" s="178" t="s">
        <v>234</v>
      </c>
      <c r="U41" s="152">
        <v>0.129</v>
      </c>
      <c r="V41" s="152">
        <f t="shared" si="13"/>
        <v>1.94</v>
      </c>
      <c r="W41" s="152"/>
      <c r="X41" s="152" t="s">
        <v>285</v>
      </c>
      <c r="Y41" s="152" t="s">
        <v>1116</v>
      </c>
      <c r="Z41" s="141"/>
      <c r="AA41" s="141"/>
      <c r="AB41" s="141"/>
      <c r="AC41" s="141"/>
      <c r="AD41" s="141"/>
      <c r="AE41" s="141"/>
      <c r="AF41" s="141"/>
      <c r="AG41" s="141" t="s">
        <v>286</v>
      </c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/>
      <c r="BG41" s="141"/>
      <c r="BH41" s="141"/>
    </row>
    <row r="42" spans="1:60" ht="22.5" outlineLevel="1" x14ac:dyDescent="0.2">
      <c r="A42" s="172">
        <v>29</v>
      </c>
      <c r="B42" s="173" t="s">
        <v>1136</v>
      </c>
      <c r="C42" s="183" t="s">
        <v>1137</v>
      </c>
      <c r="D42" s="174" t="s">
        <v>299</v>
      </c>
      <c r="E42" s="175">
        <v>6</v>
      </c>
      <c r="F42" s="176"/>
      <c r="G42" s="177">
        <f t="shared" si="7"/>
        <v>0</v>
      </c>
      <c r="H42" s="176"/>
      <c r="I42" s="177">
        <f t="shared" si="8"/>
        <v>0</v>
      </c>
      <c r="J42" s="176"/>
      <c r="K42" s="177">
        <f t="shared" si="9"/>
        <v>0</v>
      </c>
      <c r="L42" s="177">
        <v>21</v>
      </c>
      <c r="M42" s="177">
        <f t="shared" si="10"/>
        <v>0</v>
      </c>
      <c r="N42" s="175">
        <v>3.9899999999999996E-3</v>
      </c>
      <c r="O42" s="175">
        <f t="shared" si="11"/>
        <v>0.02</v>
      </c>
      <c r="P42" s="175">
        <v>0</v>
      </c>
      <c r="Q42" s="175">
        <f t="shared" si="12"/>
        <v>0</v>
      </c>
      <c r="R42" s="177"/>
      <c r="S42" s="177" t="s">
        <v>267</v>
      </c>
      <c r="T42" s="178" t="s">
        <v>234</v>
      </c>
      <c r="U42" s="152">
        <v>0.54290000000000005</v>
      </c>
      <c r="V42" s="152">
        <f t="shared" si="13"/>
        <v>3.26</v>
      </c>
      <c r="W42" s="152"/>
      <c r="X42" s="152" t="s">
        <v>285</v>
      </c>
      <c r="Y42" s="152" t="s">
        <v>1116</v>
      </c>
      <c r="Z42" s="141"/>
      <c r="AA42" s="141"/>
      <c r="AB42" s="141"/>
      <c r="AC42" s="141"/>
      <c r="AD42" s="141"/>
      <c r="AE42" s="141"/>
      <c r="AF42" s="141"/>
      <c r="AG42" s="141" t="s">
        <v>286</v>
      </c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1"/>
      <c r="BH42" s="141"/>
    </row>
    <row r="43" spans="1:60" outlineLevel="1" x14ac:dyDescent="0.2">
      <c r="A43" s="172">
        <v>30</v>
      </c>
      <c r="B43" s="173" t="s">
        <v>2520</v>
      </c>
      <c r="C43" s="183" t="s">
        <v>2521</v>
      </c>
      <c r="D43" s="174" t="s">
        <v>299</v>
      </c>
      <c r="E43" s="175">
        <v>6</v>
      </c>
      <c r="F43" s="176"/>
      <c r="G43" s="177">
        <f t="shared" si="7"/>
        <v>0</v>
      </c>
      <c r="H43" s="176"/>
      <c r="I43" s="177">
        <f t="shared" si="8"/>
        <v>0</v>
      </c>
      <c r="J43" s="176"/>
      <c r="K43" s="177">
        <f t="shared" si="9"/>
        <v>0</v>
      </c>
      <c r="L43" s="177">
        <v>21</v>
      </c>
      <c r="M43" s="177">
        <f t="shared" si="10"/>
        <v>0</v>
      </c>
      <c r="N43" s="175">
        <v>4.0000000000000003E-5</v>
      </c>
      <c r="O43" s="175">
        <f t="shared" si="11"/>
        <v>0</v>
      </c>
      <c r="P43" s="175">
        <v>0</v>
      </c>
      <c r="Q43" s="175">
        <f t="shared" si="12"/>
        <v>0</v>
      </c>
      <c r="R43" s="177"/>
      <c r="S43" s="177" t="s">
        <v>267</v>
      </c>
      <c r="T43" s="178" t="s">
        <v>234</v>
      </c>
      <c r="U43" s="152">
        <v>0.129</v>
      </c>
      <c r="V43" s="152">
        <f t="shared" si="13"/>
        <v>0.77</v>
      </c>
      <c r="W43" s="152"/>
      <c r="X43" s="152" t="s">
        <v>285</v>
      </c>
      <c r="Y43" s="152" t="s">
        <v>1116</v>
      </c>
      <c r="Z43" s="141"/>
      <c r="AA43" s="141"/>
      <c r="AB43" s="141"/>
      <c r="AC43" s="141"/>
      <c r="AD43" s="141"/>
      <c r="AE43" s="141"/>
      <c r="AF43" s="141"/>
      <c r="AG43" s="141" t="s">
        <v>286</v>
      </c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</row>
    <row r="44" spans="1:60" ht="22.5" outlineLevel="1" x14ac:dyDescent="0.2">
      <c r="A44" s="172">
        <v>31</v>
      </c>
      <c r="B44" s="173" t="s">
        <v>1189</v>
      </c>
      <c r="C44" s="183" t="s">
        <v>1190</v>
      </c>
      <c r="D44" s="174" t="s">
        <v>513</v>
      </c>
      <c r="E44" s="175">
        <v>1</v>
      </c>
      <c r="F44" s="176"/>
      <c r="G44" s="177">
        <f t="shared" si="7"/>
        <v>0</v>
      </c>
      <c r="H44" s="176"/>
      <c r="I44" s="177">
        <f t="shared" si="8"/>
        <v>0</v>
      </c>
      <c r="J44" s="176"/>
      <c r="K44" s="177">
        <f t="shared" si="9"/>
        <v>0</v>
      </c>
      <c r="L44" s="177">
        <v>21</v>
      </c>
      <c r="M44" s="177">
        <f t="shared" si="10"/>
        <v>0</v>
      </c>
      <c r="N44" s="175">
        <v>3.5000000000000001E-3</v>
      </c>
      <c r="O44" s="175">
        <f t="shared" si="11"/>
        <v>0</v>
      </c>
      <c r="P44" s="175">
        <v>0</v>
      </c>
      <c r="Q44" s="175">
        <f t="shared" si="12"/>
        <v>0</v>
      </c>
      <c r="R44" s="177"/>
      <c r="S44" s="177" t="s">
        <v>267</v>
      </c>
      <c r="T44" s="178" t="s">
        <v>275</v>
      </c>
      <c r="U44" s="152">
        <v>0</v>
      </c>
      <c r="V44" s="152">
        <f t="shared" si="13"/>
        <v>0</v>
      </c>
      <c r="W44" s="152"/>
      <c r="X44" s="152" t="s">
        <v>285</v>
      </c>
      <c r="Y44" s="152" t="s">
        <v>1116</v>
      </c>
      <c r="Z44" s="141"/>
      <c r="AA44" s="141"/>
      <c r="AB44" s="141"/>
      <c r="AC44" s="141"/>
      <c r="AD44" s="141"/>
      <c r="AE44" s="141"/>
      <c r="AF44" s="141"/>
      <c r="AG44" s="141" t="s">
        <v>286</v>
      </c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/>
      <c r="BG44" s="141"/>
      <c r="BH44" s="141"/>
    </row>
    <row r="45" spans="1:60" ht="22.5" outlineLevel="1" x14ac:dyDescent="0.2">
      <c r="A45" s="172">
        <v>32</v>
      </c>
      <c r="B45" s="173" t="s">
        <v>1191</v>
      </c>
      <c r="C45" s="183" t="s">
        <v>1192</v>
      </c>
      <c r="D45" s="174" t="s">
        <v>513</v>
      </c>
      <c r="E45" s="175">
        <v>1</v>
      </c>
      <c r="F45" s="176"/>
      <c r="G45" s="177">
        <f t="shared" si="7"/>
        <v>0</v>
      </c>
      <c r="H45" s="176"/>
      <c r="I45" s="177">
        <f t="shared" si="8"/>
        <v>0</v>
      </c>
      <c r="J45" s="176"/>
      <c r="K45" s="177">
        <f t="shared" si="9"/>
        <v>0</v>
      </c>
      <c r="L45" s="177">
        <v>21</v>
      </c>
      <c r="M45" s="177">
        <f t="shared" si="10"/>
        <v>0</v>
      </c>
      <c r="N45" s="175">
        <v>3.5000000000000001E-3</v>
      </c>
      <c r="O45" s="175">
        <f t="shared" si="11"/>
        <v>0</v>
      </c>
      <c r="P45" s="175">
        <v>0</v>
      </c>
      <c r="Q45" s="175">
        <f t="shared" si="12"/>
        <v>0</v>
      </c>
      <c r="R45" s="177"/>
      <c r="S45" s="177" t="s">
        <v>267</v>
      </c>
      <c r="T45" s="178" t="s">
        <v>275</v>
      </c>
      <c r="U45" s="152">
        <v>0</v>
      </c>
      <c r="V45" s="152">
        <f t="shared" si="13"/>
        <v>0</v>
      </c>
      <c r="W45" s="152"/>
      <c r="X45" s="152" t="s">
        <v>276</v>
      </c>
      <c r="Y45" s="152" t="s">
        <v>1116</v>
      </c>
      <c r="Z45" s="141"/>
      <c r="AA45" s="141"/>
      <c r="AB45" s="141"/>
      <c r="AC45" s="141"/>
      <c r="AD45" s="141"/>
      <c r="AE45" s="141"/>
      <c r="AF45" s="141"/>
      <c r="AG45" s="141" t="s">
        <v>277</v>
      </c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/>
      <c r="BG45" s="141"/>
      <c r="BH45" s="141"/>
    </row>
    <row r="46" spans="1:60" ht="22.5" outlineLevel="1" x14ac:dyDescent="0.2">
      <c r="A46" s="172">
        <v>33</v>
      </c>
      <c r="B46" s="173" t="s">
        <v>1193</v>
      </c>
      <c r="C46" s="183" t="s">
        <v>1194</v>
      </c>
      <c r="D46" s="174" t="s">
        <v>317</v>
      </c>
      <c r="E46" s="175">
        <v>2</v>
      </c>
      <c r="F46" s="176"/>
      <c r="G46" s="177">
        <f t="shared" si="7"/>
        <v>0</v>
      </c>
      <c r="H46" s="176"/>
      <c r="I46" s="177">
        <f t="shared" si="8"/>
        <v>0</v>
      </c>
      <c r="J46" s="176"/>
      <c r="K46" s="177">
        <f t="shared" si="9"/>
        <v>0</v>
      </c>
      <c r="L46" s="177">
        <v>21</v>
      </c>
      <c r="M46" s="177">
        <f t="shared" si="10"/>
        <v>0</v>
      </c>
      <c r="N46" s="175">
        <v>1.7000000000000001E-4</v>
      </c>
      <c r="O46" s="175">
        <f t="shared" si="11"/>
        <v>0</v>
      </c>
      <c r="P46" s="175">
        <v>0</v>
      </c>
      <c r="Q46" s="175">
        <f t="shared" si="12"/>
        <v>0</v>
      </c>
      <c r="R46" s="177"/>
      <c r="S46" s="177" t="s">
        <v>267</v>
      </c>
      <c r="T46" s="178" t="s">
        <v>275</v>
      </c>
      <c r="U46" s="152">
        <v>0</v>
      </c>
      <c r="V46" s="152">
        <f t="shared" si="13"/>
        <v>0</v>
      </c>
      <c r="W46" s="152"/>
      <c r="X46" s="152" t="s">
        <v>285</v>
      </c>
      <c r="Y46" s="152" t="s">
        <v>1116</v>
      </c>
      <c r="Z46" s="141"/>
      <c r="AA46" s="141"/>
      <c r="AB46" s="141"/>
      <c r="AC46" s="141"/>
      <c r="AD46" s="141"/>
      <c r="AE46" s="141"/>
      <c r="AF46" s="141"/>
      <c r="AG46" s="141" t="s">
        <v>286</v>
      </c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</row>
    <row r="47" spans="1:60" ht="22.5" outlineLevel="1" x14ac:dyDescent="0.2">
      <c r="A47" s="172">
        <v>34</v>
      </c>
      <c r="B47" s="173" t="s">
        <v>1195</v>
      </c>
      <c r="C47" s="183" t="s">
        <v>1196</v>
      </c>
      <c r="D47" s="174" t="s">
        <v>317</v>
      </c>
      <c r="E47" s="175">
        <v>2</v>
      </c>
      <c r="F47" s="176"/>
      <c r="G47" s="177">
        <f t="shared" si="7"/>
        <v>0</v>
      </c>
      <c r="H47" s="176"/>
      <c r="I47" s="177">
        <f t="shared" si="8"/>
        <v>0</v>
      </c>
      <c r="J47" s="176"/>
      <c r="K47" s="177">
        <f t="shared" si="9"/>
        <v>0</v>
      </c>
      <c r="L47" s="177">
        <v>21</v>
      </c>
      <c r="M47" s="177">
        <f t="shared" si="10"/>
        <v>0</v>
      </c>
      <c r="N47" s="175">
        <v>1.7000000000000001E-4</v>
      </c>
      <c r="O47" s="175">
        <f t="shared" si="11"/>
        <v>0</v>
      </c>
      <c r="P47" s="175">
        <v>0</v>
      </c>
      <c r="Q47" s="175">
        <f t="shared" si="12"/>
        <v>0</v>
      </c>
      <c r="R47" s="177"/>
      <c r="S47" s="177" t="s">
        <v>267</v>
      </c>
      <c r="T47" s="178" t="s">
        <v>275</v>
      </c>
      <c r="U47" s="152">
        <v>0</v>
      </c>
      <c r="V47" s="152">
        <f t="shared" si="13"/>
        <v>0</v>
      </c>
      <c r="W47" s="152"/>
      <c r="X47" s="152" t="s">
        <v>276</v>
      </c>
      <c r="Y47" s="152" t="s">
        <v>1116</v>
      </c>
      <c r="Z47" s="141"/>
      <c r="AA47" s="141"/>
      <c r="AB47" s="141"/>
      <c r="AC47" s="141"/>
      <c r="AD47" s="141"/>
      <c r="AE47" s="141"/>
      <c r="AF47" s="141"/>
      <c r="AG47" s="141" t="s">
        <v>277</v>
      </c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</row>
    <row r="48" spans="1:60" outlineLevel="1" x14ac:dyDescent="0.2">
      <c r="A48" s="172">
        <v>35</v>
      </c>
      <c r="B48" s="173" t="s">
        <v>1215</v>
      </c>
      <c r="C48" s="183" t="s">
        <v>1216</v>
      </c>
      <c r="D48" s="174" t="s">
        <v>317</v>
      </c>
      <c r="E48" s="175">
        <v>1</v>
      </c>
      <c r="F48" s="176"/>
      <c r="G48" s="177">
        <f t="shared" si="7"/>
        <v>0</v>
      </c>
      <c r="H48" s="176"/>
      <c r="I48" s="177">
        <f t="shared" si="8"/>
        <v>0</v>
      </c>
      <c r="J48" s="176"/>
      <c r="K48" s="177">
        <f t="shared" si="9"/>
        <v>0</v>
      </c>
      <c r="L48" s="177">
        <v>21</v>
      </c>
      <c r="M48" s="177">
        <f t="shared" si="10"/>
        <v>0</v>
      </c>
      <c r="N48" s="175">
        <v>0</v>
      </c>
      <c r="O48" s="175">
        <f t="shared" si="11"/>
        <v>0</v>
      </c>
      <c r="P48" s="175">
        <v>0</v>
      </c>
      <c r="Q48" s="175">
        <f t="shared" si="12"/>
        <v>0</v>
      </c>
      <c r="R48" s="177" t="s">
        <v>1123</v>
      </c>
      <c r="S48" s="177" t="s">
        <v>234</v>
      </c>
      <c r="T48" s="178" t="s">
        <v>234</v>
      </c>
      <c r="U48" s="152">
        <v>0.16500000000000001</v>
      </c>
      <c r="V48" s="152">
        <f t="shared" si="13"/>
        <v>0.17</v>
      </c>
      <c r="W48" s="152"/>
      <c r="X48" s="152" t="s">
        <v>285</v>
      </c>
      <c r="Y48" s="152" t="s">
        <v>1116</v>
      </c>
      <c r="Z48" s="141"/>
      <c r="AA48" s="141"/>
      <c r="AB48" s="141"/>
      <c r="AC48" s="141"/>
      <c r="AD48" s="141"/>
      <c r="AE48" s="141"/>
      <c r="AF48" s="141"/>
      <c r="AG48" s="141" t="s">
        <v>286</v>
      </c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</row>
    <row r="49" spans="1:60" outlineLevel="1" x14ac:dyDescent="0.2">
      <c r="A49" s="172">
        <v>36</v>
      </c>
      <c r="B49" s="173" t="s">
        <v>2522</v>
      </c>
      <c r="C49" s="183" t="s">
        <v>2523</v>
      </c>
      <c r="D49" s="174" t="s">
        <v>1205</v>
      </c>
      <c r="E49" s="175">
        <v>1</v>
      </c>
      <c r="F49" s="176"/>
      <c r="G49" s="177">
        <f t="shared" si="7"/>
        <v>0</v>
      </c>
      <c r="H49" s="176"/>
      <c r="I49" s="177">
        <f t="shared" si="8"/>
        <v>0</v>
      </c>
      <c r="J49" s="176"/>
      <c r="K49" s="177">
        <f t="shared" si="9"/>
        <v>0</v>
      </c>
      <c r="L49" s="177">
        <v>21</v>
      </c>
      <c r="M49" s="177">
        <f t="shared" si="10"/>
        <v>0</v>
      </c>
      <c r="N49" s="175">
        <v>0</v>
      </c>
      <c r="O49" s="175">
        <f t="shared" si="11"/>
        <v>0</v>
      </c>
      <c r="P49" s="175">
        <v>0</v>
      </c>
      <c r="Q49" s="175">
        <f t="shared" si="12"/>
        <v>0</v>
      </c>
      <c r="R49" s="177"/>
      <c r="S49" s="177" t="s">
        <v>267</v>
      </c>
      <c r="T49" s="178" t="s">
        <v>275</v>
      </c>
      <c r="U49" s="152">
        <v>0</v>
      </c>
      <c r="V49" s="152">
        <f t="shared" si="13"/>
        <v>0</v>
      </c>
      <c r="W49" s="152"/>
      <c r="X49" s="152" t="s">
        <v>276</v>
      </c>
      <c r="Y49" s="152" t="s">
        <v>1116</v>
      </c>
      <c r="Z49" s="141"/>
      <c r="AA49" s="141"/>
      <c r="AB49" s="141"/>
      <c r="AC49" s="141"/>
      <c r="AD49" s="141"/>
      <c r="AE49" s="141"/>
      <c r="AF49" s="141"/>
      <c r="AG49" s="141" t="s">
        <v>277</v>
      </c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</row>
    <row r="50" spans="1:60" outlineLevel="1" x14ac:dyDescent="0.2">
      <c r="A50" s="164">
        <v>37</v>
      </c>
      <c r="B50" s="165" t="s">
        <v>1223</v>
      </c>
      <c r="C50" s="181" t="s">
        <v>1224</v>
      </c>
      <c r="D50" s="166" t="s">
        <v>299</v>
      </c>
      <c r="E50" s="167">
        <v>21</v>
      </c>
      <c r="F50" s="168"/>
      <c r="G50" s="169">
        <f t="shared" si="7"/>
        <v>0</v>
      </c>
      <c r="H50" s="168"/>
      <c r="I50" s="169">
        <f t="shared" si="8"/>
        <v>0</v>
      </c>
      <c r="J50" s="168"/>
      <c r="K50" s="169">
        <f t="shared" si="9"/>
        <v>0</v>
      </c>
      <c r="L50" s="169">
        <v>21</v>
      </c>
      <c r="M50" s="169">
        <f t="shared" si="10"/>
        <v>0</v>
      </c>
      <c r="N50" s="167">
        <v>0</v>
      </c>
      <c r="O50" s="167">
        <f t="shared" si="11"/>
        <v>0</v>
      </c>
      <c r="P50" s="167">
        <v>0</v>
      </c>
      <c r="Q50" s="167">
        <f t="shared" si="12"/>
        <v>0</v>
      </c>
      <c r="R50" s="169"/>
      <c r="S50" s="169" t="s">
        <v>267</v>
      </c>
      <c r="T50" s="170" t="s">
        <v>234</v>
      </c>
      <c r="U50" s="152">
        <v>2.9000000000000001E-2</v>
      </c>
      <c r="V50" s="152">
        <f t="shared" si="13"/>
        <v>0.61</v>
      </c>
      <c r="W50" s="152"/>
      <c r="X50" s="152" t="s">
        <v>285</v>
      </c>
      <c r="Y50" s="152" t="s">
        <v>1116</v>
      </c>
      <c r="Z50" s="141"/>
      <c r="AA50" s="141"/>
      <c r="AB50" s="141"/>
      <c r="AC50" s="141"/>
      <c r="AD50" s="141"/>
      <c r="AE50" s="141"/>
      <c r="AF50" s="141"/>
      <c r="AG50" s="141" t="s">
        <v>286</v>
      </c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</row>
    <row r="51" spans="1:60" outlineLevel="1" x14ac:dyDescent="0.2">
      <c r="A51" s="148">
        <v>38</v>
      </c>
      <c r="B51" s="149" t="s">
        <v>1225</v>
      </c>
      <c r="C51" s="184" t="s">
        <v>1226</v>
      </c>
      <c r="D51" s="150" t="s">
        <v>0</v>
      </c>
      <c r="E51" s="179"/>
      <c r="F51" s="153"/>
      <c r="G51" s="152">
        <f t="shared" si="7"/>
        <v>0</v>
      </c>
      <c r="H51" s="153"/>
      <c r="I51" s="152">
        <f t="shared" si="8"/>
        <v>0</v>
      </c>
      <c r="J51" s="153"/>
      <c r="K51" s="152">
        <f t="shared" si="9"/>
        <v>0</v>
      </c>
      <c r="L51" s="152">
        <v>21</v>
      </c>
      <c r="M51" s="152">
        <f t="shared" si="10"/>
        <v>0</v>
      </c>
      <c r="N51" s="151">
        <v>0</v>
      </c>
      <c r="O51" s="151">
        <f t="shared" si="11"/>
        <v>0</v>
      </c>
      <c r="P51" s="151">
        <v>0</v>
      </c>
      <c r="Q51" s="151">
        <f t="shared" si="12"/>
        <v>0</v>
      </c>
      <c r="R51" s="152" t="s">
        <v>1123</v>
      </c>
      <c r="S51" s="152" t="s">
        <v>234</v>
      </c>
      <c r="T51" s="152" t="s">
        <v>234</v>
      </c>
      <c r="U51" s="152">
        <v>0</v>
      </c>
      <c r="V51" s="152">
        <f t="shared" si="13"/>
        <v>0</v>
      </c>
      <c r="W51" s="152"/>
      <c r="X51" s="152" t="s">
        <v>435</v>
      </c>
      <c r="Y51" s="152" t="s">
        <v>236</v>
      </c>
      <c r="Z51" s="141"/>
      <c r="AA51" s="141"/>
      <c r="AB51" s="141"/>
      <c r="AC51" s="141"/>
      <c r="AD51" s="141"/>
      <c r="AE51" s="141"/>
      <c r="AF51" s="141"/>
      <c r="AG51" s="141" t="s">
        <v>436</v>
      </c>
      <c r="AH51" s="141"/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</row>
    <row r="52" spans="1:60" outlineLevel="2" x14ac:dyDescent="0.2">
      <c r="A52" s="148"/>
      <c r="B52" s="149"/>
      <c r="C52" s="269" t="s">
        <v>1227</v>
      </c>
      <c r="D52" s="270"/>
      <c r="E52" s="270"/>
      <c r="F52" s="270"/>
      <c r="G52" s="270"/>
      <c r="H52" s="152"/>
      <c r="I52" s="152"/>
      <c r="J52" s="152"/>
      <c r="K52" s="152"/>
      <c r="L52" s="152"/>
      <c r="M52" s="152"/>
      <c r="N52" s="151"/>
      <c r="O52" s="151"/>
      <c r="P52" s="151"/>
      <c r="Q52" s="151"/>
      <c r="R52" s="152"/>
      <c r="S52" s="152"/>
      <c r="T52" s="152"/>
      <c r="U52" s="152"/>
      <c r="V52" s="152"/>
      <c r="W52" s="152"/>
      <c r="X52" s="152"/>
      <c r="Y52" s="152"/>
      <c r="Z52" s="141"/>
      <c r="AA52" s="141"/>
      <c r="AB52" s="141"/>
      <c r="AC52" s="141"/>
      <c r="AD52" s="141"/>
      <c r="AE52" s="141"/>
      <c r="AF52" s="141"/>
      <c r="AG52" s="141" t="s">
        <v>239</v>
      </c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</row>
    <row r="53" spans="1:60" x14ac:dyDescent="0.2">
      <c r="A53" s="157" t="s">
        <v>228</v>
      </c>
      <c r="B53" s="158" t="s">
        <v>170</v>
      </c>
      <c r="C53" s="180" t="s">
        <v>171</v>
      </c>
      <c r="D53" s="159"/>
      <c r="E53" s="160"/>
      <c r="F53" s="161"/>
      <c r="G53" s="161">
        <f>SUMIF(AG54:AG58,"&lt;&gt;NOR",G54:G58)</f>
        <v>0</v>
      </c>
      <c r="H53" s="161"/>
      <c r="I53" s="161">
        <f>SUM(I54:I58)</f>
        <v>0</v>
      </c>
      <c r="J53" s="161"/>
      <c r="K53" s="161">
        <f>SUM(K54:K58)</f>
        <v>0</v>
      </c>
      <c r="L53" s="161"/>
      <c r="M53" s="161">
        <f>SUM(M54:M58)</f>
        <v>0</v>
      </c>
      <c r="N53" s="160"/>
      <c r="O53" s="160">
        <f>SUM(O54:O58)</f>
        <v>0.42000000000000004</v>
      </c>
      <c r="P53" s="160"/>
      <c r="Q53" s="160">
        <f>SUM(Q54:Q58)</f>
        <v>0</v>
      </c>
      <c r="R53" s="161"/>
      <c r="S53" s="161"/>
      <c r="T53" s="162"/>
      <c r="U53" s="156"/>
      <c r="V53" s="156">
        <f>SUM(V54:V58)</f>
        <v>71.550000000000011</v>
      </c>
      <c r="W53" s="156"/>
      <c r="X53" s="156"/>
      <c r="Y53" s="156"/>
      <c r="AG53" t="s">
        <v>229</v>
      </c>
    </row>
    <row r="54" spans="1:60" ht="22.5" outlineLevel="1" x14ac:dyDescent="0.2">
      <c r="A54" s="172">
        <v>39</v>
      </c>
      <c r="B54" s="173" t="s">
        <v>1228</v>
      </c>
      <c r="C54" s="183" t="s">
        <v>2524</v>
      </c>
      <c r="D54" s="174" t="s">
        <v>513</v>
      </c>
      <c r="E54" s="175">
        <v>11</v>
      </c>
      <c r="F54" s="176"/>
      <c r="G54" s="177">
        <f>ROUND(E54*F54,2)</f>
        <v>0</v>
      </c>
      <c r="H54" s="176"/>
      <c r="I54" s="177">
        <f>ROUND(E54*H54,2)</f>
        <v>0</v>
      </c>
      <c r="J54" s="176"/>
      <c r="K54" s="177">
        <f>ROUND(E54*J54,2)</f>
        <v>0</v>
      </c>
      <c r="L54" s="177">
        <v>21</v>
      </c>
      <c r="M54" s="177">
        <f>G54*(1+L54/100)</f>
        <v>0</v>
      </c>
      <c r="N54" s="175">
        <v>3.0929999999999999E-2</v>
      </c>
      <c r="O54" s="175">
        <f>ROUND(E54*N54,2)</f>
        <v>0.34</v>
      </c>
      <c r="P54" s="175">
        <v>0</v>
      </c>
      <c r="Q54" s="175">
        <f>ROUND(E54*P54,2)</f>
        <v>0</v>
      </c>
      <c r="R54" s="177"/>
      <c r="S54" s="177" t="s">
        <v>267</v>
      </c>
      <c r="T54" s="178" t="s">
        <v>275</v>
      </c>
      <c r="U54" s="152">
        <v>6.4424400000000004</v>
      </c>
      <c r="V54" s="152">
        <f>ROUND(E54*U54,2)</f>
        <v>70.87</v>
      </c>
      <c r="W54" s="152"/>
      <c r="X54" s="152" t="s">
        <v>235</v>
      </c>
      <c r="Y54" s="152" t="s">
        <v>1116</v>
      </c>
      <c r="Z54" s="141"/>
      <c r="AA54" s="141"/>
      <c r="AB54" s="141"/>
      <c r="AC54" s="141"/>
      <c r="AD54" s="141"/>
      <c r="AE54" s="141"/>
      <c r="AF54" s="141"/>
      <c r="AG54" s="141" t="s">
        <v>237</v>
      </c>
      <c r="AH54" s="141"/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141"/>
      <c r="BH54" s="141"/>
    </row>
    <row r="55" spans="1:60" ht="22.5" outlineLevel="1" x14ac:dyDescent="0.2">
      <c r="A55" s="172">
        <v>40</v>
      </c>
      <c r="B55" s="173" t="s">
        <v>1233</v>
      </c>
      <c r="C55" s="183" t="s">
        <v>2525</v>
      </c>
      <c r="D55" s="174" t="s">
        <v>513</v>
      </c>
      <c r="E55" s="175">
        <v>11</v>
      </c>
      <c r="F55" s="176"/>
      <c r="G55" s="177">
        <f>ROUND(E55*F55,2)</f>
        <v>0</v>
      </c>
      <c r="H55" s="176"/>
      <c r="I55" s="177">
        <f>ROUND(E55*H55,2)</f>
        <v>0</v>
      </c>
      <c r="J55" s="176"/>
      <c r="K55" s="177">
        <f>ROUND(E55*J55,2)</f>
        <v>0</v>
      </c>
      <c r="L55" s="177">
        <v>21</v>
      </c>
      <c r="M55" s="177">
        <f>G55*(1+L55/100)</f>
        <v>0</v>
      </c>
      <c r="N55" s="175">
        <v>7.3000000000000001E-3</v>
      </c>
      <c r="O55" s="175">
        <f>ROUND(E55*N55,2)</f>
        <v>0.08</v>
      </c>
      <c r="P55" s="175">
        <v>0</v>
      </c>
      <c r="Q55" s="175">
        <f>ROUND(E55*P55,2)</f>
        <v>0</v>
      </c>
      <c r="R55" s="177"/>
      <c r="S55" s="177" t="s">
        <v>267</v>
      </c>
      <c r="T55" s="178" t="s">
        <v>275</v>
      </c>
      <c r="U55" s="152">
        <v>0</v>
      </c>
      <c r="V55" s="152">
        <f>ROUND(E55*U55,2)</f>
        <v>0</v>
      </c>
      <c r="W55" s="152"/>
      <c r="X55" s="152" t="s">
        <v>285</v>
      </c>
      <c r="Y55" s="152" t="s">
        <v>1116</v>
      </c>
      <c r="Z55" s="141"/>
      <c r="AA55" s="141"/>
      <c r="AB55" s="141"/>
      <c r="AC55" s="141"/>
      <c r="AD55" s="141"/>
      <c r="AE55" s="141"/>
      <c r="AF55" s="141"/>
      <c r="AG55" s="141" t="s">
        <v>286</v>
      </c>
      <c r="AH55" s="141"/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41"/>
      <c r="BF55" s="141"/>
      <c r="BG55" s="141"/>
      <c r="BH55" s="141"/>
    </row>
    <row r="56" spans="1:60" outlineLevel="1" x14ac:dyDescent="0.2">
      <c r="A56" s="164">
        <v>41</v>
      </c>
      <c r="B56" s="165" t="s">
        <v>1263</v>
      </c>
      <c r="C56" s="181" t="s">
        <v>1264</v>
      </c>
      <c r="D56" s="166" t="s">
        <v>1265</v>
      </c>
      <c r="E56" s="167">
        <v>3</v>
      </c>
      <c r="F56" s="168"/>
      <c r="G56" s="169">
        <f>ROUND(E56*F56,2)</f>
        <v>0</v>
      </c>
      <c r="H56" s="168"/>
      <c r="I56" s="169">
        <f>ROUND(E56*H56,2)</f>
        <v>0</v>
      </c>
      <c r="J56" s="168"/>
      <c r="K56" s="169">
        <f>ROUND(E56*J56,2)</f>
        <v>0</v>
      </c>
      <c r="L56" s="169">
        <v>21</v>
      </c>
      <c r="M56" s="169">
        <f>G56*(1+L56/100)</f>
        <v>0</v>
      </c>
      <c r="N56" s="167">
        <v>1.7000000000000001E-4</v>
      </c>
      <c r="O56" s="167">
        <f>ROUND(E56*N56,2)</f>
        <v>0</v>
      </c>
      <c r="P56" s="167">
        <v>0</v>
      </c>
      <c r="Q56" s="167">
        <f>ROUND(E56*P56,2)</f>
        <v>0</v>
      </c>
      <c r="R56" s="169"/>
      <c r="S56" s="169" t="s">
        <v>267</v>
      </c>
      <c r="T56" s="170" t="s">
        <v>234</v>
      </c>
      <c r="U56" s="152">
        <v>0.22700000000000001</v>
      </c>
      <c r="V56" s="152">
        <f>ROUND(E56*U56,2)</f>
        <v>0.68</v>
      </c>
      <c r="W56" s="152"/>
      <c r="X56" s="152" t="s">
        <v>285</v>
      </c>
      <c r="Y56" s="152" t="s">
        <v>1116</v>
      </c>
      <c r="Z56" s="141"/>
      <c r="AA56" s="141"/>
      <c r="AB56" s="141"/>
      <c r="AC56" s="141"/>
      <c r="AD56" s="141"/>
      <c r="AE56" s="141"/>
      <c r="AF56" s="141"/>
      <c r="AG56" s="141" t="s">
        <v>286</v>
      </c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/>
      <c r="BG56" s="141"/>
      <c r="BH56" s="141"/>
    </row>
    <row r="57" spans="1:60" outlineLevel="1" x14ac:dyDescent="0.2">
      <c r="A57" s="148">
        <v>42</v>
      </c>
      <c r="B57" s="149" t="s">
        <v>1266</v>
      </c>
      <c r="C57" s="184" t="s">
        <v>1267</v>
      </c>
      <c r="D57" s="150" t="s">
        <v>0</v>
      </c>
      <c r="E57" s="179"/>
      <c r="F57" s="153"/>
      <c r="G57" s="152">
        <f>ROUND(E57*F57,2)</f>
        <v>0</v>
      </c>
      <c r="H57" s="153"/>
      <c r="I57" s="152">
        <f>ROUND(E57*H57,2)</f>
        <v>0</v>
      </c>
      <c r="J57" s="153"/>
      <c r="K57" s="152">
        <f>ROUND(E57*J57,2)</f>
        <v>0</v>
      </c>
      <c r="L57" s="152">
        <v>21</v>
      </c>
      <c r="M57" s="152">
        <f>G57*(1+L57/100)</f>
        <v>0</v>
      </c>
      <c r="N57" s="151">
        <v>0</v>
      </c>
      <c r="O57" s="151">
        <f>ROUND(E57*N57,2)</f>
        <v>0</v>
      </c>
      <c r="P57" s="151">
        <v>0</v>
      </c>
      <c r="Q57" s="151">
        <f>ROUND(E57*P57,2)</f>
        <v>0</v>
      </c>
      <c r="R57" s="152" t="s">
        <v>1123</v>
      </c>
      <c r="S57" s="152" t="s">
        <v>234</v>
      </c>
      <c r="T57" s="152" t="s">
        <v>234</v>
      </c>
      <c r="U57" s="152">
        <v>0</v>
      </c>
      <c r="V57" s="152">
        <f>ROUND(E57*U57,2)</f>
        <v>0</v>
      </c>
      <c r="W57" s="152"/>
      <c r="X57" s="152" t="s">
        <v>435</v>
      </c>
      <c r="Y57" s="152" t="s">
        <v>236</v>
      </c>
      <c r="Z57" s="141"/>
      <c r="AA57" s="141"/>
      <c r="AB57" s="141"/>
      <c r="AC57" s="141"/>
      <c r="AD57" s="141"/>
      <c r="AE57" s="141"/>
      <c r="AF57" s="141"/>
      <c r="AG57" s="141" t="s">
        <v>436</v>
      </c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41"/>
    </row>
    <row r="58" spans="1:60" outlineLevel="2" x14ac:dyDescent="0.2">
      <c r="A58" s="148"/>
      <c r="B58" s="149"/>
      <c r="C58" s="269" t="s">
        <v>1227</v>
      </c>
      <c r="D58" s="270"/>
      <c r="E58" s="270"/>
      <c r="F58" s="270"/>
      <c r="G58" s="270"/>
      <c r="H58" s="152"/>
      <c r="I58" s="152"/>
      <c r="J58" s="152"/>
      <c r="K58" s="152"/>
      <c r="L58" s="152"/>
      <c r="M58" s="152"/>
      <c r="N58" s="151"/>
      <c r="O58" s="151"/>
      <c r="P58" s="151"/>
      <c r="Q58" s="151"/>
      <c r="R58" s="152"/>
      <c r="S58" s="152"/>
      <c r="T58" s="152"/>
      <c r="U58" s="152"/>
      <c r="V58" s="152"/>
      <c r="W58" s="152"/>
      <c r="X58" s="152"/>
      <c r="Y58" s="152"/>
      <c r="Z58" s="141"/>
      <c r="AA58" s="141"/>
      <c r="AB58" s="141"/>
      <c r="AC58" s="141"/>
      <c r="AD58" s="141"/>
      <c r="AE58" s="141"/>
      <c r="AF58" s="141"/>
      <c r="AG58" s="141" t="s">
        <v>239</v>
      </c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/>
      <c r="BG58" s="141"/>
      <c r="BH58" s="141"/>
    </row>
    <row r="59" spans="1:60" x14ac:dyDescent="0.2">
      <c r="A59" s="157" t="s">
        <v>228</v>
      </c>
      <c r="B59" s="158" t="s">
        <v>194</v>
      </c>
      <c r="C59" s="180" t="s">
        <v>195</v>
      </c>
      <c r="D59" s="159"/>
      <c r="E59" s="160"/>
      <c r="F59" s="161"/>
      <c r="G59" s="161">
        <f>SUMIF(AG60:AG64,"&lt;&gt;NOR",G60:G64)</f>
        <v>0</v>
      </c>
      <c r="H59" s="161"/>
      <c r="I59" s="161">
        <f>SUM(I60:I64)</f>
        <v>0</v>
      </c>
      <c r="J59" s="161"/>
      <c r="K59" s="161">
        <f>SUM(K60:K64)</f>
        <v>0</v>
      </c>
      <c r="L59" s="161"/>
      <c r="M59" s="161">
        <f>SUM(M60:M64)</f>
        <v>0</v>
      </c>
      <c r="N59" s="160"/>
      <c r="O59" s="160">
        <f>SUM(O60:O64)</f>
        <v>0</v>
      </c>
      <c r="P59" s="160"/>
      <c r="Q59" s="160">
        <f>SUM(Q60:Q64)</f>
        <v>0</v>
      </c>
      <c r="R59" s="161"/>
      <c r="S59" s="161"/>
      <c r="T59" s="162"/>
      <c r="U59" s="156"/>
      <c r="V59" s="156">
        <f>SUM(V60:V64)</f>
        <v>0</v>
      </c>
      <c r="W59" s="156"/>
      <c r="X59" s="156"/>
      <c r="Y59" s="156"/>
      <c r="AG59" t="s">
        <v>229</v>
      </c>
    </row>
    <row r="60" spans="1:60" ht="22.5" outlineLevel="1" x14ac:dyDescent="0.2">
      <c r="A60" s="172">
        <v>43</v>
      </c>
      <c r="B60" s="173" t="s">
        <v>1268</v>
      </c>
      <c r="C60" s="183" t="s">
        <v>1269</v>
      </c>
      <c r="D60" s="174" t="s">
        <v>513</v>
      </c>
      <c r="E60" s="175">
        <v>1</v>
      </c>
      <c r="F60" s="176"/>
      <c r="G60" s="177">
        <f>ROUND(E60*F60,2)</f>
        <v>0</v>
      </c>
      <c r="H60" s="176"/>
      <c r="I60" s="177">
        <f>ROUND(E60*H60,2)</f>
        <v>0</v>
      </c>
      <c r="J60" s="176"/>
      <c r="K60" s="177">
        <f>ROUND(E60*J60,2)</f>
        <v>0</v>
      </c>
      <c r="L60" s="177">
        <v>21</v>
      </c>
      <c r="M60" s="177">
        <f>G60*(1+L60/100)</f>
        <v>0</v>
      </c>
      <c r="N60" s="175">
        <v>0</v>
      </c>
      <c r="O60" s="175">
        <f>ROUND(E60*N60,2)</f>
        <v>0</v>
      </c>
      <c r="P60" s="175">
        <v>0</v>
      </c>
      <c r="Q60" s="175">
        <f>ROUND(E60*P60,2)</f>
        <v>0</v>
      </c>
      <c r="R60" s="177"/>
      <c r="S60" s="177" t="s">
        <v>267</v>
      </c>
      <c r="T60" s="178" t="s">
        <v>275</v>
      </c>
      <c r="U60" s="152">
        <v>0</v>
      </c>
      <c r="V60" s="152">
        <f>ROUND(E60*U60,2)</f>
        <v>0</v>
      </c>
      <c r="W60" s="152"/>
      <c r="X60" s="152" t="s">
        <v>285</v>
      </c>
      <c r="Y60" s="152" t="s">
        <v>1116</v>
      </c>
      <c r="Z60" s="141"/>
      <c r="AA60" s="141"/>
      <c r="AB60" s="141"/>
      <c r="AC60" s="141"/>
      <c r="AD60" s="141"/>
      <c r="AE60" s="141"/>
      <c r="AF60" s="141"/>
      <c r="AG60" s="141" t="s">
        <v>286</v>
      </c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</row>
    <row r="61" spans="1:60" outlineLevel="1" x14ac:dyDescent="0.2">
      <c r="A61" s="172">
        <v>44</v>
      </c>
      <c r="B61" s="173" t="s">
        <v>1270</v>
      </c>
      <c r="C61" s="183" t="s">
        <v>1271</v>
      </c>
      <c r="D61" s="174" t="s">
        <v>513</v>
      </c>
      <c r="E61" s="175">
        <v>1</v>
      </c>
      <c r="F61" s="176"/>
      <c r="G61" s="177">
        <f>ROUND(E61*F61,2)</f>
        <v>0</v>
      </c>
      <c r="H61" s="176"/>
      <c r="I61" s="177">
        <f>ROUND(E61*H61,2)</f>
        <v>0</v>
      </c>
      <c r="J61" s="176"/>
      <c r="K61" s="177">
        <f>ROUND(E61*J61,2)</f>
        <v>0</v>
      </c>
      <c r="L61" s="177">
        <v>21</v>
      </c>
      <c r="M61" s="177">
        <f>G61*(1+L61/100)</f>
        <v>0</v>
      </c>
      <c r="N61" s="175">
        <v>0</v>
      </c>
      <c r="O61" s="175">
        <f>ROUND(E61*N61,2)</f>
        <v>0</v>
      </c>
      <c r="P61" s="175">
        <v>0</v>
      </c>
      <c r="Q61" s="175">
        <f>ROUND(E61*P61,2)</f>
        <v>0</v>
      </c>
      <c r="R61" s="177"/>
      <c r="S61" s="177" t="s">
        <v>267</v>
      </c>
      <c r="T61" s="178" t="s">
        <v>275</v>
      </c>
      <c r="U61" s="152">
        <v>0</v>
      </c>
      <c r="V61" s="152">
        <f>ROUND(E61*U61,2)</f>
        <v>0</v>
      </c>
      <c r="W61" s="152"/>
      <c r="X61" s="152" t="s">
        <v>285</v>
      </c>
      <c r="Y61" s="152" t="s">
        <v>1116</v>
      </c>
      <c r="Z61" s="141"/>
      <c r="AA61" s="141"/>
      <c r="AB61" s="141"/>
      <c r="AC61" s="141"/>
      <c r="AD61" s="141"/>
      <c r="AE61" s="141"/>
      <c r="AF61" s="141"/>
      <c r="AG61" s="141" t="s">
        <v>286</v>
      </c>
      <c r="AH61" s="141"/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1"/>
      <c r="BE61" s="141"/>
      <c r="BF61" s="141"/>
      <c r="BG61" s="141"/>
      <c r="BH61" s="141"/>
    </row>
    <row r="62" spans="1:60" outlineLevel="1" x14ac:dyDescent="0.2">
      <c r="A62" s="172">
        <v>45</v>
      </c>
      <c r="B62" s="173" t="s">
        <v>1272</v>
      </c>
      <c r="C62" s="183" t="s">
        <v>1273</v>
      </c>
      <c r="D62" s="174" t="s">
        <v>513</v>
      </c>
      <c r="E62" s="175">
        <v>1</v>
      </c>
      <c r="F62" s="176"/>
      <c r="G62" s="177">
        <f>ROUND(E62*F62,2)</f>
        <v>0</v>
      </c>
      <c r="H62" s="176"/>
      <c r="I62" s="177">
        <f>ROUND(E62*H62,2)</f>
        <v>0</v>
      </c>
      <c r="J62" s="176"/>
      <c r="K62" s="177">
        <f>ROUND(E62*J62,2)</f>
        <v>0</v>
      </c>
      <c r="L62" s="177">
        <v>21</v>
      </c>
      <c r="M62" s="177">
        <f>G62*(1+L62/100)</f>
        <v>0</v>
      </c>
      <c r="N62" s="175">
        <v>0</v>
      </c>
      <c r="O62" s="175">
        <f>ROUND(E62*N62,2)</f>
        <v>0</v>
      </c>
      <c r="P62" s="175">
        <v>0</v>
      </c>
      <c r="Q62" s="175">
        <f>ROUND(E62*P62,2)</f>
        <v>0</v>
      </c>
      <c r="R62" s="177"/>
      <c r="S62" s="177" t="s">
        <v>267</v>
      </c>
      <c r="T62" s="178" t="s">
        <v>275</v>
      </c>
      <c r="U62" s="152">
        <v>0</v>
      </c>
      <c r="V62" s="152">
        <f>ROUND(E62*U62,2)</f>
        <v>0</v>
      </c>
      <c r="W62" s="152"/>
      <c r="X62" s="152" t="s">
        <v>285</v>
      </c>
      <c r="Y62" s="152" t="s">
        <v>1116</v>
      </c>
      <c r="Z62" s="141"/>
      <c r="AA62" s="141"/>
      <c r="AB62" s="141"/>
      <c r="AC62" s="141"/>
      <c r="AD62" s="141"/>
      <c r="AE62" s="141"/>
      <c r="AF62" s="141"/>
      <c r="AG62" s="141" t="s">
        <v>286</v>
      </c>
      <c r="AH62" s="141"/>
      <c r="AI62" s="141"/>
      <c r="AJ62" s="141"/>
      <c r="AK62" s="141"/>
      <c r="AL62" s="141"/>
      <c r="AM62" s="141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1"/>
      <c r="BC62" s="141"/>
      <c r="BD62" s="141"/>
      <c r="BE62" s="141"/>
      <c r="BF62" s="141"/>
      <c r="BG62" s="141"/>
      <c r="BH62" s="141"/>
    </row>
    <row r="63" spans="1:60" ht="33.75" outlineLevel="1" x14ac:dyDescent="0.2">
      <c r="A63" s="172">
        <v>46</v>
      </c>
      <c r="B63" s="173" t="s">
        <v>1274</v>
      </c>
      <c r="C63" s="183" t="s">
        <v>1275</v>
      </c>
      <c r="D63" s="174" t="s">
        <v>513</v>
      </c>
      <c r="E63" s="175">
        <v>1</v>
      </c>
      <c r="F63" s="176"/>
      <c r="G63" s="177">
        <f>ROUND(E63*F63,2)</f>
        <v>0</v>
      </c>
      <c r="H63" s="176"/>
      <c r="I63" s="177">
        <f>ROUND(E63*H63,2)</f>
        <v>0</v>
      </c>
      <c r="J63" s="176"/>
      <c r="K63" s="177">
        <f>ROUND(E63*J63,2)</f>
        <v>0</v>
      </c>
      <c r="L63" s="177">
        <v>21</v>
      </c>
      <c r="M63" s="177">
        <f>G63*(1+L63/100)</f>
        <v>0</v>
      </c>
      <c r="N63" s="175">
        <v>0</v>
      </c>
      <c r="O63" s="175">
        <f>ROUND(E63*N63,2)</f>
        <v>0</v>
      </c>
      <c r="P63" s="175">
        <v>0</v>
      </c>
      <c r="Q63" s="175">
        <f>ROUND(E63*P63,2)</f>
        <v>0</v>
      </c>
      <c r="R63" s="177"/>
      <c r="S63" s="177" t="s">
        <v>267</v>
      </c>
      <c r="T63" s="178" t="s">
        <v>275</v>
      </c>
      <c r="U63" s="152">
        <v>0</v>
      </c>
      <c r="V63" s="152">
        <f>ROUND(E63*U63,2)</f>
        <v>0</v>
      </c>
      <c r="W63" s="152"/>
      <c r="X63" s="152" t="s">
        <v>285</v>
      </c>
      <c r="Y63" s="152" t="s">
        <v>1116</v>
      </c>
      <c r="Z63" s="141"/>
      <c r="AA63" s="141"/>
      <c r="AB63" s="141"/>
      <c r="AC63" s="141"/>
      <c r="AD63" s="141"/>
      <c r="AE63" s="141"/>
      <c r="AF63" s="141"/>
      <c r="AG63" s="141" t="s">
        <v>286</v>
      </c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1"/>
      <c r="BC63" s="141"/>
      <c r="BD63" s="141"/>
      <c r="BE63" s="141"/>
      <c r="BF63" s="141"/>
      <c r="BG63" s="141"/>
      <c r="BH63" s="141"/>
    </row>
    <row r="64" spans="1:60" outlineLevel="1" x14ac:dyDescent="0.2">
      <c r="A64" s="172">
        <v>47</v>
      </c>
      <c r="B64" s="173" t="s">
        <v>1276</v>
      </c>
      <c r="C64" s="183" t="s">
        <v>1277</v>
      </c>
      <c r="D64" s="174" t="s">
        <v>513</v>
      </c>
      <c r="E64" s="175">
        <v>1</v>
      </c>
      <c r="F64" s="176"/>
      <c r="G64" s="177">
        <f>ROUND(E64*F64,2)</f>
        <v>0</v>
      </c>
      <c r="H64" s="176"/>
      <c r="I64" s="177">
        <f>ROUND(E64*H64,2)</f>
        <v>0</v>
      </c>
      <c r="J64" s="176"/>
      <c r="K64" s="177">
        <f>ROUND(E64*J64,2)</f>
        <v>0</v>
      </c>
      <c r="L64" s="177">
        <v>21</v>
      </c>
      <c r="M64" s="177">
        <f>G64*(1+L64/100)</f>
        <v>0</v>
      </c>
      <c r="N64" s="175">
        <v>0</v>
      </c>
      <c r="O64" s="175">
        <f>ROUND(E64*N64,2)</f>
        <v>0</v>
      </c>
      <c r="P64" s="175">
        <v>0</v>
      </c>
      <c r="Q64" s="175">
        <f>ROUND(E64*P64,2)</f>
        <v>0</v>
      </c>
      <c r="R64" s="177"/>
      <c r="S64" s="177" t="s">
        <v>267</v>
      </c>
      <c r="T64" s="178" t="s">
        <v>275</v>
      </c>
      <c r="U64" s="152">
        <v>0</v>
      </c>
      <c r="V64" s="152">
        <f>ROUND(E64*U64,2)</f>
        <v>0</v>
      </c>
      <c r="W64" s="152"/>
      <c r="X64" s="152" t="s">
        <v>285</v>
      </c>
      <c r="Y64" s="152" t="s">
        <v>236</v>
      </c>
      <c r="Z64" s="141"/>
      <c r="AA64" s="141"/>
      <c r="AB64" s="141"/>
      <c r="AC64" s="141"/>
      <c r="AD64" s="141"/>
      <c r="AE64" s="141"/>
      <c r="AF64" s="141"/>
      <c r="AG64" s="141" t="s">
        <v>286</v>
      </c>
      <c r="AH64" s="141"/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1"/>
      <c r="BC64" s="141"/>
      <c r="BD64" s="141"/>
      <c r="BE64" s="141"/>
      <c r="BF64" s="141"/>
      <c r="BG64" s="141"/>
      <c r="BH64" s="141"/>
    </row>
    <row r="65" spans="1:60" x14ac:dyDescent="0.2">
      <c r="A65" s="157" t="s">
        <v>228</v>
      </c>
      <c r="B65" s="158" t="s">
        <v>199</v>
      </c>
      <c r="C65" s="180" t="s">
        <v>26</v>
      </c>
      <c r="D65" s="159"/>
      <c r="E65" s="160"/>
      <c r="F65" s="161"/>
      <c r="G65" s="161">
        <f>SUMIF(AG66:AG71,"&lt;&gt;NOR",G66:G71)</f>
        <v>0</v>
      </c>
      <c r="H65" s="161"/>
      <c r="I65" s="161">
        <f>SUM(I66:I71)</f>
        <v>0</v>
      </c>
      <c r="J65" s="161"/>
      <c r="K65" s="161">
        <f>SUM(K66:K71)</f>
        <v>0</v>
      </c>
      <c r="L65" s="161"/>
      <c r="M65" s="161">
        <f>SUM(M66:M71)</f>
        <v>0</v>
      </c>
      <c r="N65" s="160"/>
      <c r="O65" s="160">
        <f>SUM(O66:O71)</f>
        <v>0</v>
      </c>
      <c r="P65" s="160"/>
      <c r="Q65" s="160">
        <f>SUM(Q66:Q71)</f>
        <v>0</v>
      </c>
      <c r="R65" s="161"/>
      <c r="S65" s="161"/>
      <c r="T65" s="162"/>
      <c r="U65" s="156"/>
      <c r="V65" s="156">
        <f>SUM(V66:V71)</f>
        <v>0</v>
      </c>
      <c r="W65" s="156"/>
      <c r="X65" s="156"/>
      <c r="Y65" s="156"/>
      <c r="AG65" t="s">
        <v>229</v>
      </c>
    </row>
    <row r="66" spans="1:60" outlineLevel="1" x14ac:dyDescent="0.2">
      <c r="A66" s="172">
        <v>48</v>
      </c>
      <c r="B66" s="173" t="s">
        <v>1279</v>
      </c>
      <c r="C66" s="183" t="s">
        <v>1280</v>
      </c>
      <c r="D66" s="174" t="s">
        <v>551</v>
      </c>
      <c r="E66" s="175">
        <v>1</v>
      </c>
      <c r="F66" s="176"/>
      <c r="G66" s="177">
        <f t="shared" ref="G66:G71" si="14">ROUND(E66*F66,2)</f>
        <v>0</v>
      </c>
      <c r="H66" s="176"/>
      <c r="I66" s="177">
        <f t="shared" ref="I66:I71" si="15">ROUND(E66*H66,2)</f>
        <v>0</v>
      </c>
      <c r="J66" s="176"/>
      <c r="K66" s="177">
        <f t="shared" ref="K66:K71" si="16">ROUND(E66*J66,2)</f>
        <v>0</v>
      </c>
      <c r="L66" s="177">
        <v>21</v>
      </c>
      <c r="M66" s="177">
        <f t="shared" ref="M66:M71" si="17">G66*(1+L66/100)</f>
        <v>0</v>
      </c>
      <c r="N66" s="175">
        <v>0</v>
      </c>
      <c r="O66" s="175">
        <f t="shared" ref="O66:O71" si="18">ROUND(E66*N66,2)</f>
        <v>0</v>
      </c>
      <c r="P66" s="175">
        <v>0</v>
      </c>
      <c r="Q66" s="175">
        <f t="shared" ref="Q66:Q71" si="19">ROUND(E66*P66,2)</f>
        <v>0</v>
      </c>
      <c r="R66" s="177"/>
      <c r="S66" s="177" t="s">
        <v>234</v>
      </c>
      <c r="T66" s="178" t="s">
        <v>275</v>
      </c>
      <c r="U66" s="152">
        <v>0</v>
      </c>
      <c r="V66" s="152">
        <f t="shared" ref="V66:V71" si="20">ROUND(E66*U66,2)</f>
        <v>0</v>
      </c>
      <c r="W66" s="152"/>
      <c r="X66" s="152" t="s">
        <v>552</v>
      </c>
      <c r="Y66" s="152" t="s">
        <v>236</v>
      </c>
      <c r="Z66" s="141"/>
      <c r="AA66" s="141"/>
      <c r="AB66" s="141"/>
      <c r="AC66" s="141"/>
      <c r="AD66" s="141"/>
      <c r="AE66" s="141"/>
      <c r="AF66" s="141"/>
      <c r="AG66" s="141" t="s">
        <v>553</v>
      </c>
      <c r="AH66" s="141"/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1"/>
      <c r="BH66" s="141"/>
    </row>
    <row r="67" spans="1:60" outlineLevel="1" x14ac:dyDescent="0.2">
      <c r="A67" s="172">
        <v>49</v>
      </c>
      <c r="B67" s="173" t="s">
        <v>549</v>
      </c>
      <c r="C67" s="183" t="s">
        <v>550</v>
      </c>
      <c r="D67" s="174" t="s">
        <v>551</v>
      </c>
      <c r="E67" s="175">
        <v>1</v>
      </c>
      <c r="F67" s="176"/>
      <c r="G67" s="177">
        <f t="shared" si="14"/>
        <v>0</v>
      </c>
      <c r="H67" s="176"/>
      <c r="I67" s="177">
        <f t="shared" si="15"/>
        <v>0</v>
      </c>
      <c r="J67" s="176"/>
      <c r="K67" s="177">
        <f t="shared" si="16"/>
        <v>0</v>
      </c>
      <c r="L67" s="177">
        <v>21</v>
      </c>
      <c r="M67" s="177">
        <f t="shared" si="17"/>
        <v>0</v>
      </c>
      <c r="N67" s="175">
        <v>0</v>
      </c>
      <c r="O67" s="175">
        <f t="shared" si="18"/>
        <v>0</v>
      </c>
      <c r="P67" s="175">
        <v>0</v>
      </c>
      <c r="Q67" s="175">
        <f t="shared" si="19"/>
        <v>0</v>
      </c>
      <c r="R67" s="177"/>
      <c r="S67" s="177" t="s">
        <v>234</v>
      </c>
      <c r="T67" s="178" t="s">
        <v>275</v>
      </c>
      <c r="U67" s="152">
        <v>0</v>
      </c>
      <c r="V67" s="152">
        <f t="shared" si="20"/>
        <v>0</v>
      </c>
      <c r="W67" s="152"/>
      <c r="X67" s="152" t="s">
        <v>552</v>
      </c>
      <c r="Y67" s="152" t="s">
        <v>236</v>
      </c>
      <c r="Z67" s="141"/>
      <c r="AA67" s="141"/>
      <c r="AB67" s="141"/>
      <c r="AC67" s="141"/>
      <c r="AD67" s="141"/>
      <c r="AE67" s="141"/>
      <c r="AF67" s="141"/>
      <c r="AG67" s="141" t="s">
        <v>553</v>
      </c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1"/>
      <c r="BH67" s="141"/>
    </row>
    <row r="68" spans="1:60" outlineLevel="1" x14ac:dyDescent="0.2">
      <c r="A68" s="172">
        <v>50</v>
      </c>
      <c r="B68" s="173" t="s">
        <v>1281</v>
      </c>
      <c r="C68" s="183" t="s">
        <v>1282</v>
      </c>
      <c r="D68" s="174" t="s">
        <v>551</v>
      </c>
      <c r="E68" s="175">
        <v>1</v>
      </c>
      <c r="F68" s="176"/>
      <c r="G68" s="177">
        <f t="shared" si="14"/>
        <v>0</v>
      </c>
      <c r="H68" s="176"/>
      <c r="I68" s="177">
        <f t="shared" si="15"/>
        <v>0</v>
      </c>
      <c r="J68" s="176"/>
      <c r="K68" s="177">
        <f t="shared" si="16"/>
        <v>0</v>
      </c>
      <c r="L68" s="177">
        <v>21</v>
      </c>
      <c r="M68" s="177">
        <f t="shared" si="17"/>
        <v>0</v>
      </c>
      <c r="N68" s="175">
        <v>0</v>
      </c>
      <c r="O68" s="175">
        <f t="shared" si="18"/>
        <v>0</v>
      </c>
      <c r="P68" s="175">
        <v>0</v>
      </c>
      <c r="Q68" s="175">
        <f t="shared" si="19"/>
        <v>0</v>
      </c>
      <c r="R68" s="177"/>
      <c r="S68" s="177" t="s">
        <v>234</v>
      </c>
      <c r="T68" s="178" t="s">
        <v>275</v>
      </c>
      <c r="U68" s="152">
        <v>0</v>
      </c>
      <c r="V68" s="152">
        <f t="shared" si="20"/>
        <v>0</v>
      </c>
      <c r="W68" s="152"/>
      <c r="X68" s="152" t="s">
        <v>552</v>
      </c>
      <c r="Y68" s="152" t="s">
        <v>236</v>
      </c>
      <c r="Z68" s="141"/>
      <c r="AA68" s="141"/>
      <c r="AB68" s="141"/>
      <c r="AC68" s="141"/>
      <c r="AD68" s="141"/>
      <c r="AE68" s="141"/>
      <c r="AF68" s="141"/>
      <c r="AG68" s="141" t="s">
        <v>553</v>
      </c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1"/>
      <c r="BD68" s="141"/>
      <c r="BE68" s="141"/>
      <c r="BF68" s="141"/>
      <c r="BG68" s="141"/>
      <c r="BH68" s="141"/>
    </row>
    <row r="69" spans="1:60" outlineLevel="1" x14ac:dyDescent="0.2">
      <c r="A69" s="172">
        <v>51</v>
      </c>
      <c r="B69" s="173" t="s">
        <v>1283</v>
      </c>
      <c r="C69" s="183" t="s">
        <v>1284</v>
      </c>
      <c r="D69" s="174" t="s">
        <v>551</v>
      </c>
      <c r="E69" s="175">
        <v>1</v>
      </c>
      <c r="F69" s="176"/>
      <c r="G69" s="177">
        <f t="shared" si="14"/>
        <v>0</v>
      </c>
      <c r="H69" s="176"/>
      <c r="I69" s="177">
        <f t="shared" si="15"/>
        <v>0</v>
      </c>
      <c r="J69" s="176"/>
      <c r="K69" s="177">
        <f t="shared" si="16"/>
        <v>0</v>
      </c>
      <c r="L69" s="177">
        <v>21</v>
      </c>
      <c r="M69" s="177">
        <f t="shared" si="17"/>
        <v>0</v>
      </c>
      <c r="N69" s="175">
        <v>0</v>
      </c>
      <c r="O69" s="175">
        <f t="shared" si="18"/>
        <v>0</v>
      </c>
      <c r="P69" s="175">
        <v>0</v>
      </c>
      <c r="Q69" s="175">
        <f t="shared" si="19"/>
        <v>0</v>
      </c>
      <c r="R69" s="177"/>
      <c r="S69" s="177" t="s">
        <v>234</v>
      </c>
      <c r="T69" s="178" t="s">
        <v>275</v>
      </c>
      <c r="U69" s="152">
        <v>0</v>
      </c>
      <c r="V69" s="152">
        <f t="shared" si="20"/>
        <v>0</v>
      </c>
      <c r="W69" s="152"/>
      <c r="X69" s="152" t="s">
        <v>552</v>
      </c>
      <c r="Y69" s="152" t="s">
        <v>236</v>
      </c>
      <c r="Z69" s="141"/>
      <c r="AA69" s="141"/>
      <c r="AB69" s="141"/>
      <c r="AC69" s="141"/>
      <c r="AD69" s="141"/>
      <c r="AE69" s="141"/>
      <c r="AF69" s="141"/>
      <c r="AG69" s="141" t="s">
        <v>553</v>
      </c>
      <c r="AH69" s="141"/>
      <c r="AI69" s="141"/>
      <c r="AJ69" s="141"/>
      <c r="AK69" s="141"/>
      <c r="AL69" s="141"/>
      <c r="AM69" s="141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1"/>
      <c r="BC69" s="141"/>
      <c r="BD69" s="141"/>
      <c r="BE69" s="141"/>
      <c r="BF69" s="141"/>
      <c r="BG69" s="141"/>
      <c r="BH69" s="141"/>
    </row>
    <row r="70" spans="1:60" outlineLevel="1" x14ac:dyDescent="0.2">
      <c r="A70" s="172">
        <v>52</v>
      </c>
      <c r="B70" s="173" t="s">
        <v>1285</v>
      </c>
      <c r="C70" s="183" t="s">
        <v>1286</v>
      </c>
      <c r="D70" s="174" t="s">
        <v>551</v>
      </c>
      <c r="E70" s="175">
        <v>1</v>
      </c>
      <c r="F70" s="176"/>
      <c r="G70" s="177">
        <f t="shared" si="14"/>
        <v>0</v>
      </c>
      <c r="H70" s="176"/>
      <c r="I70" s="177">
        <f t="shared" si="15"/>
        <v>0</v>
      </c>
      <c r="J70" s="176"/>
      <c r="K70" s="177">
        <f t="shared" si="16"/>
        <v>0</v>
      </c>
      <c r="L70" s="177">
        <v>21</v>
      </c>
      <c r="M70" s="177">
        <f t="shared" si="17"/>
        <v>0</v>
      </c>
      <c r="N70" s="175">
        <v>0</v>
      </c>
      <c r="O70" s="175">
        <f t="shared" si="18"/>
        <v>0</v>
      </c>
      <c r="P70" s="175">
        <v>0</v>
      </c>
      <c r="Q70" s="175">
        <f t="shared" si="19"/>
        <v>0</v>
      </c>
      <c r="R70" s="177"/>
      <c r="S70" s="177" t="s">
        <v>234</v>
      </c>
      <c r="T70" s="178" t="s">
        <v>275</v>
      </c>
      <c r="U70" s="152">
        <v>0</v>
      </c>
      <c r="V70" s="152">
        <f t="shared" si="20"/>
        <v>0</v>
      </c>
      <c r="W70" s="152"/>
      <c r="X70" s="152" t="s">
        <v>552</v>
      </c>
      <c r="Y70" s="152" t="s">
        <v>236</v>
      </c>
      <c r="Z70" s="141"/>
      <c r="AA70" s="141"/>
      <c r="AB70" s="141"/>
      <c r="AC70" s="141"/>
      <c r="AD70" s="141"/>
      <c r="AE70" s="141"/>
      <c r="AF70" s="141"/>
      <c r="AG70" s="141" t="s">
        <v>553</v>
      </c>
      <c r="AH70" s="141"/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</row>
    <row r="71" spans="1:60" outlineLevel="1" x14ac:dyDescent="0.2">
      <c r="A71" s="164">
        <v>53</v>
      </c>
      <c r="B71" s="165" t="s">
        <v>1287</v>
      </c>
      <c r="C71" s="181" t="s">
        <v>1288</v>
      </c>
      <c r="D71" s="166" t="s">
        <v>551</v>
      </c>
      <c r="E71" s="167">
        <v>1</v>
      </c>
      <c r="F71" s="168"/>
      <c r="G71" s="169">
        <f t="shared" si="14"/>
        <v>0</v>
      </c>
      <c r="H71" s="168"/>
      <c r="I71" s="169">
        <f t="shared" si="15"/>
        <v>0</v>
      </c>
      <c r="J71" s="168"/>
      <c r="K71" s="169">
        <f t="shared" si="16"/>
        <v>0</v>
      </c>
      <c r="L71" s="169">
        <v>21</v>
      </c>
      <c r="M71" s="169">
        <f t="shared" si="17"/>
        <v>0</v>
      </c>
      <c r="N71" s="167">
        <v>0</v>
      </c>
      <c r="O71" s="167">
        <f t="shared" si="18"/>
        <v>0</v>
      </c>
      <c r="P71" s="167">
        <v>0</v>
      </c>
      <c r="Q71" s="167">
        <f t="shared" si="19"/>
        <v>0</v>
      </c>
      <c r="R71" s="169"/>
      <c r="S71" s="169" t="s">
        <v>234</v>
      </c>
      <c r="T71" s="170" t="s">
        <v>275</v>
      </c>
      <c r="U71" s="152">
        <v>0</v>
      </c>
      <c r="V71" s="152">
        <f t="shared" si="20"/>
        <v>0</v>
      </c>
      <c r="W71" s="152"/>
      <c r="X71" s="152" t="s">
        <v>552</v>
      </c>
      <c r="Y71" s="152" t="s">
        <v>236</v>
      </c>
      <c r="Z71" s="141"/>
      <c r="AA71" s="141"/>
      <c r="AB71" s="141"/>
      <c r="AC71" s="141"/>
      <c r="AD71" s="141"/>
      <c r="AE71" s="141"/>
      <c r="AF71" s="141"/>
      <c r="AG71" s="141" t="s">
        <v>553</v>
      </c>
      <c r="AH71" s="141"/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</row>
    <row r="72" spans="1:60" x14ac:dyDescent="0.2">
      <c r="A72" s="3"/>
      <c r="B72" s="4"/>
      <c r="C72" s="185"/>
      <c r="D72" s="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AE72">
        <v>12</v>
      </c>
      <c r="AF72">
        <v>21</v>
      </c>
      <c r="AG72" t="s">
        <v>214</v>
      </c>
    </row>
    <row r="73" spans="1:60" x14ac:dyDescent="0.2">
      <c r="A73" s="144"/>
      <c r="B73" s="145" t="s">
        <v>28</v>
      </c>
      <c r="C73" s="186"/>
      <c r="D73" s="146"/>
      <c r="E73" s="147"/>
      <c r="F73" s="147"/>
      <c r="G73" s="163">
        <f>G8+G13+G39+G53+G59+G65</f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AE73">
        <f>SUMIF(L7:L71,AE72,G7:G71)</f>
        <v>0</v>
      </c>
      <c r="AF73">
        <f>SUMIF(L7:L71,AF72,G7:G71)</f>
        <v>0</v>
      </c>
      <c r="AG73" t="s">
        <v>580</v>
      </c>
    </row>
    <row r="74" spans="1:60" x14ac:dyDescent="0.2">
      <c r="C74" s="187"/>
      <c r="D74" s="10"/>
      <c r="AG74" t="s">
        <v>581</v>
      </c>
    </row>
    <row r="75" spans="1:60" x14ac:dyDescent="0.2">
      <c r="D75" s="10"/>
    </row>
    <row r="76" spans="1:60" x14ac:dyDescent="0.2">
      <c r="D76" s="10"/>
    </row>
    <row r="77" spans="1:60" x14ac:dyDescent="0.2">
      <c r="D77" s="10"/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formatRows="0"/>
  <mergeCells count="9">
    <mergeCell ref="C38:G38"/>
    <mergeCell ref="C52:G52"/>
    <mergeCell ref="C58:G58"/>
    <mergeCell ref="A1:G1"/>
    <mergeCell ref="C2:G2"/>
    <mergeCell ref="C3:G3"/>
    <mergeCell ref="C4:G4"/>
    <mergeCell ref="C10:G10"/>
    <mergeCell ref="C12:G12"/>
  </mergeCells>
  <pageMargins left="0.39370078740157483" right="0.19685039370078741" top="0.59055118110236227" bottom="0.39370078740157483" header="0" footer="0.19685039370078741"/>
  <pageSetup paperSize="9" orientation="landscape" verticalDpi="0" r:id="rId1"/>
  <headerFooter alignWithMargins="0">
    <oddFooter>&amp;L&amp;8Zpracováno programem &amp;"Arial CE,Tučné"BUILDpower S,  © RTS, a.s.&amp;C&amp;8Stránka &amp;P z &amp;N&amp;R&amp;8HP4-7-51967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33"/>
  <sheetViews>
    <sheetView showGridLines="0" topLeftCell="B1" zoomScaleNormal="100" zoomScaleSheetLayoutView="75" workbookViewId="0">
      <selection activeCell="B1" sqref="B1:J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49" customWidth="1"/>
    <col min="4" max="4" width="13" style="49" customWidth="1"/>
    <col min="5" max="5" width="9.7109375" style="49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5" t="s">
        <v>35</v>
      </c>
      <c r="B1" s="198" t="s">
        <v>40</v>
      </c>
      <c r="C1" s="199"/>
      <c r="D1" s="199"/>
      <c r="E1" s="199"/>
      <c r="F1" s="199"/>
      <c r="G1" s="199"/>
      <c r="H1" s="199"/>
      <c r="I1" s="199"/>
      <c r="J1" s="200"/>
    </row>
    <row r="2" spans="1:15" ht="36" customHeight="1" x14ac:dyDescent="0.2">
      <c r="A2" s="2"/>
      <c r="B2" s="71" t="s">
        <v>21</v>
      </c>
      <c r="C2" s="72"/>
      <c r="D2" s="191" t="s">
        <v>42</v>
      </c>
      <c r="E2" s="207" t="s">
        <v>43</v>
      </c>
      <c r="F2" s="208"/>
      <c r="G2" s="208"/>
      <c r="H2" s="208"/>
      <c r="I2" s="208"/>
      <c r="J2" s="209"/>
      <c r="O2" s="1"/>
    </row>
    <row r="3" spans="1:15" ht="27.2" hidden="1" customHeight="1" x14ac:dyDescent="0.2">
      <c r="A3" s="2"/>
      <c r="B3" s="73"/>
      <c r="C3" s="72"/>
      <c r="D3" s="74"/>
      <c r="E3" s="210"/>
      <c r="F3" s="211"/>
      <c r="G3" s="211"/>
      <c r="H3" s="211"/>
      <c r="I3" s="211"/>
      <c r="J3" s="212"/>
    </row>
    <row r="4" spans="1:15" ht="23.25" customHeight="1" x14ac:dyDescent="0.2">
      <c r="A4" s="2"/>
      <c r="B4" s="75"/>
      <c r="C4" s="76"/>
      <c r="D4" s="77"/>
      <c r="E4" s="220"/>
      <c r="F4" s="220"/>
      <c r="G4" s="220"/>
      <c r="H4" s="220"/>
      <c r="I4" s="220"/>
      <c r="J4" s="221"/>
    </row>
    <row r="5" spans="1:15" ht="24.2" customHeight="1" x14ac:dyDescent="0.2">
      <c r="A5" s="2"/>
      <c r="B5" s="30" t="s">
        <v>41</v>
      </c>
      <c r="D5" s="224" t="s">
        <v>2526</v>
      </c>
      <c r="E5" s="225"/>
      <c r="F5" s="225"/>
      <c r="G5" s="225"/>
      <c r="H5" s="18" t="s">
        <v>39</v>
      </c>
      <c r="I5" s="80" t="s">
        <v>2530</v>
      </c>
      <c r="J5" s="8"/>
    </row>
    <row r="6" spans="1:15" ht="15.75" customHeight="1" x14ac:dyDescent="0.2">
      <c r="A6" s="2"/>
      <c r="B6" s="27"/>
      <c r="C6" s="51"/>
      <c r="D6" s="226" t="s">
        <v>2527</v>
      </c>
      <c r="E6" s="227"/>
      <c r="F6" s="227"/>
      <c r="G6" s="227"/>
      <c r="H6" s="18" t="s">
        <v>33</v>
      </c>
      <c r="I6" s="80" t="s">
        <v>2531</v>
      </c>
      <c r="J6" s="8"/>
    </row>
    <row r="7" spans="1:15" ht="15.75" customHeight="1" x14ac:dyDescent="0.2">
      <c r="A7" s="2"/>
      <c r="B7" s="28"/>
      <c r="C7" s="52"/>
      <c r="D7" s="79" t="s">
        <v>2528</v>
      </c>
      <c r="E7" s="228" t="s">
        <v>2529</v>
      </c>
      <c r="F7" s="229"/>
      <c r="G7" s="229"/>
      <c r="H7" s="23"/>
      <c r="I7" s="22"/>
      <c r="J7" s="33"/>
    </row>
    <row r="8" spans="1:15" ht="24.2" customHeight="1" x14ac:dyDescent="0.2">
      <c r="A8" s="2"/>
      <c r="B8" s="30" t="s">
        <v>20</v>
      </c>
      <c r="D8" s="80" t="s">
        <v>44</v>
      </c>
      <c r="H8" s="18" t="s">
        <v>39</v>
      </c>
      <c r="I8" s="80" t="s">
        <v>48</v>
      </c>
      <c r="J8" s="8"/>
    </row>
    <row r="9" spans="1:15" ht="15.75" customHeight="1" x14ac:dyDescent="0.2">
      <c r="A9" s="2"/>
      <c r="B9" s="2"/>
      <c r="D9" s="78" t="s">
        <v>45</v>
      </c>
      <c r="H9" s="18" t="s">
        <v>33</v>
      </c>
      <c r="I9" s="80" t="s">
        <v>49</v>
      </c>
      <c r="J9" s="8"/>
    </row>
    <row r="10" spans="1:15" ht="15.75" customHeight="1" x14ac:dyDescent="0.2">
      <c r="A10" s="2"/>
      <c r="B10" s="34"/>
      <c r="C10" s="52"/>
      <c r="D10" s="79" t="s">
        <v>47</v>
      </c>
      <c r="E10" s="192" t="s">
        <v>46</v>
      </c>
      <c r="F10" s="23"/>
      <c r="G10" s="14"/>
      <c r="H10" s="14"/>
      <c r="I10" s="35"/>
      <c r="J10" s="33"/>
    </row>
    <row r="11" spans="1:15" ht="24.2" customHeight="1" x14ac:dyDescent="0.2">
      <c r="A11" s="2"/>
      <c r="B11" s="30" t="s">
        <v>19</v>
      </c>
      <c r="D11" s="214"/>
      <c r="E11" s="214"/>
      <c r="F11" s="214"/>
      <c r="G11" s="214"/>
      <c r="H11" s="18" t="s">
        <v>39</v>
      </c>
      <c r="I11" s="82"/>
      <c r="J11" s="8"/>
    </row>
    <row r="12" spans="1:15" ht="15.75" customHeight="1" x14ac:dyDescent="0.2">
      <c r="A12" s="2"/>
      <c r="B12" s="27"/>
      <c r="C12" s="51"/>
      <c r="D12" s="219"/>
      <c r="E12" s="219"/>
      <c r="F12" s="219"/>
      <c r="G12" s="219"/>
      <c r="H12" s="18" t="s">
        <v>33</v>
      </c>
      <c r="I12" s="82"/>
      <c r="J12" s="8"/>
    </row>
    <row r="13" spans="1:15" ht="15.75" customHeight="1" x14ac:dyDescent="0.2">
      <c r="A13" s="2"/>
      <c r="B13" s="28"/>
      <c r="C13" s="52"/>
      <c r="D13" s="81"/>
      <c r="E13" s="222"/>
      <c r="F13" s="223"/>
      <c r="G13" s="223"/>
      <c r="H13" s="19"/>
      <c r="I13" s="22"/>
      <c r="J13" s="33"/>
    </row>
    <row r="14" spans="1:15" ht="24.2" customHeight="1" x14ac:dyDescent="0.2">
      <c r="A14" s="2"/>
      <c r="B14" s="193" t="s">
        <v>2532</v>
      </c>
      <c r="C14" s="53"/>
      <c r="D14" s="54"/>
      <c r="E14" s="55"/>
      <c r="F14" s="42"/>
      <c r="G14" s="42"/>
      <c r="H14" s="43"/>
      <c r="I14" s="42"/>
      <c r="J14" s="44"/>
    </row>
    <row r="15" spans="1:15" ht="32.25" customHeight="1" x14ac:dyDescent="0.2">
      <c r="A15" s="2"/>
      <c r="B15" s="34" t="s">
        <v>31</v>
      </c>
      <c r="C15" s="56"/>
      <c r="D15" s="50"/>
      <c r="E15" s="213"/>
      <c r="F15" s="213"/>
      <c r="G15" s="215"/>
      <c r="H15" s="215"/>
      <c r="I15" s="215" t="s">
        <v>28</v>
      </c>
      <c r="J15" s="216"/>
    </row>
    <row r="16" spans="1:15" ht="23.25" customHeight="1" x14ac:dyDescent="0.2">
      <c r="A16" s="134" t="s">
        <v>23</v>
      </c>
      <c r="B16" s="37" t="s">
        <v>23</v>
      </c>
      <c r="C16" s="57"/>
      <c r="D16" s="58"/>
      <c r="E16" s="204"/>
      <c r="F16" s="205"/>
      <c r="G16" s="204"/>
      <c r="H16" s="205"/>
      <c r="I16" s="204">
        <f>SUMIF(F85:F129,A16,I85:I129)+SUMIF(F85:F129,"PSU",I85:I129)</f>
        <v>0</v>
      </c>
      <c r="J16" s="206"/>
    </row>
    <row r="17" spans="1:10" ht="23.25" customHeight="1" x14ac:dyDescent="0.2">
      <c r="A17" s="134" t="s">
        <v>24</v>
      </c>
      <c r="B17" s="37" t="s">
        <v>24</v>
      </c>
      <c r="C17" s="57"/>
      <c r="D17" s="58"/>
      <c r="E17" s="204"/>
      <c r="F17" s="205"/>
      <c r="G17" s="204"/>
      <c r="H17" s="205"/>
      <c r="I17" s="204">
        <f>SUMIF(F85:F129,A17,I85:I129)</f>
        <v>0</v>
      </c>
      <c r="J17" s="206"/>
    </row>
    <row r="18" spans="1:10" ht="23.25" customHeight="1" x14ac:dyDescent="0.2">
      <c r="A18" s="134" t="s">
        <v>25</v>
      </c>
      <c r="B18" s="37" t="s">
        <v>25</v>
      </c>
      <c r="C18" s="57"/>
      <c r="D18" s="58"/>
      <c r="E18" s="204"/>
      <c r="F18" s="205"/>
      <c r="G18" s="204"/>
      <c r="H18" s="205"/>
      <c r="I18" s="204">
        <f>SUMIF(F85:F129,A18,I85:I129)</f>
        <v>0</v>
      </c>
      <c r="J18" s="206"/>
    </row>
    <row r="19" spans="1:10" ht="23.25" customHeight="1" x14ac:dyDescent="0.2">
      <c r="A19" s="134" t="s">
        <v>199</v>
      </c>
      <c r="B19" s="37" t="s">
        <v>26</v>
      </c>
      <c r="C19" s="57"/>
      <c r="D19" s="58"/>
      <c r="E19" s="204"/>
      <c r="F19" s="205"/>
      <c r="G19" s="204"/>
      <c r="H19" s="205"/>
      <c r="I19" s="204">
        <f>SUMIF(F85:F129,A19,I85:I129)</f>
        <v>0</v>
      </c>
      <c r="J19" s="206"/>
    </row>
    <row r="20" spans="1:10" ht="23.25" customHeight="1" x14ac:dyDescent="0.2">
      <c r="A20" s="134" t="s">
        <v>200</v>
      </c>
      <c r="B20" s="37" t="s">
        <v>27</v>
      </c>
      <c r="C20" s="57"/>
      <c r="D20" s="58"/>
      <c r="E20" s="204"/>
      <c r="F20" s="205"/>
      <c r="G20" s="204"/>
      <c r="H20" s="205"/>
      <c r="I20" s="204">
        <f>SUMIF(F85:F129,A20,I85:I129)</f>
        <v>0</v>
      </c>
      <c r="J20" s="206"/>
    </row>
    <row r="21" spans="1:10" ht="23.25" customHeight="1" x14ac:dyDescent="0.2">
      <c r="A21" s="2"/>
      <c r="B21" s="46" t="s">
        <v>28</v>
      </c>
      <c r="C21" s="59"/>
      <c r="D21" s="60"/>
      <c r="E21" s="217"/>
      <c r="F21" s="218"/>
      <c r="G21" s="217"/>
      <c r="H21" s="218"/>
      <c r="I21" s="217">
        <f>SUM(I16:J20)</f>
        <v>0</v>
      </c>
      <c r="J21" s="237"/>
    </row>
    <row r="22" spans="1:10" ht="33" customHeight="1" x14ac:dyDescent="0.2">
      <c r="A22" s="2"/>
      <c r="B22" s="41" t="s">
        <v>32</v>
      </c>
      <c r="C22" s="57"/>
      <c r="D22" s="58"/>
      <c r="E22" s="61"/>
      <c r="F22" s="38"/>
      <c r="G22" s="32"/>
      <c r="H22" s="32"/>
      <c r="I22" s="32"/>
      <c r="J22" s="39"/>
    </row>
    <row r="23" spans="1:10" ht="23.25" customHeight="1" x14ac:dyDescent="0.2">
      <c r="A23" s="2">
        <f>ZakladDPHSni*SazbaDPH1/100</f>
        <v>0</v>
      </c>
      <c r="B23" s="37" t="s">
        <v>12</v>
      </c>
      <c r="C23" s="57"/>
      <c r="D23" s="58"/>
      <c r="E23" s="62">
        <v>12</v>
      </c>
      <c r="F23" s="38" t="s">
        <v>0</v>
      </c>
      <c r="G23" s="235">
        <f>ZakladDPHSniVypocet</f>
        <v>0</v>
      </c>
      <c r="H23" s="236"/>
      <c r="I23" s="236"/>
      <c r="J23" s="39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7" t="s">
        <v>13</v>
      </c>
      <c r="C24" s="57"/>
      <c r="D24" s="58"/>
      <c r="E24" s="62">
        <f>SazbaDPH1</f>
        <v>12</v>
      </c>
      <c r="F24" s="38" t="s">
        <v>0</v>
      </c>
      <c r="G24" s="233">
        <f>A23</f>
        <v>0</v>
      </c>
      <c r="H24" s="234"/>
      <c r="I24" s="234"/>
      <c r="J24" s="39" t="str">
        <f t="shared" si="0"/>
        <v>CZK</v>
      </c>
    </row>
    <row r="25" spans="1:10" ht="23.25" customHeight="1" x14ac:dyDescent="0.2">
      <c r="A25" s="2">
        <f>ZakladDPHZakl*SazbaDPH2/100</f>
        <v>0</v>
      </c>
      <c r="B25" s="37" t="s">
        <v>14</v>
      </c>
      <c r="C25" s="57"/>
      <c r="D25" s="58"/>
      <c r="E25" s="62">
        <v>21</v>
      </c>
      <c r="F25" s="38" t="s">
        <v>0</v>
      </c>
      <c r="G25" s="235">
        <f>ZakladDPHZaklVypocet</f>
        <v>0</v>
      </c>
      <c r="H25" s="236"/>
      <c r="I25" s="236"/>
      <c r="J25" s="39" t="str">
        <f t="shared" si="0"/>
        <v>CZK</v>
      </c>
    </row>
    <row r="26" spans="1:10" ht="23.25" customHeight="1" x14ac:dyDescent="0.2">
      <c r="A26" s="2">
        <f>(A25-INT(A25))*100</f>
        <v>0</v>
      </c>
      <c r="B26" s="31" t="s">
        <v>15</v>
      </c>
      <c r="C26" s="63"/>
      <c r="D26" s="50"/>
      <c r="E26" s="64">
        <f>SazbaDPH2</f>
        <v>21</v>
      </c>
      <c r="F26" s="29" t="s">
        <v>0</v>
      </c>
      <c r="G26" s="201">
        <f>A25</f>
        <v>0</v>
      </c>
      <c r="H26" s="202"/>
      <c r="I26" s="202"/>
      <c r="J26" s="36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0" t="s">
        <v>4</v>
      </c>
      <c r="C27" s="65"/>
      <c r="D27" s="66"/>
      <c r="E27" s="65"/>
      <c r="F27" s="16"/>
      <c r="G27" s="203">
        <f>CenaCelkem-(ZakladDPHSni+DPHSni+ZakladDPHZakl+DPHZakl)</f>
        <v>0</v>
      </c>
      <c r="H27" s="203"/>
      <c r="I27" s="203"/>
      <c r="J27" s="40" t="str">
        <f t="shared" si="0"/>
        <v>CZK</v>
      </c>
    </row>
    <row r="28" spans="1:10" ht="27.75" hidden="1" customHeight="1" thickBot="1" x14ac:dyDescent="0.25">
      <c r="A28" s="2"/>
      <c r="B28" s="107" t="s">
        <v>22</v>
      </c>
      <c r="C28" s="108"/>
      <c r="D28" s="108"/>
      <c r="E28" s="109"/>
      <c r="F28" s="110"/>
      <c r="G28" s="239">
        <f>ZakladDPHSniVypocet+ZakladDPHZaklVypocet</f>
        <v>0</v>
      </c>
      <c r="H28" s="239"/>
      <c r="I28" s="239"/>
      <c r="J28" s="111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07" t="s">
        <v>34</v>
      </c>
      <c r="C29" s="112"/>
      <c r="D29" s="112"/>
      <c r="E29" s="112"/>
      <c r="F29" s="113"/>
      <c r="G29" s="238">
        <f>A27</f>
        <v>0</v>
      </c>
      <c r="H29" s="238"/>
      <c r="I29" s="238"/>
      <c r="J29" s="114" t="s">
        <v>87</v>
      </c>
    </row>
    <row r="30" spans="1:10" ht="12.9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7" t="s">
        <v>11</v>
      </c>
      <c r="D32" s="68"/>
      <c r="E32" s="68"/>
      <c r="F32" s="15" t="s">
        <v>10</v>
      </c>
      <c r="G32" s="25"/>
      <c r="H32" s="26" t="s">
        <v>50</v>
      </c>
      <c r="I32" s="25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69"/>
      <c r="D34" s="240"/>
      <c r="E34" s="241"/>
      <c r="G34" s="242"/>
      <c r="H34" s="243"/>
      <c r="I34" s="243"/>
      <c r="J34" s="24"/>
    </row>
    <row r="35" spans="1:10" ht="12.95" customHeight="1" x14ac:dyDescent="0.2">
      <c r="A35" s="2"/>
      <c r="B35" s="2"/>
      <c r="D35" s="232" t="s">
        <v>2</v>
      </c>
      <c r="E35" s="232"/>
      <c r="H35" s="10" t="s">
        <v>3</v>
      </c>
      <c r="J35" s="9"/>
    </row>
    <row r="36" spans="1:10" ht="13.5" customHeight="1" thickBot="1" x14ac:dyDescent="0.25">
      <c r="A36" s="11"/>
      <c r="B36" s="11"/>
      <c r="C36" s="70"/>
      <c r="D36" s="70"/>
      <c r="E36" s="70"/>
      <c r="F36" s="12"/>
      <c r="G36" s="12"/>
      <c r="H36" s="12"/>
      <c r="I36" s="12"/>
      <c r="J36" s="13"/>
    </row>
    <row r="37" spans="1:10" ht="27.2" customHeight="1" x14ac:dyDescent="0.2">
      <c r="B37" s="85" t="s">
        <v>16</v>
      </c>
      <c r="C37" s="86"/>
      <c r="D37" s="86"/>
      <c r="E37" s="86"/>
      <c r="F37" s="87"/>
      <c r="G37" s="87"/>
      <c r="H37" s="87"/>
      <c r="I37" s="87"/>
      <c r="J37" s="88"/>
    </row>
    <row r="38" spans="1:10" ht="25.5" customHeight="1" x14ac:dyDescent="0.2">
      <c r="A38" s="84" t="s">
        <v>36</v>
      </c>
      <c r="B38" s="89" t="s">
        <v>17</v>
      </c>
      <c r="C38" s="90" t="s">
        <v>5</v>
      </c>
      <c r="D38" s="90"/>
      <c r="E38" s="90"/>
      <c r="F38" s="91" t="str">
        <f>B23</f>
        <v>Základ pro sníženou DPH</v>
      </c>
      <c r="G38" s="91" t="str">
        <f>B25</f>
        <v>Základ pro základní DPH</v>
      </c>
      <c r="H38" s="92" t="s">
        <v>18</v>
      </c>
      <c r="I38" s="92" t="s">
        <v>1</v>
      </c>
      <c r="J38" s="93" t="s">
        <v>0</v>
      </c>
    </row>
    <row r="39" spans="1:10" ht="25.5" hidden="1" customHeight="1" x14ac:dyDescent="0.2">
      <c r="A39" s="84">
        <v>1</v>
      </c>
      <c r="B39" s="94" t="s">
        <v>51</v>
      </c>
      <c r="C39" s="230"/>
      <c r="D39" s="230"/>
      <c r="E39" s="230"/>
      <c r="F39" s="95">
        <f>'SO 02.01 _Stavební řešení Pol'!AE340+'SO 02.02 _Stavební řešení Pol'!AE161+'SO 02.03 _1_SO02.3_Stav.řeš. Po'!AE414+'SO 02.03 _2_SO02.3_Ocel.kce Pol'!AE77+'SO 02.03 _3_SO02.3_ZTI Pol'!AE163+'SO 02.04 _Stavební řešení Pol'!AE701+'SO 04 SO04_Komunikace Pol'!AE144+'SO 09 _1_SO09_Stav.řeš. Pol'!AE323+'SO 09 _2_SO09_Ocel.kce Pol'!AE50+'SO 10 _1_SO10_Stav.řeš. Pol'!AE442+'SO 10 _2_SO10_ZTI Pol'!AE73</f>
        <v>0</v>
      </c>
      <c r="G39" s="96">
        <f>'SO 02.01 _Stavební řešení Pol'!AF340+'SO 02.02 _Stavební řešení Pol'!AF161+'SO 02.03 _1_SO02.3_Stav.řeš. Po'!AF414+'SO 02.03 _2_SO02.3_Ocel.kce Pol'!AF77+'SO 02.03 _3_SO02.3_ZTI Pol'!AF163+'SO 02.04 _Stavební řešení Pol'!AF701+'SO 04 SO04_Komunikace Pol'!AF144+'SO 09 _1_SO09_Stav.řeš. Pol'!AF323+'SO 09 _2_SO09_Ocel.kce Pol'!AF50+'SO 10 _1_SO10_Stav.řeš. Pol'!AF442+'SO 10 _2_SO10_ZTI Pol'!AF73</f>
        <v>0</v>
      </c>
      <c r="H39" s="97">
        <f t="shared" ref="H39:H58" si="1">(F39*SazbaDPH1/100)+(G39*SazbaDPH2/100)</f>
        <v>0</v>
      </c>
      <c r="I39" s="97">
        <f>F39+G39+H39</f>
        <v>0</v>
      </c>
      <c r="J39" s="98" t="str">
        <f>IF(CenaCelkemVypocet=0,"",I39/CenaCelkemVypocet*100)</f>
        <v/>
      </c>
    </row>
    <row r="40" spans="1:10" ht="25.5" customHeight="1" x14ac:dyDescent="0.2">
      <c r="A40" s="84">
        <v>2</v>
      </c>
      <c r="B40" s="99"/>
      <c r="C40" s="231" t="s">
        <v>52</v>
      </c>
      <c r="D40" s="231"/>
      <c r="E40" s="231"/>
      <c r="F40" s="100"/>
      <c r="G40" s="101"/>
      <c r="H40" s="101">
        <f t="shared" si="1"/>
        <v>0</v>
      </c>
      <c r="I40" s="101"/>
      <c r="J40" s="102"/>
    </row>
    <row r="41" spans="1:10" ht="25.5" customHeight="1" x14ac:dyDescent="0.2">
      <c r="A41" s="84">
        <v>2</v>
      </c>
      <c r="B41" s="99" t="s">
        <v>53</v>
      </c>
      <c r="C41" s="231" t="s">
        <v>54</v>
      </c>
      <c r="D41" s="231"/>
      <c r="E41" s="231"/>
      <c r="F41" s="100">
        <f>'SO 02.01 _Stavební řešení Pol'!AE340</f>
        <v>0</v>
      </c>
      <c r="G41" s="101">
        <f>'SO 02.01 _Stavební řešení Pol'!AF340</f>
        <v>0</v>
      </c>
      <c r="H41" s="101">
        <f t="shared" si="1"/>
        <v>0</v>
      </c>
      <c r="I41" s="101">
        <f t="shared" ref="I41:I58" si="2">F41+G41+H41</f>
        <v>0</v>
      </c>
      <c r="J41" s="102" t="str">
        <f t="shared" ref="J41:J58" si="3">IF(CenaCelkemVypocet=0,"",I41/CenaCelkemVypocet*100)</f>
        <v/>
      </c>
    </row>
    <row r="42" spans="1:10" ht="25.5" customHeight="1" x14ac:dyDescent="0.2">
      <c r="A42" s="84">
        <v>3</v>
      </c>
      <c r="B42" s="194" t="s">
        <v>55</v>
      </c>
      <c r="C42" s="230" t="s">
        <v>56</v>
      </c>
      <c r="D42" s="230"/>
      <c r="E42" s="230"/>
      <c r="F42" s="103">
        <f>'SO 02.01 _Stavební řešení Pol'!AE340</f>
        <v>0</v>
      </c>
      <c r="G42" s="97">
        <f>'SO 02.01 _Stavební řešení Pol'!AF340</f>
        <v>0</v>
      </c>
      <c r="H42" s="97">
        <f t="shared" si="1"/>
        <v>0</v>
      </c>
      <c r="I42" s="97">
        <f t="shared" si="2"/>
        <v>0</v>
      </c>
      <c r="J42" s="98" t="str">
        <f t="shared" si="3"/>
        <v/>
      </c>
    </row>
    <row r="43" spans="1:10" ht="25.5" customHeight="1" x14ac:dyDescent="0.2">
      <c r="A43" s="84">
        <v>2</v>
      </c>
      <c r="B43" s="99" t="s">
        <v>57</v>
      </c>
      <c r="C43" s="231" t="s">
        <v>58</v>
      </c>
      <c r="D43" s="231"/>
      <c r="E43" s="231"/>
      <c r="F43" s="100">
        <f>'SO 02.02 _Stavební řešení Pol'!AE161</f>
        <v>0</v>
      </c>
      <c r="G43" s="101">
        <f>'SO 02.02 _Stavební řešení Pol'!AF161</f>
        <v>0</v>
      </c>
      <c r="H43" s="101">
        <f t="shared" si="1"/>
        <v>0</v>
      </c>
      <c r="I43" s="101">
        <f t="shared" si="2"/>
        <v>0</v>
      </c>
      <c r="J43" s="102" t="str">
        <f t="shared" si="3"/>
        <v/>
      </c>
    </row>
    <row r="44" spans="1:10" ht="25.5" customHeight="1" x14ac:dyDescent="0.2">
      <c r="A44" s="84">
        <v>3</v>
      </c>
      <c r="B44" s="194" t="s">
        <v>55</v>
      </c>
      <c r="C44" s="230" t="s">
        <v>59</v>
      </c>
      <c r="D44" s="230"/>
      <c r="E44" s="230"/>
      <c r="F44" s="103">
        <f>'SO 02.02 _Stavební řešení Pol'!AE161</f>
        <v>0</v>
      </c>
      <c r="G44" s="97">
        <f>'SO 02.02 _Stavební řešení Pol'!AF161</f>
        <v>0</v>
      </c>
      <c r="H44" s="97">
        <f t="shared" si="1"/>
        <v>0</v>
      </c>
      <c r="I44" s="97">
        <f t="shared" si="2"/>
        <v>0</v>
      </c>
      <c r="J44" s="98" t="str">
        <f t="shared" si="3"/>
        <v/>
      </c>
    </row>
    <row r="45" spans="1:10" ht="25.5" customHeight="1" x14ac:dyDescent="0.2">
      <c r="A45" s="84">
        <v>2</v>
      </c>
      <c r="B45" s="99" t="s">
        <v>60</v>
      </c>
      <c r="C45" s="231" t="s">
        <v>61</v>
      </c>
      <c r="D45" s="231"/>
      <c r="E45" s="231"/>
      <c r="F45" s="100">
        <f>'SO 02.03 _1_SO02.3_Stav.řeš. Po'!AE414+'SO 02.03 _2_SO02.3_Ocel.kce Pol'!AE77+'SO 02.03 _3_SO02.3_ZTI Pol'!AE163</f>
        <v>0</v>
      </c>
      <c r="G45" s="101">
        <f>'SO 02.03 _1_SO02.3_Stav.řeš. Po'!AF414+'SO 02.03 _2_SO02.3_Ocel.kce Pol'!AF77+'SO 02.03 _3_SO02.3_ZTI Pol'!AF163</f>
        <v>0</v>
      </c>
      <c r="H45" s="101">
        <f t="shared" si="1"/>
        <v>0</v>
      </c>
      <c r="I45" s="101">
        <f t="shared" si="2"/>
        <v>0</v>
      </c>
      <c r="J45" s="102" t="str">
        <f t="shared" si="3"/>
        <v/>
      </c>
    </row>
    <row r="46" spans="1:10" ht="25.5" customHeight="1" x14ac:dyDescent="0.2">
      <c r="A46" s="84">
        <v>3</v>
      </c>
      <c r="B46" s="194" t="s">
        <v>62</v>
      </c>
      <c r="C46" s="230" t="s">
        <v>63</v>
      </c>
      <c r="D46" s="230"/>
      <c r="E46" s="230"/>
      <c r="F46" s="103">
        <f>'SO 02.03 _1_SO02.3_Stav.řeš. Po'!AE414</f>
        <v>0</v>
      </c>
      <c r="G46" s="97">
        <f>'SO 02.03 _1_SO02.3_Stav.řeš. Po'!AF414</f>
        <v>0</v>
      </c>
      <c r="H46" s="97">
        <f t="shared" si="1"/>
        <v>0</v>
      </c>
      <c r="I46" s="97">
        <f t="shared" si="2"/>
        <v>0</v>
      </c>
      <c r="J46" s="98" t="str">
        <f t="shared" si="3"/>
        <v/>
      </c>
    </row>
    <row r="47" spans="1:10" ht="25.5" customHeight="1" x14ac:dyDescent="0.2">
      <c r="A47" s="84">
        <v>3</v>
      </c>
      <c r="B47" s="194" t="s">
        <v>64</v>
      </c>
      <c r="C47" s="230" t="s">
        <v>65</v>
      </c>
      <c r="D47" s="230"/>
      <c r="E47" s="230"/>
      <c r="F47" s="103">
        <f>'SO 02.03 _2_SO02.3_Ocel.kce Pol'!AE77</f>
        <v>0</v>
      </c>
      <c r="G47" s="97">
        <f>'SO 02.03 _2_SO02.3_Ocel.kce Pol'!AF77</f>
        <v>0</v>
      </c>
      <c r="H47" s="97">
        <f t="shared" si="1"/>
        <v>0</v>
      </c>
      <c r="I47" s="97">
        <f t="shared" si="2"/>
        <v>0</v>
      </c>
      <c r="J47" s="98" t="str">
        <f t="shared" si="3"/>
        <v/>
      </c>
    </row>
    <row r="48" spans="1:10" ht="25.5" customHeight="1" x14ac:dyDescent="0.2">
      <c r="A48" s="84">
        <v>3</v>
      </c>
      <c r="B48" s="194" t="s">
        <v>66</v>
      </c>
      <c r="C48" s="230" t="s">
        <v>67</v>
      </c>
      <c r="D48" s="230"/>
      <c r="E48" s="230"/>
      <c r="F48" s="103">
        <f>'SO 02.03 _3_SO02.3_ZTI Pol'!AE163</f>
        <v>0</v>
      </c>
      <c r="G48" s="97">
        <f>'SO 02.03 _3_SO02.3_ZTI Pol'!AF163</f>
        <v>0</v>
      </c>
      <c r="H48" s="97">
        <f t="shared" si="1"/>
        <v>0</v>
      </c>
      <c r="I48" s="97">
        <f t="shared" si="2"/>
        <v>0</v>
      </c>
      <c r="J48" s="98" t="str">
        <f t="shared" si="3"/>
        <v/>
      </c>
    </row>
    <row r="49" spans="1:10" ht="25.5" customHeight="1" x14ac:dyDescent="0.2">
      <c r="A49" s="84">
        <v>2</v>
      </c>
      <c r="B49" s="99" t="s">
        <v>68</v>
      </c>
      <c r="C49" s="231" t="s">
        <v>69</v>
      </c>
      <c r="D49" s="231"/>
      <c r="E49" s="231"/>
      <c r="F49" s="100">
        <f>'SO 02.04 _Stavební řešení Pol'!AE701</f>
        <v>0</v>
      </c>
      <c r="G49" s="101">
        <f>'SO 02.04 _Stavební řešení Pol'!AF701</f>
        <v>0</v>
      </c>
      <c r="H49" s="101">
        <f t="shared" si="1"/>
        <v>0</v>
      </c>
      <c r="I49" s="101">
        <f t="shared" si="2"/>
        <v>0</v>
      </c>
      <c r="J49" s="102" t="str">
        <f t="shared" si="3"/>
        <v/>
      </c>
    </row>
    <row r="50" spans="1:10" ht="25.5" customHeight="1" x14ac:dyDescent="0.2">
      <c r="A50" s="84">
        <v>3</v>
      </c>
      <c r="B50" s="194" t="s">
        <v>55</v>
      </c>
      <c r="C50" s="230" t="s">
        <v>70</v>
      </c>
      <c r="D50" s="230"/>
      <c r="E50" s="230"/>
      <c r="F50" s="103">
        <f>'SO 02.04 _Stavební řešení Pol'!AE701</f>
        <v>0</v>
      </c>
      <c r="G50" s="97">
        <f>'SO 02.04 _Stavební řešení Pol'!AF701</f>
        <v>0</v>
      </c>
      <c r="H50" s="97">
        <f t="shared" si="1"/>
        <v>0</v>
      </c>
      <c r="I50" s="97">
        <f t="shared" si="2"/>
        <v>0</v>
      </c>
      <c r="J50" s="98" t="str">
        <f t="shared" si="3"/>
        <v/>
      </c>
    </row>
    <row r="51" spans="1:10" ht="25.5" customHeight="1" x14ac:dyDescent="0.2">
      <c r="A51" s="84">
        <v>2</v>
      </c>
      <c r="B51" s="99" t="s">
        <v>71</v>
      </c>
      <c r="C51" s="231" t="s">
        <v>72</v>
      </c>
      <c r="D51" s="231"/>
      <c r="E51" s="231"/>
      <c r="F51" s="100">
        <f>'SO 04 SO04_Komunikace Pol'!AE144</f>
        <v>0</v>
      </c>
      <c r="G51" s="101">
        <f>'SO 04 SO04_Komunikace Pol'!AF144</f>
        <v>0</v>
      </c>
      <c r="H51" s="101">
        <f t="shared" si="1"/>
        <v>0</v>
      </c>
      <c r="I51" s="101">
        <f t="shared" si="2"/>
        <v>0</v>
      </c>
      <c r="J51" s="102" t="str">
        <f t="shared" si="3"/>
        <v/>
      </c>
    </row>
    <row r="52" spans="1:10" ht="25.5" customHeight="1" x14ac:dyDescent="0.2">
      <c r="A52" s="84">
        <v>3</v>
      </c>
      <c r="B52" s="194" t="s">
        <v>73</v>
      </c>
      <c r="C52" s="230" t="s">
        <v>72</v>
      </c>
      <c r="D52" s="230"/>
      <c r="E52" s="230"/>
      <c r="F52" s="103">
        <f>'SO 04 SO04_Komunikace Pol'!AE144</f>
        <v>0</v>
      </c>
      <c r="G52" s="97">
        <f>'SO 04 SO04_Komunikace Pol'!AF144</f>
        <v>0</v>
      </c>
      <c r="H52" s="97">
        <f t="shared" si="1"/>
        <v>0</v>
      </c>
      <c r="I52" s="97">
        <f t="shared" si="2"/>
        <v>0</v>
      </c>
      <c r="J52" s="98" t="str">
        <f t="shared" si="3"/>
        <v/>
      </c>
    </row>
    <row r="53" spans="1:10" ht="25.5" customHeight="1" x14ac:dyDescent="0.2">
      <c r="A53" s="84">
        <v>2</v>
      </c>
      <c r="B53" s="99" t="s">
        <v>74</v>
      </c>
      <c r="C53" s="231" t="s">
        <v>75</v>
      </c>
      <c r="D53" s="231"/>
      <c r="E53" s="231"/>
      <c r="F53" s="100">
        <f>'SO 09 _1_SO09_Stav.řeš. Pol'!AE323+'SO 09 _2_SO09_Ocel.kce Pol'!AE50</f>
        <v>0</v>
      </c>
      <c r="G53" s="101">
        <f>'SO 09 _1_SO09_Stav.řeš. Pol'!AF323+'SO 09 _2_SO09_Ocel.kce Pol'!AF50</f>
        <v>0</v>
      </c>
      <c r="H53" s="101">
        <f t="shared" si="1"/>
        <v>0</v>
      </c>
      <c r="I53" s="101">
        <f t="shared" si="2"/>
        <v>0</v>
      </c>
      <c r="J53" s="102" t="str">
        <f t="shared" si="3"/>
        <v/>
      </c>
    </row>
    <row r="54" spans="1:10" ht="25.5" customHeight="1" x14ac:dyDescent="0.2">
      <c r="A54" s="84">
        <v>3</v>
      </c>
      <c r="B54" s="194" t="s">
        <v>76</v>
      </c>
      <c r="C54" s="230" t="s">
        <v>77</v>
      </c>
      <c r="D54" s="230"/>
      <c r="E54" s="230"/>
      <c r="F54" s="103">
        <f>'SO 09 _1_SO09_Stav.řeš. Pol'!AE323</f>
        <v>0</v>
      </c>
      <c r="G54" s="97">
        <f>'SO 09 _1_SO09_Stav.řeš. Pol'!AF323</f>
        <v>0</v>
      </c>
      <c r="H54" s="97">
        <f t="shared" si="1"/>
        <v>0</v>
      </c>
      <c r="I54" s="97">
        <f t="shared" si="2"/>
        <v>0</v>
      </c>
      <c r="J54" s="98" t="str">
        <f t="shared" si="3"/>
        <v/>
      </c>
    </row>
    <row r="55" spans="1:10" ht="25.5" customHeight="1" x14ac:dyDescent="0.2">
      <c r="A55" s="84">
        <v>3</v>
      </c>
      <c r="B55" s="194" t="s">
        <v>78</v>
      </c>
      <c r="C55" s="230" t="s">
        <v>79</v>
      </c>
      <c r="D55" s="230"/>
      <c r="E55" s="230"/>
      <c r="F55" s="103">
        <f>'SO 09 _2_SO09_Ocel.kce Pol'!AE50</f>
        <v>0</v>
      </c>
      <c r="G55" s="97">
        <f>'SO 09 _2_SO09_Ocel.kce Pol'!AF50</f>
        <v>0</v>
      </c>
      <c r="H55" s="97">
        <f t="shared" si="1"/>
        <v>0</v>
      </c>
      <c r="I55" s="97">
        <f t="shared" si="2"/>
        <v>0</v>
      </c>
      <c r="J55" s="98" t="str">
        <f t="shared" si="3"/>
        <v/>
      </c>
    </row>
    <row r="56" spans="1:10" ht="25.5" customHeight="1" x14ac:dyDescent="0.2">
      <c r="A56" s="84">
        <v>2</v>
      </c>
      <c r="B56" s="99" t="s">
        <v>80</v>
      </c>
      <c r="C56" s="231" t="s">
        <v>81</v>
      </c>
      <c r="D56" s="231"/>
      <c r="E56" s="231"/>
      <c r="F56" s="100">
        <f>'SO 10 _1_SO10_Stav.řeš. Pol'!AE442+'SO 10 _2_SO10_ZTI Pol'!AE73</f>
        <v>0</v>
      </c>
      <c r="G56" s="101">
        <f>'SO 10 _1_SO10_Stav.řeš. Pol'!AF442+'SO 10 _2_SO10_ZTI Pol'!AF73</f>
        <v>0</v>
      </c>
      <c r="H56" s="101">
        <f t="shared" si="1"/>
        <v>0</v>
      </c>
      <c r="I56" s="101">
        <f t="shared" si="2"/>
        <v>0</v>
      </c>
      <c r="J56" s="102" t="str">
        <f t="shared" si="3"/>
        <v/>
      </c>
    </row>
    <row r="57" spans="1:10" ht="25.5" customHeight="1" x14ac:dyDescent="0.2">
      <c r="A57" s="84">
        <v>3</v>
      </c>
      <c r="B57" s="194" t="s">
        <v>82</v>
      </c>
      <c r="C57" s="230" t="s">
        <v>83</v>
      </c>
      <c r="D57" s="230"/>
      <c r="E57" s="230"/>
      <c r="F57" s="103">
        <f>'SO 10 _1_SO10_Stav.řeš. Pol'!AE442</f>
        <v>0</v>
      </c>
      <c r="G57" s="97">
        <f>'SO 10 _1_SO10_Stav.řeš. Pol'!AF442</f>
        <v>0</v>
      </c>
      <c r="H57" s="97">
        <f t="shared" si="1"/>
        <v>0</v>
      </c>
      <c r="I57" s="97">
        <f t="shared" si="2"/>
        <v>0</v>
      </c>
      <c r="J57" s="98" t="str">
        <f t="shared" si="3"/>
        <v/>
      </c>
    </row>
    <row r="58" spans="1:10" ht="25.5" customHeight="1" x14ac:dyDescent="0.2">
      <c r="A58" s="84">
        <v>3</v>
      </c>
      <c r="B58" s="194" t="s">
        <v>84</v>
      </c>
      <c r="C58" s="230" t="s">
        <v>85</v>
      </c>
      <c r="D58" s="230"/>
      <c r="E58" s="230"/>
      <c r="F58" s="103">
        <f>'SO 10 _2_SO10_ZTI Pol'!AE73</f>
        <v>0</v>
      </c>
      <c r="G58" s="97">
        <f>'SO 10 _2_SO10_ZTI Pol'!AF73</f>
        <v>0</v>
      </c>
      <c r="H58" s="97">
        <f t="shared" si="1"/>
        <v>0</v>
      </c>
      <c r="I58" s="97">
        <f t="shared" si="2"/>
        <v>0</v>
      </c>
      <c r="J58" s="98" t="str">
        <f t="shared" si="3"/>
        <v/>
      </c>
    </row>
    <row r="59" spans="1:10" ht="25.5" customHeight="1" x14ac:dyDescent="0.2">
      <c r="A59" s="84"/>
      <c r="B59" s="244" t="s">
        <v>86</v>
      </c>
      <c r="C59" s="245"/>
      <c r="D59" s="245"/>
      <c r="E59" s="246"/>
      <c r="F59" s="104">
        <f>SUMIF(A39:A58,"=1",F39:F58)</f>
        <v>0</v>
      </c>
      <c r="G59" s="105">
        <f>SUMIF(A39:A58,"=1",G39:G58)</f>
        <v>0</v>
      </c>
      <c r="H59" s="105">
        <f>SUMIF(A39:A58,"=1",H39:H58)</f>
        <v>0</v>
      </c>
      <c r="I59" s="105">
        <f>SUMIF(A39:A58,"=1",I39:I58)</f>
        <v>0</v>
      </c>
      <c r="J59" s="106">
        <f>SUMIF(A39:A58,"=1",J39:J58)</f>
        <v>0</v>
      </c>
    </row>
    <row r="61" spans="1:10" x14ac:dyDescent="0.2">
      <c r="A61" t="s">
        <v>88</v>
      </c>
      <c r="B61" t="s">
        <v>89</v>
      </c>
    </row>
    <row r="62" spans="1:10" x14ac:dyDescent="0.2">
      <c r="A62" t="s">
        <v>90</v>
      </c>
      <c r="B62" t="s">
        <v>91</v>
      </c>
    </row>
    <row r="63" spans="1:10" x14ac:dyDescent="0.2">
      <c r="A63" t="s">
        <v>92</v>
      </c>
      <c r="B63" t="s">
        <v>93</v>
      </c>
    </row>
    <row r="64" spans="1:10" x14ac:dyDescent="0.2">
      <c r="A64" t="s">
        <v>90</v>
      </c>
      <c r="B64" t="s">
        <v>94</v>
      </c>
    </row>
    <row r="65" spans="1:2" x14ac:dyDescent="0.2">
      <c r="A65" t="s">
        <v>92</v>
      </c>
      <c r="B65" t="s">
        <v>95</v>
      </c>
    </row>
    <row r="66" spans="1:2" x14ac:dyDescent="0.2">
      <c r="A66" t="s">
        <v>90</v>
      </c>
      <c r="B66" t="s">
        <v>96</v>
      </c>
    </row>
    <row r="67" spans="1:2" x14ac:dyDescent="0.2">
      <c r="A67" t="s">
        <v>92</v>
      </c>
      <c r="B67" t="s">
        <v>97</v>
      </c>
    </row>
    <row r="68" spans="1:2" x14ac:dyDescent="0.2">
      <c r="A68" t="s">
        <v>92</v>
      </c>
      <c r="B68" t="s">
        <v>98</v>
      </c>
    </row>
    <row r="69" spans="1:2" x14ac:dyDescent="0.2">
      <c r="A69" t="s">
        <v>92</v>
      </c>
      <c r="B69" t="s">
        <v>99</v>
      </c>
    </row>
    <row r="70" spans="1:2" x14ac:dyDescent="0.2">
      <c r="A70" t="s">
        <v>90</v>
      </c>
      <c r="B70" t="s">
        <v>100</v>
      </c>
    </row>
    <row r="71" spans="1:2" x14ac:dyDescent="0.2">
      <c r="A71" t="s">
        <v>92</v>
      </c>
      <c r="B71" t="s">
        <v>101</v>
      </c>
    </row>
    <row r="72" spans="1:2" x14ac:dyDescent="0.2">
      <c r="A72" t="s">
        <v>90</v>
      </c>
      <c r="B72" t="s">
        <v>102</v>
      </c>
    </row>
    <row r="73" spans="1:2" x14ac:dyDescent="0.2">
      <c r="A73" t="s">
        <v>92</v>
      </c>
      <c r="B73" t="s">
        <v>103</v>
      </c>
    </row>
    <row r="74" spans="1:2" x14ac:dyDescent="0.2">
      <c r="A74" t="s">
        <v>90</v>
      </c>
      <c r="B74" t="s">
        <v>104</v>
      </c>
    </row>
    <row r="75" spans="1:2" x14ac:dyDescent="0.2">
      <c r="A75" t="s">
        <v>92</v>
      </c>
      <c r="B75" t="s">
        <v>105</v>
      </c>
    </row>
    <row r="76" spans="1:2" x14ac:dyDescent="0.2">
      <c r="A76" t="s">
        <v>92</v>
      </c>
      <c r="B76" t="s">
        <v>106</v>
      </c>
    </row>
    <row r="77" spans="1:2" x14ac:dyDescent="0.2">
      <c r="A77" t="s">
        <v>90</v>
      </c>
      <c r="B77" t="s">
        <v>107</v>
      </c>
    </row>
    <row r="78" spans="1:2" x14ac:dyDescent="0.2">
      <c r="A78" t="s">
        <v>92</v>
      </c>
      <c r="B78" t="s">
        <v>108</v>
      </c>
    </row>
    <row r="79" spans="1:2" x14ac:dyDescent="0.2">
      <c r="A79" t="s">
        <v>92</v>
      </c>
      <c r="B79" t="s">
        <v>109</v>
      </c>
    </row>
    <row r="82" spans="1:10" ht="15.75" x14ac:dyDescent="0.25">
      <c r="B82" s="115" t="s">
        <v>110</v>
      </c>
    </row>
    <row r="84" spans="1:10" ht="25.5" customHeight="1" x14ac:dyDescent="0.2">
      <c r="A84" s="117"/>
      <c r="B84" s="120" t="s">
        <v>17</v>
      </c>
      <c r="C84" s="120" t="s">
        <v>5</v>
      </c>
      <c r="D84" s="121"/>
      <c r="E84" s="121"/>
      <c r="F84" s="122" t="s">
        <v>111</v>
      </c>
      <c r="G84" s="122"/>
      <c r="H84" s="122"/>
      <c r="I84" s="122" t="s">
        <v>28</v>
      </c>
      <c r="J84" s="122" t="s">
        <v>0</v>
      </c>
    </row>
    <row r="85" spans="1:10" ht="36.75" customHeight="1" x14ac:dyDescent="0.2">
      <c r="A85" s="118"/>
      <c r="B85" s="123" t="s">
        <v>112</v>
      </c>
      <c r="C85" s="247" t="s">
        <v>113</v>
      </c>
      <c r="D85" s="248"/>
      <c r="E85" s="248"/>
      <c r="F85" s="130" t="s">
        <v>23</v>
      </c>
      <c r="G85" s="131"/>
      <c r="H85" s="131"/>
      <c r="I85" s="131">
        <f>'SO 02.01 _Stavební řešení Pol'!G8+'SO 02.02 _Stavební řešení Pol'!G8+'SO 02.03 _3_SO02.3_ZTI Pol'!G8+'SO 02.04 _Stavební řešení Pol'!G8+'SO 04 SO04_Komunikace Pol'!G8+'SO 09 _1_SO09_Stav.řeš. Pol'!G8+'SO 10 _1_SO10_Stav.řeš. Pol'!G8+'SO 10 _2_SO10_ZTI Pol'!G8</f>
        <v>0</v>
      </c>
      <c r="J85" s="127" t="str">
        <f>IF(I130=0,"",I85/I130*100)</f>
        <v/>
      </c>
    </row>
    <row r="86" spans="1:10" ht="36.75" customHeight="1" x14ac:dyDescent="0.2">
      <c r="A86" s="118"/>
      <c r="B86" s="123" t="s">
        <v>114</v>
      </c>
      <c r="C86" s="247" t="s">
        <v>115</v>
      </c>
      <c r="D86" s="248"/>
      <c r="E86" s="248"/>
      <c r="F86" s="130" t="s">
        <v>23</v>
      </c>
      <c r="G86" s="131"/>
      <c r="H86" s="131"/>
      <c r="I86" s="131">
        <f>'SO 02.04 _Stavební řešení Pol'!G128</f>
        <v>0</v>
      </c>
      <c r="J86" s="127" t="str">
        <f>IF(I130=0,"",I86/I130*100)</f>
        <v/>
      </c>
    </row>
    <row r="87" spans="1:10" ht="36.75" customHeight="1" x14ac:dyDescent="0.2">
      <c r="A87" s="118"/>
      <c r="B87" s="123" t="s">
        <v>116</v>
      </c>
      <c r="C87" s="247" t="s">
        <v>117</v>
      </c>
      <c r="D87" s="248"/>
      <c r="E87" s="248"/>
      <c r="F87" s="130" t="s">
        <v>23</v>
      </c>
      <c r="G87" s="131"/>
      <c r="H87" s="131"/>
      <c r="I87" s="131">
        <f>'SO 02.01 _Stavební řešení Pol'!G38+'SO 02.02 _Stavební řešení Pol'!G25+'SO 02.04 _Stavební řešení Pol'!G150+'SO 09 _1_SO09_Stav.řeš. Pol'!G45+'SO 10 _1_SO10_Stav.řeš. Pol'!G49</f>
        <v>0</v>
      </c>
      <c r="J87" s="127" t="str">
        <f>IF(I130=0,"",I87/I130*100)</f>
        <v/>
      </c>
    </row>
    <row r="88" spans="1:10" ht="36.75" customHeight="1" x14ac:dyDescent="0.2">
      <c r="A88" s="118"/>
      <c r="B88" s="123" t="s">
        <v>118</v>
      </c>
      <c r="C88" s="247" t="s">
        <v>119</v>
      </c>
      <c r="D88" s="248"/>
      <c r="E88" s="248"/>
      <c r="F88" s="130" t="s">
        <v>23</v>
      </c>
      <c r="G88" s="131"/>
      <c r="H88" s="131"/>
      <c r="I88" s="131">
        <f>'SO 02.03 _1_SO02.3_Stav.řeš. Po'!G8+'SO 02.04 _Stavební řešení Pol'!G208+'SO 09 _1_SO09_Stav.řeš. Pol'!G55+'SO 10 _1_SO10_Stav.řeš. Pol'!G88</f>
        <v>0</v>
      </c>
      <c r="J88" s="127" t="str">
        <f>IF(I130=0,"",I88/I130*100)</f>
        <v/>
      </c>
    </row>
    <row r="89" spans="1:10" ht="36.75" customHeight="1" x14ac:dyDescent="0.2">
      <c r="A89" s="118"/>
      <c r="B89" s="123" t="s">
        <v>120</v>
      </c>
      <c r="C89" s="247" t="s">
        <v>121</v>
      </c>
      <c r="D89" s="248"/>
      <c r="E89" s="248"/>
      <c r="F89" s="130" t="s">
        <v>23</v>
      </c>
      <c r="G89" s="131"/>
      <c r="H89" s="131"/>
      <c r="I89" s="131">
        <f>'SO 02.03 _1_SO02.3_Stav.řeš. Po'!G42</f>
        <v>0</v>
      </c>
      <c r="J89" s="127" t="str">
        <f>IF(I130=0,"",I89/I130*100)</f>
        <v/>
      </c>
    </row>
    <row r="90" spans="1:10" ht="36.75" customHeight="1" x14ac:dyDescent="0.2">
      <c r="A90" s="118"/>
      <c r="B90" s="123" t="s">
        <v>122</v>
      </c>
      <c r="C90" s="247" t="s">
        <v>123</v>
      </c>
      <c r="D90" s="248"/>
      <c r="E90" s="248"/>
      <c r="F90" s="130" t="s">
        <v>23</v>
      </c>
      <c r="G90" s="131"/>
      <c r="H90" s="131"/>
      <c r="I90" s="131">
        <f>'SO 02.01 _Stavební řešení Pol'!G65+'SO 02.02 _Stavební řešení Pol'!G44+'SO 09 _1_SO09_Stav.řeš. Pol'!G60</f>
        <v>0</v>
      </c>
      <c r="J90" s="127" t="str">
        <f>IF(I130=0,"",I90/I130*100)</f>
        <v/>
      </c>
    </row>
    <row r="91" spans="1:10" ht="36.75" customHeight="1" x14ac:dyDescent="0.2">
      <c r="A91" s="118"/>
      <c r="B91" s="123" t="s">
        <v>124</v>
      </c>
      <c r="C91" s="247" t="s">
        <v>125</v>
      </c>
      <c r="D91" s="248"/>
      <c r="E91" s="248"/>
      <c r="F91" s="130" t="s">
        <v>23</v>
      </c>
      <c r="G91" s="131"/>
      <c r="H91" s="131"/>
      <c r="I91" s="131">
        <f>'SO 10 _1_SO10_Stav.řeš. Pol'!G116</f>
        <v>0</v>
      </c>
      <c r="J91" s="127" t="str">
        <f>IF(I130=0,"",I91/I130*100)</f>
        <v/>
      </c>
    </row>
    <row r="92" spans="1:10" ht="36.75" customHeight="1" x14ac:dyDescent="0.2">
      <c r="A92" s="118"/>
      <c r="B92" s="123" t="s">
        <v>126</v>
      </c>
      <c r="C92" s="247" t="s">
        <v>127</v>
      </c>
      <c r="D92" s="248"/>
      <c r="E92" s="248"/>
      <c r="F92" s="130" t="s">
        <v>23</v>
      </c>
      <c r="G92" s="131"/>
      <c r="H92" s="131"/>
      <c r="I92" s="131">
        <f>'SO 10 _1_SO10_Stav.řeš. Pol'!G133</f>
        <v>0</v>
      </c>
      <c r="J92" s="127" t="str">
        <f>IF(I130=0,"",I92/I130*100)</f>
        <v/>
      </c>
    </row>
    <row r="93" spans="1:10" ht="36.75" customHeight="1" x14ac:dyDescent="0.2">
      <c r="A93" s="118"/>
      <c r="B93" s="123" t="s">
        <v>128</v>
      </c>
      <c r="C93" s="247" t="s">
        <v>129</v>
      </c>
      <c r="D93" s="248"/>
      <c r="E93" s="248"/>
      <c r="F93" s="130" t="s">
        <v>23</v>
      </c>
      <c r="G93" s="131"/>
      <c r="H93" s="131"/>
      <c r="I93" s="131">
        <f>'SO 02.03 _1_SO02.3_Stav.řeš. Po'!G67</f>
        <v>0</v>
      </c>
      <c r="J93" s="127" t="str">
        <f>IF(I130=0,"",I93/I130*100)</f>
        <v/>
      </c>
    </row>
    <row r="94" spans="1:10" ht="36.75" customHeight="1" x14ac:dyDescent="0.2">
      <c r="A94" s="118"/>
      <c r="B94" s="123" t="s">
        <v>130</v>
      </c>
      <c r="C94" s="247" t="s">
        <v>131</v>
      </c>
      <c r="D94" s="248"/>
      <c r="E94" s="248"/>
      <c r="F94" s="130" t="s">
        <v>23</v>
      </c>
      <c r="G94" s="131"/>
      <c r="H94" s="131"/>
      <c r="I94" s="131">
        <f>'SO 04 SO04_Komunikace Pol'!G19</f>
        <v>0</v>
      </c>
      <c r="J94" s="127" t="str">
        <f>IF(I130=0,"",I94/I130*100)</f>
        <v/>
      </c>
    </row>
    <row r="95" spans="1:10" ht="36.75" customHeight="1" x14ac:dyDescent="0.2">
      <c r="A95" s="118"/>
      <c r="B95" s="123" t="s">
        <v>132</v>
      </c>
      <c r="C95" s="247" t="s">
        <v>133</v>
      </c>
      <c r="D95" s="248"/>
      <c r="E95" s="248"/>
      <c r="F95" s="130" t="s">
        <v>23</v>
      </c>
      <c r="G95" s="131"/>
      <c r="H95" s="131"/>
      <c r="I95" s="131">
        <f>'SO 10 _1_SO10_Stav.řeš. Pol'!G138</f>
        <v>0</v>
      </c>
      <c r="J95" s="127" t="str">
        <f>IF(I130=0,"",I95/I130*100)</f>
        <v/>
      </c>
    </row>
    <row r="96" spans="1:10" ht="36.75" customHeight="1" x14ac:dyDescent="0.2">
      <c r="A96" s="118"/>
      <c r="B96" s="123" t="s">
        <v>134</v>
      </c>
      <c r="C96" s="247" t="s">
        <v>135</v>
      </c>
      <c r="D96" s="248"/>
      <c r="E96" s="248"/>
      <c r="F96" s="130" t="s">
        <v>23</v>
      </c>
      <c r="G96" s="131"/>
      <c r="H96" s="131"/>
      <c r="I96" s="131">
        <f>'SO 09 _1_SO09_Stav.řeš. Pol'!G107+'SO 10 _1_SO10_Stav.řeš. Pol'!G180</f>
        <v>0</v>
      </c>
      <c r="J96" s="127" t="str">
        <f>IF(I130=0,"",I96/I130*100)</f>
        <v/>
      </c>
    </row>
    <row r="97" spans="1:10" ht="36.75" customHeight="1" x14ac:dyDescent="0.2">
      <c r="A97" s="118"/>
      <c r="B97" s="123" t="s">
        <v>136</v>
      </c>
      <c r="C97" s="247" t="s">
        <v>137</v>
      </c>
      <c r="D97" s="248"/>
      <c r="E97" s="248"/>
      <c r="F97" s="130" t="s">
        <v>23</v>
      </c>
      <c r="G97" s="131"/>
      <c r="H97" s="131"/>
      <c r="I97" s="131">
        <f>'SO 02.01 _Stavební řešení Pol'!G130+'SO 02.03 _1_SO02.3_Stav.řeš. Po'!G107+'SO 02.04 _Stavební řešení Pol'!G322+'SO 09 _1_SO09_Stav.řeš. Pol'!G117+'SO 10 _1_SO10_Stav.řeš. Pol'!G221</f>
        <v>0</v>
      </c>
      <c r="J97" s="127" t="str">
        <f>IF(I130=0,"",I97/I130*100)</f>
        <v/>
      </c>
    </row>
    <row r="98" spans="1:10" ht="36.75" customHeight="1" x14ac:dyDescent="0.2">
      <c r="A98" s="118"/>
      <c r="B98" s="123" t="s">
        <v>138</v>
      </c>
      <c r="C98" s="247" t="s">
        <v>139</v>
      </c>
      <c r="D98" s="248"/>
      <c r="E98" s="248"/>
      <c r="F98" s="130" t="s">
        <v>23</v>
      </c>
      <c r="G98" s="131"/>
      <c r="H98" s="131"/>
      <c r="I98" s="131">
        <f>'SO 02.01 _Stavební řešení Pol'!G171+'SO 02.03 _1_SO02.3_Stav.řeš. Po'!G138+'SO 09 _1_SO09_Stav.řeš. Pol'!G123+'SO 10 _1_SO10_Stav.řeš. Pol'!G235</f>
        <v>0</v>
      </c>
      <c r="J98" s="127" t="str">
        <f>IF(I130=0,"",I98/I130*100)</f>
        <v/>
      </c>
    </row>
    <row r="99" spans="1:10" ht="36.75" customHeight="1" x14ac:dyDescent="0.2">
      <c r="A99" s="118"/>
      <c r="B99" s="123" t="s">
        <v>140</v>
      </c>
      <c r="C99" s="247" t="s">
        <v>141</v>
      </c>
      <c r="D99" s="248"/>
      <c r="E99" s="248"/>
      <c r="F99" s="130" t="s">
        <v>23</v>
      </c>
      <c r="G99" s="131"/>
      <c r="H99" s="131"/>
      <c r="I99" s="131">
        <f>'SO 02.03 _3_SO02.3_ZTI Pol'!G11+'SO 04 SO04_Komunikace Pol'!G87+'SO 09 _1_SO09_Stav.řeš. Pol'!G132</f>
        <v>0</v>
      </c>
      <c r="J99" s="127" t="str">
        <f>IF(I130=0,"",I99/I130*100)</f>
        <v/>
      </c>
    </row>
    <row r="100" spans="1:10" ht="36.75" customHeight="1" x14ac:dyDescent="0.2">
      <c r="A100" s="118"/>
      <c r="B100" s="123" t="s">
        <v>142</v>
      </c>
      <c r="C100" s="247" t="s">
        <v>143</v>
      </c>
      <c r="D100" s="248"/>
      <c r="E100" s="248"/>
      <c r="F100" s="130" t="s">
        <v>23</v>
      </c>
      <c r="G100" s="131"/>
      <c r="H100" s="131"/>
      <c r="I100" s="131">
        <f>'SO 02.01 _Stavební řešení Pol'!G180+'SO 02.02 _Stavební řešení Pol'!G76+'SO 02.03 _1_SO02.3_Stav.řeš. Po'!G274+'SO 02.04 _Stavební řešení Pol'!G402+'SO 09 _1_SO09_Stav.řeš. Pol'!G136+'SO 10 _1_SO10_Stav.řeš. Pol'!G254</f>
        <v>0</v>
      </c>
      <c r="J100" s="127" t="str">
        <f>IF(I130=0,"",I100/I130*100)</f>
        <v/>
      </c>
    </row>
    <row r="101" spans="1:10" ht="36.75" customHeight="1" x14ac:dyDescent="0.2">
      <c r="A101" s="118"/>
      <c r="B101" s="123" t="s">
        <v>144</v>
      </c>
      <c r="C101" s="247" t="s">
        <v>145</v>
      </c>
      <c r="D101" s="248"/>
      <c r="E101" s="248"/>
      <c r="F101" s="130" t="s">
        <v>23</v>
      </c>
      <c r="G101" s="131"/>
      <c r="H101" s="131"/>
      <c r="I101" s="131">
        <f>'SO 04 SO04_Komunikace Pol'!G91</f>
        <v>0</v>
      </c>
      <c r="J101" s="127" t="str">
        <f>IF(I130=0,"",I101/I130*100)</f>
        <v/>
      </c>
    </row>
    <row r="102" spans="1:10" ht="36.75" customHeight="1" x14ac:dyDescent="0.2">
      <c r="A102" s="118"/>
      <c r="B102" s="123" t="s">
        <v>146</v>
      </c>
      <c r="C102" s="247" t="s">
        <v>147</v>
      </c>
      <c r="D102" s="248"/>
      <c r="E102" s="248"/>
      <c r="F102" s="130" t="s">
        <v>23</v>
      </c>
      <c r="G102" s="131"/>
      <c r="H102" s="131"/>
      <c r="I102" s="131">
        <f>'SO 02.01 _Stavební řešení Pol'!G183+'SO 02.04 _Stavební řešení Pol'!G405+'SO 04 SO04_Komunikace Pol'!G104+'SO 09 _1_SO09_Stav.řeš. Pol'!G139+'SO 10 _1_SO10_Stav.řeš. Pol'!G257</f>
        <v>0</v>
      </c>
      <c r="J102" s="127" t="str">
        <f>IF(I130=0,"",I102/I130*100)</f>
        <v/>
      </c>
    </row>
    <row r="103" spans="1:10" ht="36.75" customHeight="1" x14ac:dyDescent="0.2">
      <c r="A103" s="118"/>
      <c r="B103" s="123" t="s">
        <v>148</v>
      </c>
      <c r="C103" s="247" t="s">
        <v>149</v>
      </c>
      <c r="D103" s="248"/>
      <c r="E103" s="248"/>
      <c r="F103" s="130" t="s">
        <v>23</v>
      </c>
      <c r="G103" s="131"/>
      <c r="H103" s="131"/>
      <c r="I103" s="131">
        <f>'SO 02.03 _1_SO02.3_Stav.řeš. Po'!G277+'SO 09 _1_SO09_Stav.řeš. Pol'!G147+'SO 10 _1_SO10_Stav.řeš. Pol'!G260</f>
        <v>0</v>
      </c>
      <c r="J103" s="127" t="str">
        <f>IF(I130=0,"",I103/I130*100)</f>
        <v/>
      </c>
    </row>
    <row r="104" spans="1:10" ht="36.75" customHeight="1" x14ac:dyDescent="0.2">
      <c r="A104" s="118"/>
      <c r="B104" s="123" t="s">
        <v>150</v>
      </c>
      <c r="C104" s="247" t="s">
        <v>151</v>
      </c>
      <c r="D104" s="248"/>
      <c r="E104" s="248"/>
      <c r="F104" s="130" t="s">
        <v>23</v>
      </c>
      <c r="G104" s="131"/>
      <c r="H104" s="131"/>
      <c r="I104" s="131">
        <f>'SO 02.01 _Stavební řešení Pol'!G186+'SO 02.02 _Stavební řešení Pol'!G79+'SO 02.03 _1_SO02.3_Stav.řeš. Po'!G296+'SO 02.04 _Stavební řešení Pol'!G435+'SO 09 _1_SO09_Stav.řeš. Pol'!G152+'SO 10 _1_SO10_Stav.řeš. Pol'!G265</f>
        <v>0</v>
      </c>
      <c r="J104" s="127" t="str">
        <f>IF(I130=0,"",I104/I130*100)</f>
        <v/>
      </c>
    </row>
    <row r="105" spans="1:10" ht="36.75" customHeight="1" x14ac:dyDescent="0.2">
      <c r="A105" s="118"/>
      <c r="B105" s="123" t="s">
        <v>152</v>
      </c>
      <c r="C105" s="247" t="s">
        <v>153</v>
      </c>
      <c r="D105" s="248"/>
      <c r="E105" s="248"/>
      <c r="F105" s="130" t="s">
        <v>23</v>
      </c>
      <c r="G105" s="131"/>
      <c r="H105" s="131"/>
      <c r="I105" s="131">
        <f>'SO 02.03 _3_SO02.3_ZTI Pol'!G45+'SO 02.04 _Stavební řešení Pol'!G437+'SO 04 SO04_Komunikace Pol'!G114+'SO 09 _1_SO09_Stav.řeš. Pol'!G165</f>
        <v>0</v>
      </c>
      <c r="J105" s="127" t="str">
        <f>IF(I130=0,"",I105/I130*100)</f>
        <v/>
      </c>
    </row>
    <row r="106" spans="1:10" ht="36.75" customHeight="1" x14ac:dyDescent="0.2">
      <c r="A106" s="118"/>
      <c r="B106" s="123" t="s">
        <v>154</v>
      </c>
      <c r="C106" s="247" t="s">
        <v>155</v>
      </c>
      <c r="D106" s="248"/>
      <c r="E106" s="248"/>
      <c r="F106" s="130" t="s">
        <v>23</v>
      </c>
      <c r="G106" s="131"/>
      <c r="H106" s="131"/>
      <c r="I106" s="131">
        <f>'SO 02.01 _Stavební řešení Pol'!G194+'SO 02.02 _Stavební řešení Pol'!G81+'SO 02.03 _1_SO02.3_Stav.řeš. Po'!G309+'SO 02.04 _Stavební řešení Pol'!G441+'SO 04 SO04_Komunikace Pol'!G118+'SO 09 _1_SO09_Stav.řeš. Pol'!G176+'SO 10 _1_SO10_Stav.řeš. Pol'!G273</f>
        <v>0</v>
      </c>
      <c r="J106" s="127" t="str">
        <f>IF(I130=0,"",I106/I130*100)</f>
        <v/>
      </c>
    </row>
    <row r="107" spans="1:10" ht="36.75" customHeight="1" x14ac:dyDescent="0.2">
      <c r="A107" s="118"/>
      <c r="B107" s="123" t="s">
        <v>156</v>
      </c>
      <c r="C107" s="247" t="s">
        <v>157</v>
      </c>
      <c r="D107" s="248"/>
      <c r="E107" s="248"/>
      <c r="F107" s="130" t="s">
        <v>24</v>
      </c>
      <c r="G107" s="131"/>
      <c r="H107" s="131"/>
      <c r="I107" s="131">
        <f>'SO 02.01 _Stavební řešení Pol'!G199+'SO 02.02 _Stavební řešení Pol'!G86+'SO 02.04 _Stavební řešení Pol'!G446+'SO 09 _1_SO09_Stav.řeš. Pol'!G181+'SO 10 _1_SO10_Stav.řeš. Pol'!G278</f>
        <v>0</v>
      </c>
      <c r="J107" s="127" t="str">
        <f>IF(I130=0,"",I107/I130*100)</f>
        <v/>
      </c>
    </row>
    <row r="108" spans="1:10" ht="36.75" customHeight="1" x14ac:dyDescent="0.2">
      <c r="A108" s="118"/>
      <c r="B108" s="123" t="s">
        <v>158</v>
      </c>
      <c r="C108" s="247" t="s">
        <v>159</v>
      </c>
      <c r="D108" s="248"/>
      <c r="E108" s="248"/>
      <c r="F108" s="130" t="s">
        <v>24</v>
      </c>
      <c r="G108" s="131"/>
      <c r="H108" s="131"/>
      <c r="I108" s="131">
        <f>'SO 09 _1_SO09_Stav.řeš. Pol'!G198+'SO 10 _1_SO10_Stav.řeš. Pol'!G298</f>
        <v>0</v>
      </c>
      <c r="J108" s="127" t="str">
        <f>IF(I130=0,"",I108/I130*100)</f>
        <v/>
      </c>
    </row>
    <row r="109" spans="1:10" ht="36.75" customHeight="1" x14ac:dyDescent="0.2">
      <c r="A109" s="118"/>
      <c r="B109" s="123" t="s">
        <v>160</v>
      </c>
      <c r="C109" s="247" t="s">
        <v>161</v>
      </c>
      <c r="D109" s="248"/>
      <c r="E109" s="248"/>
      <c r="F109" s="130" t="s">
        <v>24</v>
      </c>
      <c r="G109" s="131"/>
      <c r="H109" s="131"/>
      <c r="I109" s="131">
        <f>'SO 02.03 _1_SO02.3_Stav.řeš. Po'!G312+'SO 09 _1_SO09_Stav.řeš. Pol'!G215+'SO 10 _1_SO10_Stav.řeš. Pol'!G324</f>
        <v>0</v>
      </c>
      <c r="J109" s="127" t="str">
        <f>IF(I130=0,"",I109/I130*100)</f>
        <v/>
      </c>
    </row>
    <row r="110" spans="1:10" ht="36.75" customHeight="1" x14ac:dyDescent="0.2">
      <c r="A110" s="118"/>
      <c r="B110" s="123" t="s">
        <v>162</v>
      </c>
      <c r="C110" s="247" t="s">
        <v>163</v>
      </c>
      <c r="D110" s="248"/>
      <c r="E110" s="248"/>
      <c r="F110" s="130" t="s">
        <v>24</v>
      </c>
      <c r="G110" s="131"/>
      <c r="H110" s="131"/>
      <c r="I110" s="131">
        <f>'SO 02.01 _Stavební řešení Pol'!G232+'SO 09 _1_SO09_Stav.řeš. Pol'!G224</f>
        <v>0</v>
      </c>
      <c r="J110" s="127" t="str">
        <f>IF(I130=0,"",I110/I130*100)</f>
        <v/>
      </c>
    </row>
    <row r="111" spans="1:10" ht="36.75" customHeight="1" x14ac:dyDescent="0.2">
      <c r="A111" s="118"/>
      <c r="B111" s="123" t="s">
        <v>164</v>
      </c>
      <c r="C111" s="247" t="s">
        <v>165</v>
      </c>
      <c r="D111" s="248"/>
      <c r="E111" s="248"/>
      <c r="F111" s="130" t="s">
        <v>24</v>
      </c>
      <c r="G111" s="131"/>
      <c r="H111" s="131"/>
      <c r="I111" s="131">
        <f>'SO 02.04 _Stavební řešení Pol'!G532</f>
        <v>0</v>
      </c>
      <c r="J111" s="127" t="str">
        <f>IF(I130=0,"",I111/I130*100)</f>
        <v/>
      </c>
    </row>
    <row r="112" spans="1:10" ht="36.75" customHeight="1" x14ac:dyDescent="0.2">
      <c r="A112" s="118"/>
      <c r="B112" s="123" t="s">
        <v>166</v>
      </c>
      <c r="C112" s="247" t="s">
        <v>167</v>
      </c>
      <c r="D112" s="248"/>
      <c r="E112" s="248"/>
      <c r="F112" s="130" t="s">
        <v>24</v>
      </c>
      <c r="G112" s="131"/>
      <c r="H112" s="131"/>
      <c r="I112" s="131">
        <f>'SO 02.03 _3_SO02.3_ZTI Pol'!G48+'SO 02.04 _Stavební řešení Pol'!G537+'SO 09 _1_SO09_Stav.řeš. Pol'!G233+'SO 10 _2_SO10_ZTI Pol'!G13</f>
        <v>0</v>
      </c>
      <c r="J112" s="127" t="str">
        <f>IF(I130=0,"",I112/I130*100)</f>
        <v/>
      </c>
    </row>
    <row r="113" spans="1:10" ht="36.75" customHeight="1" x14ac:dyDescent="0.2">
      <c r="A113" s="118"/>
      <c r="B113" s="123" t="s">
        <v>168</v>
      </c>
      <c r="C113" s="247" t="s">
        <v>169</v>
      </c>
      <c r="D113" s="248"/>
      <c r="E113" s="248"/>
      <c r="F113" s="130" t="s">
        <v>24</v>
      </c>
      <c r="G113" s="131"/>
      <c r="H113" s="131"/>
      <c r="I113" s="131">
        <f>'SO 02.03 _3_SO02.3_ZTI Pol'!G68+'SO 10 _2_SO10_ZTI Pol'!G39</f>
        <v>0</v>
      </c>
      <c r="J113" s="127" t="str">
        <f>IF(I130=0,"",I113/I130*100)</f>
        <v/>
      </c>
    </row>
    <row r="114" spans="1:10" ht="36.75" customHeight="1" x14ac:dyDescent="0.2">
      <c r="A114" s="118"/>
      <c r="B114" s="123" t="s">
        <v>170</v>
      </c>
      <c r="C114" s="247" t="s">
        <v>171</v>
      </c>
      <c r="D114" s="248"/>
      <c r="E114" s="248"/>
      <c r="F114" s="130" t="s">
        <v>24</v>
      </c>
      <c r="G114" s="131"/>
      <c r="H114" s="131"/>
      <c r="I114" s="131">
        <f>'SO 02.03 _3_SO02.3_ZTI Pol'!G126+'SO 10 _2_SO10_ZTI Pol'!G53</f>
        <v>0</v>
      </c>
      <c r="J114" s="127" t="str">
        <f>IF(I130=0,"",I114/I130*100)</f>
        <v/>
      </c>
    </row>
    <row r="115" spans="1:10" ht="36.75" customHeight="1" x14ac:dyDescent="0.2">
      <c r="A115" s="118"/>
      <c r="B115" s="123" t="s">
        <v>172</v>
      </c>
      <c r="C115" s="247" t="s">
        <v>173</v>
      </c>
      <c r="D115" s="248"/>
      <c r="E115" s="248"/>
      <c r="F115" s="130" t="s">
        <v>24</v>
      </c>
      <c r="G115" s="131"/>
      <c r="H115" s="131"/>
      <c r="I115" s="131">
        <f>'SO 02.01 _Stavební řešení Pol'!G242+'SO 02.02 _Stavební řešení Pol'!G103+'SO 10 _1_SO10_Stav.řeš. Pol'!G350</f>
        <v>0</v>
      </c>
      <c r="J115" s="127" t="str">
        <f>IF(I130=0,"",I115/I130*100)</f>
        <v/>
      </c>
    </row>
    <row r="116" spans="1:10" ht="36.75" customHeight="1" x14ac:dyDescent="0.2">
      <c r="A116" s="118"/>
      <c r="B116" s="123" t="s">
        <v>174</v>
      </c>
      <c r="C116" s="247" t="s">
        <v>175</v>
      </c>
      <c r="D116" s="248"/>
      <c r="E116" s="248"/>
      <c r="F116" s="130" t="s">
        <v>24</v>
      </c>
      <c r="G116" s="131"/>
      <c r="H116" s="131"/>
      <c r="I116" s="131">
        <f>'SO 09 _1_SO09_Stav.řeš. Pol'!G243+'SO 10 _1_SO10_Stav.řeš. Pol'!G358</f>
        <v>0</v>
      </c>
      <c r="J116" s="127" t="str">
        <f>IF(I130=0,"",I116/I130*100)</f>
        <v/>
      </c>
    </row>
    <row r="117" spans="1:10" ht="36.75" customHeight="1" x14ac:dyDescent="0.2">
      <c r="A117" s="118"/>
      <c r="B117" s="123" t="s">
        <v>176</v>
      </c>
      <c r="C117" s="247" t="s">
        <v>177</v>
      </c>
      <c r="D117" s="248"/>
      <c r="E117" s="248"/>
      <c r="F117" s="130" t="s">
        <v>24</v>
      </c>
      <c r="G117" s="131"/>
      <c r="H117" s="131"/>
      <c r="I117" s="131">
        <f>'SO 02.03 _1_SO02.3_Stav.řeš. Po'!G323</f>
        <v>0</v>
      </c>
      <c r="J117" s="127" t="str">
        <f>IF(I130=0,"",I117/I130*100)</f>
        <v/>
      </c>
    </row>
    <row r="118" spans="1:10" ht="36.75" customHeight="1" x14ac:dyDescent="0.2">
      <c r="A118" s="118"/>
      <c r="B118" s="123" t="s">
        <v>178</v>
      </c>
      <c r="C118" s="247" t="s">
        <v>179</v>
      </c>
      <c r="D118" s="248"/>
      <c r="E118" s="248"/>
      <c r="F118" s="130" t="s">
        <v>24</v>
      </c>
      <c r="G118" s="131"/>
      <c r="H118" s="131"/>
      <c r="I118" s="131">
        <f>'SO 02.01 _Stavební řešení Pol'!G247+'SO 02.02 _Stavební řešení Pol'!G108+'SO 02.03 _1_SO02.3_Stav.řeš. Po'!G336+'SO 02.04 _Stavební řešení Pol'!G587+'SO 09 _1_SO09_Stav.řeš. Pol'!G260+'SO 10 _1_SO10_Stav.řeš. Pol'!G381</f>
        <v>0</v>
      </c>
      <c r="J118" s="127" t="str">
        <f>IF(I130=0,"",I118/I130*100)</f>
        <v/>
      </c>
    </row>
    <row r="119" spans="1:10" ht="36.75" customHeight="1" x14ac:dyDescent="0.2">
      <c r="A119" s="118"/>
      <c r="B119" s="123" t="s">
        <v>180</v>
      </c>
      <c r="C119" s="247" t="s">
        <v>181</v>
      </c>
      <c r="D119" s="248"/>
      <c r="E119" s="248"/>
      <c r="F119" s="130" t="s">
        <v>24</v>
      </c>
      <c r="G119" s="131"/>
      <c r="H119" s="131"/>
      <c r="I119" s="131">
        <f>'SO 02.03 _1_SO02.3_Stav.řeš. Po'!G357+'SO 10 _1_SO10_Stav.řeš. Pol'!G386</f>
        <v>0</v>
      </c>
      <c r="J119" s="127" t="str">
        <f>IF(I130=0,"",I119/I130*100)</f>
        <v/>
      </c>
    </row>
    <row r="120" spans="1:10" ht="36.75" customHeight="1" x14ac:dyDescent="0.2">
      <c r="A120" s="118"/>
      <c r="B120" s="123" t="s">
        <v>182</v>
      </c>
      <c r="C120" s="247" t="s">
        <v>183</v>
      </c>
      <c r="D120" s="248"/>
      <c r="E120" s="248"/>
      <c r="F120" s="130" t="s">
        <v>24</v>
      </c>
      <c r="G120" s="131"/>
      <c r="H120" s="131"/>
      <c r="I120" s="131">
        <f>'SO 02.03 _1_SO02.3_Stav.řeš. Po'!G368</f>
        <v>0</v>
      </c>
      <c r="J120" s="127" t="str">
        <f>IF(I130=0,"",I120/I130*100)</f>
        <v/>
      </c>
    </row>
    <row r="121" spans="1:10" ht="36.75" customHeight="1" x14ac:dyDescent="0.2">
      <c r="A121" s="118"/>
      <c r="B121" s="123" t="s">
        <v>184</v>
      </c>
      <c r="C121" s="247" t="s">
        <v>185</v>
      </c>
      <c r="D121" s="248"/>
      <c r="E121" s="248"/>
      <c r="F121" s="130" t="s">
        <v>24</v>
      </c>
      <c r="G121" s="131"/>
      <c r="H121" s="131"/>
      <c r="I121" s="131">
        <f>'SO 02.03 _1_SO02.3_Stav.řeš. Po'!G381+'SO 10 _1_SO10_Stav.řeš. Pol'!G394</f>
        <v>0</v>
      </c>
      <c r="J121" s="127" t="str">
        <f>IF(I130=0,"",I121/I130*100)</f>
        <v/>
      </c>
    </row>
    <row r="122" spans="1:10" ht="36.75" customHeight="1" x14ac:dyDescent="0.2">
      <c r="A122" s="118"/>
      <c r="B122" s="123" t="s">
        <v>186</v>
      </c>
      <c r="C122" s="247" t="s">
        <v>187</v>
      </c>
      <c r="D122" s="248"/>
      <c r="E122" s="248"/>
      <c r="F122" s="130" t="s">
        <v>24</v>
      </c>
      <c r="G122" s="131"/>
      <c r="H122" s="131"/>
      <c r="I122" s="131">
        <f>'SO 10 _1_SO10_Stav.řeš. Pol'!G404</f>
        <v>0</v>
      </c>
      <c r="J122" s="127" t="str">
        <f>IF(I130=0,"",I122/I130*100)</f>
        <v/>
      </c>
    </row>
    <row r="123" spans="1:10" ht="36.75" customHeight="1" x14ac:dyDescent="0.2">
      <c r="A123" s="118"/>
      <c r="B123" s="123" t="s">
        <v>188</v>
      </c>
      <c r="C123" s="247" t="s">
        <v>189</v>
      </c>
      <c r="D123" s="248"/>
      <c r="E123" s="248"/>
      <c r="F123" s="130" t="s">
        <v>24</v>
      </c>
      <c r="G123" s="131"/>
      <c r="H123" s="131"/>
      <c r="I123" s="131">
        <f>'SO 02.03 _1_SO02.3_Stav.řeš. Po'!G389+'SO 10 _1_SO10_Stav.řeš. Pol'!G409</f>
        <v>0</v>
      </c>
      <c r="J123" s="127" t="str">
        <f>IF(I130=0,"",I123/I130*100)</f>
        <v/>
      </c>
    </row>
    <row r="124" spans="1:10" ht="36.75" customHeight="1" x14ac:dyDescent="0.2">
      <c r="A124" s="118"/>
      <c r="B124" s="123" t="s">
        <v>190</v>
      </c>
      <c r="C124" s="247" t="s">
        <v>191</v>
      </c>
      <c r="D124" s="248"/>
      <c r="E124" s="248"/>
      <c r="F124" s="130" t="s">
        <v>25</v>
      </c>
      <c r="G124" s="131"/>
      <c r="H124" s="131"/>
      <c r="I124" s="131">
        <f>'SO 02.04 _Stavební řešení Pol'!G651+'SO 09 _1_SO09_Stav.řeš. Pol'!G281+'SO 10 _1_SO10_Stav.řeš. Pol'!G412</f>
        <v>0</v>
      </c>
      <c r="J124" s="127" t="str">
        <f>IF(I130=0,"",I124/I130*100)</f>
        <v/>
      </c>
    </row>
    <row r="125" spans="1:10" ht="36.75" customHeight="1" x14ac:dyDescent="0.2">
      <c r="A125" s="118"/>
      <c r="B125" s="123" t="s">
        <v>192</v>
      </c>
      <c r="C125" s="247" t="s">
        <v>193</v>
      </c>
      <c r="D125" s="248"/>
      <c r="E125" s="248"/>
      <c r="F125" s="130" t="s">
        <v>25</v>
      </c>
      <c r="G125" s="131"/>
      <c r="H125" s="131"/>
      <c r="I125" s="131">
        <f>'SO 02.03 _2_SO02.3_Ocel.kce Pol'!G8+'SO 09 _2_SO09_Ocel.kce Pol'!G8</f>
        <v>0</v>
      </c>
      <c r="J125" s="127" t="str">
        <f>IF(I130=0,"",I125/I130*100)</f>
        <v/>
      </c>
    </row>
    <row r="126" spans="1:10" ht="36.75" customHeight="1" x14ac:dyDescent="0.2">
      <c r="A126" s="118"/>
      <c r="B126" s="123" t="s">
        <v>194</v>
      </c>
      <c r="C126" s="247" t="s">
        <v>195</v>
      </c>
      <c r="D126" s="248"/>
      <c r="E126" s="248"/>
      <c r="F126" s="130" t="s">
        <v>25</v>
      </c>
      <c r="G126" s="131"/>
      <c r="H126" s="131"/>
      <c r="I126" s="131">
        <f>'SO 02.03 _3_SO02.3_ZTI Pol'!G148+'SO 10 _2_SO10_ZTI Pol'!G59</f>
        <v>0</v>
      </c>
      <c r="J126" s="127" t="str">
        <f>IF(I130=0,"",I126/I130*100)</f>
        <v/>
      </c>
    </row>
    <row r="127" spans="1:10" ht="36.75" customHeight="1" x14ac:dyDescent="0.2">
      <c r="A127" s="118"/>
      <c r="B127" s="123" t="s">
        <v>196</v>
      </c>
      <c r="C127" s="247" t="s">
        <v>197</v>
      </c>
      <c r="D127" s="248"/>
      <c r="E127" s="248"/>
      <c r="F127" s="130" t="s">
        <v>198</v>
      </c>
      <c r="G127" s="131"/>
      <c r="H127" s="131"/>
      <c r="I127" s="131">
        <f>'SO 02.04 _Stavební řešení Pol'!G664</f>
        <v>0</v>
      </c>
      <c r="J127" s="127" t="str">
        <f>IF(I130=0,"",I127/I130*100)</f>
        <v/>
      </c>
    </row>
    <row r="128" spans="1:10" ht="36.75" customHeight="1" x14ac:dyDescent="0.2">
      <c r="A128" s="118"/>
      <c r="B128" s="123" t="s">
        <v>199</v>
      </c>
      <c r="C128" s="247" t="s">
        <v>26</v>
      </c>
      <c r="D128" s="248"/>
      <c r="E128" s="248"/>
      <c r="F128" s="130" t="s">
        <v>199</v>
      </c>
      <c r="G128" s="131"/>
      <c r="H128" s="131"/>
      <c r="I128" s="131">
        <f>'SO 02.01 _Stavební řešení Pol'!G318+'SO 02.02 _Stavební řešení Pol'!G139+'SO 02.03 _1_SO02.3_Stav.řeš. Po'!G393+'SO 02.03 _2_SO02.3_Ocel.kce Pol'!G62+'SO 02.03 _3_SO02.3_ZTI Pol'!G155+'SO 02.04 _Stavební řešení Pol'!G679+'SO 04 SO04_Komunikace Pol'!G123+'SO 09 _1_SO09_Stav.řeš. Pol'!G302+'SO 09 _2_SO09_Ocel.kce Pol'!G35+'SO 10 _1_SO10_Stav.řeš. Pol'!G421+'SO 10 _2_SO10_ZTI Pol'!G65</f>
        <v>0</v>
      </c>
      <c r="J128" s="127" t="str">
        <f>IF(I130=0,"",I128/I130*100)</f>
        <v/>
      </c>
    </row>
    <row r="129" spans="1:10" ht="36.75" customHeight="1" x14ac:dyDescent="0.2">
      <c r="A129" s="118"/>
      <c r="B129" s="123" t="s">
        <v>200</v>
      </c>
      <c r="C129" s="247" t="s">
        <v>27</v>
      </c>
      <c r="D129" s="248"/>
      <c r="E129" s="248"/>
      <c r="F129" s="130" t="s">
        <v>200</v>
      </c>
      <c r="G129" s="131"/>
      <c r="H129" s="131"/>
      <c r="I129" s="131">
        <f>'SO 02.01 _Stavební řešení Pol'!G326+'SO 02.02 _Stavební řešení Pol'!G147+'SO 02.03 _1_SO02.3_Stav.řeš. Po'!G400+'SO 02.03 _2_SO02.3_Ocel.kce Pol'!G69+'SO 02.04 _Stavební řešení Pol'!G687+'SO 04 SO04_Komunikace Pol'!G130+'SO 09 _1_SO09_Stav.řeš. Pol'!G309+'SO 09 _2_SO09_Ocel.kce Pol'!G42+'SO 10 _1_SO10_Stav.řeš. Pol'!G428</f>
        <v>0</v>
      </c>
      <c r="J129" s="127" t="str">
        <f>IF(I130=0,"",I129/I130*100)</f>
        <v/>
      </c>
    </row>
    <row r="130" spans="1:10" ht="25.5" customHeight="1" x14ac:dyDescent="0.2">
      <c r="A130" s="119"/>
      <c r="B130" s="124" t="s">
        <v>1</v>
      </c>
      <c r="C130" s="125"/>
      <c r="D130" s="126"/>
      <c r="E130" s="126"/>
      <c r="F130" s="132"/>
      <c r="G130" s="133"/>
      <c r="H130" s="133"/>
      <c r="I130" s="133">
        <f>SUM(I85:I129)</f>
        <v>0</v>
      </c>
      <c r="J130" s="128">
        <f>SUM(J85:J129)</f>
        <v>0</v>
      </c>
    </row>
    <row r="131" spans="1:10" x14ac:dyDescent="0.2">
      <c r="F131" s="83"/>
      <c r="G131" s="83"/>
      <c r="H131" s="83"/>
      <c r="I131" s="83"/>
      <c r="J131" s="129"/>
    </row>
    <row r="132" spans="1:10" x14ac:dyDescent="0.2">
      <c r="F132" s="83"/>
      <c r="G132" s="83"/>
      <c r="H132" s="83"/>
      <c r="I132" s="83"/>
      <c r="J132" s="129"/>
    </row>
    <row r="133" spans="1:10" x14ac:dyDescent="0.2">
      <c r="F133" s="83"/>
      <c r="G133" s="83"/>
      <c r="H133" s="83"/>
      <c r="I133" s="83"/>
      <c r="J133" s="129"/>
    </row>
  </sheetData>
  <sheetProtection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07">
    <mergeCell ref="C129:E129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2:E122"/>
    <mergeCell ref="C123:E123"/>
    <mergeCell ref="C114:E114"/>
    <mergeCell ref="C115:E115"/>
    <mergeCell ref="C116:E116"/>
    <mergeCell ref="C117:E117"/>
    <mergeCell ref="C118:E118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99:E99"/>
    <mergeCell ref="C100:E100"/>
    <mergeCell ref="C101:E101"/>
    <mergeCell ref="C102:E102"/>
    <mergeCell ref="C103:E103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93:E93"/>
    <mergeCell ref="B59:E59"/>
    <mergeCell ref="C85:E85"/>
    <mergeCell ref="C86:E86"/>
    <mergeCell ref="C87:E87"/>
    <mergeCell ref="C88:E88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D6:G6"/>
    <mergeCell ref="E7:G7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&amp;L&amp;8Zpracováno programem &amp;"Arial CE,Tučné"BUILDpower S,  © RTS, a.s.&amp;C&amp;8Stránka &amp;P z &amp;N&amp;R&amp;8HP4-7-51967</oddFooter>
  </headerFooter>
  <rowBreaks count="2" manualBreakCount="2">
    <brk id="36" max="16383" man="1"/>
    <brk id="79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9" t="s">
        <v>6</v>
      </c>
      <c r="B1" s="249"/>
      <c r="C1" s="250"/>
      <c r="D1" s="249"/>
      <c r="E1" s="249"/>
      <c r="F1" s="249"/>
      <c r="G1" s="249"/>
    </row>
    <row r="2" spans="1:7" ht="24.95" customHeight="1" x14ac:dyDescent="0.2">
      <c r="A2" s="48" t="s">
        <v>7</v>
      </c>
      <c r="B2" s="47"/>
      <c r="C2" s="251"/>
      <c r="D2" s="251"/>
      <c r="E2" s="251"/>
      <c r="F2" s="251"/>
      <c r="G2" s="252"/>
    </row>
    <row r="3" spans="1:7" ht="24.95" customHeight="1" x14ac:dyDescent="0.2">
      <c r="A3" s="48" t="s">
        <v>8</v>
      </c>
      <c r="B3" s="47"/>
      <c r="C3" s="251"/>
      <c r="D3" s="251"/>
      <c r="E3" s="251"/>
      <c r="F3" s="251"/>
      <c r="G3" s="252"/>
    </row>
    <row r="4" spans="1:7" ht="24.95" customHeight="1" x14ac:dyDescent="0.2">
      <c r="A4" s="48" t="s">
        <v>9</v>
      </c>
      <c r="B4" s="47"/>
      <c r="C4" s="251"/>
      <c r="D4" s="251"/>
      <c r="E4" s="251"/>
      <c r="F4" s="251"/>
      <c r="G4" s="252"/>
    </row>
    <row r="5" spans="1:7" x14ac:dyDescent="0.2">
      <c r="B5" s="4"/>
      <c r="C5" s="5"/>
      <c r="D5" s="6"/>
    </row>
  </sheetData>
  <sheetProtection password="E813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8" activePane="bottomLeft" state="frozen"/>
      <selection activeCell="B1" sqref="B1:J1"/>
      <selection pane="bottomLeft" sqref="A1:J1"/>
    </sheetView>
  </sheetViews>
  <sheetFormatPr defaultRowHeight="12.75" outlineLevelRow="3" x14ac:dyDescent="0.2"/>
  <cols>
    <col min="1" max="1" width="3.42578125" customWidth="1"/>
    <col min="2" max="2" width="12.42578125" style="116" customWidth="1"/>
    <col min="3" max="3" width="63.28515625" style="116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55" t="s">
        <v>201</v>
      </c>
      <c r="B1" s="255"/>
      <c r="C1" s="255"/>
      <c r="D1" s="255"/>
      <c r="E1" s="255"/>
      <c r="F1" s="255"/>
      <c r="G1" s="255"/>
      <c r="AG1" t="s">
        <v>202</v>
      </c>
    </row>
    <row r="2" spans="1:60" ht="24.95" customHeight="1" x14ac:dyDescent="0.2">
      <c r="A2" s="48" t="s">
        <v>7</v>
      </c>
      <c r="B2" s="195" t="s">
        <v>42</v>
      </c>
      <c r="C2" s="256" t="s">
        <v>43</v>
      </c>
      <c r="D2" s="257"/>
      <c r="E2" s="257"/>
      <c r="F2" s="257"/>
      <c r="G2" s="258"/>
      <c r="AG2" t="s">
        <v>203</v>
      </c>
    </row>
    <row r="3" spans="1:60" ht="24.95" customHeight="1" x14ac:dyDescent="0.2">
      <c r="A3" s="48" t="s">
        <v>8</v>
      </c>
      <c r="B3" s="47" t="s">
        <v>53</v>
      </c>
      <c r="C3" s="259" t="s">
        <v>54</v>
      </c>
      <c r="D3" s="260"/>
      <c r="E3" s="260"/>
      <c r="F3" s="260"/>
      <c r="G3" s="261"/>
      <c r="AC3" s="116" t="s">
        <v>203</v>
      </c>
      <c r="AG3" t="s">
        <v>204</v>
      </c>
    </row>
    <row r="4" spans="1:60" ht="24.95" customHeight="1" x14ac:dyDescent="0.2">
      <c r="A4" s="135" t="s">
        <v>9</v>
      </c>
      <c r="B4" s="196" t="s">
        <v>55</v>
      </c>
      <c r="C4" s="262" t="s">
        <v>56</v>
      </c>
      <c r="D4" s="263"/>
      <c r="E4" s="263"/>
      <c r="F4" s="263"/>
      <c r="G4" s="264"/>
      <c r="AG4" t="s">
        <v>205</v>
      </c>
    </row>
    <row r="5" spans="1:60" x14ac:dyDescent="0.2">
      <c r="D5" s="10"/>
    </row>
    <row r="6" spans="1:60" ht="38.25" x14ac:dyDescent="0.2">
      <c r="A6" s="137" t="s">
        <v>206</v>
      </c>
      <c r="B6" s="139" t="s">
        <v>207</v>
      </c>
      <c r="C6" s="139" t="s">
        <v>208</v>
      </c>
      <c r="D6" s="138" t="s">
        <v>209</v>
      </c>
      <c r="E6" s="137" t="s">
        <v>210</v>
      </c>
      <c r="F6" s="136" t="s">
        <v>211</v>
      </c>
      <c r="G6" s="137" t="s">
        <v>28</v>
      </c>
      <c r="H6" s="140" t="s">
        <v>29</v>
      </c>
      <c r="I6" s="140" t="s">
        <v>212</v>
      </c>
      <c r="J6" s="140" t="s">
        <v>30</v>
      </c>
      <c r="K6" s="140" t="s">
        <v>213</v>
      </c>
      <c r="L6" s="140" t="s">
        <v>214</v>
      </c>
      <c r="M6" s="140" t="s">
        <v>215</v>
      </c>
      <c r="N6" s="140" t="s">
        <v>216</v>
      </c>
      <c r="O6" s="140" t="s">
        <v>217</v>
      </c>
      <c r="P6" s="140" t="s">
        <v>218</v>
      </c>
      <c r="Q6" s="140" t="s">
        <v>219</v>
      </c>
      <c r="R6" s="140" t="s">
        <v>220</v>
      </c>
      <c r="S6" s="140" t="s">
        <v>221</v>
      </c>
      <c r="T6" s="140" t="s">
        <v>222</v>
      </c>
      <c r="U6" s="140" t="s">
        <v>223</v>
      </c>
      <c r="V6" s="140" t="s">
        <v>224</v>
      </c>
      <c r="W6" s="140" t="s">
        <v>225</v>
      </c>
      <c r="X6" s="140" t="s">
        <v>226</v>
      </c>
      <c r="Y6" s="140" t="s">
        <v>227</v>
      </c>
    </row>
    <row r="7" spans="1:60" hidden="1" x14ac:dyDescent="0.2">
      <c r="A7" s="3"/>
      <c r="B7" s="4"/>
      <c r="C7" s="4"/>
      <c r="D7" s="6"/>
      <c r="E7" s="142"/>
      <c r="F7" s="143"/>
      <c r="G7" s="143"/>
      <c r="H7" s="143"/>
      <c r="I7" s="143"/>
      <c r="J7" s="143"/>
      <c r="K7" s="143"/>
      <c r="L7" s="143"/>
      <c r="M7" s="143"/>
      <c r="N7" s="142"/>
      <c r="O7" s="142"/>
      <c r="P7" s="142"/>
      <c r="Q7" s="142"/>
      <c r="R7" s="143"/>
      <c r="S7" s="143"/>
      <c r="T7" s="143"/>
      <c r="U7" s="143"/>
      <c r="V7" s="143"/>
      <c r="W7" s="143"/>
      <c r="X7" s="143"/>
      <c r="Y7" s="143"/>
    </row>
    <row r="8" spans="1:60" x14ac:dyDescent="0.2">
      <c r="A8" s="157" t="s">
        <v>228</v>
      </c>
      <c r="B8" s="158" t="s">
        <v>112</v>
      </c>
      <c r="C8" s="180" t="s">
        <v>113</v>
      </c>
      <c r="D8" s="159"/>
      <c r="E8" s="160"/>
      <c r="F8" s="161"/>
      <c r="G8" s="161">
        <f>SUMIF(AG9:AG37,"&lt;&gt;NOR",G9:G37)</f>
        <v>0</v>
      </c>
      <c r="H8" s="161"/>
      <c r="I8" s="161">
        <f>SUM(I9:I37)</f>
        <v>0</v>
      </c>
      <c r="J8" s="161"/>
      <c r="K8" s="161">
        <f>SUM(K9:K37)</f>
        <v>0</v>
      </c>
      <c r="L8" s="161"/>
      <c r="M8" s="161">
        <f>SUM(M9:M37)</f>
        <v>0</v>
      </c>
      <c r="N8" s="160"/>
      <c r="O8" s="160">
        <f>SUM(O9:O37)</f>
        <v>2384.85</v>
      </c>
      <c r="P8" s="160"/>
      <c r="Q8" s="160">
        <f>SUM(Q9:Q37)</f>
        <v>0</v>
      </c>
      <c r="R8" s="161"/>
      <c r="S8" s="161"/>
      <c r="T8" s="162"/>
      <c r="U8" s="156"/>
      <c r="V8" s="156">
        <f>SUM(V9:V37)</f>
        <v>4795.76</v>
      </c>
      <c r="W8" s="156"/>
      <c r="X8" s="156"/>
      <c r="Y8" s="156"/>
      <c r="AG8" t="s">
        <v>229</v>
      </c>
    </row>
    <row r="9" spans="1:60" ht="22.5" outlineLevel="1" x14ac:dyDescent="0.2">
      <c r="A9" s="164">
        <v>1</v>
      </c>
      <c r="B9" s="165" t="s">
        <v>230</v>
      </c>
      <c r="C9" s="181" t="s">
        <v>231</v>
      </c>
      <c r="D9" s="166" t="s">
        <v>232</v>
      </c>
      <c r="E9" s="167">
        <v>1200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7">
        <v>0</v>
      </c>
      <c r="O9" s="167">
        <f>ROUND(E9*N9,2)</f>
        <v>0</v>
      </c>
      <c r="P9" s="167">
        <v>0</v>
      </c>
      <c r="Q9" s="167">
        <f>ROUND(E9*P9,2)</f>
        <v>0</v>
      </c>
      <c r="R9" s="169" t="s">
        <v>233</v>
      </c>
      <c r="S9" s="169" t="s">
        <v>234</v>
      </c>
      <c r="T9" s="170" t="s">
        <v>234</v>
      </c>
      <c r="U9" s="152">
        <v>0.20300000000000001</v>
      </c>
      <c r="V9" s="152">
        <f>ROUND(E9*U9,2)</f>
        <v>243.6</v>
      </c>
      <c r="W9" s="152"/>
      <c r="X9" s="152" t="s">
        <v>235</v>
      </c>
      <c r="Y9" s="152" t="s">
        <v>236</v>
      </c>
      <c r="Z9" s="141"/>
      <c r="AA9" s="141"/>
      <c r="AB9" s="141"/>
      <c r="AC9" s="141"/>
      <c r="AD9" s="141"/>
      <c r="AE9" s="141"/>
      <c r="AF9" s="141"/>
      <c r="AG9" s="141" t="s">
        <v>237</v>
      </c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</row>
    <row r="10" spans="1:60" outlineLevel="2" x14ac:dyDescent="0.2">
      <c r="A10" s="148"/>
      <c r="B10" s="149"/>
      <c r="C10" s="265" t="s">
        <v>238</v>
      </c>
      <c r="D10" s="266"/>
      <c r="E10" s="266"/>
      <c r="F10" s="266"/>
      <c r="G10" s="266"/>
      <c r="H10" s="152"/>
      <c r="I10" s="152"/>
      <c r="J10" s="152"/>
      <c r="K10" s="152"/>
      <c r="L10" s="152"/>
      <c r="M10" s="152"/>
      <c r="N10" s="151"/>
      <c r="O10" s="151"/>
      <c r="P10" s="151"/>
      <c r="Q10" s="151"/>
      <c r="R10" s="152"/>
      <c r="S10" s="152"/>
      <c r="T10" s="152"/>
      <c r="U10" s="152"/>
      <c r="V10" s="152"/>
      <c r="W10" s="152"/>
      <c r="X10" s="152"/>
      <c r="Y10" s="152"/>
      <c r="Z10" s="141"/>
      <c r="AA10" s="141"/>
      <c r="AB10" s="141"/>
      <c r="AC10" s="141"/>
      <c r="AD10" s="141"/>
      <c r="AE10" s="141"/>
      <c r="AF10" s="141"/>
      <c r="AG10" s="141" t="s">
        <v>239</v>
      </c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</row>
    <row r="11" spans="1:60" outlineLevel="2" x14ac:dyDescent="0.2">
      <c r="A11" s="148"/>
      <c r="B11" s="149"/>
      <c r="C11" s="182" t="s">
        <v>240</v>
      </c>
      <c r="D11" s="154"/>
      <c r="E11" s="155">
        <v>1200</v>
      </c>
      <c r="F11" s="152"/>
      <c r="G11" s="152"/>
      <c r="H11" s="152"/>
      <c r="I11" s="152"/>
      <c r="J11" s="152"/>
      <c r="K11" s="152"/>
      <c r="L11" s="152"/>
      <c r="M11" s="152"/>
      <c r="N11" s="151"/>
      <c r="O11" s="151"/>
      <c r="P11" s="151"/>
      <c r="Q11" s="151"/>
      <c r="R11" s="152"/>
      <c r="S11" s="152"/>
      <c r="T11" s="152"/>
      <c r="U11" s="152"/>
      <c r="V11" s="152"/>
      <c r="W11" s="152"/>
      <c r="X11" s="152"/>
      <c r="Y11" s="152"/>
      <c r="Z11" s="141"/>
      <c r="AA11" s="141"/>
      <c r="AB11" s="141"/>
      <c r="AC11" s="141"/>
      <c r="AD11" s="141"/>
      <c r="AE11" s="141"/>
      <c r="AF11" s="141"/>
      <c r="AG11" s="141" t="s">
        <v>241</v>
      </c>
      <c r="AH11" s="141">
        <v>0</v>
      </c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</row>
    <row r="12" spans="1:60" outlineLevel="1" x14ac:dyDescent="0.2">
      <c r="A12" s="164">
        <v>2</v>
      </c>
      <c r="B12" s="165" t="s">
        <v>242</v>
      </c>
      <c r="C12" s="181" t="s">
        <v>243</v>
      </c>
      <c r="D12" s="166" t="s">
        <v>244</v>
      </c>
      <c r="E12" s="167">
        <v>1160</v>
      </c>
      <c r="F12" s="168"/>
      <c r="G12" s="169">
        <f>ROUND(E12*F12,2)</f>
        <v>0</v>
      </c>
      <c r="H12" s="168"/>
      <c r="I12" s="169">
        <f>ROUND(E12*H12,2)</f>
        <v>0</v>
      </c>
      <c r="J12" s="168"/>
      <c r="K12" s="169">
        <f>ROUND(E12*J12,2)</f>
        <v>0</v>
      </c>
      <c r="L12" s="169">
        <v>21</v>
      </c>
      <c r="M12" s="169">
        <f>G12*(1+L12/100)</f>
        <v>0</v>
      </c>
      <c r="N12" s="167">
        <v>0</v>
      </c>
      <c r="O12" s="167">
        <f>ROUND(E12*N12,2)</f>
        <v>0</v>
      </c>
      <c r="P12" s="167">
        <v>0</v>
      </c>
      <c r="Q12" s="167">
        <f>ROUND(E12*P12,2)</f>
        <v>0</v>
      </c>
      <c r="R12" s="169" t="s">
        <v>233</v>
      </c>
      <c r="S12" s="169" t="s">
        <v>234</v>
      </c>
      <c r="T12" s="170" t="s">
        <v>234</v>
      </c>
      <c r="U12" s="152">
        <v>0.33034000000000002</v>
      </c>
      <c r="V12" s="152">
        <f>ROUND(E12*U12,2)</f>
        <v>383.19</v>
      </c>
      <c r="W12" s="152"/>
      <c r="X12" s="152" t="s">
        <v>235</v>
      </c>
      <c r="Y12" s="152" t="s">
        <v>236</v>
      </c>
      <c r="Z12" s="141"/>
      <c r="AA12" s="141"/>
      <c r="AB12" s="141"/>
      <c r="AC12" s="141"/>
      <c r="AD12" s="141"/>
      <c r="AE12" s="141"/>
      <c r="AF12" s="141"/>
      <c r="AG12" s="141" t="s">
        <v>237</v>
      </c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</row>
    <row r="13" spans="1:60" outlineLevel="2" x14ac:dyDescent="0.2">
      <c r="A13" s="148"/>
      <c r="B13" s="149"/>
      <c r="C13" s="253" t="s">
        <v>245</v>
      </c>
      <c r="D13" s="254"/>
      <c r="E13" s="254"/>
      <c r="F13" s="254"/>
      <c r="G13" s="254"/>
      <c r="H13" s="152"/>
      <c r="I13" s="152"/>
      <c r="J13" s="152"/>
      <c r="K13" s="152"/>
      <c r="L13" s="152"/>
      <c r="M13" s="152"/>
      <c r="N13" s="151"/>
      <c r="O13" s="151"/>
      <c r="P13" s="151"/>
      <c r="Q13" s="151"/>
      <c r="R13" s="152"/>
      <c r="S13" s="152"/>
      <c r="T13" s="152"/>
      <c r="U13" s="152"/>
      <c r="V13" s="152"/>
      <c r="W13" s="152"/>
      <c r="X13" s="152"/>
      <c r="Y13" s="152"/>
      <c r="Z13" s="141"/>
      <c r="AA13" s="141"/>
      <c r="AB13" s="141"/>
      <c r="AC13" s="141"/>
      <c r="AD13" s="141"/>
      <c r="AE13" s="141"/>
      <c r="AF13" s="141"/>
      <c r="AG13" s="141" t="s">
        <v>246</v>
      </c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</row>
    <row r="14" spans="1:60" outlineLevel="2" x14ac:dyDescent="0.2">
      <c r="A14" s="148"/>
      <c r="B14" s="149"/>
      <c r="C14" s="182" t="s">
        <v>247</v>
      </c>
      <c r="D14" s="154"/>
      <c r="E14" s="155"/>
      <c r="F14" s="152"/>
      <c r="G14" s="152"/>
      <c r="H14" s="152"/>
      <c r="I14" s="152"/>
      <c r="J14" s="152"/>
      <c r="K14" s="152"/>
      <c r="L14" s="152"/>
      <c r="M14" s="152"/>
      <c r="N14" s="151"/>
      <c r="O14" s="151"/>
      <c r="P14" s="151"/>
      <c r="Q14" s="151"/>
      <c r="R14" s="152"/>
      <c r="S14" s="152"/>
      <c r="T14" s="152"/>
      <c r="U14" s="152"/>
      <c r="V14" s="152"/>
      <c r="W14" s="152"/>
      <c r="X14" s="152"/>
      <c r="Y14" s="152"/>
      <c r="Z14" s="141"/>
      <c r="AA14" s="141"/>
      <c r="AB14" s="141"/>
      <c r="AC14" s="141"/>
      <c r="AD14" s="141"/>
      <c r="AE14" s="141"/>
      <c r="AF14" s="141"/>
      <c r="AG14" s="141" t="s">
        <v>241</v>
      </c>
      <c r="AH14" s="141">
        <v>0</v>
      </c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</row>
    <row r="15" spans="1:60" outlineLevel="3" x14ac:dyDescent="0.2">
      <c r="A15" s="148"/>
      <c r="B15" s="149"/>
      <c r="C15" s="182" t="s">
        <v>248</v>
      </c>
      <c r="D15" s="154"/>
      <c r="E15" s="155">
        <v>637.5</v>
      </c>
      <c r="F15" s="152"/>
      <c r="G15" s="152"/>
      <c r="H15" s="152"/>
      <c r="I15" s="152"/>
      <c r="J15" s="152"/>
      <c r="K15" s="152"/>
      <c r="L15" s="152"/>
      <c r="M15" s="152"/>
      <c r="N15" s="151"/>
      <c r="O15" s="151"/>
      <c r="P15" s="151"/>
      <c r="Q15" s="151"/>
      <c r="R15" s="152"/>
      <c r="S15" s="152"/>
      <c r="T15" s="152"/>
      <c r="U15" s="152"/>
      <c r="V15" s="152"/>
      <c r="W15" s="152"/>
      <c r="X15" s="152"/>
      <c r="Y15" s="152"/>
      <c r="Z15" s="141"/>
      <c r="AA15" s="141"/>
      <c r="AB15" s="141"/>
      <c r="AC15" s="141"/>
      <c r="AD15" s="141"/>
      <c r="AE15" s="141"/>
      <c r="AF15" s="141"/>
      <c r="AG15" s="141" t="s">
        <v>241</v>
      </c>
      <c r="AH15" s="141">
        <v>0</v>
      </c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</row>
    <row r="16" spans="1:60" ht="22.5" outlineLevel="3" x14ac:dyDescent="0.2">
      <c r="A16" s="148"/>
      <c r="B16" s="149"/>
      <c r="C16" s="182" t="s">
        <v>249</v>
      </c>
      <c r="D16" s="154"/>
      <c r="E16" s="155">
        <v>145</v>
      </c>
      <c r="F16" s="152"/>
      <c r="G16" s="152"/>
      <c r="H16" s="152"/>
      <c r="I16" s="152"/>
      <c r="J16" s="152"/>
      <c r="K16" s="152"/>
      <c r="L16" s="152"/>
      <c r="M16" s="152"/>
      <c r="N16" s="151"/>
      <c r="O16" s="151"/>
      <c r="P16" s="151"/>
      <c r="Q16" s="151"/>
      <c r="R16" s="152"/>
      <c r="S16" s="152"/>
      <c r="T16" s="152"/>
      <c r="U16" s="152"/>
      <c r="V16" s="152"/>
      <c r="W16" s="152"/>
      <c r="X16" s="152"/>
      <c r="Y16" s="152"/>
      <c r="Z16" s="141"/>
      <c r="AA16" s="141"/>
      <c r="AB16" s="141"/>
      <c r="AC16" s="141"/>
      <c r="AD16" s="141"/>
      <c r="AE16" s="141"/>
      <c r="AF16" s="141"/>
      <c r="AG16" s="141" t="s">
        <v>241</v>
      </c>
      <c r="AH16" s="141">
        <v>0</v>
      </c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</row>
    <row r="17" spans="1:60" outlineLevel="3" x14ac:dyDescent="0.2">
      <c r="A17" s="148"/>
      <c r="B17" s="149"/>
      <c r="C17" s="182" t="s">
        <v>250</v>
      </c>
      <c r="D17" s="154"/>
      <c r="E17" s="155">
        <v>87.5</v>
      </c>
      <c r="F17" s="152"/>
      <c r="G17" s="152"/>
      <c r="H17" s="152"/>
      <c r="I17" s="152"/>
      <c r="J17" s="152"/>
      <c r="K17" s="152"/>
      <c r="L17" s="152"/>
      <c r="M17" s="152"/>
      <c r="N17" s="151"/>
      <c r="O17" s="151"/>
      <c r="P17" s="151"/>
      <c r="Q17" s="151"/>
      <c r="R17" s="152"/>
      <c r="S17" s="152"/>
      <c r="T17" s="152"/>
      <c r="U17" s="152"/>
      <c r="V17" s="152"/>
      <c r="W17" s="152"/>
      <c r="X17" s="152"/>
      <c r="Y17" s="152"/>
      <c r="Z17" s="141"/>
      <c r="AA17" s="141"/>
      <c r="AB17" s="141"/>
      <c r="AC17" s="141"/>
      <c r="AD17" s="141"/>
      <c r="AE17" s="141"/>
      <c r="AF17" s="141"/>
      <c r="AG17" s="141" t="s">
        <v>241</v>
      </c>
      <c r="AH17" s="141">
        <v>0</v>
      </c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</row>
    <row r="18" spans="1:60" outlineLevel="3" x14ac:dyDescent="0.2">
      <c r="A18" s="148"/>
      <c r="B18" s="149"/>
      <c r="C18" s="182" t="s">
        <v>251</v>
      </c>
      <c r="D18" s="154"/>
      <c r="E18" s="155">
        <v>290</v>
      </c>
      <c r="F18" s="152"/>
      <c r="G18" s="152"/>
      <c r="H18" s="152"/>
      <c r="I18" s="152"/>
      <c r="J18" s="152"/>
      <c r="K18" s="152"/>
      <c r="L18" s="152"/>
      <c r="M18" s="152"/>
      <c r="N18" s="151"/>
      <c r="O18" s="151"/>
      <c r="P18" s="151"/>
      <c r="Q18" s="151"/>
      <c r="R18" s="152"/>
      <c r="S18" s="152"/>
      <c r="T18" s="152"/>
      <c r="U18" s="152"/>
      <c r="V18" s="152"/>
      <c r="W18" s="152"/>
      <c r="X18" s="152"/>
      <c r="Y18" s="152"/>
      <c r="Z18" s="141"/>
      <c r="AA18" s="141"/>
      <c r="AB18" s="141"/>
      <c r="AC18" s="141"/>
      <c r="AD18" s="141"/>
      <c r="AE18" s="141"/>
      <c r="AF18" s="141"/>
      <c r="AG18" s="141" t="s">
        <v>241</v>
      </c>
      <c r="AH18" s="141">
        <v>0</v>
      </c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</row>
    <row r="19" spans="1:60" outlineLevel="1" x14ac:dyDescent="0.2">
      <c r="A19" s="164">
        <v>3</v>
      </c>
      <c r="B19" s="165" t="s">
        <v>252</v>
      </c>
      <c r="C19" s="181" t="s">
        <v>253</v>
      </c>
      <c r="D19" s="166" t="s">
        <v>244</v>
      </c>
      <c r="E19" s="167">
        <v>3480</v>
      </c>
      <c r="F19" s="168"/>
      <c r="G19" s="169">
        <f>ROUND(E19*F19,2)</f>
        <v>0</v>
      </c>
      <c r="H19" s="168"/>
      <c r="I19" s="169">
        <f>ROUND(E19*H19,2)</f>
        <v>0</v>
      </c>
      <c r="J19" s="168"/>
      <c r="K19" s="169">
        <f>ROUND(E19*J19,2)</f>
        <v>0</v>
      </c>
      <c r="L19" s="169">
        <v>21</v>
      </c>
      <c r="M19" s="169">
        <f>G19*(1+L19/100)</f>
        <v>0</v>
      </c>
      <c r="N19" s="167">
        <v>0</v>
      </c>
      <c r="O19" s="167">
        <f>ROUND(E19*N19,2)</f>
        <v>0</v>
      </c>
      <c r="P19" s="167">
        <v>0</v>
      </c>
      <c r="Q19" s="167">
        <f>ROUND(E19*P19,2)</f>
        <v>0</v>
      </c>
      <c r="R19" s="169" t="s">
        <v>233</v>
      </c>
      <c r="S19" s="169" t="s">
        <v>234</v>
      </c>
      <c r="T19" s="170" t="s">
        <v>234</v>
      </c>
      <c r="U19" s="152">
        <v>0.89012000000000002</v>
      </c>
      <c r="V19" s="152">
        <f>ROUND(E19*U19,2)</f>
        <v>3097.62</v>
      </c>
      <c r="W19" s="152"/>
      <c r="X19" s="152" t="s">
        <v>235</v>
      </c>
      <c r="Y19" s="152" t="s">
        <v>236</v>
      </c>
      <c r="Z19" s="141"/>
      <c r="AA19" s="141"/>
      <c r="AB19" s="141"/>
      <c r="AC19" s="141"/>
      <c r="AD19" s="141"/>
      <c r="AE19" s="141"/>
      <c r="AF19" s="141"/>
      <c r="AG19" s="141" t="s">
        <v>237</v>
      </c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</row>
    <row r="20" spans="1:60" outlineLevel="2" x14ac:dyDescent="0.2">
      <c r="A20" s="148"/>
      <c r="B20" s="149"/>
      <c r="C20" s="182" t="s">
        <v>254</v>
      </c>
      <c r="D20" s="154"/>
      <c r="E20" s="155"/>
      <c r="F20" s="152"/>
      <c r="G20" s="152"/>
      <c r="H20" s="152"/>
      <c r="I20" s="152"/>
      <c r="J20" s="152"/>
      <c r="K20" s="152"/>
      <c r="L20" s="152"/>
      <c r="M20" s="152"/>
      <c r="N20" s="151"/>
      <c r="O20" s="151"/>
      <c r="P20" s="151"/>
      <c r="Q20" s="151"/>
      <c r="R20" s="152"/>
      <c r="S20" s="152"/>
      <c r="T20" s="152"/>
      <c r="U20" s="152"/>
      <c r="V20" s="152"/>
      <c r="W20" s="152"/>
      <c r="X20" s="152"/>
      <c r="Y20" s="152"/>
      <c r="Z20" s="141"/>
      <c r="AA20" s="141"/>
      <c r="AB20" s="141"/>
      <c r="AC20" s="141"/>
      <c r="AD20" s="141"/>
      <c r="AE20" s="141"/>
      <c r="AF20" s="141"/>
      <c r="AG20" s="141" t="s">
        <v>241</v>
      </c>
      <c r="AH20" s="141">
        <v>0</v>
      </c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</row>
    <row r="21" spans="1:60" outlineLevel="3" x14ac:dyDescent="0.2">
      <c r="A21" s="148"/>
      <c r="B21" s="149"/>
      <c r="C21" s="182" t="s">
        <v>255</v>
      </c>
      <c r="D21" s="154"/>
      <c r="E21" s="155">
        <v>1912.5</v>
      </c>
      <c r="F21" s="152"/>
      <c r="G21" s="152"/>
      <c r="H21" s="152"/>
      <c r="I21" s="152"/>
      <c r="J21" s="152"/>
      <c r="K21" s="152"/>
      <c r="L21" s="152"/>
      <c r="M21" s="152"/>
      <c r="N21" s="151"/>
      <c r="O21" s="151"/>
      <c r="P21" s="151"/>
      <c r="Q21" s="151"/>
      <c r="R21" s="152"/>
      <c r="S21" s="152"/>
      <c r="T21" s="152"/>
      <c r="U21" s="152"/>
      <c r="V21" s="152"/>
      <c r="W21" s="152"/>
      <c r="X21" s="152"/>
      <c r="Y21" s="152"/>
      <c r="Z21" s="141"/>
      <c r="AA21" s="141"/>
      <c r="AB21" s="141"/>
      <c r="AC21" s="141"/>
      <c r="AD21" s="141"/>
      <c r="AE21" s="141"/>
      <c r="AF21" s="141"/>
      <c r="AG21" s="141" t="s">
        <v>241</v>
      </c>
      <c r="AH21" s="141">
        <v>0</v>
      </c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</row>
    <row r="22" spans="1:60" ht="22.5" outlineLevel="3" x14ac:dyDescent="0.2">
      <c r="A22" s="148"/>
      <c r="B22" s="149"/>
      <c r="C22" s="182" t="s">
        <v>256</v>
      </c>
      <c r="D22" s="154"/>
      <c r="E22" s="155">
        <v>435</v>
      </c>
      <c r="F22" s="152"/>
      <c r="G22" s="152"/>
      <c r="H22" s="152"/>
      <c r="I22" s="152"/>
      <c r="J22" s="152"/>
      <c r="K22" s="152"/>
      <c r="L22" s="152"/>
      <c r="M22" s="152"/>
      <c r="N22" s="151"/>
      <c r="O22" s="151"/>
      <c r="P22" s="151"/>
      <c r="Q22" s="151"/>
      <c r="R22" s="152"/>
      <c r="S22" s="152"/>
      <c r="T22" s="152"/>
      <c r="U22" s="152"/>
      <c r="V22" s="152"/>
      <c r="W22" s="152"/>
      <c r="X22" s="152"/>
      <c r="Y22" s="152"/>
      <c r="Z22" s="141"/>
      <c r="AA22" s="141"/>
      <c r="AB22" s="141"/>
      <c r="AC22" s="141"/>
      <c r="AD22" s="141"/>
      <c r="AE22" s="141"/>
      <c r="AF22" s="141"/>
      <c r="AG22" s="141" t="s">
        <v>241</v>
      </c>
      <c r="AH22" s="141">
        <v>0</v>
      </c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</row>
    <row r="23" spans="1:60" outlineLevel="3" x14ac:dyDescent="0.2">
      <c r="A23" s="148"/>
      <c r="B23" s="149"/>
      <c r="C23" s="182" t="s">
        <v>257</v>
      </c>
      <c r="D23" s="154"/>
      <c r="E23" s="155">
        <v>262.5</v>
      </c>
      <c r="F23" s="152"/>
      <c r="G23" s="152"/>
      <c r="H23" s="152"/>
      <c r="I23" s="152"/>
      <c r="J23" s="152"/>
      <c r="K23" s="152"/>
      <c r="L23" s="152"/>
      <c r="M23" s="152"/>
      <c r="N23" s="151"/>
      <c r="O23" s="151"/>
      <c r="P23" s="151"/>
      <c r="Q23" s="151"/>
      <c r="R23" s="152"/>
      <c r="S23" s="152"/>
      <c r="T23" s="152"/>
      <c r="U23" s="152"/>
      <c r="V23" s="152"/>
      <c r="W23" s="152"/>
      <c r="X23" s="152"/>
      <c r="Y23" s="152"/>
      <c r="Z23" s="141"/>
      <c r="AA23" s="141"/>
      <c r="AB23" s="141"/>
      <c r="AC23" s="141"/>
      <c r="AD23" s="141"/>
      <c r="AE23" s="141"/>
      <c r="AF23" s="141"/>
      <c r="AG23" s="141" t="s">
        <v>241</v>
      </c>
      <c r="AH23" s="141">
        <v>0</v>
      </c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</row>
    <row r="24" spans="1:60" outlineLevel="3" x14ac:dyDescent="0.2">
      <c r="A24" s="148"/>
      <c r="B24" s="149"/>
      <c r="C24" s="182" t="s">
        <v>258</v>
      </c>
      <c r="D24" s="154"/>
      <c r="E24" s="155">
        <v>870</v>
      </c>
      <c r="F24" s="152"/>
      <c r="G24" s="152"/>
      <c r="H24" s="152"/>
      <c r="I24" s="152"/>
      <c r="J24" s="152"/>
      <c r="K24" s="152"/>
      <c r="L24" s="152"/>
      <c r="M24" s="152"/>
      <c r="N24" s="151"/>
      <c r="O24" s="151"/>
      <c r="P24" s="151"/>
      <c r="Q24" s="151"/>
      <c r="R24" s="152"/>
      <c r="S24" s="152"/>
      <c r="T24" s="152"/>
      <c r="U24" s="152"/>
      <c r="V24" s="152"/>
      <c r="W24" s="152"/>
      <c r="X24" s="152"/>
      <c r="Y24" s="152"/>
      <c r="Z24" s="141"/>
      <c r="AA24" s="141"/>
      <c r="AB24" s="141"/>
      <c r="AC24" s="141"/>
      <c r="AD24" s="141"/>
      <c r="AE24" s="141"/>
      <c r="AF24" s="141"/>
      <c r="AG24" s="141" t="s">
        <v>241</v>
      </c>
      <c r="AH24" s="141">
        <v>0</v>
      </c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</row>
    <row r="25" spans="1:60" outlineLevel="1" x14ac:dyDescent="0.2">
      <c r="A25" s="164">
        <v>4</v>
      </c>
      <c r="B25" s="165" t="s">
        <v>259</v>
      </c>
      <c r="C25" s="181" t="s">
        <v>260</v>
      </c>
      <c r="D25" s="166" t="s">
        <v>244</v>
      </c>
      <c r="E25" s="167">
        <v>1223</v>
      </c>
      <c r="F25" s="168"/>
      <c r="G25" s="169">
        <f>ROUND(E25*F25,2)</f>
        <v>0</v>
      </c>
      <c r="H25" s="168"/>
      <c r="I25" s="169">
        <f>ROUND(E25*H25,2)</f>
        <v>0</v>
      </c>
      <c r="J25" s="168"/>
      <c r="K25" s="169">
        <f>ROUND(E25*J25,2)</f>
        <v>0</v>
      </c>
      <c r="L25" s="169">
        <v>21</v>
      </c>
      <c r="M25" s="169">
        <f>G25*(1+L25/100)</f>
        <v>0</v>
      </c>
      <c r="N25" s="167">
        <v>0</v>
      </c>
      <c r="O25" s="167">
        <f>ROUND(E25*N25,2)</f>
        <v>0</v>
      </c>
      <c r="P25" s="167">
        <v>0</v>
      </c>
      <c r="Q25" s="167">
        <f>ROUND(E25*P25,2)</f>
        <v>0</v>
      </c>
      <c r="R25" s="169" t="s">
        <v>233</v>
      </c>
      <c r="S25" s="169" t="s">
        <v>234</v>
      </c>
      <c r="T25" s="170" t="s">
        <v>234</v>
      </c>
      <c r="U25" s="152">
        <v>0.876</v>
      </c>
      <c r="V25" s="152">
        <f>ROUND(E25*U25,2)</f>
        <v>1071.3499999999999</v>
      </c>
      <c r="W25" s="152"/>
      <c r="X25" s="152" t="s">
        <v>235</v>
      </c>
      <c r="Y25" s="152" t="s">
        <v>236</v>
      </c>
      <c r="Z25" s="141"/>
      <c r="AA25" s="141"/>
      <c r="AB25" s="141"/>
      <c r="AC25" s="141"/>
      <c r="AD25" s="141"/>
      <c r="AE25" s="141"/>
      <c r="AF25" s="141"/>
      <c r="AG25" s="141" t="s">
        <v>237</v>
      </c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</row>
    <row r="26" spans="1:60" outlineLevel="2" x14ac:dyDescent="0.2">
      <c r="A26" s="148"/>
      <c r="B26" s="149"/>
      <c r="C26" s="265" t="s">
        <v>261</v>
      </c>
      <c r="D26" s="266"/>
      <c r="E26" s="266"/>
      <c r="F26" s="266"/>
      <c r="G26" s="266"/>
      <c r="H26" s="152"/>
      <c r="I26" s="152"/>
      <c r="J26" s="152"/>
      <c r="K26" s="152"/>
      <c r="L26" s="152"/>
      <c r="M26" s="152"/>
      <c r="N26" s="151"/>
      <c r="O26" s="151"/>
      <c r="P26" s="151"/>
      <c r="Q26" s="151"/>
      <c r="R26" s="152"/>
      <c r="S26" s="152"/>
      <c r="T26" s="152"/>
      <c r="U26" s="152"/>
      <c r="V26" s="152"/>
      <c r="W26" s="152"/>
      <c r="X26" s="152"/>
      <c r="Y26" s="152"/>
      <c r="Z26" s="141"/>
      <c r="AA26" s="141"/>
      <c r="AB26" s="141"/>
      <c r="AC26" s="141"/>
      <c r="AD26" s="141"/>
      <c r="AE26" s="141"/>
      <c r="AF26" s="141"/>
      <c r="AG26" s="141" t="s">
        <v>239</v>
      </c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</row>
    <row r="27" spans="1:60" outlineLevel="2" x14ac:dyDescent="0.2">
      <c r="A27" s="148"/>
      <c r="B27" s="149"/>
      <c r="C27" s="182" t="s">
        <v>262</v>
      </c>
      <c r="D27" s="154"/>
      <c r="E27" s="155">
        <v>680</v>
      </c>
      <c r="F27" s="152"/>
      <c r="G27" s="152"/>
      <c r="H27" s="152"/>
      <c r="I27" s="152"/>
      <c r="J27" s="152"/>
      <c r="K27" s="152"/>
      <c r="L27" s="152"/>
      <c r="M27" s="152"/>
      <c r="N27" s="151"/>
      <c r="O27" s="151"/>
      <c r="P27" s="151"/>
      <c r="Q27" s="151"/>
      <c r="R27" s="152"/>
      <c r="S27" s="152"/>
      <c r="T27" s="152"/>
      <c r="U27" s="152"/>
      <c r="V27" s="152"/>
      <c r="W27" s="152"/>
      <c r="X27" s="152"/>
      <c r="Y27" s="152"/>
      <c r="Z27" s="141"/>
      <c r="AA27" s="141"/>
      <c r="AB27" s="141"/>
      <c r="AC27" s="141"/>
      <c r="AD27" s="141"/>
      <c r="AE27" s="141"/>
      <c r="AF27" s="141"/>
      <c r="AG27" s="141" t="s">
        <v>241</v>
      </c>
      <c r="AH27" s="141">
        <v>0</v>
      </c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</row>
    <row r="28" spans="1:60" outlineLevel="3" x14ac:dyDescent="0.2">
      <c r="A28" s="148"/>
      <c r="B28" s="149"/>
      <c r="C28" s="182" t="s">
        <v>263</v>
      </c>
      <c r="D28" s="154"/>
      <c r="E28" s="155">
        <v>378</v>
      </c>
      <c r="F28" s="152"/>
      <c r="G28" s="152"/>
      <c r="H28" s="152"/>
      <c r="I28" s="152"/>
      <c r="J28" s="152"/>
      <c r="K28" s="152"/>
      <c r="L28" s="152"/>
      <c r="M28" s="152"/>
      <c r="N28" s="151"/>
      <c r="O28" s="151"/>
      <c r="P28" s="151"/>
      <c r="Q28" s="151"/>
      <c r="R28" s="152"/>
      <c r="S28" s="152"/>
      <c r="T28" s="152"/>
      <c r="U28" s="152"/>
      <c r="V28" s="152"/>
      <c r="W28" s="152"/>
      <c r="X28" s="152"/>
      <c r="Y28" s="152"/>
      <c r="Z28" s="141"/>
      <c r="AA28" s="141"/>
      <c r="AB28" s="141"/>
      <c r="AC28" s="141"/>
      <c r="AD28" s="141"/>
      <c r="AE28" s="141"/>
      <c r="AF28" s="141"/>
      <c r="AG28" s="141" t="s">
        <v>241</v>
      </c>
      <c r="AH28" s="141">
        <v>0</v>
      </c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/>
      <c r="BH28" s="141"/>
    </row>
    <row r="29" spans="1:60" outlineLevel="3" x14ac:dyDescent="0.2">
      <c r="A29" s="148"/>
      <c r="B29" s="149"/>
      <c r="C29" s="182" t="s">
        <v>264</v>
      </c>
      <c r="D29" s="154"/>
      <c r="E29" s="155">
        <v>165</v>
      </c>
      <c r="F29" s="152"/>
      <c r="G29" s="152"/>
      <c r="H29" s="152"/>
      <c r="I29" s="152"/>
      <c r="J29" s="152"/>
      <c r="K29" s="152"/>
      <c r="L29" s="152"/>
      <c r="M29" s="152"/>
      <c r="N29" s="151"/>
      <c r="O29" s="151"/>
      <c r="P29" s="151"/>
      <c r="Q29" s="151"/>
      <c r="R29" s="152"/>
      <c r="S29" s="152"/>
      <c r="T29" s="152"/>
      <c r="U29" s="152"/>
      <c r="V29" s="152"/>
      <c r="W29" s="152"/>
      <c r="X29" s="152"/>
      <c r="Y29" s="152"/>
      <c r="Z29" s="141"/>
      <c r="AA29" s="141"/>
      <c r="AB29" s="141"/>
      <c r="AC29" s="141"/>
      <c r="AD29" s="141"/>
      <c r="AE29" s="141"/>
      <c r="AF29" s="141"/>
      <c r="AG29" s="141" t="s">
        <v>241</v>
      </c>
      <c r="AH29" s="141">
        <v>0</v>
      </c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</row>
    <row r="30" spans="1:60" outlineLevel="1" x14ac:dyDescent="0.2">
      <c r="A30" s="164">
        <v>5</v>
      </c>
      <c r="B30" s="165" t="s">
        <v>265</v>
      </c>
      <c r="C30" s="181" t="s">
        <v>266</v>
      </c>
      <c r="D30" s="166" t="s">
        <v>244</v>
      </c>
      <c r="E30" s="167">
        <v>1160</v>
      </c>
      <c r="F30" s="168"/>
      <c r="G30" s="169">
        <f>ROUND(E30*F30,2)</f>
        <v>0</v>
      </c>
      <c r="H30" s="168"/>
      <c r="I30" s="169">
        <f>ROUND(E30*H30,2)</f>
        <v>0</v>
      </c>
      <c r="J30" s="168"/>
      <c r="K30" s="169">
        <f>ROUND(E30*J30,2)</f>
        <v>0</v>
      </c>
      <c r="L30" s="169">
        <v>21</v>
      </c>
      <c r="M30" s="169">
        <f>G30*(1+L30/100)</f>
        <v>0</v>
      </c>
      <c r="N30" s="167">
        <v>0</v>
      </c>
      <c r="O30" s="167">
        <f>ROUND(E30*N30,2)</f>
        <v>0</v>
      </c>
      <c r="P30" s="167">
        <v>0</v>
      </c>
      <c r="Q30" s="167">
        <f>ROUND(E30*P30,2)</f>
        <v>0</v>
      </c>
      <c r="R30" s="169"/>
      <c r="S30" s="169" t="s">
        <v>267</v>
      </c>
      <c r="T30" s="170" t="s">
        <v>234</v>
      </c>
      <c r="U30" s="152">
        <v>0</v>
      </c>
      <c r="V30" s="152">
        <f>ROUND(E30*U30,2)</f>
        <v>0</v>
      </c>
      <c r="W30" s="152"/>
      <c r="X30" s="152" t="s">
        <v>235</v>
      </c>
      <c r="Y30" s="152" t="s">
        <v>236</v>
      </c>
      <c r="Z30" s="141"/>
      <c r="AA30" s="141"/>
      <c r="AB30" s="141"/>
      <c r="AC30" s="141"/>
      <c r="AD30" s="141"/>
      <c r="AE30" s="141"/>
      <c r="AF30" s="141"/>
      <c r="AG30" s="141" t="s">
        <v>237</v>
      </c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</row>
    <row r="31" spans="1:60" outlineLevel="2" x14ac:dyDescent="0.2">
      <c r="A31" s="148"/>
      <c r="B31" s="149"/>
      <c r="C31" s="182" t="s">
        <v>268</v>
      </c>
      <c r="D31" s="154"/>
      <c r="E31" s="155">
        <v>1160</v>
      </c>
      <c r="F31" s="152"/>
      <c r="G31" s="152"/>
      <c r="H31" s="152"/>
      <c r="I31" s="152"/>
      <c r="J31" s="152"/>
      <c r="K31" s="152"/>
      <c r="L31" s="152"/>
      <c r="M31" s="152"/>
      <c r="N31" s="151"/>
      <c r="O31" s="151"/>
      <c r="P31" s="151"/>
      <c r="Q31" s="151"/>
      <c r="R31" s="152"/>
      <c r="S31" s="152"/>
      <c r="T31" s="152"/>
      <c r="U31" s="152"/>
      <c r="V31" s="152"/>
      <c r="W31" s="152"/>
      <c r="X31" s="152"/>
      <c r="Y31" s="152"/>
      <c r="Z31" s="141"/>
      <c r="AA31" s="141"/>
      <c r="AB31" s="141"/>
      <c r="AC31" s="141"/>
      <c r="AD31" s="141"/>
      <c r="AE31" s="141"/>
      <c r="AF31" s="141"/>
      <c r="AG31" s="141" t="s">
        <v>241</v>
      </c>
      <c r="AH31" s="141">
        <v>0</v>
      </c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</row>
    <row r="32" spans="1:60" outlineLevel="1" x14ac:dyDescent="0.2">
      <c r="A32" s="164">
        <v>6</v>
      </c>
      <c r="B32" s="165" t="s">
        <v>269</v>
      </c>
      <c r="C32" s="181" t="s">
        <v>270</v>
      </c>
      <c r="D32" s="166" t="s">
        <v>244</v>
      </c>
      <c r="E32" s="167">
        <v>3480</v>
      </c>
      <c r="F32" s="168"/>
      <c r="G32" s="169">
        <f>ROUND(E32*F32,2)</f>
        <v>0</v>
      </c>
      <c r="H32" s="168"/>
      <c r="I32" s="169">
        <f>ROUND(E32*H32,2)</f>
        <v>0</v>
      </c>
      <c r="J32" s="168"/>
      <c r="K32" s="169">
        <f>ROUND(E32*J32,2)</f>
        <v>0</v>
      </c>
      <c r="L32" s="169">
        <v>21</v>
      </c>
      <c r="M32" s="169">
        <f>G32*(1+L32/100)</f>
        <v>0</v>
      </c>
      <c r="N32" s="167">
        <v>0</v>
      </c>
      <c r="O32" s="167">
        <f>ROUND(E32*N32,2)</f>
        <v>0</v>
      </c>
      <c r="P32" s="167">
        <v>0</v>
      </c>
      <c r="Q32" s="167">
        <f>ROUND(E32*P32,2)</f>
        <v>0</v>
      </c>
      <c r="R32" s="169"/>
      <c r="S32" s="169" t="s">
        <v>267</v>
      </c>
      <c r="T32" s="170" t="s">
        <v>234</v>
      </c>
      <c r="U32" s="152">
        <v>0</v>
      </c>
      <c r="V32" s="152">
        <f>ROUND(E32*U32,2)</f>
        <v>0</v>
      </c>
      <c r="W32" s="152"/>
      <c r="X32" s="152" t="s">
        <v>235</v>
      </c>
      <c r="Y32" s="152" t="s">
        <v>236</v>
      </c>
      <c r="Z32" s="141"/>
      <c r="AA32" s="141"/>
      <c r="AB32" s="141"/>
      <c r="AC32" s="141"/>
      <c r="AD32" s="141"/>
      <c r="AE32" s="141"/>
      <c r="AF32" s="141"/>
      <c r="AG32" s="141" t="s">
        <v>237</v>
      </c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</row>
    <row r="33" spans="1:60" outlineLevel="2" x14ac:dyDescent="0.2">
      <c r="A33" s="148"/>
      <c r="B33" s="149"/>
      <c r="C33" s="182" t="s">
        <v>271</v>
      </c>
      <c r="D33" s="154"/>
      <c r="E33" s="155">
        <v>3480</v>
      </c>
      <c r="F33" s="152"/>
      <c r="G33" s="152"/>
      <c r="H33" s="152"/>
      <c r="I33" s="152"/>
      <c r="J33" s="152"/>
      <c r="K33" s="152"/>
      <c r="L33" s="152"/>
      <c r="M33" s="152"/>
      <c r="N33" s="151"/>
      <c r="O33" s="151"/>
      <c r="P33" s="151"/>
      <c r="Q33" s="151"/>
      <c r="R33" s="152"/>
      <c r="S33" s="152"/>
      <c r="T33" s="152"/>
      <c r="U33" s="152"/>
      <c r="V33" s="152"/>
      <c r="W33" s="152"/>
      <c r="X33" s="152"/>
      <c r="Y33" s="152"/>
      <c r="Z33" s="141"/>
      <c r="AA33" s="141"/>
      <c r="AB33" s="141"/>
      <c r="AC33" s="141"/>
      <c r="AD33" s="141"/>
      <c r="AE33" s="141"/>
      <c r="AF33" s="141"/>
      <c r="AG33" s="141" t="s">
        <v>241</v>
      </c>
      <c r="AH33" s="141">
        <v>0</v>
      </c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</row>
    <row r="34" spans="1:60" outlineLevel="1" x14ac:dyDescent="0.2">
      <c r="A34" s="164">
        <v>7</v>
      </c>
      <c r="B34" s="165" t="s">
        <v>272</v>
      </c>
      <c r="C34" s="181" t="s">
        <v>273</v>
      </c>
      <c r="D34" s="166" t="s">
        <v>274</v>
      </c>
      <c r="E34" s="167">
        <v>2384.85</v>
      </c>
      <c r="F34" s="168"/>
      <c r="G34" s="169">
        <f>ROUND(E34*F34,2)</f>
        <v>0</v>
      </c>
      <c r="H34" s="168"/>
      <c r="I34" s="169">
        <f>ROUND(E34*H34,2)</f>
        <v>0</v>
      </c>
      <c r="J34" s="168"/>
      <c r="K34" s="169">
        <f>ROUND(E34*J34,2)</f>
        <v>0</v>
      </c>
      <c r="L34" s="169">
        <v>21</v>
      </c>
      <c r="M34" s="169">
        <f>G34*(1+L34/100)</f>
        <v>0</v>
      </c>
      <c r="N34" s="167">
        <v>1</v>
      </c>
      <c r="O34" s="167">
        <f>ROUND(E34*N34,2)</f>
        <v>2384.85</v>
      </c>
      <c r="P34" s="167">
        <v>0</v>
      </c>
      <c r="Q34" s="167">
        <f>ROUND(E34*P34,2)</f>
        <v>0</v>
      </c>
      <c r="R34" s="169"/>
      <c r="S34" s="169" t="s">
        <v>267</v>
      </c>
      <c r="T34" s="170" t="s">
        <v>275</v>
      </c>
      <c r="U34" s="152">
        <v>0</v>
      </c>
      <c r="V34" s="152">
        <f>ROUND(E34*U34,2)</f>
        <v>0</v>
      </c>
      <c r="W34" s="152"/>
      <c r="X34" s="152" t="s">
        <v>276</v>
      </c>
      <c r="Y34" s="152" t="s">
        <v>236</v>
      </c>
      <c r="Z34" s="141"/>
      <c r="AA34" s="141"/>
      <c r="AB34" s="141"/>
      <c r="AC34" s="141"/>
      <c r="AD34" s="141"/>
      <c r="AE34" s="141"/>
      <c r="AF34" s="141"/>
      <c r="AG34" s="141" t="s">
        <v>277</v>
      </c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</row>
    <row r="35" spans="1:60" outlineLevel="2" x14ac:dyDescent="0.2">
      <c r="A35" s="148"/>
      <c r="B35" s="149"/>
      <c r="C35" s="182" t="s">
        <v>278</v>
      </c>
      <c r="D35" s="154"/>
      <c r="E35" s="155">
        <v>1326</v>
      </c>
      <c r="F35" s="152"/>
      <c r="G35" s="152"/>
      <c r="H35" s="152"/>
      <c r="I35" s="152"/>
      <c r="J35" s="152"/>
      <c r="K35" s="152"/>
      <c r="L35" s="152"/>
      <c r="M35" s="152"/>
      <c r="N35" s="151"/>
      <c r="O35" s="151"/>
      <c r="P35" s="151"/>
      <c r="Q35" s="151"/>
      <c r="R35" s="152"/>
      <c r="S35" s="152"/>
      <c r="T35" s="152"/>
      <c r="U35" s="152"/>
      <c r="V35" s="152"/>
      <c r="W35" s="152"/>
      <c r="X35" s="152"/>
      <c r="Y35" s="152"/>
      <c r="Z35" s="141"/>
      <c r="AA35" s="141"/>
      <c r="AB35" s="141"/>
      <c r="AC35" s="141"/>
      <c r="AD35" s="141"/>
      <c r="AE35" s="141"/>
      <c r="AF35" s="141"/>
      <c r="AG35" s="141" t="s">
        <v>241</v>
      </c>
      <c r="AH35" s="141">
        <v>0</v>
      </c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</row>
    <row r="36" spans="1:60" outlineLevel="3" x14ac:dyDescent="0.2">
      <c r="A36" s="148"/>
      <c r="B36" s="149"/>
      <c r="C36" s="182" t="s">
        <v>279</v>
      </c>
      <c r="D36" s="154"/>
      <c r="E36" s="155">
        <v>737.1</v>
      </c>
      <c r="F36" s="152"/>
      <c r="G36" s="152"/>
      <c r="H36" s="152"/>
      <c r="I36" s="152"/>
      <c r="J36" s="152"/>
      <c r="K36" s="152"/>
      <c r="L36" s="152"/>
      <c r="M36" s="152"/>
      <c r="N36" s="151"/>
      <c r="O36" s="151"/>
      <c r="P36" s="151"/>
      <c r="Q36" s="151"/>
      <c r="R36" s="152"/>
      <c r="S36" s="152"/>
      <c r="T36" s="152"/>
      <c r="U36" s="152"/>
      <c r="V36" s="152"/>
      <c r="W36" s="152"/>
      <c r="X36" s="152"/>
      <c r="Y36" s="152"/>
      <c r="Z36" s="141"/>
      <c r="AA36" s="141"/>
      <c r="AB36" s="141"/>
      <c r="AC36" s="141"/>
      <c r="AD36" s="141"/>
      <c r="AE36" s="141"/>
      <c r="AF36" s="141"/>
      <c r="AG36" s="141" t="s">
        <v>241</v>
      </c>
      <c r="AH36" s="141">
        <v>0</v>
      </c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</row>
    <row r="37" spans="1:60" outlineLevel="3" x14ac:dyDescent="0.2">
      <c r="A37" s="148"/>
      <c r="B37" s="149"/>
      <c r="C37" s="182" t="s">
        <v>280</v>
      </c>
      <c r="D37" s="154"/>
      <c r="E37" s="155">
        <v>321.75</v>
      </c>
      <c r="F37" s="152"/>
      <c r="G37" s="152"/>
      <c r="H37" s="152"/>
      <c r="I37" s="152"/>
      <c r="J37" s="152"/>
      <c r="K37" s="152"/>
      <c r="L37" s="152"/>
      <c r="M37" s="152"/>
      <c r="N37" s="151"/>
      <c r="O37" s="151"/>
      <c r="P37" s="151"/>
      <c r="Q37" s="151"/>
      <c r="R37" s="152"/>
      <c r="S37" s="152"/>
      <c r="T37" s="152"/>
      <c r="U37" s="152"/>
      <c r="V37" s="152"/>
      <c r="W37" s="152"/>
      <c r="X37" s="152"/>
      <c r="Y37" s="152"/>
      <c r="Z37" s="141"/>
      <c r="AA37" s="141"/>
      <c r="AB37" s="141"/>
      <c r="AC37" s="141"/>
      <c r="AD37" s="141"/>
      <c r="AE37" s="141"/>
      <c r="AF37" s="141"/>
      <c r="AG37" s="141" t="s">
        <v>241</v>
      </c>
      <c r="AH37" s="141">
        <v>0</v>
      </c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</row>
    <row r="38" spans="1:60" x14ac:dyDescent="0.2">
      <c r="A38" s="157" t="s">
        <v>228</v>
      </c>
      <c r="B38" s="158" t="s">
        <v>116</v>
      </c>
      <c r="C38" s="180" t="s">
        <v>117</v>
      </c>
      <c r="D38" s="159"/>
      <c r="E38" s="160"/>
      <c r="F38" s="161"/>
      <c r="G38" s="161">
        <f>SUMIF(AG39:AG64,"&lt;&gt;NOR",G39:G64)</f>
        <v>0</v>
      </c>
      <c r="H38" s="161"/>
      <c r="I38" s="161">
        <f>SUM(I39:I64)</f>
        <v>0</v>
      </c>
      <c r="J38" s="161"/>
      <c r="K38" s="161">
        <f>SUM(K39:K64)</f>
        <v>0</v>
      </c>
      <c r="L38" s="161"/>
      <c r="M38" s="161">
        <f>SUM(M39:M64)</f>
        <v>0</v>
      </c>
      <c r="N38" s="160"/>
      <c r="O38" s="160">
        <f>SUM(O39:O64)</f>
        <v>1580.45</v>
      </c>
      <c r="P38" s="160"/>
      <c r="Q38" s="160">
        <f>SUM(Q39:Q64)</f>
        <v>0</v>
      </c>
      <c r="R38" s="161"/>
      <c r="S38" s="161"/>
      <c r="T38" s="162"/>
      <c r="U38" s="156"/>
      <c r="V38" s="156">
        <f>SUM(V39:V64)</f>
        <v>4240.37</v>
      </c>
      <c r="W38" s="156"/>
      <c r="X38" s="156"/>
      <c r="Y38" s="156"/>
      <c r="AG38" t="s">
        <v>229</v>
      </c>
    </row>
    <row r="39" spans="1:60" ht="22.5" outlineLevel="1" x14ac:dyDescent="0.2">
      <c r="A39" s="164">
        <v>8</v>
      </c>
      <c r="B39" s="165" t="s">
        <v>281</v>
      </c>
      <c r="C39" s="181" t="s">
        <v>282</v>
      </c>
      <c r="D39" s="166" t="s">
        <v>283</v>
      </c>
      <c r="E39" s="167">
        <v>1825</v>
      </c>
      <c r="F39" s="168"/>
      <c r="G39" s="169">
        <f>ROUND(E39*F39,2)</f>
        <v>0</v>
      </c>
      <c r="H39" s="168"/>
      <c r="I39" s="169">
        <f>ROUND(E39*H39,2)</f>
        <v>0</v>
      </c>
      <c r="J39" s="168"/>
      <c r="K39" s="169">
        <f>ROUND(E39*J39,2)</f>
        <v>0</v>
      </c>
      <c r="L39" s="169">
        <v>21</v>
      </c>
      <c r="M39" s="169">
        <f>G39*(1+L39/100)</f>
        <v>0</v>
      </c>
      <c r="N39" s="167">
        <v>0</v>
      </c>
      <c r="O39" s="167">
        <f>ROUND(E39*N39,2)</f>
        <v>0</v>
      </c>
      <c r="P39" s="167">
        <v>0</v>
      </c>
      <c r="Q39" s="167">
        <f>ROUND(E39*P39,2)</f>
        <v>0</v>
      </c>
      <c r="R39" s="169" t="s">
        <v>284</v>
      </c>
      <c r="S39" s="169" t="s">
        <v>234</v>
      </c>
      <c r="T39" s="170" t="s">
        <v>234</v>
      </c>
      <c r="U39" s="152">
        <v>0.15</v>
      </c>
      <c r="V39" s="152">
        <f>ROUND(E39*U39,2)</f>
        <v>273.75</v>
      </c>
      <c r="W39" s="152"/>
      <c r="X39" s="152" t="s">
        <v>285</v>
      </c>
      <c r="Y39" s="152" t="s">
        <v>236</v>
      </c>
      <c r="Z39" s="141"/>
      <c r="AA39" s="141"/>
      <c r="AB39" s="141"/>
      <c r="AC39" s="141"/>
      <c r="AD39" s="141"/>
      <c r="AE39" s="141"/>
      <c r="AF39" s="141"/>
      <c r="AG39" s="141" t="s">
        <v>286</v>
      </c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1"/>
      <c r="BH39" s="141"/>
    </row>
    <row r="40" spans="1:60" outlineLevel="2" x14ac:dyDescent="0.2">
      <c r="A40" s="148"/>
      <c r="B40" s="149"/>
      <c r="C40" s="265" t="s">
        <v>287</v>
      </c>
      <c r="D40" s="266"/>
      <c r="E40" s="266"/>
      <c r="F40" s="266"/>
      <c r="G40" s="266"/>
      <c r="H40" s="152"/>
      <c r="I40" s="152"/>
      <c r="J40" s="152"/>
      <c r="K40" s="152"/>
      <c r="L40" s="152"/>
      <c r="M40" s="152"/>
      <c r="N40" s="151"/>
      <c r="O40" s="151"/>
      <c r="P40" s="151"/>
      <c r="Q40" s="151"/>
      <c r="R40" s="152"/>
      <c r="S40" s="152"/>
      <c r="T40" s="152"/>
      <c r="U40" s="152"/>
      <c r="V40" s="152"/>
      <c r="W40" s="152"/>
      <c r="X40" s="152"/>
      <c r="Y40" s="152"/>
      <c r="Z40" s="141"/>
      <c r="AA40" s="141"/>
      <c r="AB40" s="141"/>
      <c r="AC40" s="141"/>
      <c r="AD40" s="141"/>
      <c r="AE40" s="141"/>
      <c r="AF40" s="141"/>
      <c r="AG40" s="141" t="s">
        <v>239</v>
      </c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71" t="str">
        <f>C40</f>
        <v>z rostlé horniny tř.1 - 4 pod násypy z hornin soudržných do 92% PS a hornin nesoudržných sypkých relativní ulehlosti I(d) do 0,8</v>
      </c>
      <c r="BB40" s="141"/>
      <c r="BC40" s="141"/>
      <c r="BD40" s="141"/>
      <c r="BE40" s="141"/>
      <c r="BF40" s="141"/>
      <c r="BG40" s="141"/>
      <c r="BH40" s="141"/>
    </row>
    <row r="41" spans="1:60" outlineLevel="1" x14ac:dyDescent="0.2">
      <c r="A41" s="164">
        <v>9</v>
      </c>
      <c r="B41" s="165" t="s">
        <v>288</v>
      </c>
      <c r="C41" s="181" t="s">
        <v>289</v>
      </c>
      <c r="D41" s="166" t="s">
        <v>244</v>
      </c>
      <c r="E41" s="167">
        <v>667</v>
      </c>
      <c r="F41" s="168"/>
      <c r="G41" s="169">
        <f>ROUND(E41*F41,2)</f>
        <v>0</v>
      </c>
      <c r="H41" s="168"/>
      <c r="I41" s="169">
        <f>ROUND(E41*H41,2)</f>
        <v>0</v>
      </c>
      <c r="J41" s="168"/>
      <c r="K41" s="169">
        <f>ROUND(E41*J41,2)</f>
        <v>0</v>
      </c>
      <c r="L41" s="169">
        <v>21</v>
      </c>
      <c r="M41" s="169">
        <f>G41*(1+L41/100)</f>
        <v>0</v>
      </c>
      <c r="N41" s="167">
        <v>2.16</v>
      </c>
      <c r="O41" s="167">
        <f>ROUND(E41*N41,2)</f>
        <v>1440.72</v>
      </c>
      <c r="P41" s="167">
        <v>0</v>
      </c>
      <c r="Q41" s="167">
        <f>ROUND(E41*P41,2)</f>
        <v>0</v>
      </c>
      <c r="R41" s="169" t="s">
        <v>290</v>
      </c>
      <c r="S41" s="169" t="s">
        <v>234</v>
      </c>
      <c r="T41" s="170" t="s">
        <v>234</v>
      </c>
      <c r="U41" s="152">
        <v>1.085</v>
      </c>
      <c r="V41" s="152">
        <f>ROUND(E41*U41,2)</f>
        <v>723.7</v>
      </c>
      <c r="W41" s="152"/>
      <c r="X41" s="152" t="s">
        <v>285</v>
      </c>
      <c r="Y41" s="152" t="s">
        <v>236</v>
      </c>
      <c r="Z41" s="141"/>
      <c r="AA41" s="141"/>
      <c r="AB41" s="141"/>
      <c r="AC41" s="141"/>
      <c r="AD41" s="141"/>
      <c r="AE41" s="141"/>
      <c r="AF41" s="141"/>
      <c r="AG41" s="141" t="s">
        <v>286</v>
      </c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/>
      <c r="BG41" s="141"/>
      <c r="BH41" s="141"/>
    </row>
    <row r="42" spans="1:60" outlineLevel="2" x14ac:dyDescent="0.2">
      <c r="A42" s="148"/>
      <c r="B42" s="149"/>
      <c r="C42" s="182" t="s">
        <v>291</v>
      </c>
      <c r="D42" s="154"/>
      <c r="E42" s="155"/>
      <c r="F42" s="152"/>
      <c r="G42" s="152"/>
      <c r="H42" s="152"/>
      <c r="I42" s="152"/>
      <c r="J42" s="152"/>
      <c r="K42" s="152"/>
      <c r="L42" s="152"/>
      <c r="M42" s="152"/>
      <c r="N42" s="151"/>
      <c r="O42" s="151"/>
      <c r="P42" s="151"/>
      <c r="Q42" s="151"/>
      <c r="R42" s="152"/>
      <c r="S42" s="152"/>
      <c r="T42" s="152"/>
      <c r="U42" s="152"/>
      <c r="V42" s="152"/>
      <c r="W42" s="152"/>
      <c r="X42" s="152"/>
      <c r="Y42" s="152"/>
      <c r="Z42" s="141"/>
      <c r="AA42" s="141"/>
      <c r="AB42" s="141"/>
      <c r="AC42" s="141"/>
      <c r="AD42" s="141"/>
      <c r="AE42" s="141"/>
      <c r="AF42" s="141"/>
      <c r="AG42" s="141" t="s">
        <v>241</v>
      </c>
      <c r="AH42" s="141">
        <v>0</v>
      </c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1"/>
      <c r="BH42" s="141"/>
    </row>
    <row r="43" spans="1:60" outlineLevel="3" x14ac:dyDescent="0.2">
      <c r="A43" s="148"/>
      <c r="B43" s="149"/>
      <c r="C43" s="182" t="s">
        <v>292</v>
      </c>
      <c r="D43" s="154"/>
      <c r="E43" s="155">
        <v>500</v>
      </c>
      <c r="F43" s="152"/>
      <c r="G43" s="152"/>
      <c r="H43" s="152"/>
      <c r="I43" s="152"/>
      <c r="J43" s="152"/>
      <c r="K43" s="152"/>
      <c r="L43" s="152"/>
      <c r="M43" s="152"/>
      <c r="N43" s="151"/>
      <c r="O43" s="151"/>
      <c r="P43" s="151"/>
      <c r="Q43" s="151"/>
      <c r="R43" s="152"/>
      <c r="S43" s="152"/>
      <c r="T43" s="152"/>
      <c r="U43" s="152"/>
      <c r="V43" s="152"/>
      <c r="W43" s="152"/>
      <c r="X43" s="152"/>
      <c r="Y43" s="152"/>
      <c r="Z43" s="141"/>
      <c r="AA43" s="141"/>
      <c r="AB43" s="141"/>
      <c r="AC43" s="141"/>
      <c r="AD43" s="141"/>
      <c r="AE43" s="141"/>
      <c r="AF43" s="141"/>
      <c r="AG43" s="141" t="s">
        <v>241</v>
      </c>
      <c r="AH43" s="141">
        <v>0</v>
      </c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</row>
    <row r="44" spans="1:60" outlineLevel="3" x14ac:dyDescent="0.2">
      <c r="A44" s="148"/>
      <c r="B44" s="149"/>
      <c r="C44" s="182" t="s">
        <v>293</v>
      </c>
      <c r="D44" s="154"/>
      <c r="E44" s="155"/>
      <c r="F44" s="152"/>
      <c r="G44" s="152"/>
      <c r="H44" s="152"/>
      <c r="I44" s="152"/>
      <c r="J44" s="152"/>
      <c r="K44" s="152"/>
      <c r="L44" s="152"/>
      <c r="M44" s="152"/>
      <c r="N44" s="151"/>
      <c r="O44" s="151"/>
      <c r="P44" s="151"/>
      <c r="Q44" s="151"/>
      <c r="R44" s="152"/>
      <c r="S44" s="152"/>
      <c r="T44" s="152"/>
      <c r="U44" s="152"/>
      <c r="V44" s="152"/>
      <c r="W44" s="152"/>
      <c r="X44" s="152"/>
      <c r="Y44" s="152"/>
      <c r="Z44" s="141"/>
      <c r="AA44" s="141"/>
      <c r="AB44" s="141"/>
      <c r="AC44" s="141"/>
      <c r="AD44" s="141"/>
      <c r="AE44" s="141"/>
      <c r="AF44" s="141"/>
      <c r="AG44" s="141" t="s">
        <v>241</v>
      </c>
      <c r="AH44" s="141">
        <v>0</v>
      </c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/>
      <c r="BG44" s="141"/>
      <c r="BH44" s="141"/>
    </row>
    <row r="45" spans="1:60" outlineLevel="3" x14ac:dyDescent="0.2">
      <c r="A45" s="148"/>
      <c r="B45" s="149"/>
      <c r="C45" s="182" t="s">
        <v>294</v>
      </c>
      <c r="D45" s="154"/>
      <c r="E45" s="155">
        <v>92</v>
      </c>
      <c r="F45" s="152"/>
      <c r="G45" s="152"/>
      <c r="H45" s="152"/>
      <c r="I45" s="152"/>
      <c r="J45" s="152"/>
      <c r="K45" s="152"/>
      <c r="L45" s="152"/>
      <c r="M45" s="152"/>
      <c r="N45" s="151"/>
      <c r="O45" s="151"/>
      <c r="P45" s="151"/>
      <c r="Q45" s="151"/>
      <c r="R45" s="152"/>
      <c r="S45" s="152"/>
      <c r="T45" s="152"/>
      <c r="U45" s="152"/>
      <c r="V45" s="152"/>
      <c r="W45" s="152"/>
      <c r="X45" s="152"/>
      <c r="Y45" s="152"/>
      <c r="Z45" s="141"/>
      <c r="AA45" s="141"/>
      <c r="AB45" s="141"/>
      <c r="AC45" s="141"/>
      <c r="AD45" s="141"/>
      <c r="AE45" s="141"/>
      <c r="AF45" s="141"/>
      <c r="AG45" s="141" t="s">
        <v>241</v>
      </c>
      <c r="AH45" s="141">
        <v>0</v>
      </c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/>
      <c r="BG45" s="141"/>
      <c r="BH45" s="141"/>
    </row>
    <row r="46" spans="1:60" outlineLevel="3" x14ac:dyDescent="0.2">
      <c r="A46" s="148"/>
      <c r="B46" s="149"/>
      <c r="C46" s="182" t="s">
        <v>295</v>
      </c>
      <c r="D46" s="154"/>
      <c r="E46" s="155"/>
      <c r="F46" s="152"/>
      <c r="G46" s="152"/>
      <c r="H46" s="152"/>
      <c r="I46" s="152"/>
      <c r="J46" s="152"/>
      <c r="K46" s="152"/>
      <c r="L46" s="152"/>
      <c r="M46" s="152"/>
      <c r="N46" s="151"/>
      <c r="O46" s="151"/>
      <c r="P46" s="151"/>
      <c r="Q46" s="151"/>
      <c r="R46" s="152"/>
      <c r="S46" s="152"/>
      <c r="T46" s="152"/>
      <c r="U46" s="152"/>
      <c r="V46" s="152"/>
      <c r="W46" s="152"/>
      <c r="X46" s="152"/>
      <c r="Y46" s="152"/>
      <c r="Z46" s="141"/>
      <c r="AA46" s="141"/>
      <c r="AB46" s="141"/>
      <c r="AC46" s="141"/>
      <c r="AD46" s="141"/>
      <c r="AE46" s="141"/>
      <c r="AF46" s="141"/>
      <c r="AG46" s="141" t="s">
        <v>241</v>
      </c>
      <c r="AH46" s="141">
        <v>0</v>
      </c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</row>
    <row r="47" spans="1:60" outlineLevel="3" x14ac:dyDescent="0.2">
      <c r="A47" s="148"/>
      <c r="B47" s="149"/>
      <c r="C47" s="182" t="s">
        <v>296</v>
      </c>
      <c r="D47" s="154"/>
      <c r="E47" s="155">
        <v>75</v>
      </c>
      <c r="F47" s="152"/>
      <c r="G47" s="152"/>
      <c r="H47" s="152"/>
      <c r="I47" s="152"/>
      <c r="J47" s="152"/>
      <c r="K47" s="152"/>
      <c r="L47" s="152"/>
      <c r="M47" s="152"/>
      <c r="N47" s="151"/>
      <c r="O47" s="151"/>
      <c r="P47" s="151"/>
      <c r="Q47" s="151"/>
      <c r="R47" s="152"/>
      <c r="S47" s="152"/>
      <c r="T47" s="152"/>
      <c r="U47" s="152"/>
      <c r="V47" s="152"/>
      <c r="W47" s="152"/>
      <c r="X47" s="152"/>
      <c r="Y47" s="152"/>
      <c r="Z47" s="141"/>
      <c r="AA47" s="141"/>
      <c r="AB47" s="141"/>
      <c r="AC47" s="141"/>
      <c r="AD47" s="141"/>
      <c r="AE47" s="141"/>
      <c r="AF47" s="141"/>
      <c r="AG47" s="141" t="s">
        <v>241</v>
      </c>
      <c r="AH47" s="141">
        <v>0</v>
      </c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</row>
    <row r="48" spans="1:60" ht="22.5" outlineLevel="1" x14ac:dyDescent="0.2">
      <c r="A48" s="164">
        <v>10</v>
      </c>
      <c r="B48" s="165" t="s">
        <v>297</v>
      </c>
      <c r="C48" s="181" t="s">
        <v>298</v>
      </c>
      <c r="D48" s="166" t="s">
        <v>299</v>
      </c>
      <c r="E48" s="167">
        <v>150</v>
      </c>
      <c r="F48" s="168"/>
      <c r="G48" s="169">
        <f>ROUND(E48*F48,2)</f>
        <v>0</v>
      </c>
      <c r="H48" s="168"/>
      <c r="I48" s="169">
        <f>ROUND(E48*H48,2)</f>
        <v>0</v>
      </c>
      <c r="J48" s="168"/>
      <c r="K48" s="169">
        <f>ROUND(E48*J48,2)</f>
        <v>0</v>
      </c>
      <c r="L48" s="169">
        <v>21</v>
      </c>
      <c r="M48" s="169">
        <f>G48*(1+L48/100)</f>
        <v>0</v>
      </c>
      <c r="N48" s="167">
        <v>0.43683</v>
      </c>
      <c r="O48" s="167">
        <f>ROUND(E48*N48,2)</f>
        <v>65.52</v>
      </c>
      <c r="P48" s="167">
        <v>0</v>
      </c>
      <c r="Q48" s="167">
        <f>ROUND(E48*P48,2)</f>
        <v>0</v>
      </c>
      <c r="R48" s="169" t="s">
        <v>233</v>
      </c>
      <c r="S48" s="169" t="s">
        <v>234</v>
      </c>
      <c r="T48" s="170" t="s">
        <v>234</v>
      </c>
      <c r="U48" s="152">
        <v>0.78512999999999999</v>
      </c>
      <c r="V48" s="152">
        <f>ROUND(E48*U48,2)</f>
        <v>117.77</v>
      </c>
      <c r="W48" s="152"/>
      <c r="X48" s="152" t="s">
        <v>235</v>
      </c>
      <c r="Y48" s="152" t="s">
        <v>236</v>
      </c>
      <c r="Z48" s="141"/>
      <c r="AA48" s="141"/>
      <c r="AB48" s="141"/>
      <c r="AC48" s="141"/>
      <c r="AD48" s="141"/>
      <c r="AE48" s="141"/>
      <c r="AF48" s="141"/>
      <c r="AG48" s="141" t="s">
        <v>237</v>
      </c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</row>
    <row r="49" spans="1:60" ht="22.5" outlineLevel="2" x14ac:dyDescent="0.2">
      <c r="A49" s="148"/>
      <c r="B49" s="149"/>
      <c r="C49" s="265" t="s">
        <v>300</v>
      </c>
      <c r="D49" s="266"/>
      <c r="E49" s="266"/>
      <c r="F49" s="266"/>
      <c r="G49" s="266"/>
      <c r="H49" s="152"/>
      <c r="I49" s="152"/>
      <c r="J49" s="152"/>
      <c r="K49" s="152"/>
      <c r="L49" s="152"/>
      <c r="M49" s="152"/>
      <c r="N49" s="151"/>
      <c r="O49" s="151"/>
      <c r="P49" s="151"/>
      <c r="Q49" s="151"/>
      <c r="R49" s="152"/>
      <c r="S49" s="152"/>
      <c r="T49" s="152"/>
      <c r="U49" s="152"/>
      <c r="V49" s="152"/>
      <c r="W49" s="152"/>
      <c r="X49" s="152"/>
      <c r="Y49" s="152"/>
      <c r="Z49" s="141"/>
      <c r="AA49" s="141"/>
      <c r="AB49" s="141"/>
      <c r="AC49" s="141"/>
      <c r="AD49" s="141"/>
      <c r="AE49" s="141"/>
      <c r="AF49" s="141"/>
      <c r="AG49" s="141" t="s">
        <v>239</v>
      </c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71" t="str">
        <f>C49</f>
        <v>Lože pro trativody, položení trubek, obsyp potrubí sypaninou z vhodných hornin, nebo materiálem připraveným podél výkopu ve vzdálenosti do 3 m od jeho kraje.  Bez výkopu rýhy.</v>
      </c>
      <c r="BB49" s="141"/>
      <c r="BC49" s="141"/>
      <c r="BD49" s="141"/>
      <c r="BE49" s="141"/>
      <c r="BF49" s="141"/>
      <c r="BG49" s="141"/>
      <c r="BH49" s="141"/>
    </row>
    <row r="50" spans="1:60" outlineLevel="2" x14ac:dyDescent="0.2">
      <c r="A50" s="148"/>
      <c r="B50" s="149"/>
      <c r="C50" s="182" t="s">
        <v>301</v>
      </c>
      <c r="D50" s="154"/>
      <c r="E50" s="155">
        <v>150</v>
      </c>
      <c r="F50" s="152"/>
      <c r="G50" s="152"/>
      <c r="H50" s="152"/>
      <c r="I50" s="152"/>
      <c r="J50" s="152"/>
      <c r="K50" s="152"/>
      <c r="L50" s="152"/>
      <c r="M50" s="152"/>
      <c r="N50" s="151"/>
      <c r="O50" s="151"/>
      <c r="P50" s="151"/>
      <c r="Q50" s="151"/>
      <c r="R50" s="152"/>
      <c r="S50" s="152"/>
      <c r="T50" s="152"/>
      <c r="U50" s="152"/>
      <c r="V50" s="152"/>
      <c r="W50" s="152"/>
      <c r="X50" s="152"/>
      <c r="Y50" s="152"/>
      <c r="Z50" s="141"/>
      <c r="AA50" s="141"/>
      <c r="AB50" s="141"/>
      <c r="AC50" s="141"/>
      <c r="AD50" s="141"/>
      <c r="AE50" s="141"/>
      <c r="AF50" s="141"/>
      <c r="AG50" s="141" t="s">
        <v>241</v>
      </c>
      <c r="AH50" s="141">
        <v>0</v>
      </c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</row>
    <row r="51" spans="1:60" outlineLevel="1" x14ac:dyDescent="0.2">
      <c r="A51" s="164">
        <v>11</v>
      </c>
      <c r="B51" s="165" t="s">
        <v>302</v>
      </c>
      <c r="C51" s="181" t="s">
        <v>303</v>
      </c>
      <c r="D51" s="166" t="s">
        <v>299</v>
      </c>
      <c r="E51" s="167">
        <v>784</v>
      </c>
      <c r="F51" s="168"/>
      <c r="G51" s="169">
        <f>ROUND(E51*F51,2)</f>
        <v>0</v>
      </c>
      <c r="H51" s="168"/>
      <c r="I51" s="169">
        <f>ROUND(E51*H51,2)</f>
        <v>0</v>
      </c>
      <c r="J51" s="168"/>
      <c r="K51" s="169">
        <f>ROUND(E51*J51,2)</f>
        <v>0</v>
      </c>
      <c r="L51" s="169">
        <v>21</v>
      </c>
      <c r="M51" s="169">
        <f>G51*(1+L51/100)</f>
        <v>0</v>
      </c>
      <c r="N51" s="167">
        <v>8.4400000000000003E-2</v>
      </c>
      <c r="O51" s="167">
        <f>ROUND(E51*N51,2)</f>
        <v>66.17</v>
      </c>
      <c r="P51" s="167">
        <v>0</v>
      </c>
      <c r="Q51" s="167">
        <f>ROUND(E51*P51,2)</f>
        <v>0</v>
      </c>
      <c r="R51" s="169"/>
      <c r="S51" s="169" t="s">
        <v>267</v>
      </c>
      <c r="T51" s="170" t="s">
        <v>275</v>
      </c>
      <c r="U51" s="152">
        <v>3.9530500000000002</v>
      </c>
      <c r="V51" s="152">
        <f>ROUND(E51*U51,2)</f>
        <v>3099.19</v>
      </c>
      <c r="W51" s="152"/>
      <c r="X51" s="152" t="s">
        <v>235</v>
      </c>
      <c r="Y51" s="152" t="s">
        <v>236</v>
      </c>
      <c r="Z51" s="141"/>
      <c r="AA51" s="141"/>
      <c r="AB51" s="141"/>
      <c r="AC51" s="141"/>
      <c r="AD51" s="141"/>
      <c r="AE51" s="141"/>
      <c r="AF51" s="141"/>
      <c r="AG51" s="141" t="s">
        <v>237</v>
      </c>
      <c r="AH51" s="141"/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</row>
    <row r="52" spans="1:60" outlineLevel="2" x14ac:dyDescent="0.2">
      <c r="A52" s="148"/>
      <c r="B52" s="149"/>
      <c r="C52" s="253" t="s">
        <v>304</v>
      </c>
      <c r="D52" s="254"/>
      <c r="E52" s="254"/>
      <c r="F52" s="254"/>
      <c r="G52" s="254"/>
      <c r="H52" s="152"/>
      <c r="I52" s="152"/>
      <c r="J52" s="152"/>
      <c r="K52" s="152"/>
      <c r="L52" s="152"/>
      <c r="M52" s="152"/>
      <c r="N52" s="151"/>
      <c r="O52" s="151"/>
      <c r="P52" s="151"/>
      <c r="Q52" s="151"/>
      <c r="R52" s="152"/>
      <c r="S52" s="152"/>
      <c r="T52" s="152"/>
      <c r="U52" s="152"/>
      <c r="V52" s="152"/>
      <c r="W52" s="152"/>
      <c r="X52" s="152"/>
      <c r="Y52" s="152"/>
      <c r="Z52" s="141"/>
      <c r="AA52" s="141"/>
      <c r="AB52" s="141"/>
      <c r="AC52" s="141"/>
      <c r="AD52" s="141"/>
      <c r="AE52" s="141"/>
      <c r="AF52" s="141"/>
      <c r="AG52" s="141" t="s">
        <v>246</v>
      </c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</row>
    <row r="53" spans="1:60" outlineLevel="3" x14ac:dyDescent="0.2">
      <c r="A53" s="148"/>
      <c r="B53" s="149"/>
      <c r="C53" s="267" t="s">
        <v>305</v>
      </c>
      <c r="D53" s="268"/>
      <c r="E53" s="268"/>
      <c r="F53" s="268"/>
      <c r="G53" s="268"/>
      <c r="H53" s="152"/>
      <c r="I53" s="152"/>
      <c r="J53" s="152"/>
      <c r="K53" s="152"/>
      <c r="L53" s="152"/>
      <c r="M53" s="152"/>
      <c r="N53" s="151"/>
      <c r="O53" s="151"/>
      <c r="P53" s="151"/>
      <c r="Q53" s="151"/>
      <c r="R53" s="152"/>
      <c r="S53" s="152"/>
      <c r="T53" s="152"/>
      <c r="U53" s="152"/>
      <c r="V53" s="152"/>
      <c r="W53" s="152"/>
      <c r="X53" s="152"/>
      <c r="Y53" s="152"/>
      <c r="Z53" s="141"/>
      <c r="AA53" s="141"/>
      <c r="AB53" s="141"/>
      <c r="AC53" s="141"/>
      <c r="AD53" s="141"/>
      <c r="AE53" s="141"/>
      <c r="AF53" s="141"/>
      <c r="AG53" s="141" t="s">
        <v>246</v>
      </c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</row>
    <row r="54" spans="1:60" outlineLevel="3" x14ac:dyDescent="0.2">
      <c r="A54" s="148"/>
      <c r="B54" s="149"/>
      <c r="C54" s="267" t="s">
        <v>306</v>
      </c>
      <c r="D54" s="268"/>
      <c r="E54" s="268"/>
      <c r="F54" s="268"/>
      <c r="G54" s="268"/>
      <c r="H54" s="152"/>
      <c r="I54" s="152"/>
      <c r="J54" s="152"/>
      <c r="K54" s="152"/>
      <c r="L54" s="152"/>
      <c r="M54" s="152"/>
      <c r="N54" s="151"/>
      <c r="O54" s="151"/>
      <c r="P54" s="151"/>
      <c r="Q54" s="151"/>
      <c r="R54" s="152"/>
      <c r="S54" s="152"/>
      <c r="T54" s="152"/>
      <c r="U54" s="152"/>
      <c r="V54" s="152"/>
      <c r="W54" s="152"/>
      <c r="X54" s="152"/>
      <c r="Y54" s="152"/>
      <c r="Z54" s="141"/>
      <c r="AA54" s="141"/>
      <c r="AB54" s="141"/>
      <c r="AC54" s="141"/>
      <c r="AD54" s="141"/>
      <c r="AE54" s="141"/>
      <c r="AF54" s="141"/>
      <c r="AG54" s="141" t="s">
        <v>246</v>
      </c>
      <c r="AH54" s="141"/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141"/>
      <c r="BH54" s="141"/>
    </row>
    <row r="55" spans="1:60" outlineLevel="3" x14ac:dyDescent="0.2">
      <c r="A55" s="148"/>
      <c r="B55" s="149"/>
      <c r="C55" s="267" t="s">
        <v>307</v>
      </c>
      <c r="D55" s="268"/>
      <c r="E55" s="268"/>
      <c r="F55" s="268"/>
      <c r="G55" s="268"/>
      <c r="H55" s="152"/>
      <c r="I55" s="152"/>
      <c r="J55" s="152"/>
      <c r="K55" s="152"/>
      <c r="L55" s="152"/>
      <c r="M55" s="152"/>
      <c r="N55" s="151"/>
      <c r="O55" s="151"/>
      <c r="P55" s="151"/>
      <c r="Q55" s="151"/>
      <c r="R55" s="152"/>
      <c r="S55" s="152"/>
      <c r="T55" s="152"/>
      <c r="U55" s="152"/>
      <c r="V55" s="152"/>
      <c r="W55" s="152"/>
      <c r="X55" s="152"/>
      <c r="Y55" s="152"/>
      <c r="Z55" s="141"/>
      <c r="AA55" s="141"/>
      <c r="AB55" s="141"/>
      <c r="AC55" s="141"/>
      <c r="AD55" s="141"/>
      <c r="AE55" s="141"/>
      <c r="AF55" s="141"/>
      <c r="AG55" s="141" t="s">
        <v>246</v>
      </c>
      <c r="AH55" s="141"/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41"/>
      <c r="BF55" s="141"/>
      <c r="BG55" s="141"/>
      <c r="BH55" s="141"/>
    </row>
    <row r="56" spans="1:60" outlineLevel="3" x14ac:dyDescent="0.2">
      <c r="A56" s="148"/>
      <c r="B56" s="149"/>
      <c r="C56" s="267" t="s">
        <v>308</v>
      </c>
      <c r="D56" s="268"/>
      <c r="E56" s="268"/>
      <c r="F56" s="268"/>
      <c r="G56" s="268"/>
      <c r="H56" s="152"/>
      <c r="I56" s="152"/>
      <c r="J56" s="152"/>
      <c r="K56" s="152"/>
      <c r="L56" s="152"/>
      <c r="M56" s="152"/>
      <c r="N56" s="151"/>
      <c r="O56" s="151"/>
      <c r="P56" s="151"/>
      <c r="Q56" s="151"/>
      <c r="R56" s="152"/>
      <c r="S56" s="152"/>
      <c r="T56" s="152"/>
      <c r="U56" s="152"/>
      <c r="V56" s="152"/>
      <c r="W56" s="152"/>
      <c r="X56" s="152"/>
      <c r="Y56" s="152"/>
      <c r="Z56" s="141"/>
      <c r="AA56" s="141"/>
      <c r="AB56" s="141"/>
      <c r="AC56" s="141"/>
      <c r="AD56" s="141"/>
      <c r="AE56" s="141"/>
      <c r="AF56" s="141"/>
      <c r="AG56" s="141" t="s">
        <v>246</v>
      </c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/>
      <c r="BG56" s="141"/>
      <c r="BH56" s="141"/>
    </row>
    <row r="57" spans="1:60" outlineLevel="2" x14ac:dyDescent="0.2">
      <c r="A57" s="148"/>
      <c r="B57" s="149"/>
      <c r="C57" s="182" t="s">
        <v>309</v>
      </c>
      <c r="D57" s="154"/>
      <c r="E57" s="155"/>
      <c r="F57" s="152"/>
      <c r="G57" s="152"/>
      <c r="H57" s="152"/>
      <c r="I57" s="152"/>
      <c r="J57" s="152"/>
      <c r="K57" s="152"/>
      <c r="L57" s="152"/>
      <c r="M57" s="152"/>
      <c r="N57" s="151"/>
      <c r="O57" s="151"/>
      <c r="P57" s="151"/>
      <c r="Q57" s="151"/>
      <c r="R57" s="152"/>
      <c r="S57" s="152"/>
      <c r="T57" s="152"/>
      <c r="U57" s="152"/>
      <c r="V57" s="152"/>
      <c r="W57" s="152"/>
      <c r="X57" s="152"/>
      <c r="Y57" s="152"/>
      <c r="Z57" s="141"/>
      <c r="AA57" s="141"/>
      <c r="AB57" s="141"/>
      <c r="AC57" s="141"/>
      <c r="AD57" s="141"/>
      <c r="AE57" s="141"/>
      <c r="AF57" s="141"/>
      <c r="AG57" s="141" t="s">
        <v>241</v>
      </c>
      <c r="AH57" s="141">
        <v>0</v>
      </c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41"/>
    </row>
    <row r="58" spans="1:60" outlineLevel="3" x14ac:dyDescent="0.2">
      <c r="A58" s="148"/>
      <c r="B58" s="149"/>
      <c r="C58" s="182" t="s">
        <v>310</v>
      </c>
      <c r="D58" s="154"/>
      <c r="E58" s="155">
        <v>784</v>
      </c>
      <c r="F58" s="152"/>
      <c r="G58" s="152"/>
      <c r="H58" s="152"/>
      <c r="I58" s="152"/>
      <c r="J58" s="152"/>
      <c r="K58" s="152"/>
      <c r="L58" s="152"/>
      <c r="M58" s="152"/>
      <c r="N58" s="151"/>
      <c r="O58" s="151"/>
      <c r="P58" s="151"/>
      <c r="Q58" s="151"/>
      <c r="R58" s="152"/>
      <c r="S58" s="152"/>
      <c r="T58" s="152"/>
      <c r="U58" s="152"/>
      <c r="V58" s="152"/>
      <c r="W58" s="152"/>
      <c r="X58" s="152"/>
      <c r="Y58" s="152"/>
      <c r="Z58" s="141"/>
      <c r="AA58" s="141"/>
      <c r="AB58" s="141"/>
      <c r="AC58" s="141"/>
      <c r="AD58" s="141"/>
      <c r="AE58" s="141"/>
      <c r="AF58" s="141"/>
      <c r="AG58" s="141" t="s">
        <v>241</v>
      </c>
      <c r="AH58" s="141">
        <v>0</v>
      </c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/>
      <c r="BG58" s="141"/>
      <c r="BH58" s="141"/>
    </row>
    <row r="59" spans="1:60" outlineLevel="1" x14ac:dyDescent="0.2">
      <c r="A59" s="164">
        <v>12</v>
      </c>
      <c r="B59" s="165" t="s">
        <v>311</v>
      </c>
      <c r="C59" s="181" t="s">
        <v>312</v>
      </c>
      <c r="D59" s="166" t="s">
        <v>283</v>
      </c>
      <c r="E59" s="167">
        <v>2070</v>
      </c>
      <c r="F59" s="168"/>
      <c r="G59" s="169">
        <f>ROUND(E59*F59,2)</f>
        <v>0</v>
      </c>
      <c r="H59" s="168"/>
      <c r="I59" s="169">
        <f>ROUND(E59*H59,2)</f>
        <v>0</v>
      </c>
      <c r="J59" s="168"/>
      <c r="K59" s="169">
        <f>ROUND(E59*J59,2)</f>
        <v>0</v>
      </c>
      <c r="L59" s="169">
        <v>21</v>
      </c>
      <c r="M59" s="169">
        <f>G59*(1+L59/100)</f>
        <v>0</v>
      </c>
      <c r="N59" s="167">
        <v>0</v>
      </c>
      <c r="O59" s="167">
        <f>ROUND(E59*N59,2)</f>
        <v>0</v>
      </c>
      <c r="P59" s="167">
        <v>0</v>
      </c>
      <c r="Q59" s="167">
        <f>ROUND(E59*P59,2)</f>
        <v>0</v>
      </c>
      <c r="R59" s="169"/>
      <c r="S59" s="169" t="s">
        <v>267</v>
      </c>
      <c r="T59" s="170" t="s">
        <v>275</v>
      </c>
      <c r="U59" s="152">
        <v>0</v>
      </c>
      <c r="V59" s="152">
        <f>ROUND(E59*U59,2)</f>
        <v>0</v>
      </c>
      <c r="W59" s="152"/>
      <c r="X59" s="152" t="s">
        <v>235</v>
      </c>
      <c r="Y59" s="152" t="s">
        <v>236</v>
      </c>
      <c r="Z59" s="141"/>
      <c r="AA59" s="141"/>
      <c r="AB59" s="141"/>
      <c r="AC59" s="141"/>
      <c r="AD59" s="141"/>
      <c r="AE59" s="141"/>
      <c r="AF59" s="141"/>
      <c r="AG59" s="141" t="s">
        <v>237</v>
      </c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/>
      <c r="BG59" s="141"/>
      <c r="BH59" s="141"/>
    </row>
    <row r="60" spans="1:60" outlineLevel="2" x14ac:dyDescent="0.2">
      <c r="A60" s="148"/>
      <c r="B60" s="149"/>
      <c r="C60" s="253" t="s">
        <v>313</v>
      </c>
      <c r="D60" s="254"/>
      <c r="E60" s="254"/>
      <c r="F60" s="254"/>
      <c r="G60" s="254"/>
      <c r="H60" s="152"/>
      <c r="I60" s="152"/>
      <c r="J60" s="152"/>
      <c r="K60" s="152"/>
      <c r="L60" s="152"/>
      <c r="M60" s="152"/>
      <c r="N60" s="151"/>
      <c r="O60" s="151"/>
      <c r="P60" s="151"/>
      <c r="Q60" s="151"/>
      <c r="R60" s="152"/>
      <c r="S60" s="152"/>
      <c r="T60" s="152"/>
      <c r="U60" s="152"/>
      <c r="V60" s="152"/>
      <c r="W60" s="152"/>
      <c r="X60" s="152"/>
      <c r="Y60" s="152"/>
      <c r="Z60" s="141"/>
      <c r="AA60" s="141"/>
      <c r="AB60" s="141"/>
      <c r="AC60" s="141"/>
      <c r="AD60" s="141"/>
      <c r="AE60" s="141"/>
      <c r="AF60" s="141"/>
      <c r="AG60" s="141" t="s">
        <v>246</v>
      </c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</row>
    <row r="61" spans="1:60" outlineLevel="2" x14ac:dyDescent="0.2">
      <c r="A61" s="148"/>
      <c r="B61" s="149"/>
      <c r="C61" s="182" t="s">
        <v>314</v>
      </c>
      <c r="D61" s="154"/>
      <c r="E61" s="155">
        <v>2070</v>
      </c>
      <c r="F61" s="152"/>
      <c r="G61" s="152"/>
      <c r="H61" s="152"/>
      <c r="I61" s="152"/>
      <c r="J61" s="152"/>
      <c r="K61" s="152"/>
      <c r="L61" s="152"/>
      <c r="M61" s="152"/>
      <c r="N61" s="151"/>
      <c r="O61" s="151"/>
      <c r="P61" s="151"/>
      <c r="Q61" s="151"/>
      <c r="R61" s="152"/>
      <c r="S61" s="152"/>
      <c r="T61" s="152"/>
      <c r="U61" s="152"/>
      <c r="V61" s="152"/>
      <c r="W61" s="152"/>
      <c r="X61" s="152"/>
      <c r="Y61" s="152"/>
      <c r="Z61" s="141"/>
      <c r="AA61" s="141"/>
      <c r="AB61" s="141"/>
      <c r="AC61" s="141"/>
      <c r="AD61" s="141"/>
      <c r="AE61" s="141"/>
      <c r="AF61" s="141"/>
      <c r="AG61" s="141" t="s">
        <v>241</v>
      </c>
      <c r="AH61" s="141">
        <v>0</v>
      </c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1"/>
      <c r="BE61" s="141"/>
      <c r="BF61" s="141"/>
      <c r="BG61" s="141"/>
      <c r="BH61" s="141"/>
    </row>
    <row r="62" spans="1:60" outlineLevel="1" x14ac:dyDescent="0.2">
      <c r="A62" s="164">
        <v>13</v>
      </c>
      <c r="B62" s="165" t="s">
        <v>315</v>
      </c>
      <c r="C62" s="181" t="s">
        <v>316</v>
      </c>
      <c r="D62" s="166" t="s">
        <v>317</v>
      </c>
      <c r="E62" s="167">
        <v>4</v>
      </c>
      <c r="F62" s="168"/>
      <c r="G62" s="169">
        <f>ROUND(E62*F62,2)</f>
        <v>0</v>
      </c>
      <c r="H62" s="168"/>
      <c r="I62" s="169">
        <f>ROUND(E62*H62,2)</f>
        <v>0</v>
      </c>
      <c r="J62" s="168"/>
      <c r="K62" s="169">
        <f>ROUND(E62*J62,2)</f>
        <v>0</v>
      </c>
      <c r="L62" s="169">
        <v>21</v>
      </c>
      <c r="M62" s="169">
        <f>G62*(1+L62/100)</f>
        <v>0</v>
      </c>
      <c r="N62" s="167">
        <v>2.0111599999999998</v>
      </c>
      <c r="O62" s="167">
        <f>ROUND(E62*N62,2)</f>
        <v>8.0399999999999991</v>
      </c>
      <c r="P62" s="167">
        <v>0</v>
      </c>
      <c r="Q62" s="167">
        <f>ROUND(E62*P62,2)</f>
        <v>0</v>
      </c>
      <c r="R62" s="169"/>
      <c r="S62" s="169" t="s">
        <v>267</v>
      </c>
      <c r="T62" s="170" t="s">
        <v>275</v>
      </c>
      <c r="U62" s="152">
        <v>6.4911500000000002</v>
      </c>
      <c r="V62" s="152">
        <f>ROUND(E62*U62,2)</f>
        <v>25.96</v>
      </c>
      <c r="W62" s="152"/>
      <c r="X62" s="152" t="s">
        <v>235</v>
      </c>
      <c r="Y62" s="152" t="s">
        <v>236</v>
      </c>
      <c r="Z62" s="141"/>
      <c r="AA62" s="141"/>
      <c r="AB62" s="141"/>
      <c r="AC62" s="141"/>
      <c r="AD62" s="141"/>
      <c r="AE62" s="141"/>
      <c r="AF62" s="141"/>
      <c r="AG62" s="141" t="s">
        <v>237</v>
      </c>
      <c r="AH62" s="141"/>
      <c r="AI62" s="141"/>
      <c r="AJ62" s="141"/>
      <c r="AK62" s="141"/>
      <c r="AL62" s="141"/>
      <c r="AM62" s="141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1"/>
      <c r="BC62" s="141"/>
      <c r="BD62" s="141"/>
      <c r="BE62" s="141"/>
      <c r="BF62" s="141"/>
      <c r="BG62" s="141"/>
      <c r="BH62" s="141"/>
    </row>
    <row r="63" spans="1:60" outlineLevel="2" x14ac:dyDescent="0.2">
      <c r="A63" s="148"/>
      <c r="B63" s="149"/>
      <c r="C63" s="253" t="s">
        <v>318</v>
      </c>
      <c r="D63" s="254"/>
      <c r="E63" s="254"/>
      <c r="F63" s="254"/>
      <c r="G63" s="254"/>
      <c r="H63" s="152"/>
      <c r="I63" s="152"/>
      <c r="J63" s="152"/>
      <c r="K63" s="152"/>
      <c r="L63" s="152"/>
      <c r="M63" s="152"/>
      <c r="N63" s="151"/>
      <c r="O63" s="151"/>
      <c r="P63" s="151"/>
      <c r="Q63" s="151"/>
      <c r="R63" s="152"/>
      <c r="S63" s="152"/>
      <c r="T63" s="152"/>
      <c r="U63" s="152"/>
      <c r="V63" s="152"/>
      <c r="W63" s="152"/>
      <c r="X63" s="152"/>
      <c r="Y63" s="152"/>
      <c r="Z63" s="141"/>
      <c r="AA63" s="141"/>
      <c r="AB63" s="141"/>
      <c r="AC63" s="141"/>
      <c r="AD63" s="141"/>
      <c r="AE63" s="141"/>
      <c r="AF63" s="141"/>
      <c r="AG63" s="141" t="s">
        <v>246</v>
      </c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1"/>
      <c r="BC63" s="141"/>
      <c r="BD63" s="141"/>
      <c r="BE63" s="141"/>
      <c r="BF63" s="141"/>
      <c r="BG63" s="141"/>
      <c r="BH63" s="141"/>
    </row>
    <row r="64" spans="1:60" outlineLevel="2" x14ac:dyDescent="0.2">
      <c r="A64" s="148"/>
      <c r="B64" s="149"/>
      <c r="C64" s="182" t="s">
        <v>319</v>
      </c>
      <c r="D64" s="154"/>
      <c r="E64" s="155">
        <v>4</v>
      </c>
      <c r="F64" s="152"/>
      <c r="G64" s="152"/>
      <c r="H64" s="152"/>
      <c r="I64" s="152"/>
      <c r="J64" s="152"/>
      <c r="K64" s="152"/>
      <c r="L64" s="152"/>
      <c r="M64" s="152"/>
      <c r="N64" s="151"/>
      <c r="O64" s="151"/>
      <c r="P64" s="151"/>
      <c r="Q64" s="151"/>
      <c r="R64" s="152"/>
      <c r="S64" s="152"/>
      <c r="T64" s="152"/>
      <c r="U64" s="152"/>
      <c r="V64" s="152"/>
      <c r="W64" s="152"/>
      <c r="X64" s="152"/>
      <c r="Y64" s="152"/>
      <c r="Z64" s="141"/>
      <c r="AA64" s="141"/>
      <c r="AB64" s="141"/>
      <c r="AC64" s="141"/>
      <c r="AD64" s="141"/>
      <c r="AE64" s="141"/>
      <c r="AF64" s="141"/>
      <c r="AG64" s="141" t="s">
        <v>241</v>
      </c>
      <c r="AH64" s="141">
        <v>0</v>
      </c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1"/>
      <c r="BC64" s="141"/>
      <c r="BD64" s="141"/>
      <c r="BE64" s="141"/>
      <c r="BF64" s="141"/>
      <c r="BG64" s="141"/>
      <c r="BH64" s="141"/>
    </row>
    <row r="65" spans="1:60" x14ac:dyDescent="0.2">
      <c r="A65" s="157" t="s">
        <v>228</v>
      </c>
      <c r="B65" s="158" t="s">
        <v>122</v>
      </c>
      <c r="C65" s="180" t="s">
        <v>123</v>
      </c>
      <c r="D65" s="159"/>
      <c r="E65" s="160"/>
      <c r="F65" s="161"/>
      <c r="G65" s="161">
        <f>SUMIF(AG66:AG129,"&lt;&gt;NOR",G66:G129)</f>
        <v>0</v>
      </c>
      <c r="H65" s="161"/>
      <c r="I65" s="161">
        <f>SUM(I66:I129)</f>
        <v>0</v>
      </c>
      <c r="J65" s="161"/>
      <c r="K65" s="161">
        <f>SUM(K66:K129)</f>
        <v>0</v>
      </c>
      <c r="L65" s="161"/>
      <c r="M65" s="161">
        <f>SUM(M66:M129)</f>
        <v>0</v>
      </c>
      <c r="N65" s="160"/>
      <c r="O65" s="160">
        <f>SUM(O66:O129)</f>
        <v>4571.37</v>
      </c>
      <c r="P65" s="160"/>
      <c r="Q65" s="160">
        <f>SUM(Q66:Q129)</f>
        <v>0</v>
      </c>
      <c r="R65" s="161"/>
      <c r="S65" s="161"/>
      <c r="T65" s="162"/>
      <c r="U65" s="156"/>
      <c r="V65" s="156">
        <f>SUM(V66:V129)</f>
        <v>147178.38999999998</v>
      </c>
      <c r="W65" s="156"/>
      <c r="X65" s="156"/>
      <c r="Y65" s="156"/>
      <c r="AG65" t="s">
        <v>229</v>
      </c>
    </row>
    <row r="66" spans="1:60" ht="22.5" outlineLevel="1" x14ac:dyDescent="0.2">
      <c r="A66" s="164">
        <v>14</v>
      </c>
      <c r="B66" s="165" t="s">
        <v>320</v>
      </c>
      <c r="C66" s="181" t="s">
        <v>321</v>
      </c>
      <c r="D66" s="166" t="s">
        <v>244</v>
      </c>
      <c r="E66" s="167">
        <v>175.74</v>
      </c>
      <c r="F66" s="168"/>
      <c r="G66" s="169">
        <f>ROUND(E66*F66,2)</f>
        <v>0</v>
      </c>
      <c r="H66" s="168"/>
      <c r="I66" s="169">
        <f>ROUND(E66*H66,2)</f>
        <v>0</v>
      </c>
      <c r="J66" s="168"/>
      <c r="K66" s="169">
        <f>ROUND(E66*J66,2)</f>
        <v>0</v>
      </c>
      <c r="L66" s="169">
        <v>21</v>
      </c>
      <c r="M66" s="169">
        <f>G66*(1+L66/100)</f>
        <v>0</v>
      </c>
      <c r="N66" s="167">
        <v>2.6125600000000002</v>
      </c>
      <c r="O66" s="167">
        <f>ROUND(E66*N66,2)</f>
        <v>459.13</v>
      </c>
      <c r="P66" s="167">
        <v>0</v>
      </c>
      <c r="Q66" s="167">
        <f>ROUND(E66*P66,2)</f>
        <v>0</v>
      </c>
      <c r="R66" s="169" t="s">
        <v>322</v>
      </c>
      <c r="S66" s="169" t="s">
        <v>234</v>
      </c>
      <c r="T66" s="170" t="s">
        <v>234</v>
      </c>
      <c r="U66" s="152">
        <v>3.0670000000000002</v>
      </c>
      <c r="V66" s="152">
        <f>ROUND(E66*U66,2)</f>
        <v>538.99</v>
      </c>
      <c r="W66" s="152"/>
      <c r="X66" s="152" t="s">
        <v>285</v>
      </c>
      <c r="Y66" s="152" t="s">
        <v>236</v>
      </c>
      <c r="Z66" s="141"/>
      <c r="AA66" s="141"/>
      <c r="AB66" s="141"/>
      <c r="AC66" s="141"/>
      <c r="AD66" s="141"/>
      <c r="AE66" s="141"/>
      <c r="AF66" s="141"/>
      <c r="AG66" s="141" t="s">
        <v>286</v>
      </c>
      <c r="AH66" s="141"/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1"/>
      <c r="BH66" s="141"/>
    </row>
    <row r="67" spans="1:60" ht="22.5" outlineLevel="2" x14ac:dyDescent="0.2">
      <c r="A67" s="148"/>
      <c r="B67" s="149"/>
      <c r="C67" s="265" t="s">
        <v>323</v>
      </c>
      <c r="D67" s="266"/>
      <c r="E67" s="266"/>
      <c r="F67" s="266"/>
      <c r="G67" s="266"/>
      <c r="H67" s="152"/>
      <c r="I67" s="152"/>
      <c r="J67" s="152"/>
      <c r="K67" s="152"/>
      <c r="L67" s="152"/>
      <c r="M67" s="152"/>
      <c r="N67" s="151"/>
      <c r="O67" s="151"/>
      <c r="P67" s="151"/>
      <c r="Q67" s="151"/>
      <c r="R67" s="152"/>
      <c r="S67" s="152"/>
      <c r="T67" s="152"/>
      <c r="U67" s="152"/>
      <c r="V67" s="152"/>
      <c r="W67" s="152"/>
      <c r="X67" s="152"/>
      <c r="Y67" s="152"/>
      <c r="Z67" s="141"/>
      <c r="AA67" s="141"/>
      <c r="AB67" s="141"/>
      <c r="AC67" s="141"/>
      <c r="AD67" s="141"/>
      <c r="AE67" s="141"/>
      <c r="AF67" s="141"/>
      <c r="AG67" s="141" t="s">
        <v>239</v>
      </c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71" t="str">
        <f>C67</f>
        <v>čistíren odpadních vod (mimo budovy), nádrží, vodojemů, žlabů nebo kanálů, včetně pomocného pracovního lešení o výšce podlahy do 1900 mm a pro zatížení do 1,5 kPa,</v>
      </c>
      <c r="BB67" s="141"/>
      <c r="BC67" s="141"/>
      <c r="BD67" s="141"/>
      <c r="BE67" s="141"/>
      <c r="BF67" s="141"/>
      <c r="BG67" s="141"/>
      <c r="BH67" s="141"/>
    </row>
    <row r="68" spans="1:60" outlineLevel="2" x14ac:dyDescent="0.2">
      <c r="A68" s="148"/>
      <c r="B68" s="149"/>
      <c r="C68" s="182" t="s">
        <v>324</v>
      </c>
      <c r="D68" s="154"/>
      <c r="E68" s="155"/>
      <c r="F68" s="152"/>
      <c r="G68" s="152"/>
      <c r="H68" s="152"/>
      <c r="I68" s="152"/>
      <c r="J68" s="152"/>
      <c r="K68" s="152"/>
      <c r="L68" s="152"/>
      <c r="M68" s="152"/>
      <c r="N68" s="151"/>
      <c r="O68" s="151"/>
      <c r="P68" s="151"/>
      <c r="Q68" s="151"/>
      <c r="R68" s="152"/>
      <c r="S68" s="152"/>
      <c r="T68" s="152"/>
      <c r="U68" s="152"/>
      <c r="V68" s="152"/>
      <c r="W68" s="152"/>
      <c r="X68" s="152"/>
      <c r="Y68" s="152"/>
      <c r="Z68" s="141"/>
      <c r="AA68" s="141"/>
      <c r="AB68" s="141"/>
      <c r="AC68" s="141"/>
      <c r="AD68" s="141"/>
      <c r="AE68" s="141"/>
      <c r="AF68" s="141"/>
      <c r="AG68" s="141" t="s">
        <v>241</v>
      </c>
      <c r="AH68" s="141">
        <v>0</v>
      </c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1"/>
      <c r="BD68" s="141"/>
      <c r="BE68" s="141"/>
      <c r="BF68" s="141"/>
      <c r="BG68" s="141"/>
      <c r="BH68" s="141"/>
    </row>
    <row r="69" spans="1:60" outlineLevel="3" x14ac:dyDescent="0.2">
      <c r="A69" s="148"/>
      <c r="B69" s="149"/>
      <c r="C69" s="182" t="s">
        <v>325</v>
      </c>
      <c r="D69" s="154"/>
      <c r="E69" s="155"/>
      <c r="F69" s="152"/>
      <c r="G69" s="152"/>
      <c r="H69" s="152"/>
      <c r="I69" s="152"/>
      <c r="J69" s="152"/>
      <c r="K69" s="152"/>
      <c r="L69" s="152"/>
      <c r="M69" s="152"/>
      <c r="N69" s="151"/>
      <c r="O69" s="151"/>
      <c r="P69" s="151"/>
      <c r="Q69" s="151"/>
      <c r="R69" s="152"/>
      <c r="S69" s="152"/>
      <c r="T69" s="152"/>
      <c r="U69" s="152"/>
      <c r="V69" s="152"/>
      <c r="W69" s="152"/>
      <c r="X69" s="152"/>
      <c r="Y69" s="152"/>
      <c r="Z69" s="141"/>
      <c r="AA69" s="141"/>
      <c r="AB69" s="141"/>
      <c r="AC69" s="141"/>
      <c r="AD69" s="141"/>
      <c r="AE69" s="141"/>
      <c r="AF69" s="141"/>
      <c r="AG69" s="141" t="s">
        <v>241</v>
      </c>
      <c r="AH69" s="141">
        <v>0</v>
      </c>
      <c r="AI69" s="141"/>
      <c r="AJ69" s="141"/>
      <c r="AK69" s="141"/>
      <c r="AL69" s="141"/>
      <c r="AM69" s="141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1"/>
      <c r="BC69" s="141"/>
      <c r="BD69" s="141"/>
      <c r="BE69" s="141"/>
      <c r="BF69" s="141"/>
      <c r="BG69" s="141"/>
      <c r="BH69" s="141"/>
    </row>
    <row r="70" spans="1:60" outlineLevel="3" x14ac:dyDescent="0.2">
      <c r="A70" s="148"/>
      <c r="B70" s="149"/>
      <c r="C70" s="182" t="s">
        <v>326</v>
      </c>
      <c r="D70" s="154"/>
      <c r="E70" s="155">
        <v>40.54</v>
      </c>
      <c r="F70" s="152"/>
      <c r="G70" s="152"/>
      <c r="H70" s="152"/>
      <c r="I70" s="152"/>
      <c r="J70" s="152"/>
      <c r="K70" s="152"/>
      <c r="L70" s="152"/>
      <c r="M70" s="152"/>
      <c r="N70" s="151"/>
      <c r="O70" s="151"/>
      <c r="P70" s="151"/>
      <c r="Q70" s="151"/>
      <c r="R70" s="152"/>
      <c r="S70" s="152"/>
      <c r="T70" s="152"/>
      <c r="U70" s="152"/>
      <c r="V70" s="152"/>
      <c r="W70" s="152"/>
      <c r="X70" s="152"/>
      <c r="Y70" s="152"/>
      <c r="Z70" s="141"/>
      <c r="AA70" s="141"/>
      <c r="AB70" s="141"/>
      <c r="AC70" s="141"/>
      <c r="AD70" s="141"/>
      <c r="AE70" s="141"/>
      <c r="AF70" s="141"/>
      <c r="AG70" s="141" t="s">
        <v>241</v>
      </c>
      <c r="AH70" s="141">
        <v>0</v>
      </c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</row>
    <row r="71" spans="1:60" outlineLevel="3" x14ac:dyDescent="0.2">
      <c r="A71" s="148"/>
      <c r="B71" s="149"/>
      <c r="C71" s="182" t="s">
        <v>327</v>
      </c>
      <c r="D71" s="154"/>
      <c r="E71" s="155">
        <v>127.7</v>
      </c>
      <c r="F71" s="152"/>
      <c r="G71" s="152"/>
      <c r="H71" s="152"/>
      <c r="I71" s="152"/>
      <c r="J71" s="152"/>
      <c r="K71" s="152"/>
      <c r="L71" s="152"/>
      <c r="M71" s="152"/>
      <c r="N71" s="151"/>
      <c r="O71" s="151"/>
      <c r="P71" s="151"/>
      <c r="Q71" s="151"/>
      <c r="R71" s="152"/>
      <c r="S71" s="152"/>
      <c r="T71" s="152"/>
      <c r="U71" s="152"/>
      <c r="V71" s="152"/>
      <c r="W71" s="152"/>
      <c r="X71" s="152"/>
      <c r="Y71" s="152"/>
      <c r="Z71" s="141"/>
      <c r="AA71" s="141"/>
      <c r="AB71" s="141"/>
      <c r="AC71" s="141"/>
      <c r="AD71" s="141"/>
      <c r="AE71" s="141"/>
      <c r="AF71" s="141"/>
      <c r="AG71" s="141" t="s">
        <v>241</v>
      </c>
      <c r="AH71" s="141">
        <v>0</v>
      </c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</row>
    <row r="72" spans="1:60" outlineLevel="3" x14ac:dyDescent="0.2">
      <c r="A72" s="148"/>
      <c r="B72" s="149"/>
      <c r="C72" s="182" t="s">
        <v>328</v>
      </c>
      <c r="D72" s="154"/>
      <c r="E72" s="155">
        <v>2.3199999999999998</v>
      </c>
      <c r="F72" s="152"/>
      <c r="G72" s="152"/>
      <c r="H72" s="152"/>
      <c r="I72" s="152"/>
      <c r="J72" s="152"/>
      <c r="K72" s="152"/>
      <c r="L72" s="152"/>
      <c r="M72" s="152"/>
      <c r="N72" s="151"/>
      <c r="O72" s="151"/>
      <c r="P72" s="151"/>
      <c r="Q72" s="151"/>
      <c r="R72" s="152"/>
      <c r="S72" s="152"/>
      <c r="T72" s="152"/>
      <c r="U72" s="152"/>
      <c r="V72" s="152"/>
      <c r="W72" s="152"/>
      <c r="X72" s="152"/>
      <c r="Y72" s="152"/>
      <c r="Z72" s="141"/>
      <c r="AA72" s="141"/>
      <c r="AB72" s="141"/>
      <c r="AC72" s="141"/>
      <c r="AD72" s="141"/>
      <c r="AE72" s="141"/>
      <c r="AF72" s="141"/>
      <c r="AG72" s="141" t="s">
        <v>241</v>
      </c>
      <c r="AH72" s="141">
        <v>0</v>
      </c>
      <c r="AI72" s="141"/>
      <c r="AJ72" s="141"/>
      <c r="AK72" s="141"/>
      <c r="AL72" s="141"/>
      <c r="AM72" s="141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1"/>
      <c r="BC72" s="141"/>
      <c r="BD72" s="141"/>
      <c r="BE72" s="141"/>
      <c r="BF72" s="141"/>
      <c r="BG72" s="141"/>
      <c r="BH72" s="141"/>
    </row>
    <row r="73" spans="1:60" outlineLevel="3" x14ac:dyDescent="0.2">
      <c r="A73" s="148"/>
      <c r="B73" s="149"/>
      <c r="C73" s="182" t="s">
        <v>329</v>
      </c>
      <c r="D73" s="154"/>
      <c r="E73" s="155">
        <v>1.37</v>
      </c>
      <c r="F73" s="152"/>
      <c r="G73" s="152"/>
      <c r="H73" s="152"/>
      <c r="I73" s="152"/>
      <c r="J73" s="152"/>
      <c r="K73" s="152"/>
      <c r="L73" s="152"/>
      <c r="M73" s="152"/>
      <c r="N73" s="151"/>
      <c r="O73" s="151"/>
      <c r="P73" s="151"/>
      <c r="Q73" s="151"/>
      <c r="R73" s="152"/>
      <c r="S73" s="152"/>
      <c r="T73" s="152"/>
      <c r="U73" s="152"/>
      <c r="V73" s="152"/>
      <c r="W73" s="152"/>
      <c r="X73" s="152"/>
      <c r="Y73" s="152"/>
      <c r="Z73" s="141"/>
      <c r="AA73" s="141"/>
      <c r="AB73" s="141"/>
      <c r="AC73" s="141"/>
      <c r="AD73" s="141"/>
      <c r="AE73" s="141"/>
      <c r="AF73" s="141"/>
      <c r="AG73" s="141" t="s">
        <v>241</v>
      </c>
      <c r="AH73" s="141">
        <v>0</v>
      </c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1"/>
      <c r="BC73" s="141"/>
      <c r="BD73" s="141"/>
      <c r="BE73" s="141"/>
      <c r="BF73" s="141"/>
      <c r="BG73" s="141"/>
      <c r="BH73" s="141"/>
    </row>
    <row r="74" spans="1:60" outlineLevel="3" x14ac:dyDescent="0.2">
      <c r="A74" s="148"/>
      <c r="B74" s="149"/>
      <c r="C74" s="182" t="s">
        <v>330</v>
      </c>
      <c r="D74" s="154"/>
      <c r="E74" s="155">
        <v>3.81</v>
      </c>
      <c r="F74" s="152"/>
      <c r="G74" s="152"/>
      <c r="H74" s="152"/>
      <c r="I74" s="152"/>
      <c r="J74" s="152"/>
      <c r="K74" s="152"/>
      <c r="L74" s="152"/>
      <c r="M74" s="152"/>
      <c r="N74" s="151"/>
      <c r="O74" s="151"/>
      <c r="P74" s="151"/>
      <c r="Q74" s="151"/>
      <c r="R74" s="152"/>
      <c r="S74" s="152"/>
      <c r="T74" s="152"/>
      <c r="U74" s="152"/>
      <c r="V74" s="152"/>
      <c r="W74" s="152"/>
      <c r="X74" s="152"/>
      <c r="Y74" s="152"/>
      <c r="Z74" s="141"/>
      <c r="AA74" s="141"/>
      <c r="AB74" s="141"/>
      <c r="AC74" s="141"/>
      <c r="AD74" s="141"/>
      <c r="AE74" s="141"/>
      <c r="AF74" s="141"/>
      <c r="AG74" s="141" t="s">
        <v>241</v>
      </c>
      <c r="AH74" s="141">
        <v>0</v>
      </c>
      <c r="AI74" s="141"/>
      <c r="AJ74" s="141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1"/>
      <c r="BC74" s="141"/>
      <c r="BD74" s="141"/>
      <c r="BE74" s="141"/>
      <c r="BF74" s="141"/>
      <c r="BG74" s="141"/>
      <c r="BH74" s="141"/>
    </row>
    <row r="75" spans="1:60" outlineLevel="1" x14ac:dyDescent="0.2">
      <c r="A75" s="164">
        <v>15</v>
      </c>
      <c r="B75" s="165" t="s">
        <v>331</v>
      </c>
      <c r="C75" s="181" t="s">
        <v>332</v>
      </c>
      <c r="D75" s="166" t="s">
        <v>317</v>
      </c>
      <c r="E75" s="167">
        <v>142</v>
      </c>
      <c r="F75" s="168"/>
      <c r="G75" s="169">
        <f>ROUND(E75*F75,2)</f>
        <v>0</v>
      </c>
      <c r="H75" s="168"/>
      <c r="I75" s="169">
        <f>ROUND(E75*H75,2)</f>
        <v>0</v>
      </c>
      <c r="J75" s="168"/>
      <c r="K75" s="169">
        <f>ROUND(E75*J75,2)</f>
        <v>0</v>
      </c>
      <c r="L75" s="169">
        <v>21</v>
      </c>
      <c r="M75" s="169">
        <f>G75*(1+L75/100)</f>
        <v>0</v>
      </c>
      <c r="N75" s="167">
        <v>5.0000000000000001E-3</v>
      </c>
      <c r="O75" s="167">
        <f>ROUND(E75*N75,2)</f>
        <v>0.71</v>
      </c>
      <c r="P75" s="167">
        <v>0</v>
      </c>
      <c r="Q75" s="167">
        <f>ROUND(E75*P75,2)</f>
        <v>0</v>
      </c>
      <c r="R75" s="169"/>
      <c r="S75" s="169" t="s">
        <v>267</v>
      </c>
      <c r="T75" s="170" t="s">
        <v>275</v>
      </c>
      <c r="U75" s="152">
        <v>6.0679999999999996</v>
      </c>
      <c r="V75" s="152">
        <f>ROUND(E75*U75,2)</f>
        <v>861.66</v>
      </c>
      <c r="W75" s="152"/>
      <c r="X75" s="152" t="s">
        <v>285</v>
      </c>
      <c r="Y75" s="152" t="s">
        <v>236</v>
      </c>
      <c r="Z75" s="141"/>
      <c r="AA75" s="141"/>
      <c r="AB75" s="141"/>
      <c r="AC75" s="141"/>
      <c r="AD75" s="141"/>
      <c r="AE75" s="141"/>
      <c r="AF75" s="141"/>
      <c r="AG75" s="141" t="s">
        <v>286</v>
      </c>
      <c r="AH75" s="141"/>
      <c r="AI75" s="141"/>
      <c r="AJ75" s="141"/>
      <c r="AK75" s="141"/>
      <c r="AL75" s="141"/>
      <c r="AM75" s="141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</row>
    <row r="76" spans="1:60" outlineLevel="2" x14ac:dyDescent="0.2">
      <c r="A76" s="148"/>
      <c r="B76" s="149"/>
      <c r="C76" s="253" t="s">
        <v>313</v>
      </c>
      <c r="D76" s="254"/>
      <c r="E76" s="254"/>
      <c r="F76" s="254"/>
      <c r="G76" s="254"/>
      <c r="H76" s="152"/>
      <c r="I76" s="152"/>
      <c r="J76" s="152"/>
      <c r="K76" s="152"/>
      <c r="L76" s="152"/>
      <c r="M76" s="152"/>
      <c r="N76" s="151"/>
      <c r="O76" s="151"/>
      <c r="P76" s="151"/>
      <c r="Q76" s="151"/>
      <c r="R76" s="152"/>
      <c r="S76" s="152"/>
      <c r="T76" s="152"/>
      <c r="U76" s="152"/>
      <c r="V76" s="152"/>
      <c r="W76" s="152"/>
      <c r="X76" s="152"/>
      <c r="Y76" s="152"/>
      <c r="Z76" s="141"/>
      <c r="AA76" s="141"/>
      <c r="AB76" s="141"/>
      <c r="AC76" s="141"/>
      <c r="AD76" s="141"/>
      <c r="AE76" s="141"/>
      <c r="AF76" s="141"/>
      <c r="AG76" s="141" t="s">
        <v>246</v>
      </c>
      <c r="AH76" s="141"/>
      <c r="AI76" s="141"/>
      <c r="AJ76" s="141"/>
      <c r="AK76" s="141"/>
      <c r="AL76" s="141"/>
      <c r="AM76" s="141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</row>
    <row r="77" spans="1:60" outlineLevel="2" x14ac:dyDescent="0.2">
      <c r="A77" s="148"/>
      <c r="B77" s="149"/>
      <c r="C77" s="182" t="s">
        <v>333</v>
      </c>
      <c r="D77" s="154"/>
      <c r="E77" s="155">
        <v>100</v>
      </c>
      <c r="F77" s="152"/>
      <c r="G77" s="152"/>
      <c r="H77" s="152"/>
      <c r="I77" s="152"/>
      <c r="J77" s="152"/>
      <c r="K77" s="152"/>
      <c r="L77" s="152"/>
      <c r="M77" s="152"/>
      <c r="N77" s="151"/>
      <c r="O77" s="151"/>
      <c r="P77" s="151"/>
      <c r="Q77" s="151"/>
      <c r="R77" s="152"/>
      <c r="S77" s="152"/>
      <c r="T77" s="152"/>
      <c r="U77" s="152"/>
      <c r="V77" s="152"/>
      <c r="W77" s="152"/>
      <c r="X77" s="152"/>
      <c r="Y77" s="152"/>
      <c r="Z77" s="141"/>
      <c r="AA77" s="141"/>
      <c r="AB77" s="141"/>
      <c r="AC77" s="141"/>
      <c r="AD77" s="141"/>
      <c r="AE77" s="141"/>
      <c r="AF77" s="141"/>
      <c r="AG77" s="141" t="s">
        <v>241</v>
      </c>
      <c r="AH77" s="141">
        <v>0</v>
      </c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</row>
    <row r="78" spans="1:60" outlineLevel="3" x14ac:dyDescent="0.2">
      <c r="A78" s="148"/>
      <c r="B78" s="149"/>
      <c r="C78" s="182" t="s">
        <v>334</v>
      </c>
      <c r="D78" s="154"/>
      <c r="E78" s="155">
        <v>42</v>
      </c>
      <c r="F78" s="152"/>
      <c r="G78" s="152"/>
      <c r="H78" s="152"/>
      <c r="I78" s="152"/>
      <c r="J78" s="152"/>
      <c r="K78" s="152"/>
      <c r="L78" s="152"/>
      <c r="M78" s="152"/>
      <c r="N78" s="151"/>
      <c r="O78" s="151"/>
      <c r="P78" s="151"/>
      <c r="Q78" s="151"/>
      <c r="R78" s="152"/>
      <c r="S78" s="152"/>
      <c r="T78" s="152"/>
      <c r="U78" s="152"/>
      <c r="V78" s="152"/>
      <c r="W78" s="152"/>
      <c r="X78" s="152"/>
      <c r="Y78" s="152"/>
      <c r="Z78" s="141"/>
      <c r="AA78" s="141"/>
      <c r="AB78" s="141"/>
      <c r="AC78" s="141"/>
      <c r="AD78" s="141"/>
      <c r="AE78" s="141"/>
      <c r="AF78" s="141"/>
      <c r="AG78" s="141" t="s">
        <v>241</v>
      </c>
      <c r="AH78" s="141">
        <v>0</v>
      </c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</row>
    <row r="79" spans="1:60" ht="22.5" outlineLevel="1" x14ac:dyDescent="0.2">
      <c r="A79" s="164">
        <v>16</v>
      </c>
      <c r="B79" s="165" t="s">
        <v>335</v>
      </c>
      <c r="C79" s="181" t="s">
        <v>336</v>
      </c>
      <c r="D79" s="166" t="s">
        <v>244</v>
      </c>
      <c r="E79" s="167">
        <v>711.5</v>
      </c>
      <c r="F79" s="168"/>
      <c r="G79" s="169">
        <f>ROUND(E79*F79,2)</f>
        <v>0</v>
      </c>
      <c r="H79" s="168"/>
      <c r="I79" s="169">
        <f>ROUND(E79*H79,2)</f>
        <v>0</v>
      </c>
      <c r="J79" s="168"/>
      <c r="K79" s="169">
        <f>ROUND(E79*J79,2)</f>
        <v>0</v>
      </c>
      <c r="L79" s="169">
        <v>21</v>
      </c>
      <c r="M79" s="169">
        <f>G79*(1+L79/100)</f>
        <v>0</v>
      </c>
      <c r="N79" s="167">
        <v>3.0541999999999998</v>
      </c>
      <c r="O79" s="167">
        <f>ROUND(E79*N79,2)</f>
        <v>2173.06</v>
      </c>
      <c r="P79" s="167">
        <v>0</v>
      </c>
      <c r="Q79" s="167">
        <f>ROUND(E79*P79,2)</f>
        <v>0</v>
      </c>
      <c r="R79" s="169"/>
      <c r="S79" s="169" t="s">
        <v>267</v>
      </c>
      <c r="T79" s="170" t="s">
        <v>275</v>
      </c>
      <c r="U79" s="152">
        <v>106.86109999999999</v>
      </c>
      <c r="V79" s="152">
        <f>ROUND(E79*U79,2)</f>
        <v>76031.67</v>
      </c>
      <c r="W79" s="152"/>
      <c r="X79" s="152" t="s">
        <v>235</v>
      </c>
      <c r="Y79" s="152" t="s">
        <v>236</v>
      </c>
      <c r="Z79" s="141"/>
      <c r="AA79" s="141"/>
      <c r="AB79" s="141"/>
      <c r="AC79" s="141"/>
      <c r="AD79" s="141"/>
      <c r="AE79" s="141"/>
      <c r="AF79" s="141"/>
      <c r="AG79" s="141" t="s">
        <v>237</v>
      </c>
      <c r="AH79" s="141"/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</row>
    <row r="80" spans="1:60" outlineLevel="2" x14ac:dyDescent="0.2">
      <c r="A80" s="148"/>
      <c r="B80" s="149"/>
      <c r="C80" s="253" t="s">
        <v>337</v>
      </c>
      <c r="D80" s="254"/>
      <c r="E80" s="254"/>
      <c r="F80" s="254"/>
      <c r="G80" s="254"/>
      <c r="H80" s="152"/>
      <c r="I80" s="152"/>
      <c r="J80" s="152"/>
      <c r="K80" s="152"/>
      <c r="L80" s="152"/>
      <c r="M80" s="152"/>
      <c r="N80" s="151"/>
      <c r="O80" s="151"/>
      <c r="P80" s="151"/>
      <c r="Q80" s="151"/>
      <c r="R80" s="152"/>
      <c r="S80" s="152"/>
      <c r="T80" s="152"/>
      <c r="U80" s="152"/>
      <c r="V80" s="152"/>
      <c r="W80" s="152"/>
      <c r="X80" s="152"/>
      <c r="Y80" s="152"/>
      <c r="Z80" s="141"/>
      <c r="AA80" s="141"/>
      <c r="AB80" s="141"/>
      <c r="AC80" s="141"/>
      <c r="AD80" s="141"/>
      <c r="AE80" s="141"/>
      <c r="AF80" s="141"/>
      <c r="AG80" s="141" t="s">
        <v>246</v>
      </c>
      <c r="AH80" s="141"/>
      <c r="AI80" s="141"/>
      <c r="AJ80" s="141"/>
      <c r="AK80" s="141"/>
      <c r="AL80" s="141"/>
      <c r="AM80" s="141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</row>
    <row r="81" spans="1:60" outlineLevel="3" x14ac:dyDescent="0.2">
      <c r="A81" s="148"/>
      <c r="B81" s="149"/>
      <c r="C81" s="267" t="s">
        <v>338</v>
      </c>
      <c r="D81" s="268"/>
      <c r="E81" s="268"/>
      <c r="F81" s="268"/>
      <c r="G81" s="268"/>
      <c r="H81" s="152"/>
      <c r="I81" s="152"/>
      <c r="J81" s="152"/>
      <c r="K81" s="152"/>
      <c r="L81" s="152"/>
      <c r="M81" s="152"/>
      <c r="N81" s="151"/>
      <c r="O81" s="151"/>
      <c r="P81" s="151"/>
      <c r="Q81" s="151"/>
      <c r="R81" s="152"/>
      <c r="S81" s="152"/>
      <c r="T81" s="152"/>
      <c r="U81" s="152"/>
      <c r="V81" s="152"/>
      <c r="W81" s="152"/>
      <c r="X81" s="152"/>
      <c r="Y81" s="152"/>
      <c r="Z81" s="141"/>
      <c r="AA81" s="141"/>
      <c r="AB81" s="141"/>
      <c r="AC81" s="141"/>
      <c r="AD81" s="141"/>
      <c r="AE81" s="141"/>
      <c r="AF81" s="141"/>
      <c r="AG81" s="141" t="s">
        <v>246</v>
      </c>
      <c r="AH81" s="141"/>
      <c r="AI81" s="141"/>
      <c r="AJ81" s="141"/>
      <c r="AK81" s="141"/>
      <c r="AL81" s="141"/>
      <c r="AM81" s="141"/>
      <c r="AN81" s="141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1"/>
      <c r="AZ81" s="141"/>
      <c r="BA81" s="171" t="str">
        <f>C81</f>
        <v>Montáž+dodávka, příslušenství, pomocné lešení, podpěrné kce, dilatační, smršťovací a těsnící profily, apod. - kompletní provedení.</v>
      </c>
      <c r="BB81" s="141"/>
      <c r="BC81" s="141"/>
      <c r="BD81" s="141"/>
      <c r="BE81" s="141"/>
      <c r="BF81" s="141"/>
      <c r="BG81" s="141"/>
      <c r="BH81" s="141"/>
    </row>
    <row r="82" spans="1:60" outlineLevel="2" x14ac:dyDescent="0.2">
      <c r="A82" s="148"/>
      <c r="B82" s="149"/>
      <c r="C82" s="182" t="s">
        <v>324</v>
      </c>
      <c r="D82" s="154"/>
      <c r="E82" s="155"/>
      <c r="F82" s="152"/>
      <c r="G82" s="152"/>
      <c r="H82" s="152"/>
      <c r="I82" s="152"/>
      <c r="J82" s="152"/>
      <c r="K82" s="152"/>
      <c r="L82" s="152"/>
      <c r="M82" s="152"/>
      <c r="N82" s="151"/>
      <c r="O82" s="151"/>
      <c r="P82" s="151"/>
      <c r="Q82" s="151"/>
      <c r="R82" s="152"/>
      <c r="S82" s="152"/>
      <c r="T82" s="152"/>
      <c r="U82" s="152"/>
      <c r="V82" s="152"/>
      <c r="W82" s="152"/>
      <c r="X82" s="152"/>
      <c r="Y82" s="152"/>
      <c r="Z82" s="141"/>
      <c r="AA82" s="141"/>
      <c r="AB82" s="141"/>
      <c r="AC82" s="141"/>
      <c r="AD82" s="141"/>
      <c r="AE82" s="141"/>
      <c r="AF82" s="141"/>
      <c r="AG82" s="141" t="s">
        <v>241</v>
      </c>
      <c r="AH82" s="141">
        <v>0</v>
      </c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</row>
    <row r="83" spans="1:60" outlineLevel="3" x14ac:dyDescent="0.2">
      <c r="A83" s="148"/>
      <c r="B83" s="149"/>
      <c r="C83" s="182" t="s">
        <v>339</v>
      </c>
      <c r="D83" s="154"/>
      <c r="E83" s="155"/>
      <c r="F83" s="152"/>
      <c r="G83" s="152"/>
      <c r="H83" s="152"/>
      <c r="I83" s="152"/>
      <c r="J83" s="152"/>
      <c r="K83" s="152"/>
      <c r="L83" s="152"/>
      <c r="M83" s="152"/>
      <c r="N83" s="151"/>
      <c r="O83" s="151"/>
      <c r="P83" s="151"/>
      <c r="Q83" s="151"/>
      <c r="R83" s="152"/>
      <c r="S83" s="152"/>
      <c r="T83" s="152"/>
      <c r="U83" s="152"/>
      <c r="V83" s="152"/>
      <c r="W83" s="152"/>
      <c r="X83" s="152"/>
      <c r="Y83" s="152"/>
      <c r="Z83" s="141"/>
      <c r="AA83" s="141"/>
      <c r="AB83" s="141"/>
      <c r="AC83" s="141"/>
      <c r="AD83" s="141"/>
      <c r="AE83" s="141"/>
      <c r="AF83" s="141"/>
      <c r="AG83" s="141" t="s">
        <v>241</v>
      </c>
      <c r="AH83" s="141">
        <v>0</v>
      </c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1"/>
      <c r="AZ83" s="141"/>
      <c r="BA83" s="141"/>
      <c r="BB83" s="141"/>
      <c r="BC83" s="141"/>
      <c r="BD83" s="141"/>
      <c r="BE83" s="141"/>
      <c r="BF83" s="141"/>
      <c r="BG83" s="141"/>
      <c r="BH83" s="141"/>
    </row>
    <row r="84" spans="1:60" outlineLevel="3" x14ac:dyDescent="0.2">
      <c r="A84" s="148"/>
      <c r="B84" s="149"/>
      <c r="C84" s="182" t="s">
        <v>340</v>
      </c>
      <c r="D84" s="154"/>
      <c r="E84" s="155">
        <v>85.66</v>
      </c>
      <c r="F84" s="152"/>
      <c r="G84" s="152"/>
      <c r="H84" s="152"/>
      <c r="I84" s="152"/>
      <c r="J84" s="152"/>
      <c r="K84" s="152"/>
      <c r="L84" s="152"/>
      <c r="M84" s="152"/>
      <c r="N84" s="151"/>
      <c r="O84" s="151"/>
      <c r="P84" s="151"/>
      <c r="Q84" s="151"/>
      <c r="R84" s="152"/>
      <c r="S84" s="152"/>
      <c r="T84" s="152"/>
      <c r="U84" s="152"/>
      <c r="V84" s="152"/>
      <c r="W84" s="152"/>
      <c r="X84" s="152"/>
      <c r="Y84" s="152"/>
      <c r="Z84" s="141"/>
      <c r="AA84" s="141"/>
      <c r="AB84" s="141"/>
      <c r="AC84" s="141"/>
      <c r="AD84" s="141"/>
      <c r="AE84" s="141"/>
      <c r="AF84" s="141"/>
      <c r="AG84" s="141" t="s">
        <v>241</v>
      </c>
      <c r="AH84" s="141">
        <v>0</v>
      </c>
      <c r="AI84" s="141"/>
      <c r="AJ84" s="141"/>
      <c r="AK84" s="141"/>
      <c r="AL84" s="141"/>
      <c r="AM84" s="141"/>
      <c r="AN84" s="141"/>
      <c r="AO84" s="141"/>
      <c r="AP84" s="141"/>
      <c r="AQ84" s="141"/>
      <c r="AR84" s="141"/>
      <c r="AS84" s="141"/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1"/>
      <c r="BE84" s="141"/>
      <c r="BF84" s="141"/>
      <c r="BG84" s="141"/>
      <c r="BH84" s="141"/>
    </row>
    <row r="85" spans="1:60" outlineLevel="3" x14ac:dyDescent="0.2">
      <c r="A85" s="148"/>
      <c r="B85" s="149"/>
      <c r="C85" s="182" t="s">
        <v>341</v>
      </c>
      <c r="D85" s="154"/>
      <c r="E85" s="155">
        <v>1.08</v>
      </c>
      <c r="F85" s="152"/>
      <c r="G85" s="152"/>
      <c r="H85" s="152"/>
      <c r="I85" s="152"/>
      <c r="J85" s="152"/>
      <c r="K85" s="152"/>
      <c r="L85" s="152"/>
      <c r="M85" s="152"/>
      <c r="N85" s="151"/>
      <c r="O85" s="151"/>
      <c r="P85" s="151"/>
      <c r="Q85" s="151"/>
      <c r="R85" s="152"/>
      <c r="S85" s="152"/>
      <c r="T85" s="152"/>
      <c r="U85" s="152"/>
      <c r="V85" s="152"/>
      <c r="W85" s="152"/>
      <c r="X85" s="152"/>
      <c r="Y85" s="152"/>
      <c r="Z85" s="141"/>
      <c r="AA85" s="141"/>
      <c r="AB85" s="141"/>
      <c r="AC85" s="141"/>
      <c r="AD85" s="141"/>
      <c r="AE85" s="141"/>
      <c r="AF85" s="141"/>
      <c r="AG85" s="141" t="s">
        <v>241</v>
      </c>
      <c r="AH85" s="141">
        <v>0</v>
      </c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</row>
    <row r="86" spans="1:60" outlineLevel="3" x14ac:dyDescent="0.2">
      <c r="A86" s="148"/>
      <c r="B86" s="149"/>
      <c r="C86" s="182" t="s">
        <v>342</v>
      </c>
      <c r="D86" s="154"/>
      <c r="E86" s="155">
        <v>1.62</v>
      </c>
      <c r="F86" s="152"/>
      <c r="G86" s="152"/>
      <c r="H86" s="152"/>
      <c r="I86" s="152"/>
      <c r="J86" s="152"/>
      <c r="K86" s="152"/>
      <c r="L86" s="152"/>
      <c r="M86" s="152"/>
      <c r="N86" s="151"/>
      <c r="O86" s="151"/>
      <c r="P86" s="151"/>
      <c r="Q86" s="151"/>
      <c r="R86" s="152"/>
      <c r="S86" s="152"/>
      <c r="T86" s="152"/>
      <c r="U86" s="152"/>
      <c r="V86" s="152"/>
      <c r="W86" s="152"/>
      <c r="X86" s="152"/>
      <c r="Y86" s="152"/>
      <c r="Z86" s="141"/>
      <c r="AA86" s="141"/>
      <c r="AB86" s="141"/>
      <c r="AC86" s="141"/>
      <c r="AD86" s="141"/>
      <c r="AE86" s="141"/>
      <c r="AF86" s="141"/>
      <c r="AG86" s="141" t="s">
        <v>241</v>
      </c>
      <c r="AH86" s="141">
        <v>0</v>
      </c>
      <c r="AI86" s="141"/>
      <c r="AJ86" s="141"/>
      <c r="AK86" s="141"/>
      <c r="AL86" s="141"/>
      <c r="AM86" s="141"/>
      <c r="AN86" s="141"/>
      <c r="AO86" s="141"/>
      <c r="AP86" s="141"/>
      <c r="AQ86" s="141"/>
      <c r="AR86" s="141"/>
      <c r="AS86" s="141"/>
      <c r="AT86" s="141"/>
      <c r="AU86" s="141"/>
      <c r="AV86" s="141"/>
      <c r="AW86" s="141"/>
      <c r="AX86" s="141"/>
      <c r="AY86" s="141"/>
      <c r="AZ86" s="141"/>
      <c r="BA86" s="141"/>
      <c r="BB86" s="141"/>
      <c r="BC86" s="141"/>
      <c r="BD86" s="141"/>
      <c r="BE86" s="141"/>
      <c r="BF86" s="141"/>
      <c r="BG86" s="141"/>
      <c r="BH86" s="141"/>
    </row>
    <row r="87" spans="1:60" outlineLevel="3" x14ac:dyDescent="0.2">
      <c r="A87" s="148"/>
      <c r="B87" s="149"/>
      <c r="C87" s="182" t="s">
        <v>343</v>
      </c>
      <c r="D87" s="154"/>
      <c r="E87" s="155">
        <v>4.66</v>
      </c>
      <c r="F87" s="152"/>
      <c r="G87" s="152"/>
      <c r="H87" s="152"/>
      <c r="I87" s="152"/>
      <c r="J87" s="152"/>
      <c r="K87" s="152"/>
      <c r="L87" s="152"/>
      <c r="M87" s="152"/>
      <c r="N87" s="151"/>
      <c r="O87" s="151"/>
      <c r="P87" s="151"/>
      <c r="Q87" s="151"/>
      <c r="R87" s="152"/>
      <c r="S87" s="152"/>
      <c r="T87" s="152"/>
      <c r="U87" s="152"/>
      <c r="V87" s="152"/>
      <c r="W87" s="152"/>
      <c r="X87" s="152"/>
      <c r="Y87" s="152"/>
      <c r="Z87" s="141"/>
      <c r="AA87" s="141"/>
      <c r="AB87" s="141"/>
      <c r="AC87" s="141"/>
      <c r="AD87" s="141"/>
      <c r="AE87" s="141"/>
      <c r="AF87" s="141"/>
      <c r="AG87" s="141" t="s">
        <v>241</v>
      </c>
      <c r="AH87" s="141">
        <v>0</v>
      </c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</row>
    <row r="88" spans="1:60" outlineLevel="3" x14ac:dyDescent="0.2">
      <c r="A88" s="148"/>
      <c r="B88" s="149"/>
      <c r="C88" s="182" t="s">
        <v>344</v>
      </c>
      <c r="D88" s="154"/>
      <c r="E88" s="155">
        <v>49.54</v>
      </c>
      <c r="F88" s="152"/>
      <c r="G88" s="152"/>
      <c r="H88" s="152"/>
      <c r="I88" s="152"/>
      <c r="J88" s="152"/>
      <c r="K88" s="152"/>
      <c r="L88" s="152"/>
      <c r="M88" s="152"/>
      <c r="N88" s="151"/>
      <c r="O88" s="151"/>
      <c r="P88" s="151"/>
      <c r="Q88" s="151"/>
      <c r="R88" s="152"/>
      <c r="S88" s="152"/>
      <c r="T88" s="152"/>
      <c r="U88" s="152"/>
      <c r="V88" s="152"/>
      <c r="W88" s="152"/>
      <c r="X88" s="152"/>
      <c r="Y88" s="152"/>
      <c r="Z88" s="141"/>
      <c r="AA88" s="141"/>
      <c r="AB88" s="141"/>
      <c r="AC88" s="141"/>
      <c r="AD88" s="141"/>
      <c r="AE88" s="141"/>
      <c r="AF88" s="141"/>
      <c r="AG88" s="141" t="s">
        <v>241</v>
      </c>
      <c r="AH88" s="141">
        <v>0</v>
      </c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  <c r="BG88" s="141"/>
      <c r="BH88" s="141"/>
    </row>
    <row r="89" spans="1:60" outlineLevel="3" x14ac:dyDescent="0.2">
      <c r="A89" s="148"/>
      <c r="B89" s="149"/>
      <c r="C89" s="182" t="s">
        <v>345</v>
      </c>
      <c r="D89" s="154"/>
      <c r="E89" s="155">
        <v>568.94000000000005</v>
      </c>
      <c r="F89" s="152"/>
      <c r="G89" s="152"/>
      <c r="H89" s="152"/>
      <c r="I89" s="152"/>
      <c r="J89" s="152"/>
      <c r="K89" s="152"/>
      <c r="L89" s="152"/>
      <c r="M89" s="152"/>
      <c r="N89" s="151"/>
      <c r="O89" s="151"/>
      <c r="P89" s="151"/>
      <c r="Q89" s="151"/>
      <c r="R89" s="152"/>
      <c r="S89" s="152"/>
      <c r="T89" s="152"/>
      <c r="U89" s="152"/>
      <c r="V89" s="152"/>
      <c r="W89" s="152"/>
      <c r="X89" s="152"/>
      <c r="Y89" s="152"/>
      <c r="Z89" s="141"/>
      <c r="AA89" s="141"/>
      <c r="AB89" s="141"/>
      <c r="AC89" s="141"/>
      <c r="AD89" s="141"/>
      <c r="AE89" s="141"/>
      <c r="AF89" s="141"/>
      <c r="AG89" s="141" t="s">
        <v>241</v>
      </c>
      <c r="AH89" s="141">
        <v>0</v>
      </c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1"/>
      <c r="BH89" s="141"/>
    </row>
    <row r="90" spans="1:60" ht="22.5" outlineLevel="1" x14ac:dyDescent="0.2">
      <c r="A90" s="164">
        <v>17</v>
      </c>
      <c r="B90" s="165" t="s">
        <v>346</v>
      </c>
      <c r="C90" s="181" t="s">
        <v>347</v>
      </c>
      <c r="D90" s="166" t="s">
        <v>244</v>
      </c>
      <c r="E90" s="167">
        <v>510</v>
      </c>
      <c r="F90" s="168"/>
      <c r="G90" s="169">
        <f>ROUND(E90*F90,2)</f>
        <v>0</v>
      </c>
      <c r="H90" s="168"/>
      <c r="I90" s="169">
        <f>ROUND(E90*H90,2)</f>
        <v>0</v>
      </c>
      <c r="J90" s="168"/>
      <c r="K90" s="169">
        <f>ROUND(E90*J90,2)</f>
        <v>0</v>
      </c>
      <c r="L90" s="169">
        <v>21</v>
      </c>
      <c r="M90" s="169">
        <f>G90*(1+L90/100)</f>
        <v>0</v>
      </c>
      <c r="N90" s="167">
        <v>3.08508</v>
      </c>
      <c r="O90" s="167">
        <f>ROUND(E90*N90,2)</f>
        <v>1573.39</v>
      </c>
      <c r="P90" s="167">
        <v>0</v>
      </c>
      <c r="Q90" s="167">
        <f>ROUND(E90*P90,2)</f>
        <v>0</v>
      </c>
      <c r="R90" s="169"/>
      <c r="S90" s="169" t="s">
        <v>267</v>
      </c>
      <c r="T90" s="170" t="s">
        <v>275</v>
      </c>
      <c r="U90" s="152">
        <v>110.49275</v>
      </c>
      <c r="V90" s="152">
        <f>ROUND(E90*U90,2)</f>
        <v>56351.3</v>
      </c>
      <c r="W90" s="152"/>
      <c r="X90" s="152" t="s">
        <v>235</v>
      </c>
      <c r="Y90" s="152" t="s">
        <v>236</v>
      </c>
      <c r="Z90" s="141"/>
      <c r="AA90" s="141"/>
      <c r="AB90" s="141"/>
      <c r="AC90" s="141"/>
      <c r="AD90" s="141"/>
      <c r="AE90" s="141"/>
      <c r="AF90" s="141"/>
      <c r="AG90" s="141" t="s">
        <v>237</v>
      </c>
      <c r="AH90" s="141"/>
      <c r="AI90" s="141"/>
      <c r="AJ90" s="141"/>
      <c r="AK90" s="141"/>
      <c r="AL90" s="141"/>
      <c r="AM90" s="141"/>
      <c r="AN90" s="141"/>
      <c r="AO90" s="141"/>
      <c r="AP90" s="141"/>
      <c r="AQ90" s="141"/>
      <c r="AR90" s="141"/>
      <c r="AS90" s="141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141"/>
      <c r="BG90" s="141"/>
      <c r="BH90" s="141"/>
    </row>
    <row r="91" spans="1:60" outlineLevel="2" x14ac:dyDescent="0.2">
      <c r="A91" s="148"/>
      <c r="B91" s="149"/>
      <c r="C91" s="253" t="s">
        <v>337</v>
      </c>
      <c r="D91" s="254"/>
      <c r="E91" s="254"/>
      <c r="F91" s="254"/>
      <c r="G91" s="254"/>
      <c r="H91" s="152"/>
      <c r="I91" s="152"/>
      <c r="J91" s="152"/>
      <c r="K91" s="152"/>
      <c r="L91" s="152"/>
      <c r="M91" s="152"/>
      <c r="N91" s="151"/>
      <c r="O91" s="151"/>
      <c r="P91" s="151"/>
      <c r="Q91" s="151"/>
      <c r="R91" s="152"/>
      <c r="S91" s="152"/>
      <c r="T91" s="152"/>
      <c r="U91" s="152"/>
      <c r="V91" s="152"/>
      <c r="W91" s="152"/>
      <c r="X91" s="152"/>
      <c r="Y91" s="152"/>
      <c r="Z91" s="141"/>
      <c r="AA91" s="141"/>
      <c r="AB91" s="141"/>
      <c r="AC91" s="141"/>
      <c r="AD91" s="141"/>
      <c r="AE91" s="141"/>
      <c r="AF91" s="141"/>
      <c r="AG91" s="141" t="s">
        <v>246</v>
      </c>
      <c r="AH91" s="141"/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1"/>
      <c r="AZ91" s="141"/>
      <c r="BA91" s="141"/>
      <c r="BB91" s="141"/>
      <c r="BC91" s="141"/>
      <c r="BD91" s="141"/>
      <c r="BE91" s="141"/>
      <c r="BF91" s="141"/>
      <c r="BG91" s="141"/>
      <c r="BH91" s="141"/>
    </row>
    <row r="92" spans="1:60" outlineLevel="3" x14ac:dyDescent="0.2">
      <c r="A92" s="148"/>
      <c r="B92" s="149"/>
      <c r="C92" s="267" t="s">
        <v>338</v>
      </c>
      <c r="D92" s="268"/>
      <c r="E92" s="268"/>
      <c r="F92" s="268"/>
      <c r="G92" s="268"/>
      <c r="H92" s="152"/>
      <c r="I92" s="152"/>
      <c r="J92" s="152"/>
      <c r="K92" s="152"/>
      <c r="L92" s="152"/>
      <c r="M92" s="152"/>
      <c r="N92" s="151"/>
      <c r="O92" s="151"/>
      <c r="P92" s="151"/>
      <c r="Q92" s="151"/>
      <c r="R92" s="152"/>
      <c r="S92" s="152"/>
      <c r="T92" s="152"/>
      <c r="U92" s="152"/>
      <c r="V92" s="152"/>
      <c r="W92" s="152"/>
      <c r="X92" s="152"/>
      <c r="Y92" s="152"/>
      <c r="Z92" s="141"/>
      <c r="AA92" s="141"/>
      <c r="AB92" s="141"/>
      <c r="AC92" s="141"/>
      <c r="AD92" s="141"/>
      <c r="AE92" s="141"/>
      <c r="AF92" s="141"/>
      <c r="AG92" s="141" t="s">
        <v>246</v>
      </c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1"/>
      <c r="AZ92" s="141"/>
      <c r="BA92" s="171" t="str">
        <f>C92</f>
        <v>Montáž+dodávka, příslušenství, pomocné lešení, podpěrné kce, dilatační, smršťovací a těsnící profily, apod. - kompletní provedení.</v>
      </c>
      <c r="BB92" s="141"/>
      <c r="BC92" s="141"/>
      <c r="BD92" s="141"/>
      <c r="BE92" s="141"/>
      <c r="BF92" s="141"/>
      <c r="BG92" s="141"/>
      <c r="BH92" s="141"/>
    </row>
    <row r="93" spans="1:60" outlineLevel="2" x14ac:dyDescent="0.2">
      <c r="A93" s="148"/>
      <c r="B93" s="149"/>
      <c r="C93" s="182" t="s">
        <v>324</v>
      </c>
      <c r="D93" s="154"/>
      <c r="E93" s="155"/>
      <c r="F93" s="152"/>
      <c r="G93" s="152"/>
      <c r="H93" s="152"/>
      <c r="I93" s="152"/>
      <c r="J93" s="152"/>
      <c r="K93" s="152"/>
      <c r="L93" s="152"/>
      <c r="M93" s="152"/>
      <c r="N93" s="151"/>
      <c r="O93" s="151"/>
      <c r="P93" s="151"/>
      <c r="Q93" s="151"/>
      <c r="R93" s="152"/>
      <c r="S93" s="152"/>
      <c r="T93" s="152"/>
      <c r="U93" s="152"/>
      <c r="V93" s="152"/>
      <c r="W93" s="152"/>
      <c r="X93" s="152"/>
      <c r="Y93" s="152"/>
      <c r="Z93" s="141"/>
      <c r="AA93" s="141"/>
      <c r="AB93" s="141"/>
      <c r="AC93" s="141"/>
      <c r="AD93" s="141"/>
      <c r="AE93" s="141"/>
      <c r="AF93" s="141"/>
      <c r="AG93" s="141" t="s">
        <v>241</v>
      </c>
      <c r="AH93" s="141">
        <v>0</v>
      </c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</row>
    <row r="94" spans="1:60" outlineLevel="3" x14ac:dyDescent="0.2">
      <c r="A94" s="148"/>
      <c r="B94" s="149"/>
      <c r="C94" s="182" t="s">
        <v>348</v>
      </c>
      <c r="D94" s="154"/>
      <c r="E94" s="155"/>
      <c r="F94" s="152"/>
      <c r="G94" s="152"/>
      <c r="H94" s="152"/>
      <c r="I94" s="152"/>
      <c r="J94" s="152"/>
      <c r="K94" s="152"/>
      <c r="L94" s="152"/>
      <c r="M94" s="152"/>
      <c r="N94" s="151"/>
      <c r="O94" s="151"/>
      <c r="P94" s="151"/>
      <c r="Q94" s="151"/>
      <c r="R94" s="152"/>
      <c r="S94" s="152"/>
      <c r="T94" s="152"/>
      <c r="U94" s="152"/>
      <c r="V94" s="152"/>
      <c r="W94" s="152"/>
      <c r="X94" s="152"/>
      <c r="Y94" s="152"/>
      <c r="Z94" s="141"/>
      <c r="AA94" s="141"/>
      <c r="AB94" s="141"/>
      <c r="AC94" s="141"/>
      <c r="AD94" s="141"/>
      <c r="AE94" s="141"/>
      <c r="AF94" s="141"/>
      <c r="AG94" s="141" t="s">
        <v>241</v>
      </c>
      <c r="AH94" s="141">
        <v>0</v>
      </c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</row>
    <row r="95" spans="1:60" outlineLevel="3" x14ac:dyDescent="0.2">
      <c r="A95" s="148"/>
      <c r="B95" s="149"/>
      <c r="C95" s="182" t="s">
        <v>349</v>
      </c>
      <c r="D95" s="154"/>
      <c r="E95" s="155">
        <v>510</v>
      </c>
      <c r="F95" s="152"/>
      <c r="G95" s="152"/>
      <c r="H95" s="152"/>
      <c r="I95" s="152"/>
      <c r="J95" s="152"/>
      <c r="K95" s="152"/>
      <c r="L95" s="152"/>
      <c r="M95" s="152"/>
      <c r="N95" s="151"/>
      <c r="O95" s="151"/>
      <c r="P95" s="151"/>
      <c r="Q95" s="151"/>
      <c r="R95" s="152"/>
      <c r="S95" s="152"/>
      <c r="T95" s="152"/>
      <c r="U95" s="152"/>
      <c r="V95" s="152"/>
      <c r="W95" s="152"/>
      <c r="X95" s="152"/>
      <c r="Y95" s="152"/>
      <c r="Z95" s="141"/>
      <c r="AA95" s="141"/>
      <c r="AB95" s="141"/>
      <c r="AC95" s="141"/>
      <c r="AD95" s="141"/>
      <c r="AE95" s="141"/>
      <c r="AF95" s="141"/>
      <c r="AG95" s="141" t="s">
        <v>241</v>
      </c>
      <c r="AH95" s="141">
        <v>0</v>
      </c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41"/>
      <c r="BB95" s="141"/>
      <c r="BC95" s="141"/>
      <c r="BD95" s="141"/>
      <c r="BE95" s="141"/>
      <c r="BF95" s="141"/>
      <c r="BG95" s="141"/>
      <c r="BH95" s="141"/>
    </row>
    <row r="96" spans="1:60" ht="22.5" outlineLevel="1" x14ac:dyDescent="0.2">
      <c r="A96" s="164">
        <v>18</v>
      </c>
      <c r="B96" s="165" t="s">
        <v>350</v>
      </c>
      <c r="C96" s="181" t="s">
        <v>351</v>
      </c>
      <c r="D96" s="166" t="s">
        <v>244</v>
      </c>
      <c r="E96" s="167">
        <v>53.97</v>
      </c>
      <c r="F96" s="168"/>
      <c r="G96" s="169">
        <f>ROUND(E96*F96,2)</f>
        <v>0</v>
      </c>
      <c r="H96" s="168"/>
      <c r="I96" s="169">
        <f>ROUND(E96*H96,2)</f>
        <v>0</v>
      </c>
      <c r="J96" s="168"/>
      <c r="K96" s="169">
        <f>ROUND(E96*J96,2)</f>
        <v>0</v>
      </c>
      <c r="L96" s="169">
        <v>21</v>
      </c>
      <c r="M96" s="169">
        <f>G96*(1+L96/100)</f>
        <v>0</v>
      </c>
      <c r="N96" s="167">
        <v>3.1159599999999998</v>
      </c>
      <c r="O96" s="167">
        <f>ROUND(E96*N96,2)</f>
        <v>168.17</v>
      </c>
      <c r="P96" s="167">
        <v>0</v>
      </c>
      <c r="Q96" s="167">
        <f>ROUND(E96*P96,2)</f>
        <v>0</v>
      </c>
      <c r="R96" s="169"/>
      <c r="S96" s="169" t="s">
        <v>267</v>
      </c>
      <c r="T96" s="170" t="s">
        <v>275</v>
      </c>
      <c r="U96" s="152">
        <v>114.12435000000001</v>
      </c>
      <c r="V96" s="152">
        <f>ROUND(E96*U96,2)</f>
        <v>6159.29</v>
      </c>
      <c r="W96" s="152"/>
      <c r="X96" s="152" t="s">
        <v>235</v>
      </c>
      <c r="Y96" s="152" t="s">
        <v>236</v>
      </c>
      <c r="Z96" s="141"/>
      <c r="AA96" s="141"/>
      <c r="AB96" s="141"/>
      <c r="AC96" s="141"/>
      <c r="AD96" s="141"/>
      <c r="AE96" s="141"/>
      <c r="AF96" s="141"/>
      <c r="AG96" s="141" t="s">
        <v>237</v>
      </c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</row>
    <row r="97" spans="1:60" outlineLevel="2" x14ac:dyDescent="0.2">
      <c r="A97" s="148"/>
      <c r="B97" s="149"/>
      <c r="C97" s="253" t="s">
        <v>337</v>
      </c>
      <c r="D97" s="254"/>
      <c r="E97" s="254"/>
      <c r="F97" s="254"/>
      <c r="G97" s="254"/>
      <c r="H97" s="152"/>
      <c r="I97" s="152"/>
      <c r="J97" s="152"/>
      <c r="K97" s="152"/>
      <c r="L97" s="152"/>
      <c r="M97" s="152"/>
      <c r="N97" s="151"/>
      <c r="O97" s="151"/>
      <c r="P97" s="151"/>
      <c r="Q97" s="151"/>
      <c r="R97" s="152"/>
      <c r="S97" s="152"/>
      <c r="T97" s="152"/>
      <c r="U97" s="152"/>
      <c r="V97" s="152"/>
      <c r="W97" s="152"/>
      <c r="X97" s="152"/>
      <c r="Y97" s="152"/>
      <c r="Z97" s="141"/>
      <c r="AA97" s="141"/>
      <c r="AB97" s="141"/>
      <c r="AC97" s="141"/>
      <c r="AD97" s="141"/>
      <c r="AE97" s="141"/>
      <c r="AF97" s="141"/>
      <c r="AG97" s="141" t="s">
        <v>246</v>
      </c>
      <c r="AH97" s="141"/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141"/>
      <c r="AZ97" s="141"/>
      <c r="BA97" s="141"/>
      <c r="BB97" s="141"/>
      <c r="BC97" s="141"/>
      <c r="BD97" s="141"/>
      <c r="BE97" s="141"/>
      <c r="BF97" s="141"/>
      <c r="BG97" s="141"/>
      <c r="BH97" s="141"/>
    </row>
    <row r="98" spans="1:60" outlineLevel="3" x14ac:dyDescent="0.2">
      <c r="A98" s="148"/>
      <c r="B98" s="149"/>
      <c r="C98" s="267" t="s">
        <v>338</v>
      </c>
      <c r="D98" s="268"/>
      <c r="E98" s="268"/>
      <c r="F98" s="268"/>
      <c r="G98" s="268"/>
      <c r="H98" s="152"/>
      <c r="I98" s="152"/>
      <c r="J98" s="152"/>
      <c r="K98" s="152"/>
      <c r="L98" s="152"/>
      <c r="M98" s="152"/>
      <c r="N98" s="151"/>
      <c r="O98" s="151"/>
      <c r="P98" s="151"/>
      <c r="Q98" s="151"/>
      <c r="R98" s="152"/>
      <c r="S98" s="152"/>
      <c r="T98" s="152"/>
      <c r="U98" s="152"/>
      <c r="V98" s="152"/>
      <c r="W98" s="152"/>
      <c r="X98" s="152"/>
      <c r="Y98" s="152"/>
      <c r="Z98" s="141"/>
      <c r="AA98" s="141"/>
      <c r="AB98" s="141"/>
      <c r="AC98" s="141"/>
      <c r="AD98" s="141"/>
      <c r="AE98" s="141"/>
      <c r="AF98" s="141"/>
      <c r="AG98" s="141" t="s">
        <v>246</v>
      </c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1"/>
      <c r="AX98" s="141"/>
      <c r="AY98" s="141"/>
      <c r="AZ98" s="141"/>
      <c r="BA98" s="171" t="str">
        <f>C98</f>
        <v>Montáž+dodávka, příslušenství, pomocné lešení, podpěrné kce, dilatační, smršťovací a těsnící profily, apod. - kompletní provedení.</v>
      </c>
      <c r="BB98" s="141"/>
      <c r="BC98" s="141"/>
      <c r="BD98" s="141"/>
      <c r="BE98" s="141"/>
      <c r="BF98" s="141"/>
      <c r="BG98" s="141"/>
      <c r="BH98" s="141"/>
    </row>
    <row r="99" spans="1:60" outlineLevel="2" x14ac:dyDescent="0.2">
      <c r="A99" s="148"/>
      <c r="B99" s="149"/>
      <c r="C99" s="182" t="s">
        <v>324</v>
      </c>
      <c r="D99" s="154"/>
      <c r="E99" s="155"/>
      <c r="F99" s="152"/>
      <c r="G99" s="152"/>
      <c r="H99" s="152"/>
      <c r="I99" s="152"/>
      <c r="J99" s="152"/>
      <c r="K99" s="152"/>
      <c r="L99" s="152"/>
      <c r="M99" s="152"/>
      <c r="N99" s="151"/>
      <c r="O99" s="151"/>
      <c r="P99" s="151"/>
      <c r="Q99" s="151"/>
      <c r="R99" s="152"/>
      <c r="S99" s="152"/>
      <c r="T99" s="152"/>
      <c r="U99" s="152"/>
      <c r="V99" s="152"/>
      <c r="W99" s="152"/>
      <c r="X99" s="152"/>
      <c r="Y99" s="152"/>
      <c r="Z99" s="141"/>
      <c r="AA99" s="141"/>
      <c r="AB99" s="141"/>
      <c r="AC99" s="141"/>
      <c r="AD99" s="141"/>
      <c r="AE99" s="141"/>
      <c r="AF99" s="141"/>
      <c r="AG99" s="141" t="s">
        <v>241</v>
      </c>
      <c r="AH99" s="141">
        <v>0</v>
      </c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</row>
    <row r="100" spans="1:60" outlineLevel="3" x14ac:dyDescent="0.2">
      <c r="A100" s="148"/>
      <c r="B100" s="149"/>
      <c r="C100" s="182" t="s">
        <v>352</v>
      </c>
      <c r="D100" s="154"/>
      <c r="E100" s="155"/>
      <c r="F100" s="152"/>
      <c r="G100" s="152"/>
      <c r="H100" s="152"/>
      <c r="I100" s="152"/>
      <c r="J100" s="152"/>
      <c r="K100" s="152"/>
      <c r="L100" s="152"/>
      <c r="M100" s="152"/>
      <c r="N100" s="151"/>
      <c r="O100" s="151"/>
      <c r="P100" s="151"/>
      <c r="Q100" s="151"/>
      <c r="R100" s="152"/>
      <c r="S100" s="152"/>
      <c r="T100" s="152"/>
      <c r="U100" s="152"/>
      <c r="V100" s="152"/>
      <c r="W100" s="152"/>
      <c r="X100" s="152"/>
      <c r="Y100" s="152"/>
      <c r="Z100" s="141"/>
      <c r="AA100" s="141"/>
      <c r="AB100" s="141"/>
      <c r="AC100" s="141"/>
      <c r="AD100" s="141"/>
      <c r="AE100" s="141"/>
      <c r="AF100" s="141"/>
      <c r="AG100" s="141" t="s">
        <v>241</v>
      </c>
      <c r="AH100" s="141">
        <v>0</v>
      </c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</row>
    <row r="101" spans="1:60" outlineLevel="3" x14ac:dyDescent="0.2">
      <c r="A101" s="148"/>
      <c r="B101" s="149"/>
      <c r="C101" s="182" t="s">
        <v>353</v>
      </c>
      <c r="D101" s="154"/>
      <c r="E101" s="155">
        <v>14.05</v>
      </c>
      <c r="F101" s="152"/>
      <c r="G101" s="152"/>
      <c r="H101" s="152"/>
      <c r="I101" s="152"/>
      <c r="J101" s="152"/>
      <c r="K101" s="152"/>
      <c r="L101" s="152"/>
      <c r="M101" s="152"/>
      <c r="N101" s="151"/>
      <c r="O101" s="151"/>
      <c r="P101" s="151"/>
      <c r="Q101" s="151"/>
      <c r="R101" s="152"/>
      <c r="S101" s="152"/>
      <c r="T101" s="152"/>
      <c r="U101" s="152"/>
      <c r="V101" s="152"/>
      <c r="W101" s="152"/>
      <c r="X101" s="152"/>
      <c r="Y101" s="152"/>
      <c r="Z101" s="141"/>
      <c r="AA101" s="141"/>
      <c r="AB101" s="141"/>
      <c r="AC101" s="141"/>
      <c r="AD101" s="141"/>
      <c r="AE101" s="141"/>
      <c r="AF101" s="141"/>
      <c r="AG101" s="141" t="s">
        <v>241</v>
      </c>
      <c r="AH101" s="141">
        <v>0</v>
      </c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1"/>
      <c r="AZ101" s="141"/>
      <c r="BA101" s="141"/>
      <c r="BB101" s="141"/>
      <c r="BC101" s="141"/>
      <c r="BD101" s="141"/>
      <c r="BE101" s="141"/>
      <c r="BF101" s="141"/>
      <c r="BG101" s="141"/>
      <c r="BH101" s="141"/>
    </row>
    <row r="102" spans="1:60" outlineLevel="3" x14ac:dyDescent="0.2">
      <c r="A102" s="148"/>
      <c r="B102" s="149"/>
      <c r="C102" s="182" t="s">
        <v>354</v>
      </c>
      <c r="D102" s="154"/>
      <c r="E102" s="155">
        <v>14.07</v>
      </c>
      <c r="F102" s="152"/>
      <c r="G102" s="152"/>
      <c r="H102" s="152"/>
      <c r="I102" s="152"/>
      <c r="J102" s="152"/>
      <c r="K102" s="152"/>
      <c r="L102" s="152"/>
      <c r="M102" s="152"/>
      <c r="N102" s="151"/>
      <c r="O102" s="151"/>
      <c r="P102" s="151"/>
      <c r="Q102" s="151"/>
      <c r="R102" s="152"/>
      <c r="S102" s="152"/>
      <c r="T102" s="152"/>
      <c r="U102" s="152"/>
      <c r="V102" s="152"/>
      <c r="W102" s="152"/>
      <c r="X102" s="152"/>
      <c r="Y102" s="152"/>
      <c r="Z102" s="141"/>
      <c r="AA102" s="141"/>
      <c r="AB102" s="141"/>
      <c r="AC102" s="141"/>
      <c r="AD102" s="141"/>
      <c r="AE102" s="141"/>
      <c r="AF102" s="141"/>
      <c r="AG102" s="141" t="s">
        <v>241</v>
      </c>
      <c r="AH102" s="141">
        <v>0</v>
      </c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1"/>
      <c r="BE102" s="141"/>
      <c r="BF102" s="141"/>
      <c r="BG102" s="141"/>
      <c r="BH102" s="141"/>
    </row>
    <row r="103" spans="1:60" outlineLevel="3" x14ac:dyDescent="0.2">
      <c r="A103" s="148"/>
      <c r="B103" s="149"/>
      <c r="C103" s="182" t="s">
        <v>355</v>
      </c>
      <c r="D103" s="154"/>
      <c r="E103" s="155">
        <v>25.85</v>
      </c>
      <c r="F103" s="152"/>
      <c r="G103" s="152"/>
      <c r="H103" s="152"/>
      <c r="I103" s="152"/>
      <c r="J103" s="152"/>
      <c r="K103" s="152"/>
      <c r="L103" s="152"/>
      <c r="M103" s="152"/>
      <c r="N103" s="151"/>
      <c r="O103" s="151"/>
      <c r="P103" s="151"/>
      <c r="Q103" s="151"/>
      <c r="R103" s="152"/>
      <c r="S103" s="152"/>
      <c r="T103" s="152"/>
      <c r="U103" s="152"/>
      <c r="V103" s="152"/>
      <c r="W103" s="152"/>
      <c r="X103" s="152"/>
      <c r="Y103" s="152"/>
      <c r="Z103" s="141"/>
      <c r="AA103" s="141"/>
      <c r="AB103" s="141"/>
      <c r="AC103" s="141"/>
      <c r="AD103" s="141"/>
      <c r="AE103" s="141"/>
      <c r="AF103" s="141"/>
      <c r="AG103" s="141" t="s">
        <v>241</v>
      </c>
      <c r="AH103" s="141">
        <v>0</v>
      </c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1"/>
    </row>
    <row r="104" spans="1:60" ht="22.5" outlineLevel="1" x14ac:dyDescent="0.2">
      <c r="A104" s="164">
        <v>19</v>
      </c>
      <c r="B104" s="165" t="s">
        <v>356</v>
      </c>
      <c r="C104" s="181" t="s">
        <v>357</v>
      </c>
      <c r="D104" s="166" t="s">
        <v>244</v>
      </c>
      <c r="E104" s="167">
        <v>40.299999999999997</v>
      </c>
      <c r="F104" s="168"/>
      <c r="G104" s="169">
        <f>ROUND(E104*F104,2)</f>
        <v>0</v>
      </c>
      <c r="H104" s="168"/>
      <c r="I104" s="169">
        <f>ROUND(E104*H104,2)</f>
        <v>0</v>
      </c>
      <c r="J104" s="168"/>
      <c r="K104" s="169">
        <f>ROUND(E104*J104,2)</f>
        <v>0</v>
      </c>
      <c r="L104" s="169">
        <v>21</v>
      </c>
      <c r="M104" s="169">
        <f>G104*(1+L104/100)</f>
        <v>0</v>
      </c>
      <c r="N104" s="167">
        <v>3.1</v>
      </c>
      <c r="O104" s="167">
        <f>ROUND(E104*N104,2)</f>
        <v>124.93</v>
      </c>
      <c r="P104" s="167">
        <v>0</v>
      </c>
      <c r="Q104" s="167">
        <f>ROUND(E104*P104,2)</f>
        <v>0</v>
      </c>
      <c r="R104" s="169"/>
      <c r="S104" s="169" t="s">
        <v>267</v>
      </c>
      <c r="T104" s="170" t="s">
        <v>275</v>
      </c>
      <c r="U104" s="152">
        <v>114.12435000000001</v>
      </c>
      <c r="V104" s="152">
        <f>ROUND(E104*U104,2)</f>
        <v>4599.21</v>
      </c>
      <c r="W104" s="152"/>
      <c r="X104" s="152" t="s">
        <v>235</v>
      </c>
      <c r="Y104" s="152" t="s">
        <v>236</v>
      </c>
      <c r="Z104" s="141"/>
      <c r="AA104" s="141"/>
      <c r="AB104" s="141"/>
      <c r="AC104" s="141"/>
      <c r="AD104" s="141"/>
      <c r="AE104" s="141"/>
      <c r="AF104" s="141"/>
      <c r="AG104" s="141" t="s">
        <v>237</v>
      </c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</row>
    <row r="105" spans="1:60" outlineLevel="2" x14ac:dyDescent="0.2">
      <c r="A105" s="148"/>
      <c r="B105" s="149"/>
      <c r="C105" s="253" t="s">
        <v>337</v>
      </c>
      <c r="D105" s="254"/>
      <c r="E105" s="254"/>
      <c r="F105" s="254"/>
      <c r="G105" s="254"/>
      <c r="H105" s="152"/>
      <c r="I105" s="152"/>
      <c r="J105" s="152"/>
      <c r="K105" s="152"/>
      <c r="L105" s="152"/>
      <c r="M105" s="152"/>
      <c r="N105" s="151"/>
      <c r="O105" s="151"/>
      <c r="P105" s="151"/>
      <c r="Q105" s="151"/>
      <c r="R105" s="152"/>
      <c r="S105" s="152"/>
      <c r="T105" s="152"/>
      <c r="U105" s="152"/>
      <c r="V105" s="152"/>
      <c r="W105" s="152"/>
      <c r="X105" s="152"/>
      <c r="Y105" s="152"/>
      <c r="Z105" s="141"/>
      <c r="AA105" s="141"/>
      <c r="AB105" s="141"/>
      <c r="AC105" s="141"/>
      <c r="AD105" s="141"/>
      <c r="AE105" s="141"/>
      <c r="AF105" s="141"/>
      <c r="AG105" s="141" t="s">
        <v>246</v>
      </c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</row>
    <row r="106" spans="1:60" outlineLevel="3" x14ac:dyDescent="0.2">
      <c r="A106" s="148"/>
      <c r="B106" s="149"/>
      <c r="C106" s="267" t="s">
        <v>338</v>
      </c>
      <c r="D106" s="268"/>
      <c r="E106" s="268"/>
      <c r="F106" s="268"/>
      <c r="G106" s="268"/>
      <c r="H106" s="152"/>
      <c r="I106" s="152"/>
      <c r="J106" s="152"/>
      <c r="K106" s="152"/>
      <c r="L106" s="152"/>
      <c r="M106" s="152"/>
      <c r="N106" s="151"/>
      <c r="O106" s="151"/>
      <c r="P106" s="151"/>
      <c r="Q106" s="151"/>
      <c r="R106" s="152"/>
      <c r="S106" s="152"/>
      <c r="T106" s="152"/>
      <c r="U106" s="152"/>
      <c r="V106" s="152"/>
      <c r="W106" s="152"/>
      <c r="X106" s="152"/>
      <c r="Y106" s="152"/>
      <c r="Z106" s="141"/>
      <c r="AA106" s="141"/>
      <c r="AB106" s="141"/>
      <c r="AC106" s="141"/>
      <c r="AD106" s="141"/>
      <c r="AE106" s="141"/>
      <c r="AF106" s="141"/>
      <c r="AG106" s="141" t="s">
        <v>246</v>
      </c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1"/>
      <c r="AZ106" s="141"/>
      <c r="BA106" s="171" t="str">
        <f>C106</f>
        <v>Montáž+dodávka, příslušenství, pomocné lešení, podpěrné kce, dilatační, smršťovací a těsnící profily, apod. - kompletní provedení.</v>
      </c>
      <c r="BB106" s="141"/>
      <c r="BC106" s="141"/>
      <c r="BD106" s="141"/>
      <c r="BE106" s="141"/>
      <c r="BF106" s="141"/>
      <c r="BG106" s="141"/>
      <c r="BH106" s="141"/>
    </row>
    <row r="107" spans="1:60" outlineLevel="2" x14ac:dyDescent="0.2">
      <c r="A107" s="148"/>
      <c r="B107" s="149"/>
      <c r="C107" s="182" t="s">
        <v>324</v>
      </c>
      <c r="D107" s="154"/>
      <c r="E107" s="155"/>
      <c r="F107" s="152"/>
      <c r="G107" s="152"/>
      <c r="H107" s="152"/>
      <c r="I107" s="152"/>
      <c r="J107" s="152"/>
      <c r="K107" s="152"/>
      <c r="L107" s="152"/>
      <c r="M107" s="152"/>
      <c r="N107" s="151"/>
      <c r="O107" s="151"/>
      <c r="P107" s="151"/>
      <c r="Q107" s="151"/>
      <c r="R107" s="152"/>
      <c r="S107" s="152"/>
      <c r="T107" s="152"/>
      <c r="U107" s="152"/>
      <c r="V107" s="152"/>
      <c r="W107" s="152"/>
      <c r="X107" s="152"/>
      <c r="Y107" s="152"/>
      <c r="Z107" s="141"/>
      <c r="AA107" s="141"/>
      <c r="AB107" s="141"/>
      <c r="AC107" s="141"/>
      <c r="AD107" s="141"/>
      <c r="AE107" s="141"/>
      <c r="AF107" s="141"/>
      <c r="AG107" s="141" t="s">
        <v>241</v>
      </c>
      <c r="AH107" s="141">
        <v>0</v>
      </c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</row>
    <row r="108" spans="1:60" outlineLevel="3" x14ac:dyDescent="0.2">
      <c r="A108" s="148"/>
      <c r="B108" s="149"/>
      <c r="C108" s="182" t="s">
        <v>358</v>
      </c>
      <c r="D108" s="154"/>
      <c r="E108" s="155"/>
      <c r="F108" s="152"/>
      <c r="G108" s="152"/>
      <c r="H108" s="152"/>
      <c r="I108" s="152"/>
      <c r="J108" s="152"/>
      <c r="K108" s="152"/>
      <c r="L108" s="152"/>
      <c r="M108" s="152"/>
      <c r="N108" s="151"/>
      <c r="O108" s="151"/>
      <c r="P108" s="151"/>
      <c r="Q108" s="151"/>
      <c r="R108" s="152"/>
      <c r="S108" s="152"/>
      <c r="T108" s="152"/>
      <c r="U108" s="152"/>
      <c r="V108" s="152"/>
      <c r="W108" s="152"/>
      <c r="X108" s="152"/>
      <c r="Y108" s="152"/>
      <c r="Z108" s="141"/>
      <c r="AA108" s="141"/>
      <c r="AB108" s="141"/>
      <c r="AC108" s="141"/>
      <c r="AD108" s="141"/>
      <c r="AE108" s="141"/>
      <c r="AF108" s="141"/>
      <c r="AG108" s="141" t="s">
        <v>241</v>
      </c>
      <c r="AH108" s="141">
        <v>0</v>
      </c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1"/>
      <c r="AZ108" s="141"/>
      <c r="BA108" s="141"/>
      <c r="BB108" s="141"/>
      <c r="BC108" s="141"/>
      <c r="BD108" s="141"/>
      <c r="BE108" s="141"/>
      <c r="BF108" s="141"/>
      <c r="BG108" s="141"/>
      <c r="BH108" s="141"/>
    </row>
    <row r="109" spans="1:60" outlineLevel="3" x14ac:dyDescent="0.2">
      <c r="A109" s="148"/>
      <c r="B109" s="149"/>
      <c r="C109" s="182" t="s">
        <v>359</v>
      </c>
      <c r="D109" s="154"/>
      <c r="E109" s="155">
        <v>4.2699999999999996</v>
      </c>
      <c r="F109" s="152"/>
      <c r="G109" s="152"/>
      <c r="H109" s="152"/>
      <c r="I109" s="152"/>
      <c r="J109" s="152"/>
      <c r="K109" s="152"/>
      <c r="L109" s="152"/>
      <c r="M109" s="152"/>
      <c r="N109" s="151"/>
      <c r="O109" s="151"/>
      <c r="P109" s="151"/>
      <c r="Q109" s="151"/>
      <c r="R109" s="152"/>
      <c r="S109" s="152"/>
      <c r="T109" s="152"/>
      <c r="U109" s="152"/>
      <c r="V109" s="152"/>
      <c r="W109" s="152"/>
      <c r="X109" s="152"/>
      <c r="Y109" s="152"/>
      <c r="Z109" s="141"/>
      <c r="AA109" s="141"/>
      <c r="AB109" s="141"/>
      <c r="AC109" s="141"/>
      <c r="AD109" s="141"/>
      <c r="AE109" s="141"/>
      <c r="AF109" s="141"/>
      <c r="AG109" s="141" t="s">
        <v>241</v>
      </c>
      <c r="AH109" s="141">
        <v>0</v>
      </c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</row>
    <row r="110" spans="1:60" outlineLevel="3" x14ac:dyDescent="0.2">
      <c r="A110" s="148"/>
      <c r="B110" s="149"/>
      <c r="C110" s="182" t="s">
        <v>360</v>
      </c>
      <c r="D110" s="154"/>
      <c r="E110" s="155">
        <v>6.13</v>
      </c>
      <c r="F110" s="152"/>
      <c r="G110" s="152"/>
      <c r="H110" s="152"/>
      <c r="I110" s="152"/>
      <c r="J110" s="152"/>
      <c r="K110" s="152"/>
      <c r="L110" s="152"/>
      <c r="M110" s="152"/>
      <c r="N110" s="151"/>
      <c r="O110" s="151"/>
      <c r="P110" s="151"/>
      <c r="Q110" s="151"/>
      <c r="R110" s="152"/>
      <c r="S110" s="152"/>
      <c r="T110" s="152"/>
      <c r="U110" s="152"/>
      <c r="V110" s="152"/>
      <c r="W110" s="152"/>
      <c r="X110" s="152"/>
      <c r="Y110" s="152"/>
      <c r="Z110" s="141"/>
      <c r="AA110" s="141"/>
      <c r="AB110" s="141"/>
      <c r="AC110" s="141"/>
      <c r="AD110" s="141"/>
      <c r="AE110" s="141"/>
      <c r="AF110" s="141"/>
      <c r="AG110" s="141" t="s">
        <v>241</v>
      </c>
      <c r="AH110" s="141">
        <v>0</v>
      </c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1"/>
      <c r="AZ110" s="141"/>
      <c r="BA110" s="141"/>
      <c r="BB110" s="141"/>
      <c r="BC110" s="141"/>
      <c r="BD110" s="141"/>
      <c r="BE110" s="141"/>
      <c r="BF110" s="141"/>
      <c r="BG110" s="141"/>
      <c r="BH110" s="141"/>
    </row>
    <row r="111" spans="1:60" outlineLevel="3" x14ac:dyDescent="0.2">
      <c r="A111" s="148"/>
      <c r="B111" s="149"/>
      <c r="C111" s="182" t="s">
        <v>361</v>
      </c>
      <c r="D111" s="154"/>
      <c r="E111" s="155">
        <v>2.2999999999999998</v>
      </c>
      <c r="F111" s="152"/>
      <c r="G111" s="152"/>
      <c r="H111" s="152"/>
      <c r="I111" s="152"/>
      <c r="J111" s="152"/>
      <c r="K111" s="152"/>
      <c r="L111" s="152"/>
      <c r="M111" s="152"/>
      <c r="N111" s="151"/>
      <c r="O111" s="151"/>
      <c r="P111" s="151"/>
      <c r="Q111" s="151"/>
      <c r="R111" s="152"/>
      <c r="S111" s="152"/>
      <c r="T111" s="152"/>
      <c r="U111" s="152"/>
      <c r="V111" s="152"/>
      <c r="W111" s="152"/>
      <c r="X111" s="152"/>
      <c r="Y111" s="152"/>
      <c r="Z111" s="141"/>
      <c r="AA111" s="141"/>
      <c r="AB111" s="141"/>
      <c r="AC111" s="141"/>
      <c r="AD111" s="141"/>
      <c r="AE111" s="141"/>
      <c r="AF111" s="141"/>
      <c r="AG111" s="141" t="s">
        <v>241</v>
      </c>
      <c r="AH111" s="141">
        <v>0</v>
      </c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1"/>
      <c r="AZ111" s="141"/>
      <c r="BA111" s="141"/>
      <c r="BB111" s="141"/>
      <c r="BC111" s="141"/>
      <c r="BD111" s="141"/>
      <c r="BE111" s="141"/>
      <c r="BF111" s="141"/>
      <c r="BG111" s="141"/>
      <c r="BH111" s="141"/>
    </row>
    <row r="112" spans="1:60" outlineLevel="3" x14ac:dyDescent="0.2">
      <c r="A112" s="148"/>
      <c r="B112" s="149"/>
      <c r="C112" s="182" t="s">
        <v>362</v>
      </c>
      <c r="D112" s="154"/>
      <c r="E112" s="155">
        <v>27.6</v>
      </c>
      <c r="F112" s="152"/>
      <c r="G112" s="152"/>
      <c r="H112" s="152"/>
      <c r="I112" s="152"/>
      <c r="J112" s="152"/>
      <c r="K112" s="152"/>
      <c r="L112" s="152"/>
      <c r="M112" s="152"/>
      <c r="N112" s="151"/>
      <c r="O112" s="151"/>
      <c r="P112" s="151"/>
      <c r="Q112" s="151"/>
      <c r="R112" s="152"/>
      <c r="S112" s="152"/>
      <c r="T112" s="152"/>
      <c r="U112" s="152"/>
      <c r="V112" s="152"/>
      <c r="W112" s="152"/>
      <c r="X112" s="152"/>
      <c r="Y112" s="152"/>
      <c r="Z112" s="141"/>
      <c r="AA112" s="141"/>
      <c r="AB112" s="141"/>
      <c r="AC112" s="141"/>
      <c r="AD112" s="141"/>
      <c r="AE112" s="141"/>
      <c r="AF112" s="141"/>
      <c r="AG112" s="141" t="s">
        <v>241</v>
      </c>
      <c r="AH112" s="141">
        <v>0</v>
      </c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141"/>
      <c r="BF112" s="141"/>
      <c r="BG112" s="141"/>
      <c r="BH112" s="141"/>
    </row>
    <row r="113" spans="1:60" ht="22.5" outlineLevel="1" x14ac:dyDescent="0.2">
      <c r="A113" s="164">
        <v>20</v>
      </c>
      <c r="B113" s="165" t="s">
        <v>363</v>
      </c>
      <c r="C113" s="181" t="s">
        <v>364</v>
      </c>
      <c r="D113" s="166" t="s">
        <v>244</v>
      </c>
      <c r="E113" s="167">
        <v>23.1</v>
      </c>
      <c r="F113" s="168"/>
      <c r="G113" s="169">
        <f>ROUND(E113*F113,2)</f>
        <v>0</v>
      </c>
      <c r="H113" s="168"/>
      <c r="I113" s="169">
        <f>ROUND(E113*H113,2)</f>
        <v>0</v>
      </c>
      <c r="J113" s="168"/>
      <c r="K113" s="169">
        <f>ROUND(E113*J113,2)</f>
        <v>0</v>
      </c>
      <c r="L113" s="169">
        <v>21</v>
      </c>
      <c r="M113" s="169">
        <f>G113*(1+L113/100)</f>
        <v>0</v>
      </c>
      <c r="N113" s="167">
        <v>3.1159599999999998</v>
      </c>
      <c r="O113" s="167">
        <f>ROUND(E113*N113,2)</f>
        <v>71.98</v>
      </c>
      <c r="P113" s="167">
        <v>0</v>
      </c>
      <c r="Q113" s="167">
        <f>ROUND(E113*P113,2)</f>
        <v>0</v>
      </c>
      <c r="R113" s="169"/>
      <c r="S113" s="169" t="s">
        <v>267</v>
      </c>
      <c r="T113" s="170" t="s">
        <v>275</v>
      </c>
      <c r="U113" s="152">
        <v>114.12435000000001</v>
      </c>
      <c r="V113" s="152">
        <f>ROUND(E113*U113,2)</f>
        <v>2636.27</v>
      </c>
      <c r="W113" s="152"/>
      <c r="X113" s="152" t="s">
        <v>235</v>
      </c>
      <c r="Y113" s="152" t="s">
        <v>236</v>
      </c>
      <c r="Z113" s="141"/>
      <c r="AA113" s="141"/>
      <c r="AB113" s="141"/>
      <c r="AC113" s="141"/>
      <c r="AD113" s="141"/>
      <c r="AE113" s="141"/>
      <c r="AF113" s="141"/>
      <c r="AG113" s="141" t="s">
        <v>237</v>
      </c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1"/>
      <c r="AZ113" s="141"/>
      <c r="BA113" s="141"/>
      <c r="BB113" s="141"/>
      <c r="BC113" s="141"/>
      <c r="BD113" s="141"/>
      <c r="BE113" s="141"/>
      <c r="BF113" s="141"/>
      <c r="BG113" s="141"/>
      <c r="BH113" s="141"/>
    </row>
    <row r="114" spans="1:60" outlineLevel="2" x14ac:dyDescent="0.2">
      <c r="A114" s="148"/>
      <c r="B114" s="149"/>
      <c r="C114" s="253" t="s">
        <v>337</v>
      </c>
      <c r="D114" s="254"/>
      <c r="E114" s="254"/>
      <c r="F114" s="254"/>
      <c r="G114" s="254"/>
      <c r="H114" s="152"/>
      <c r="I114" s="152"/>
      <c r="J114" s="152"/>
      <c r="K114" s="152"/>
      <c r="L114" s="152"/>
      <c r="M114" s="152"/>
      <c r="N114" s="151"/>
      <c r="O114" s="151"/>
      <c r="P114" s="151"/>
      <c r="Q114" s="151"/>
      <c r="R114" s="152"/>
      <c r="S114" s="152"/>
      <c r="T114" s="152"/>
      <c r="U114" s="152"/>
      <c r="V114" s="152"/>
      <c r="W114" s="152"/>
      <c r="X114" s="152"/>
      <c r="Y114" s="152"/>
      <c r="Z114" s="141"/>
      <c r="AA114" s="141"/>
      <c r="AB114" s="141"/>
      <c r="AC114" s="141"/>
      <c r="AD114" s="141"/>
      <c r="AE114" s="141"/>
      <c r="AF114" s="141"/>
      <c r="AG114" s="141" t="s">
        <v>246</v>
      </c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1"/>
      <c r="AZ114" s="141"/>
      <c r="BA114" s="141"/>
      <c r="BB114" s="141"/>
      <c r="BC114" s="141"/>
      <c r="BD114" s="141"/>
      <c r="BE114" s="141"/>
      <c r="BF114" s="141"/>
      <c r="BG114" s="141"/>
      <c r="BH114" s="141"/>
    </row>
    <row r="115" spans="1:60" outlineLevel="3" x14ac:dyDescent="0.2">
      <c r="A115" s="148"/>
      <c r="B115" s="149"/>
      <c r="C115" s="267" t="s">
        <v>338</v>
      </c>
      <c r="D115" s="268"/>
      <c r="E115" s="268"/>
      <c r="F115" s="268"/>
      <c r="G115" s="268"/>
      <c r="H115" s="152"/>
      <c r="I115" s="152"/>
      <c r="J115" s="152"/>
      <c r="K115" s="152"/>
      <c r="L115" s="152"/>
      <c r="M115" s="152"/>
      <c r="N115" s="151"/>
      <c r="O115" s="151"/>
      <c r="P115" s="151"/>
      <c r="Q115" s="151"/>
      <c r="R115" s="152"/>
      <c r="S115" s="152"/>
      <c r="T115" s="152"/>
      <c r="U115" s="152"/>
      <c r="V115" s="152"/>
      <c r="W115" s="152"/>
      <c r="X115" s="152"/>
      <c r="Y115" s="152"/>
      <c r="Z115" s="141"/>
      <c r="AA115" s="141"/>
      <c r="AB115" s="141"/>
      <c r="AC115" s="141"/>
      <c r="AD115" s="141"/>
      <c r="AE115" s="141"/>
      <c r="AF115" s="141"/>
      <c r="AG115" s="141" t="s">
        <v>246</v>
      </c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1"/>
      <c r="AZ115" s="141"/>
      <c r="BA115" s="171" t="str">
        <f>C115</f>
        <v>Montáž+dodávka, příslušenství, pomocné lešení, podpěrné kce, dilatační, smršťovací a těsnící profily, apod. - kompletní provedení.</v>
      </c>
      <c r="BB115" s="141"/>
      <c r="BC115" s="141"/>
      <c r="BD115" s="141"/>
      <c r="BE115" s="141"/>
      <c r="BF115" s="141"/>
      <c r="BG115" s="141"/>
      <c r="BH115" s="141"/>
    </row>
    <row r="116" spans="1:60" outlineLevel="2" x14ac:dyDescent="0.2">
      <c r="A116" s="148"/>
      <c r="B116" s="149"/>
      <c r="C116" s="182" t="s">
        <v>324</v>
      </c>
      <c r="D116" s="154"/>
      <c r="E116" s="155"/>
      <c r="F116" s="152"/>
      <c r="G116" s="152"/>
      <c r="H116" s="152"/>
      <c r="I116" s="152"/>
      <c r="J116" s="152"/>
      <c r="K116" s="152"/>
      <c r="L116" s="152"/>
      <c r="M116" s="152"/>
      <c r="N116" s="151"/>
      <c r="O116" s="151"/>
      <c r="P116" s="151"/>
      <c r="Q116" s="151"/>
      <c r="R116" s="152"/>
      <c r="S116" s="152"/>
      <c r="T116" s="152"/>
      <c r="U116" s="152"/>
      <c r="V116" s="152"/>
      <c r="W116" s="152"/>
      <c r="X116" s="152"/>
      <c r="Y116" s="152"/>
      <c r="Z116" s="141"/>
      <c r="AA116" s="141"/>
      <c r="AB116" s="141"/>
      <c r="AC116" s="141"/>
      <c r="AD116" s="141"/>
      <c r="AE116" s="141"/>
      <c r="AF116" s="141"/>
      <c r="AG116" s="141" t="s">
        <v>241</v>
      </c>
      <c r="AH116" s="141">
        <v>0</v>
      </c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1"/>
      <c r="AZ116" s="141"/>
      <c r="BA116" s="141"/>
      <c r="BB116" s="141"/>
      <c r="BC116" s="141"/>
      <c r="BD116" s="141"/>
      <c r="BE116" s="141"/>
      <c r="BF116" s="141"/>
      <c r="BG116" s="141"/>
      <c r="BH116" s="141"/>
    </row>
    <row r="117" spans="1:60" outlineLevel="3" x14ac:dyDescent="0.2">
      <c r="A117" s="148"/>
      <c r="B117" s="149"/>
      <c r="C117" s="182" t="s">
        <v>365</v>
      </c>
      <c r="D117" s="154"/>
      <c r="E117" s="155"/>
      <c r="F117" s="152"/>
      <c r="G117" s="152"/>
      <c r="H117" s="152"/>
      <c r="I117" s="152"/>
      <c r="J117" s="152"/>
      <c r="K117" s="152"/>
      <c r="L117" s="152"/>
      <c r="M117" s="152"/>
      <c r="N117" s="151"/>
      <c r="O117" s="151"/>
      <c r="P117" s="151"/>
      <c r="Q117" s="151"/>
      <c r="R117" s="152"/>
      <c r="S117" s="152"/>
      <c r="T117" s="152"/>
      <c r="U117" s="152"/>
      <c r="V117" s="152"/>
      <c r="W117" s="152"/>
      <c r="X117" s="152"/>
      <c r="Y117" s="152"/>
      <c r="Z117" s="141"/>
      <c r="AA117" s="141"/>
      <c r="AB117" s="141"/>
      <c r="AC117" s="141"/>
      <c r="AD117" s="141"/>
      <c r="AE117" s="141"/>
      <c r="AF117" s="141"/>
      <c r="AG117" s="141" t="s">
        <v>241</v>
      </c>
      <c r="AH117" s="141">
        <v>0</v>
      </c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1"/>
      <c r="AZ117" s="141"/>
      <c r="BA117" s="141"/>
      <c r="BB117" s="141"/>
      <c r="BC117" s="141"/>
      <c r="BD117" s="141"/>
      <c r="BE117" s="141"/>
      <c r="BF117" s="141"/>
      <c r="BG117" s="141"/>
      <c r="BH117" s="141"/>
    </row>
    <row r="118" spans="1:60" outlineLevel="3" x14ac:dyDescent="0.2">
      <c r="A118" s="148"/>
      <c r="B118" s="149"/>
      <c r="C118" s="182" t="s">
        <v>366</v>
      </c>
      <c r="D118" s="154"/>
      <c r="E118" s="155">
        <v>0.25</v>
      </c>
      <c r="F118" s="152"/>
      <c r="G118" s="152"/>
      <c r="H118" s="152"/>
      <c r="I118" s="152"/>
      <c r="J118" s="152"/>
      <c r="K118" s="152"/>
      <c r="L118" s="152"/>
      <c r="M118" s="152"/>
      <c r="N118" s="151"/>
      <c r="O118" s="151"/>
      <c r="P118" s="151"/>
      <c r="Q118" s="151"/>
      <c r="R118" s="152"/>
      <c r="S118" s="152"/>
      <c r="T118" s="152"/>
      <c r="U118" s="152"/>
      <c r="V118" s="152"/>
      <c r="W118" s="152"/>
      <c r="X118" s="152"/>
      <c r="Y118" s="152"/>
      <c r="Z118" s="141"/>
      <c r="AA118" s="141"/>
      <c r="AB118" s="141"/>
      <c r="AC118" s="141"/>
      <c r="AD118" s="141"/>
      <c r="AE118" s="141"/>
      <c r="AF118" s="141"/>
      <c r="AG118" s="141" t="s">
        <v>241</v>
      </c>
      <c r="AH118" s="141">
        <v>0</v>
      </c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1"/>
      <c r="AZ118" s="141"/>
      <c r="BA118" s="141"/>
      <c r="BB118" s="141"/>
      <c r="BC118" s="141"/>
      <c r="BD118" s="141"/>
      <c r="BE118" s="141"/>
      <c r="BF118" s="141"/>
      <c r="BG118" s="141"/>
      <c r="BH118" s="141"/>
    </row>
    <row r="119" spans="1:60" outlineLevel="3" x14ac:dyDescent="0.2">
      <c r="A119" s="148"/>
      <c r="B119" s="149"/>
      <c r="C119" s="182" t="s">
        <v>367</v>
      </c>
      <c r="D119" s="154"/>
      <c r="E119" s="155">
        <v>8.4</v>
      </c>
      <c r="F119" s="152"/>
      <c r="G119" s="152"/>
      <c r="H119" s="152"/>
      <c r="I119" s="152"/>
      <c r="J119" s="152"/>
      <c r="K119" s="152"/>
      <c r="L119" s="152"/>
      <c r="M119" s="152"/>
      <c r="N119" s="151"/>
      <c r="O119" s="151"/>
      <c r="P119" s="151"/>
      <c r="Q119" s="151"/>
      <c r="R119" s="152"/>
      <c r="S119" s="152"/>
      <c r="T119" s="152"/>
      <c r="U119" s="152"/>
      <c r="V119" s="152"/>
      <c r="W119" s="152"/>
      <c r="X119" s="152"/>
      <c r="Y119" s="152"/>
      <c r="Z119" s="141"/>
      <c r="AA119" s="141"/>
      <c r="AB119" s="141"/>
      <c r="AC119" s="141"/>
      <c r="AD119" s="141"/>
      <c r="AE119" s="141"/>
      <c r="AF119" s="141"/>
      <c r="AG119" s="141" t="s">
        <v>241</v>
      </c>
      <c r="AH119" s="141">
        <v>0</v>
      </c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1"/>
      <c r="AZ119" s="141"/>
      <c r="BA119" s="141"/>
      <c r="BB119" s="141"/>
      <c r="BC119" s="141"/>
      <c r="BD119" s="141"/>
      <c r="BE119" s="141"/>
      <c r="BF119" s="141"/>
      <c r="BG119" s="141"/>
      <c r="BH119" s="141"/>
    </row>
    <row r="120" spans="1:60" outlineLevel="3" x14ac:dyDescent="0.2">
      <c r="A120" s="148"/>
      <c r="B120" s="149"/>
      <c r="C120" s="182" t="s">
        <v>368</v>
      </c>
      <c r="D120" s="154"/>
      <c r="E120" s="155">
        <v>0.89</v>
      </c>
      <c r="F120" s="152"/>
      <c r="G120" s="152"/>
      <c r="H120" s="152"/>
      <c r="I120" s="152"/>
      <c r="J120" s="152"/>
      <c r="K120" s="152"/>
      <c r="L120" s="152"/>
      <c r="M120" s="152"/>
      <c r="N120" s="151"/>
      <c r="O120" s="151"/>
      <c r="P120" s="151"/>
      <c r="Q120" s="151"/>
      <c r="R120" s="152"/>
      <c r="S120" s="152"/>
      <c r="T120" s="152"/>
      <c r="U120" s="152"/>
      <c r="V120" s="152"/>
      <c r="W120" s="152"/>
      <c r="X120" s="152"/>
      <c r="Y120" s="152"/>
      <c r="Z120" s="141"/>
      <c r="AA120" s="141"/>
      <c r="AB120" s="141"/>
      <c r="AC120" s="141"/>
      <c r="AD120" s="141"/>
      <c r="AE120" s="141"/>
      <c r="AF120" s="141"/>
      <c r="AG120" s="141" t="s">
        <v>241</v>
      </c>
      <c r="AH120" s="141">
        <v>0</v>
      </c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1"/>
      <c r="AZ120" s="141"/>
      <c r="BA120" s="141"/>
      <c r="BB120" s="141"/>
      <c r="BC120" s="141"/>
      <c r="BD120" s="141"/>
      <c r="BE120" s="141"/>
      <c r="BF120" s="141"/>
      <c r="BG120" s="141"/>
      <c r="BH120" s="141"/>
    </row>
    <row r="121" spans="1:60" outlineLevel="3" x14ac:dyDescent="0.2">
      <c r="A121" s="148"/>
      <c r="B121" s="149"/>
      <c r="C121" s="182" t="s">
        <v>369</v>
      </c>
      <c r="D121" s="154"/>
      <c r="E121" s="155">
        <v>13.56</v>
      </c>
      <c r="F121" s="152"/>
      <c r="G121" s="152"/>
      <c r="H121" s="152"/>
      <c r="I121" s="152"/>
      <c r="J121" s="152"/>
      <c r="K121" s="152"/>
      <c r="L121" s="152"/>
      <c r="M121" s="152"/>
      <c r="N121" s="151"/>
      <c r="O121" s="151"/>
      <c r="P121" s="151"/>
      <c r="Q121" s="151"/>
      <c r="R121" s="152"/>
      <c r="S121" s="152"/>
      <c r="T121" s="152"/>
      <c r="U121" s="152"/>
      <c r="V121" s="152"/>
      <c r="W121" s="152"/>
      <c r="X121" s="152"/>
      <c r="Y121" s="152"/>
      <c r="Z121" s="141"/>
      <c r="AA121" s="141"/>
      <c r="AB121" s="141"/>
      <c r="AC121" s="141"/>
      <c r="AD121" s="141"/>
      <c r="AE121" s="141"/>
      <c r="AF121" s="141"/>
      <c r="AG121" s="141" t="s">
        <v>241</v>
      </c>
      <c r="AH121" s="141">
        <v>0</v>
      </c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1"/>
      <c r="AW121" s="141"/>
      <c r="AX121" s="141"/>
      <c r="AY121" s="141"/>
      <c r="AZ121" s="141"/>
      <c r="BA121" s="141"/>
      <c r="BB121" s="141"/>
      <c r="BC121" s="141"/>
      <c r="BD121" s="141"/>
      <c r="BE121" s="141"/>
      <c r="BF121" s="141"/>
      <c r="BG121" s="141"/>
      <c r="BH121" s="141"/>
    </row>
    <row r="122" spans="1:60" outlineLevel="1" x14ac:dyDescent="0.2">
      <c r="A122" s="164">
        <v>21</v>
      </c>
      <c r="B122" s="165" t="s">
        <v>370</v>
      </c>
      <c r="C122" s="181" t="s">
        <v>371</v>
      </c>
      <c r="D122" s="166" t="s">
        <v>299</v>
      </c>
      <c r="E122" s="167">
        <v>20</v>
      </c>
      <c r="F122" s="168"/>
      <c r="G122" s="169">
        <f>ROUND(E122*F122,2)</f>
        <v>0</v>
      </c>
      <c r="H122" s="168"/>
      <c r="I122" s="169">
        <f>ROUND(E122*H122,2)</f>
        <v>0</v>
      </c>
      <c r="J122" s="168"/>
      <c r="K122" s="169">
        <f>ROUND(E122*J122,2)</f>
        <v>0</v>
      </c>
      <c r="L122" s="169">
        <v>21</v>
      </c>
      <c r="M122" s="169">
        <f>G122*(1+L122/100)</f>
        <v>0</v>
      </c>
      <c r="N122" s="167">
        <v>0</v>
      </c>
      <c r="O122" s="167">
        <f>ROUND(E122*N122,2)</f>
        <v>0</v>
      </c>
      <c r="P122" s="167">
        <v>0</v>
      </c>
      <c r="Q122" s="167">
        <f>ROUND(E122*P122,2)</f>
        <v>0</v>
      </c>
      <c r="R122" s="169"/>
      <c r="S122" s="169" t="s">
        <v>267</v>
      </c>
      <c r="T122" s="170" t="s">
        <v>275</v>
      </c>
      <c r="U122" s="152">
        <v>0</v>
      </c>
      <c r="V122" s="152">
        <f>ROUND(E122*U122,2)</f>
        <v>0</v>
      </c>
      <c r="W122" s="152"/>
      <c r="X122" s="152" t="s">
        <v>235</v>
      </c>
      <c r="Y122" s="152" t="s">
        <v>236</v>
      </c>
      <c r="Z122" s="141"/>
      <c r="AA122" s="141"/>
      <c r="AB122" s="141"/>
      <c r="AC122" s="141"/>
      <c r="AD122" s="141"/>
      <c r="AE122" s="141"/>
      <c r="AF122" s="141"/>
      <c r="AG122" s="141" t="s">
        <v>237</v>
      </c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  <c r="AU122" s="141"/>
      <c r="AV122" s="141"/>
      <c r="AW122" s="141"/>
      <c r="AX122" s="141"/>
      <c r="AY122" s="141"/>
      <c r="AZ122" s="141"/>
      <c r="BA122" s="141"/>
      <c r="BB122" s="141"/>
      <c r="BC122" s="141"/>
      <c r="BD122" s="141"/>
      <c r="BE122" s="141"/>
      <c r="BF122" s="141"/>
      <c r="BG122" s="141"/>
      <c r="BH122" s="141"/>
    </row>
    <row r="123" spans="1:60" outlineLevel="2" x14ac:dyDescent="0.2">
      <c r="A123" s="148"/>
      <c r="B123" s="149"/>
      <c r="C123" s="253" t="s">
        <v>372</v>
      </c>
      <c r="D123" s="254"/>
      <c r="E123" s="254"/>
      <c r="F123" s="254"/>
      <c r="G123" s="254"/>
      <c r="H123" s="152"/>
      <c r="I123" s="152"/>
      <c r="J123" s="152"/>
      <c r="K123" s="152"/>
      <c r="L123" s="152"/>
      <c r="M123" s="152"/>
      <c r="N123" s="151"/>
      <c r="O123" s="151"/>
      <c r="P123" s="151"/>
      <c r="Q123" s="151"/>
      <c r="R123" s="152"/>
      <c r="S123" s="152"/>
      <c r="T123" s="152"/>
      <c r="U123" s="152"/>
      <c r="V123" s="152"/>
      <c r="W123" s="152"/>
      <c r="X123" s="152"/>
      <c r="Y123" s="152"/>
      <c r="Z123" s="141"/>
      <c r="AA123" s="141"/>
      <c r="AB123" s="141"/>
      <c r="AC123" s="141"/>
      <c r="AD123" s="141"/>
      <c r="AE123" s="141"/>
      <c r="AF123" s="141"/>
      <c r="AG123" s="141" t="s">
        <v>246</v>
      </c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  <c r="AU123" s="141"/>
      <c r="AV123" s="141"/>
      <c r="AW123" s="141"/>
      <c r="AX123" s="141"/>
      <c r="AY123" s="141"/>
      <c r="AZ123" s="141"/>
      <c r="BA123" s="141"/>
      <c r="BB123" s="141"/>
      <c r="BC123" s="141"/>
      <c r="BD123" s="141"/>
      <c r="BE123" s="141"/>
      <c r="BF123" s="141"/>
      <c r="BG123" s="141"/>
      <c r="BH123" s="141"/>
    </row>
    <row r="124" spans="1:60" outlineLevel="3" x14ac:dyDescent="0.2">
      <c r="A124" s="148"/>
      <c r="B124" s="149"/>
      <c r="C124" s="267" t="s">
        <v>373</v>
      </c>
      <c r="D124" s="268"/>
      <c r="E124" s="268"/>
      <c r="F124" s="268"/>
      <c r="G124" s="268"/>
      <c r="H124" s="152"/>
      <c r="I124" s="152"/>
      <c r="J124" s="152"/>
      <c r="K124" s="152"/>
      <c r="L124" s="152"/>
      <c r="M124" s="152"/>
      <c r="N124" s="151"/>
      <c r="O124" s="151"/>
      <c r="P124" s="151"/>
      <c r="Q124" s="151"/>
      <c r="R124" s="152"/>
      <c r="S124" s="152"/>
      <c r="T124" s="152"/>
      <c r="U124" s="152"/>
      <c r="V124" s="152"/>
      <c r="W124" s="152"/>
      <c r="X124" s="152"/>
      <c r="Y124" s="152"/>
      <c r="Z124" s="141"/>
      <c r="AA124" s="141"/>
      <c r="AB124" s="141"/>
      <c r="AC124" s="141"/>
      <c r="AD124" s="141"/>
      <c r="AE124" s="141"/>
      <c r="AF124" s="141"/>
      <c r="AG124" s="141" t="s">
        <v>246</v>
      </c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  <c r="AU124" s="141"/>
      <c r="AV124" s="141"/>
      <c r="AW124" s="141"/>
      <c r="AX124" s="141"/>
      <c r="AY124" s="141"/>
      <c r="AZ124" s="141"/>
      <c r="BA124" s="141"/>
      <c r="BB124" s="141"/>
      <c r="BC124" s="141"/>
      <c r="BD124" s="141"/>
      <c r="BE124" s="141"/>
      <c r="BF124" s="141"/>
      <c r="BG124" s="141"/>
      <c r="BH124" s="141"/>
    </row>
    <row r="125" spans="1:60" outlineLevel="3" x14ac:dyDescent="0.2">
      <c r="A125" s="148"/>
      <c r="B125" s="149"/>
      <c r="C125" s="267" t="s">
        <v>374</v>
      </c>
      <c r="D125" s="268"/>
      <c r="E125" s="268"/>
      <c r="F125" s="268"/>
      <c r="G125" s="268"/>
      <c r="H125" s="152"/>
      <c r="I125" s="152"/>
      <c r="J125" s="152"/>
      <c r="K125" s="152"/>
      <c r="L125" s="152"/>
      <c r="M125" s="152"/>
      <c r="N125" s="151"/>
      <c r="O125" s="151"/>
      <c r="P125" s="151"/>
      <c r="Q125" s="151"/>
      <c r="R125" s="152"/>
      <c r="S125" s="152"/>
      <c r="T125" s="152"/>
      <c r="U125" s="152"/>
      <c r="V125" s="152"/>
      <c r="W125" s="152"/>
      <c r="X125" s="152"/>
      <c r="Y125" s="152"/>
      <c r="Z125" s="141"/>
      <c r="AA125" s="141"/>
      <c r="AB125" s="141"/>
      <c r="AC125" s="141"/>
      <c r="AD125" s="141"/>
      <c r="AE125" s="141"/>
      <c r="AF125" s="141"/>
      <c r="AG125" s="141" t="s">
        <v>246</v>
      </c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  <c r="AU125" s="141"/>
      <c r="AV125" s="141"/>
      <c r="AW125" s="141"/>
      <c r="AX125" s="141"/>
      <c r="AY125" s="141"/>
      <c r="AZ125" s="141"/>
      <c r="BA125" s="141"/>
      <c r="BB125" s="141"/>
      <c r="BC125" s="141"/>
      <c r="BD125" s="141"/>
      <c r="BE125" s="141"/>
      <c r="BF125" s="141"/>
      <c r="BG125" s="141"/>
      <c r="BH125" s="141"/>
    </row>
    <row r="126" spans="1:60" outlineLevel="3" x14ac:dyDescent="0.2">
      <c r="A126" s="148"/>
      <c r="B126" s="149"/>
      <c r="C126" s="267" t="s">
        <v>375</v>
      </c>
      <c r="D126" s="268"/>
      <c r="E126" s="268"/>
      <c r="F126" s="268"/>
      <c r="G126" s="268"/>
      <c r="H126" s="152"/>
      <c r="I126" s="152"/>
      <c r="J126" s="152"/>
      <c r="K126" s="152"/>
      <c r="L126" s="152"/>
      <c r="M126" s="152"/>
      <c r="N126" s="151"/>
      <c r="O126" s="151"/>
      <c r="P126" s="151"/>
      <c r="Q126" s="151"/>
      <c r="R126" s="152"/>
      <c r="S126" s="152"/>
      <c r="T126" s="152"/>
      <c r="U126" s="152"/>
      <c r="V126" s="152"/>
      <c r="W126" s="152"/>
      <c r="X126" s="152"/>
      <c r="Y126" s="152"/>
      <c r="Z126" s="141"/>
      <c r="AA126" s="141"/>
      <c r="AB126" s="141"/>
      <c r="AC126" s="141"/>
      <c r="AD126" s="141"/>
      <c r="AE126" s="141"/>
      <c r="AF126" s="141"/>
      <c r="AG126" s="141" t="s">
        <v>246</v>
      </c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  <c r="AU126" s="141"/>
      <c r="AV126" s="141"/>
      <c r="AW126" s="141"/>
      <c r="AX126" s="141"/>
      <c r="AY126" s="141"/>
      <c r="AZ126" s="141"/>
      <c r="BA126" s="141"/>
      <c r="BB126" s="141"/>
      <c r="BC126" s="141"/>
      <c r="BD126" s="141"/>
      <c r="BE126" s="141"/>
      <c r="BF126" s="141"/>
      <c r="BG126" s="141"/>
      <c r="BH126" s="141"/>
    </row>
    <row r="127" spans="1:60" outlineLevel="3" x14ac:dyDescent="0.2">
      <c r="A127" s="148"/>
      <c r="B127" s="149"/>
      <c r="C127" s="267" t="s">
        <v>376</v>
      </c>
      <c r="D127" s="268"/>
      <c r="E127" s="268"/>
      <c r="F127" s="268"/>
      <c r="G127" s="268"/>
      <c r="H127" s="152"/>
      <c r="I127" s="152"/>
      <c r="J127" s="152"/>
      <c r="K127" s="152"/>
      <c r="L127" s="152"/>
      <c r="M127" s="152"/>
      <c r="N127" s="151"/>
      <c r="O127" s="151"/>
      <c r="P127" s="151"/>
      <c r="Q127" s="151"/>
      <c r="R127" s="152"/>
      <c r="S127" s="152"/>
      <c r="T127" s="152"/>
      <c r="U127" s="152"/>
      <c r="V127" s="152"/>
      <c r="W127" s="152"/>
      <c r="X127" s="152"/>
      <c r="Y127" s="152"/>
      <c r="Z127" s="141"/>
      <c r="AA127" s="141"/>
      <c r="AB127" s="141"/>
      <c r="AC127" s="141"/>
      <c r="AD127" s="141"/>
      <c r="AE127" s="141"/>
      <c r="AF127" s="141"/>
      <c r="AG127" s="141" t="s">
        <v>246</v>
      </c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  <c r="AU127" s="141"/>
      <c r="AV127" s="141"/>
      <c r="AW127" s="141"/>
      <c r="AX127" s="141"/>
      <c r="AY127" s="141"/>
      <c r="AZ127" s="141"/>
      <c r="BA127" s="141"/>
      <c r="BB127" s="141"/>
      <c r="BC127" s="141"/>
      <c r="BD127" s="141"/>
      <c r="BE127" s="141"/>
      <c r="BF127" s="141"/>
      <c r="BG127" s="141"/>
      <c r="BH127" s="141"/>
    </row>
    <row r="128" spans="1:60" outlineLevel="3" x14ac:dyDescent="0.2">
      <c r="A128" s="148"/>
      <c r="B128" s="149"/>
      <c r="C128" s="267" t="s">
        <v>313</v>
      </c>
      <c r="D128" s="268"/>
      <c r="E128" s="268"/>
      <c r="F128" s="268"/>
      <c r="G128" s="268"/>
      <c r="H128" s="152"/>
      <c r="I128" s="152"/>
      <c r="J128" s="152"/>
      <c r="K128" s="152"/>
      <c r="L128" s="152"/>
      <c r="M128" s="152"/>
      <c r="N128" s="151"/>
      <c r="O128" s="151"/>
      <c r="P128" s="151"/>
      <c r="Q128" s="151"/>
      <c r="R128" s="152"/>
      <c r="S128" s="152"/>
      <c r="T128" s="152"/>
      <c r="U128" s="152"/>
      <c r="V128" s="152"/>
      <c r="W128" s="152"/>
      <c r="X128" s="152"/>
      <c r="Y128" s="152"/>
      <c r="Z128" s="141"/>
      <c r="AA128" s="141"/>
      <c r="AB128" s="141"/>
      <c r="AC128" s="141"/>
      <c r="AD128" s="141"/>
      <c r="AE128" s="141"/>
      <c r="AF128" s="141"/>
      <c r="AG128" s="141" t="s">
        <v>246</v>
      </c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/>
      <c r="AX128" s="141"/>
      <c r="AY128" s="141"/>
      <c r="AZ128" s="141"/>
      <c r="BA128" s="141"/>
      <c r="BB128" s="141"/>
      <c r="BC128" s="141"/>
      <c r="BD128" s="141"/>
      <c r="BE128" s="141"/>
      <c r="BF128" s="141"/>
      <c r="BG128" s="141"/>
      <c r="BH128" s="141"/>
    </row>
    <row r="129" spans="1:60" outlineLevel="2" x14ac:dyDescent="0.2">
      <c r="A129" s="148"/>
      <c r="B129" s="149"/>
      <c r="C129" s="182" t="s">
        <v>377</v>
      </c>
      <c r="D129" s="154"/>
      <c r="E129" s="155">
        <v>20</v>
      </c>
      <c r="F129" s="152"/>
      <c r="G129" s="152"/>
      <c r="H129" s="152"/>
      <c r="I129" s="152"/>
      <c r="J129" s="152"/>
      <c r="K129" s="152"/>
      <c r="L129" s="152"/>
      <c r="M129" s="152"/>
      <c r="N129" s="151"/>
      <c r="O129" s="151"/>
      <c r="P129" s="151"/>
      <c r="Q129" s="151"/>
      <c r="R129" s="152"/>
      <c r="S129" s="152"/>
      <c r="T129" s="152"/>
      <c r="U129" s="152"/>
      <c r="V129" s="152"/>
      <c r="W129" s="152"/>
      <c r="X129" s="152"/>
      <c r="Y129" s="152"/>
      <c r="Z129" s="141"/>
      <c r="AA129" s="141"/>
      <c r="AB129" s="141"/>
      <c r="AC129" s="141"/>
      <c r="AD129" s="141"/>
      <c r="AE129" s="141"/>
      <c r="AF129" s="141"/>
      <c r="AG129" s="141" t="s">
        <v>241</v>
      </c>
      <c r="AH129" s="141">
        <v>0</v>
      </c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1"/>
      <c r="AZ129" s="141"/>
      <c r="BA129" s="141"/>
      <c r="BB129" s="141"/>
      <c r="BC129" s="141"/>
      <c r="BD129" s="141"/>
      <c r="BE129" s="141"/>
      <c r="BF129" s="141"/>
      <c r="BG129" s="141"/>
      <c r="BH129" s="141"/>
    </row>
    <row r="130" spans="1:60" x14ac:dyDescent="0.2">
      <c r="A130" s="157" t="s">
        <v>228</v>
      </c>
      <c r="B130" s="158" t="s">
        <v>136</v>
      </c>
      <c r="C130" s="180" t="s">
        <v>137</v>
      </c>
      <c r="D130" s="159"/>
      <c r="E130" s="160"/>
      <c r="F130" s="161"/>
      <c r="G130" s="161">
        <f>SUMIF(AG131:AG170,"&lt;&gt;NOR",G131:G170)</f>
        <v>0</v>
      </c>
      <c r="H130" s="161"/>
      <c r="I130" s="161">
        <f>SUM(I131:I170)</f>
        <v>0</v>
      </c>
      <c r="J130" s="161"/>
      <c r="K130" s="161">
        <f>SUM(K131:K170)</f>
        <v>0</v>
      </c>
      <c r="L130" s="161"/>
      <c r="M130" s="161">
        <f>SUM(M131:M170)</f>
        <v>0</v>
      </c>
      <c r="N130" s="160"/>
      <c r="O130" s="160">
        <f>SUM(O131:O170)</f>
        <v>5003.71</v>
      </c>
      <c r="P130" s="160"/>
      <c r="Q130" s="160">
        <f>SUM(Q131:Q170)</f>
        <v>0</v>
      </c>
      <c r="R130" s="161"/>
      <c r="S130" s="161"/>
      <c r="T130" s="162"/>
      <c r="U130" s="156"/>
      <c r="V130" s="156">
        <f>SUM(V131:V170)</f>
        <v>1297.27</v>
      </c>
      <c r="W130" s="156"/>
      <c r="X130" s="156"/>
      <c r="Y130" s="156"/>
      <c r="AG130" t="s">
        <v>229</v>
      </c>
    </row>
    <row r="131" spans="1:60" outlineLevel="1" x14ac:dyDescent="0.2">
      <c r="A131" s="164">
        <v>22</v>
      </c>
      <c r="B131" s="165" t="s">
        <v>378</v>
      </c>
      <c r="C131" s="181" t="s">
        <v>379</v>
      </c>
      <c r="D131" s="166" t="s">
        <v>283</v>
      </c>
      <c r="E131" s="167">
        <v>2937.1</v>
      </c>
      <c r="F131" s="168"/>
      <c r="G131" s="169">
        <f>ROUND(E131*F131,2)</f>
        <v>0</v>
      </c>
      <c r="H131" s="168"/>
      <c r="I131" s="169">
        <f>ROUND(E131*H131,2)</f>
        <v>0</v>
      </c>
      <c r="J131" s="168"/>
      <c r="K131" s="169">
        <f>ROUND(E131*J131,2)</f>
        <v>0</v>
      </c>
      <c r="L131" s="169">
        <v>21</v>
      </c>
      <c r="M131" s="169">
        <f>G131*(1+L131/100)</f>
        <v>0</v>
      </c>
      <c r="N131" s="167">
        <v>5.0000000000000001E-4</v>
      </c>
      <c r="O131" s="167">
        <f>ROUND(E131*N131,2)</f>
        <v>1.47</v>
      </c>
      <c r="P131" s="167">
        <v>0</v>
      </c>
      <c r="Q131" s="167">
        <f>ROUND(E131*P131,2)</f>
        <v>0</v>
      </c>
      <c r="R131" s="169" t="s">
        <v>290</v>
      </c>
      <c r="S131" s="169" t="s">
        <v>234</v>
      </c>
      <c r="T131" s="170" t="s">
        <v>234</v>
      </c>
      <c r="U131" s="152">
        <v>9.4E-2</v>
      </c>
      <c r="V131" s="152">
        <f>ROUND(E131*U131,2)</f>
        <v>276.08999999999997</v>
      </c>
      <c r="W131" s="152"/>
      <c r="X131" s="152" t="s">
        <v>285</v>
      </c>
      <c r="Y131" s="152" t="s">
        <v>236</v>
      </c>
      <c r="Z131" s="141"/>
      <c r="AA131" s="141"/>
      <c r="AB131" s="141"/>
      <c r="AC131" s="141"/>
      <c r="AD131" s="141"/>
      <c r="AE131" s="141"/>
      <c r="AF131" s="141"/>
      <c r="AG131" s="141" t="s">
        <v>286</v>
      </c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  <c r="AU131" s="141"/>
      <c r="AV131" s="141"/>
      <c r="AW131" s="141"/>
      <c r="AX131" s="141"/>
      <c r="AY131" s="141"/>
      <c r="AZ131" s="141"/>
      <c r="BA131" s="141"/>
      <c r="BB131" s="141"/>
      <c r="BC131" s="141"/>
      <c r="BD131" s="141"/>
      <c r="BE131" s="141"/>
      <c r="BF131" s="141"/>
      <c r="BG131" s="141"/>
      <c r="BH131" s="141"/>
    </row>
    <row r="132" spans="1:60" outlineLevel="2" x14ac:dyDescent="0.2">
      <c r="A132" s="148"/>
      <c r="B132" s="149"/>
      <c r="C132" s="182" t="s">
        <v>324</v>
      </c>
      <c r="D132" s="154"/>
      <c r="E132" s="155"/>
      <c r="F132" s="152"/>
      <c r="G132" s="152"/>
      <c r="H132" s="152"/>
      <c r="I132" s="152"/>
      <c r="J132" s="152"/>
      <c r="K132" s="152"/>
      <c r="L132" s="152"/>
      <c r="M132" s="152"/>
      <c r="N132" s="151"/>
      <c r="O132" s="151"/>
      <c r="P132" s="151"/>
      <c r="Q132" s="151"/>
      <c r="R132" s="152"/>
      <c r="S132" s="152"/>
      <c r="T132" s="152"/>
      <c r="U132" s="152"/>
      <c r="V132" s="152"/>
      <c r="W132" s="152"/>
      <c r="X132" s="152"/>
      <c r="Y132" s="152"/>
      <c r="Z132" s="141"/>
      <c r="AA132" s="141"/>
      <c r="AB132" s="141"/>
      <c r="AC132" s="141"/>
      <c r="AD132" s="141"/>
      <c r="AE132" s="141"/>
      <c r="AF132" s="141"/>
      <c r="AG132" s="141" t="s">
        <v>241</v>
      </c>
      <c r="AH132" s="141">
        <v>0</v>
      </c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1"/>
      <c r="AZ132" s="141"/>
      <c r="BA132" s="141"/>
      <c r="BB132" s="141"/>
      <c r="BC132" s="141"/>
      <c r="BD132" s="141"/>
      <c r="BE132" s="141"/>
      <c r="BF132" s="141"/>
      <c r="BG132" s="141"/>
      <c r="BH132" s="141"/>
    </row>
    <row r="133" spans="1:60" outlineLevel="3" x14ac:dyDescent="0.2">
      <c r="A133" s="148"/>
      <c r="B133" s="149"/>
      <c r="C133" s="182" t="s">
        <v>348</v>
      </c>
      <c r="D133" s="154"/>
      <c r="E133" s="155"/>
      <c r="F133" s="152"/>
      <c r="G133" s="152"/>
      <c r="H133" s="152"/>
      <c r="I133" s="152"/>
      <c r="J133" s="152"/>
      <c r="K133" s="152"/>
      <c r="L133" s="152"/>
      <c r="M133" s="152"/>
      <c r="N133" s="151"/>
      <c r="O133" s="151"/>
      <c r="P133" s="151"/>
      <c r="Q133" s="151"/>
      <c r="R133" s="152"/>
      <c r="S133" s="152"/>
      <c r="T133" s="152"/>
      <c r="U133" s="152"/>
      <c r="V133" s="152"/>
      <c r="W133" s="152"/>
      <c r="X133" s="152"/>
      <c r="Y133" s="152"/>
      <c r="Z133" s="141"/>
      <c r="AA133" s="141"/>
      <c r="AB133" s="141"/>
      <c r="AC133" s="141"/>
      <c r="AD133" s="141"/>
      <c r="AE133" s="141"/>
      <c r="AF133" s="141"/>
      <c r="AG133" s="141" t="s">
        <v>241</v>
      </c>
      <c r="AH133" s="141">
        <v>0</v>
      </c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  <c r="AU133" s="141"/>
      <c r="AV133" s="141"/>
      <c r="AW133" s="141"/>
      <c r="AX133" s="141"/>
      <c r="AY133" s="141"/>
      <c r="AZ133" s="141"/>
      <c r="BA133" s="141"/>
      <c r="BB133" s="141"/>
      <c r="BC133" s="141"/>
      <c r="BD133" s="141"/>
      <c r="BE133" s="141"/>
      <c r="BF133" s="141"/>
      <c r="BG133" s="141"/>
      <c r="BH133" s="141"/>
    </row>
    <row r="134" spans="1:60" outlineLevel="3" x14ac:dyDescent="0.2">
      <c r="A134" s="148"/>
      <c r="B134" s="149"/>
      <c r="C134" s="182" t="s">
        <v>380</v>
      </c>
      <c r="D134" s="154"/>
      <c r="E134" s="155">
        <v>2937.1</v>
      </c>
      <c r="F134" s="152"/>
      <c r="G134" s="152"/>
      <c r="H134" s="152"/>
      <c r="I134" s="152"/>
      <c r="J134" s="152"/>
      <c r="K134" s="152"/>
      <c r="L134" s="152"/>
      <c r="M134" s="152"/>
      <c r="N134" s="151"/>
      <c r="O134" s="151"/>
      <c r="P134" s="151"/>
      <c r="Q134" s="151"/>
      <c r="R134" s="152"/>
      <c r="S134" s="152"/>
      <c r="T134" s="152"/>
      <c r="U134" s="152"/>
      <c r="V134" s="152"/>
      <c r="W134" s="152"/>
      <c r="X134" s="152"/>
      <c r="Y134" s="152"/>
      <c r="Z134" s="141"/>
      <c r="AA134" s="141"/>
      <c r="AB134" s="141"/>
      <c r="AC134" s="141"/>
      <c r="AD134" s="141"/>
      <c r="AE134" s="141"/>
      <c r="AF134" s="141"/>
      <c r="AG134" s="141" t="s">
        <v>241</v>
      </c>
      <c r="AH134" s="141">
        <v>0</v>
      </c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1"/>
      <c r="AZ134" s="141"/>
      <c r="BA134" s="141"/>
      <c r="BB134" s="141"/>
      <c r="BC134" s="141"/>
      <c r="BD134" s="141"/>
      <c r="BE134" s="141"/>
      <c r="BF134" s="141"/>
      <c r="BG134" s="141"/>
      <c r="BH134" s="141"/>
    </row>
    <row r="135" spans="1:60" outlineLevel="1" x14ac:dyDescent="0.2">
      <c r="A135" s="164">
        <v>23</v>
      </c>
      <c r="B135" s="165" t="s">
        <v>381</v>
      </c>
      <c r="C135" s="181" t="s">
        <v>382</v>
      </c>
      <c r="D135" s="166" t="s">
        <v>244</v>
      </c>
      <c r="E135" s="167">
        <v>1.1936</v>
      </c>
      <c r="F135" s="168"/>
      <c r="G135" s="169">
        <f>ROUND(E135*F135,2)</f>
        <v>0</v>
      </c>
      <c r="H135" s="168"/>
      <c r="I135" s="169">
        <f>ROUND(E135*H135,2)</f>
        <v>0</v>
      </c>
      <c r="J135" s="168"/>
      <c r="K135" s="169">
        <f>ROUND(E135*J135,2)</f>
        <v>0</v>
      </c>
      <c r="L135" s="169">
        <v>21</v>
      </c>
      <c r="M135" s="169">
        <f>G135*(1+L135/100)</f>
        <v>0</v>
      </c>
      <c r="N135" s="167">
        <v>0.04</v>
      </c>
      <c r="O135" s="167">
        <f>ROUND(E135*N135,2)</f>
        <v>0.05</v>
      </c>
      <c r="P135" s="167">
        <v>0</v>
      </c>
      <c r="Q135" s="167">
        <f>ROUND(E135*P135,2)</f>
        <v>0</v>
      </c>
      <c r="R135" s="169" t="s">
        <v>383</v>
      </c>
      <c r="S135" s="169" t="s">
        <v>234</v>
      </c>
      <c r="T135" s="170" t="s">
        <v>234</v>
      </c>
      <c r="U135" s="152">
        <v>2.7</v>
      </c>
      <c r="V135" s="152">
        <f>ROUND(E135*U135,2)</f>
        <v>3.22</v>
      </c>
      <c r="W135" s="152"/>
      <c r="X135" s="152" t="s">
        <v>285</v>
      </c>
      <c r="Y135" s="152" t="s">
        <v>236</v>
      </c>
      <c r="Z135" s="141"/>
      <c r="AA135" s="141"/>
      <c r="AB135" s="141"/>
      <c r="AC135" s="141"/>
      <c r="AD135" s="141"/>
      <c r="AE135" s="141"/>
      <c r="AF135" s="141"/>
      <c r="AG135" s="141" t="s">
        <v>286</v>
      </c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  <c r="AU135" s="141"/>
      <c r="AV135" s="141"/>
      <c r="AW135" s="141"/>
      <c r="AX135" s="141"/>
      <c r="AY135" s="141"/>
      <c r="AZ135" s="141"/>
      <c r="BA135" s="141"/>
      <c r="BB135" s="141"/>
      <c r="BC135" s="141"/>
      <c r="BD135" s="141"/>
      <c r="BE135" s="141"/>
      <c r="BF135" s="141"/>
      <c r="BG135" s="141"/>
      <c r="BH135" s="141"/>
    </row>
    <row r="136" spans="1:60" outlineLevel="2" x14ac:dyDescent="0.2">
      <c r="A136" s="148"/>
      <c r="B136" s="149"/>
      <c r="C136" s="265" t="s">
        <v>384</v>
      </c>
      <c r="D136" s="266"/>
      <c r="E136" s="266"/>
      <c r="F136" s="266"/>
      <c r="G136" s="266"/>
      <c r="H136" s="152"/>
      <c r="I136" s="152"/>
      <c r="J136" s="152"/>
      <c r="K136" s="152"/>
      <c r="L136" s="152"/>
      <c r="M136" s="152"/>
      <c r="N136" s="151"/>
      <c r="O136" s="151"/>
      <c r="P136" s="151"/>
      <c r="Q136" s="151"/>
      <c r="R136" s="152"/>
      <c r="S136" s="152"/>
      <c r="T136" s="152"/>
      <c r="U136" s="152"/>
      <c r="V136" s="152"/>
      <c r="W136" s="152"/>
      <c r="X136" s="152"/>
      <c r="Y136" s="152"/>
      <c r="Z136" s="141"/>
      <c r="AA136" s="141"/>
      <c r="AB136" s="141"/>
      <c r="AC136" s="141"/>
      <c r="AD136" s="141"/>
      <c r="AE136" s="141"/>
      <c r="AF136" s="141"/>
      <c r="AG136" s="141" t="s">
        <v>239</v>
      </c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  <c r="AU136" s="141"/>
      <c r="AV136" s="141"/>
      <c r="AW136" s="141"/>
      <c r="AX136" s="141"/>
      <c r="AY136" s="141"/>
      <c r="AZ136" s="141"/>
      <c r="BA136" s="141"/>
      <c r="BB136" s="141"/>
      <c r="BC136" s="141"/>
      <c r="BD136" s="141"/>
      <c r="BE136" s="141"/>
      <c r="BF136" s="141"/>
      <c r="BG136" s="141"/>
      <c r="BH136" s="141"/>
    </row>
    <row r="137" spans="1:60" outlineLevel="2" x14ac:dyDescent="0.2">
      <c r="A137" s="148"/>
      <c r="B137" s="149"/>
      <c r="C137" s="182" t="s">
        <v>324</v>
      </c>
      <c r="D137" s="154"/>
      <c r="E137" s="155"/>
      <c r="F137" s="152"/>
      <c r="G137" s="152"/>
      <c r="H137" s="152"/>
      <c r="I137" s="152"/>
      <c r="J137" s="152"/>
      <c r="K137" s="152"/>
      <c r="L137" s="152"/>
      <c r="M137" s="152"/>
      <c r="N137" s="151"/>
      <c r="O137" s="151"/>
      <c r="P137" s="151"/>
      <c r="Q137" s="151"/>
      <c r="R137" s="152"/>
      <c r="S137" s="152"/>
      <c r="T137" s="152"/>
      <c r="U137" s="152"/>
      <c r="V137" s="152"/>
      <c r="W137" s="152"/>
      <c r="X137" s="152"/>
      <c r="Y137" s="152"/>
      <c r="Z137" s="141"/>
      <c r="AA137" s="141"/>
      <c r="AB137" s="141"/>
      <c r="AC137" s="141"/>
      <c r="AD137" s="141"/>
      <c r="AE137" s="141"/>
      <c r="AF137" s="141"/>
      <c r="AG137" s="141" t="s">
        <v>241</v>
      </c>
      <c r="AH137" s="141">
        <v>0</v>
      </c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  <c r="AU137" s="141"/>
      <c r="AV137" s="141"/>
      <c r="AW137" s="141"/>
      <c r="AX137" s="141"/>
      <c r="AY137" s="141"/>
      <c r="AZ137" s="141"/>
      <c r="BA137" s="141"/>
      <c r="BB137" s="141"/>
      <c r="BC137" s="141"/>
      <c r="BD137" s="141"/>
      <c r="BE137" s="141"/>
      <c r="BF137" s="141"/>
      <c r="BG137" s="141"/>
      <c r="BH137" s="141"/>
    </row>
    <row r="138" spans="1:60" outlineLevel="3" x14ac:dyDescent="0.2">
      <c r="A138" s="148"/>
      <c r="B138" s="149"/>
      <c r="C138" s="182" t="s">
        <v>365</v>
      </c>
      <c r="D138" s="154"/>
      <c r="E138" s="155"/>
      <c r="F138" s="152"/>
      <c r="G138" s="152"/>
      <c r="H138" s="152"/>
      <c r="I138" s="152"/>
      <c r="J138" s="152"/>
      <c r="K138" s="152"/>
      <c r="L138" s="152"/>
      <c r="M138" s="152"/>
      <c r="N138" s="151"/>
      <c r="O138" s="151"/>
      <c r="P138" s="151"/>
      <c r="Q138" s="151"/>
      <c r="R138" s="152"/>
      <c r="S138" s="152"/>
      <c r="T138" s="152"/>
      <c r="U138" s="152"/>
      <c r="V138" s="152"/>
      <c r="W138" s="152"/>
      <c r="X138" s="152"/>
      <c r="Y138" s="152"/>
      <c r="Z138" s="141"/>
      <c r="AA138" s="141"/>
      <c r="AB138" s="141"/>
      <c r="AC138" s="141"/>
      <c r="AD138" s="141"/>
      <c r="AE138" s="141"/>
      <c r="AF138" s="141"/>
      <c r="AG138" s="141" t="s">
        <v>241</v>
      </c>
      <c r="AH138" s="141">
        <v>0</v>
      </c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  <c r="AU138" s="141"/>
      <c r="AV138" s="141"/>
      <c r="AW138" s="141"/>
      <c r="AX138" s="141"/>
      <c r="AY138" s="141"/>
      <c r="AZ138" s="141"/>
      <c r="BA138" s="141"/>
      <c r="BB138" s="141"/>
      <c r="BC138" s="141"/>
      <c r="BD138" s="141"/>
      <c r="BE138" s="141"/>
      <c r="BF138" s="141"/>
      <c r="BG138" s="141"/>
      <c r="BH138" s="141"/>
    </row>
    <row r="139" spans="1:60" outlineLevel="3" x14ac:dyDescent="0.2">
      <c r="A139" s="148"/>
      <c r="B139" s="149"/>
      <c r="C139" s="182" t="s">
        <v>385</v>
      </c>
      <c r="D139" s="154"/>
      <c r="E139" s="155">
        <v>1.1936</v>
      </c>
      <c r="F139" s="152"/>
      <c r="G139" s="152"/>
      <c r="H139" s="152"/>
      <c r="I139" s="152"/>
      <c r="J139" s="152"/>
      <c r="K139" s="152"/>
      <c r="L139" s="152"/>
      <c r="M139" s="152"/>
      <c r="N139" s="151"/>
      <c r="O139" s="151"/>
      <c r="P139" s="151"/>
      <c r="Q139" s="151"/>
      <c r="R139" s="152"/>
      <c r="S139" s="152"/>
      <c r="T139" s="152"/>
      <c r="U139" s="152"/>
      <c r="V139" s="152"/>
      <c r="W139" s="152"/>
      <c r="X139" s="152"/>
      <c r="Y139" s="152"/>
      <c r="Z139" s="141"/>
      <c r="AA139" s="141"/>
      <c r="AB139" s="141"/>
      <c r="AC139" s="141"/>
      <c r="AD139" s="141"/>
      <c r="AE139" s="141"/>
      <c r="AF139" s="141"/>
      <c r="AG139" s="141" t="s">
        <v>241</v>
      </c>
      <c r="AH139" s="141">
        <v>0</v>
      </c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  <c r="AU139" s="141"/>
      <c r="AV139" s="141"/>
      <c r="AW139" s="141"/>
      <c r="AX139" s="141"/>
      <c r="AY139" s="141"/>
      <c r="AZ139" s="141"/>
      <c r="BA139" s="141"/>
      <c r="BB139" s="141"/>
      <c r="BC139" s="141"/>
      <c r="BD139" s="141"/>
      <c r="BE139" s="141"/>
      <c r="BF139" s="141"/>
      <c r="BG139" s="141"/>
      <c r="BH139" s="141"/>
    </row>
    <row r="140" spans="1:60" ht="22.5" outlineLevel="1" x14ac:dyDescent="0.2">
      <c r="A140" s="164">
        <v>24</v>
      </c>
      <c r="B140" s="165" t="s">
        <v>386</v>
      </c>
      <c r="C140" s="181" t="s">
        <v>387</v>
      </c>
      <c r="D140" s="166" t="s">
        <v>244</v>
      </c>
      <c r="E140" s="167">
        <v>1.1936</v>
      </c>
      <c r="F140" s="168"/>
      <c r="G140" s="169">
        <f>ROUND(E140*F140,2)</f>
        <v>0</v>
      </c>
      <c r="H140" s="168"/>
      <c r="I140" s="169">
        <f>ROUND(E140*H140,2)</f>
        <v>0</v>
      </c>
      <c r="J140" s="168"/>
      <c r="K140" s="169">
        <f>ROUND(E140*J140,2)</f>
        <v>0</v>
      </c>
      <c r="L140" s="169">
        <v>21</v>
      </c>
      <c r="M140" s="169">
        <f>G140*(1+L140/100)</f>
        <v>0</v>
      </c>
      <c r="N140" s="167">
        <v>2.5550000000000002</v>
      </c>
      <c r="O140" s="167">
        <f>ROUND(E140*N140,2)</f>
        <v>3.05</v>
      </c>
      <c r="P140" s="167">
        <v>0</v>
      </c>
      <c r="Q140" s="167">
        <f>ROUND(E140*P140,2)</f>
        <v>0</v>
      </c>
      <c r="R140" s="169" t="s">
        <v>383</v>
      </c>
      <c r="S140" s="169" t="s">
        <v>234</v>
      </c>
      <c r="T140" s="170" t="s">
        <v>234</v>
      </c>
      <c r="U140" s="152">
        <v>3.2130000000000001</v>
      </c>
      <c r="V140" s="152">
        <f>ROUND(E140*U140,2)</f>
        <v>3.84</v>
      </c>
      <c r="W140" s="152"/>
      <c r="X140" s="152" t="s">
        <v>285</v>
      </c>
      <c r="Y140" s="152" t="s">
        <v>236</v>
      </c>
      <c r="Z140" s="141"/>
      <c r="AA140" s="141"/>
      <c r="AB140" s="141"/>
      <c r="AC140" s="141"/>
      <c r="AD140" s="141"/>
      <c r="AE140" s="141"/>
      <c r="AF140" s="141"/>
      <c r="AG140" s="141" t="s">
        <v>286</v>
      </c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1"/>
      <c r="BG140" s="141"/>
      <c r="BH140" s="141"/>
    </row>
    <row r="141" spans="1:60" ht="22.5" outlineLevel="2" x14ac:dyDescent="0.2">
      <c r="A141" s="148"/>
      <c r="B141" s="149"/>
      <c r="C141" s="265" t="s">
        <v>388</v>
      </c>
      <c r="D141" s="266"/>
      <c r="E141" s="266"/>
      <c r="F141" s="266"/>
      <c r="G141" s="266"/>
      <c r="H141" s="152"/>
      <c r="I141" s="152"/>
      <c r="J141" s="152"/>
      <c r="K141" s="152"/>
      <c r="L141" s="152"/>
      <c r="M141" s="152"/>
      <c r="N141" s="151"/>
      <c r="O141" s="151"/>
      <c r="P141" s="151"/>
      <c r="Q141" s="151"/>
      <c r="R141" s="152"/>
      <c r="S141" s="152"/>
      <c r="T141" s="152"/>
      <c r="U141" s="152"/>
      <c r="V141" s="152"/>
      <c r="W141" s="152"/>
      <c r="X141" s="152"/>
      <c r="Y141" s="152"/>
      <c r="Z141" s="141"/>
      <c r="AA141" s="141"/>
      <c r="AB141" s="141"/>
      <c r="AC141" s="141"/>
      <c r="AD141" s="141"/>
      <c r="AE141" s="141"/>
      <c r="AF141" s="141"/>
      <c r="AG141" s="141" t="s">
        <v>239</v>
      </c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  <c r="AU141" s="141"/>
      <c r="AV141" s="141"/>
      <c r="AW141" s="141"/>
      <c r="AX141" s="141"/>
      <c r="AY141" s="141"/>
      <c r="AZ141" s="141"/>
      <c r="BA141" s="171" t="str">
        <f>C141</f>
        <v>hlazená dřevěným hladítkem, s vytvořením dilatačních spár v mazanině uložením dočasného dilatačního profilu, s odstraněním dočasného profilu. Bez zaplnění spáry trvalým materiálem (634 60).</v>
      </c>
      <c r="BB141" s="141"/>
      <c r="BC141" s="141"/>
      <c r="BD141" s="141"/>
      <c r="BE141" s="141"/>
      <c r="BF141" s="141"/>
      <c r="BG141" s="141"/>
      <c r="BH141" s="141"/>
    </row>
    <row r="142" spans="1:60" outlineLevel="2" x14ac:dyDescent="0.2">
      <c r="A142" s="148"/>
      <c r="B142" s="149"/>
      <c r="C142" s="182" t="s">
        <v>324</v>
      </c>
      <c r="D142" s="154"/>
      <c r="E142" s="155"/>
      <c r="F142" s="152"/>
      <c r="G142" s="152"/>
      <c r="H142" s="152"/>
      <c r="I142" s="152"/>
      <c r="J142" s="152"/>
      <c r="K142" s="152"/>
      <c r="L142" s="152"/>
      <c r="M142" s="152"/>
      <c r="N142" s="151"/>
      <c r="O142" s="151"/>
      <c r="P142" s="151"/>
      <c r="Q142" s="151"/>
      <c r="R142" s="152"/>
      <c r="S142" s="152"/>
      <c r="T142" s="152"/>
      <c r="U142" s="152"/>
      <c r="V142" s="152"/>
      <c r="W142" s="152"/>
      <c r="X142" s="152"/>
      <c r="Y142" s="152"/>
      <c r="Z142" s="141"/>
      <c r="AA142" s="141"/>
      <c r="AB142" s="141"/>
      <c r="AC142" s="141"/>
      <c r="AD142" s="141"/>
      <c r="AE142" s="141"/>
      <c r="AF142" s="141"/>
      <c r="AG142" s="141" t="s">
        <v>241</v>
      </c>
      <c r="AH142" s="141">
        <v>0</v>
      </c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1"/>
      <c r="BG142" s="141"/>
      <c r="BH142" s="141"/>
    </row>
    <row r="143" spans="1:60" outlineLevel="3" x14ac:dyDescent="0.2">
      <c r="A143" s="148"/>
      <c r="B143" s="149"/>
      <c r="C143" s="182" t="s">
        <v>365</v>
      </c>
      <c r="D143" s="154"/>
      <c r="E143" s="155"/>
      <c r="F143" s="152"/>
      <c r="G143" s="152"/>
      <c r="H143" s="152"/>
      <c r="I143" s="152"/>
      <c r="J143" s="152"/>
      <c r="K143" s="152"/>
      <c r="L143" s="152"/>
      <c r="M143" s="152"/>
      <c r="N143" s="151"/>
      <c r="O143" s="151"/>
      <c r="P143" s="151"/>
      <c r="Q143" s="151"/>
      <c r="R143" s="152"/>
      <c r="S143" s="152"/>
      <c r="T143" s="152"/>
      <c r="U143" s="152"/>
      <c r="V143" s="152"/>
      <c r="W143" s="152"/>
      <c r="X143" s="152"/>
      <c r="Y143" s="152"/>
      <c r="Z143" s="141"/>
      <c r="AA143" s="141"/>
      <c r="AB143" s="141"/>
      <c r="AC143" s="141"/>
      <c r="AD143" s="141"/>
      <c r="AE143" s="141"/>
      <c r="AF143" s="141"/>
      <c r="AG143" s="141" t="s">
        <v>241</v>
      </c>
      <c r="AH143" s="141">
        <v>0</v>
      </c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  <c r="AU143" s="141"/>
      <c r="AV143" s="141"/>
      <c r="AW143" s="141"/>
      <c r="AX143" s="141"/>
      <c r="AY143" s="141"/>
      <c r="AZ143" s="141"/>
      <c r="BA143" s="141"/>
      <c r="BB143" s="141"/>
      <c r="BC143" s="141"/>
      <c r="BD143" s="141"/>
      <c r="BE143" s="141"/>
      <c r="BF143" s="141"/>
      <c r="BG143" s="141"/>
      <c r="BH143" s="141"/>
    </row>
    <row r="144" spans="1:60" outlineLevel="3" x14ac:dyDescent="0.2">
      <c r="A144" s="148"/>
      <c r="B144" s="149"/>
      <c r="C144" s="182" t="s">
        <v>385</v>
      </c>
      <c r="D144" s="154"/>
      <c r="E144" s="155">
        <v>1.1936</v>
      </c>
      <c r="F144" s="152"/>
      <c r="G144" s="152"/>
      <c r="H144" s="152"/>
      <c r="I144" s="152"/>
      <c r="J144" s="152"/>
      <c r="K144" s="152"/>
      <c r="L144" s="152"/>
      <c r="M144" s="152"/>
      <c r="N144" s="151"/>
      <c r="O144" s="151"/>
      <c r="P144" s="151"/>
      <c r="Q144" s="151"/>
      <c r="R144" s="152"/>
      <c r="S144" s="152"/>
      <c r="T144" s="152"/>
      <c r="U144" s="152"/>
      <c r="V144" s="152"/>
      <c r="W144" s="152"/>
      <c r="X144" s="152"/>
      <c r="Y144" s="152"/>
      <c r="Z144" s="141"/>
      <c r="AA144" s="141"/>
      <c r="AB144" s="141"/>
      <c r="AC144" s="141"/>
      <c r="AD144" s="141"/>
      <c r="AE144" s="141"/>
      <c r="AF144" s="141"/>
      <c r="AG144" s="141" t="s">
        <v>241</v>
      </c>
      <c r="AH144" s="141">
        <v>0</v>
      </c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  <c r="AU144" s="141"/>
      <c r="AV144" s="141"/>
      <c r="AW144" s="141"/>
      <c r="AX144" s="141"/>
      <c r="AY144" s="141"/>
      <c r="AZ144" s="141"/>
      <c r="BA144" s="141"/>
      <c r="BB144" s="141"/>
      <c r="BC144" s="141"/>
      <c r="BD144" s="141"/>
      <c r="BE144" s="141"/>
      <c r="BF144" s="141"/>
      <c r="BG144" s="141"/>
      <c r="BH144" s="141"/>
    </row>
    <row r="145" spans="1:60" outlineLevel="1" x14ac:dyDescent="0.2">
      <c r="A145" s="164">
        <v>25</v>
      </c>
      <c r="B145" s="165" t="s">
        <v>389</v>
      </c>
      <c r="C145" s="181" t="s">
        <v>390</v>
      </c>
      <c r="D145" s="166" t="s">
        <v>283</v>
      </c>
      <c r="E145" s="167">
        <v>17.184000000000001</v>
      </c>
      <c r="F145" s="168"/>
      <c r="G145" s="169">
        <f>ROUND(E145*F145,2)</f>
        <v>0</v>
      </c>
      <c r="H145" s="168"/>
      <c r="I145" s="169">
        <f>ROUND(E145*H145,2)</f>
        <v>0</v>
      </c>
      <c r="J145" s="168"/>
      <c r="K145" s="169">
        <f>ROUND(E145*J145,2)</f>
        <v>0</v>
      </c>
      <c r="L145" s="169">
        <v>21</v>
      </c>
      <c r="M145" s="169">
        <f>G145*(1+L145/100)</f>
        <v>0</v>
      </c>
      <c r="N145" s="167">
        <v>1.4080000000000001E-2</v>
      </c>
      <c r="O145" s="167">
        <f>ROUND(E145*N145,2)</f>
        <v>0.24</v>
      </c>
      <c r="P145" s="167">
        <v>0</v>
      </c>
      <c r="Q145" s="167">
        <f>ROUND(E145*P145,2)</f>
        <v>0</v>
      </c>
      <c r="R145" s="169" t="s">
        <v>383</v>
      </c>
      <c r="S145" s="169" t="s">
        <v>234</v>
      </c>
      <c r="T145" s="170" t="s">
        <v>234</v>
      </c>
      <c r="U145" s="152">
        <v>0.39600000000000002</v>
      </c>
      <c r="V145" s="152">
        <f>ROUND(E145*U145,2)</f>
        <v>6.8</v>
      </c>
      <c r="W145" s="152"/>
      <c r="X145" s="152" t="s">
        <v>285</v>
      </c>
      <c r="Y145" s="152" t="s">
        <v>236</v>
      </c>
      <c r="Z145" s="141"/>
      <c r="AA145" s="141"/>
      <c r="AB145" s="141"/>
      <c r="AC145" s="141"/>
      <c r="AD145" s="141"/>
      <c r="AE145" s="141"/>
      <c r="AF145" s="141"/>
      <c r="AG145" s="141" t="s">
        <v>286</v>
      </c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  <c r="AU145" s="141"/>
      <c r="AV145" s="141"/>
      <c r="AW145" s="141"/>
      <c r="AX145" s="141"/>
      <c r="AY145" s="141"/>
      <c r="AZ145" s="141"/>
      <c r="BA145" s="141"/>
      <c r="BB145" s="141"/>
      <c r="BC145" s="141"/>
      <c r="BD145" s="141"/>
      <c r="BE145" s="141"/>
      <c r="BF145" s="141"/>
      <c r="BG145" s="141"/>
      <c r="BH145" s="141"/>
    </row>
    <row r="146" spans="1:60" ht="22.5" outlineLevel="2" x14ac:dyDescent="0.2">
      <c r="A146" s="148"/>
      <c r="B146" s="149"/>
      <c r="C146" s="182" t="s">
        <v>391</v>
      </c>
      <c r="D146" s="154"/>
      <c r="E146" s="155">
        <v>17.184000000000001</v>
      </c>
      <c r="F146" s="152"/>
      <c r="G146" s="152"/>
      <c r="H146" s="152"/>
      <c r="I146" s="152"/>
      <c r="J146" s="152"/>
      <c r="K146" s="152"/>
      <c r="L146" s="152"/>
      <c r="M146" s="152"/>
      <c r="N146" s="151"/>
      <c r="O146" s="151"/>
      <c r="P146" s="151"/>
      <c r="Q146" s="151"/>
      <c r="R146" s="152"/>
      <c r="S146" s="152"/>
      <c r="T146" s="152"/>
      <c r="U146" s="152"/>
      <c r="V146" s="152"/>
      <c r="W146" s="152"/>
      <c r="X146" s="152"/>
      <c r="Y146" s="152"/>
      <c r="Z146" s="141"/>
      <c r="AA146" s="141"/>
      <c r="AB146" s="141"/>
      <c r="AC146" s="141"/>
      <c r="AD146" s="141"/>
      <c r="AE146" s="141"/>
      <c r="AF146" s="141"/>
      <c r="AG146" s="141" t="s">
        <v>241</v>
      </c>
      <c r="AH146" s="141">
        <v>0</v>
      </c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  <c r="AU146" s="141"/>
      <c r="AV146" s="141"/>
      <c r="AW146" s="141"/>
      <c r="AX146" s="141"/>
      <c r="AY146" s="141"/>
      <c r="AZ146" s="141"/>
      <c r="BA146" s="141"/>
      <c r="BB146" s="141"/>
      <c r="BC146" s="141"/>
      <c r="BD146" s="141"/>
      <c r="BE146" s="141"/>
      <c r="BF146" s="141"/>
      <c r="BG146" s="141"/>
      <c r="BH146" s="141"/>
    </row>
    <row r="147" spans="1:60" outlineLevel="1" x14ac:dyDescent="0.2">
      <c r="A147" s="172">
        <v>26</v>
      </c>
      <c r="B147" s="173" t="s">
        <v>392</v>
      </c>
      <c r="C147" s="183" t="s">
        <v>393</v>
      </c>
      <c r="D147" s="174" t="s">
        <v>283</v>
      </c>
      <c r="E147" s="175">
        <v>17.184000000000001</v>
      </c>
      <c r="F147" s="176"/>
      <c r="G147" s="177">
        <f>ROUND(E147*F147,2)</f>
        <v>0</v>
      </c>
      <c r="H147" s="176"/>
      <c r="I147" s="177">
        <f>ROUND(E147*H147,2)</f>
        <v>0</v>
      </c>
      <c r="J147" s="176"/>
      <c r="K147" s="177">
        <f>ROUND(E147*J147,2)</f>
        <v>0</v>
      </c>
      <c r="L147" s="177">
        <v>21</v>
      </c>
      <c r="M147" s="177">
        <f>G147*(1+L147/100)</f>
        <v>0</v>
      </c>
      <c r="N147" s="175">
        <v>0</v>
      </c>
      <c r="O147" s="175">
        <f>ROUND(E147*N147,2)</f>
        <v>0</v>
      </c>
      <c r="P147" s="175">
        <v>0</v>
      </c>
      <c r="Q147" s="175">
        <f>ROUND(E147*P147,2)</f>
        <v>0</v>
      </c>
      <c r="R147" s="177" t="s">
        <v>383</v>
      </c>
      <c r="S147" s="177" t="s">
        <v>234</v>
      </c>
      <c r="T147" s="178" t="s">
        <v>234</v>
      </c>
      <c r="U147" s="152">
        <v>0.24</v>
      </c>
      <c r="V147" s="152">
        <f>ROUND(E147*U147,2)</f>
        <v>4.12</v>
      </c>
      <c r="W147" s="152"/>
      <c r="X147" s="152" t="s">
        <v>285</v>
      </c>
      <c r="Y147" s="152" t="s">
        <v>236</v>
      </c>
      <c r="Z147" s="141"/>
      <c r="AA147" s="141"/>
      <c r="AB147" s="141"/>
      <c r="AC147" s="141"/>
      <c r="AD147" s="141"/>
      <c r="AE147" s="141"/>
      <c r="AF147" s="141"/>
      <c r="AG147" s="141" t="s">
        <v>286</v>
      </c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  <c r="AU147" s="141"/>
      <c r="AV147" s="141"/>
      <c r="AW147" s="141"/>
      <c r="AX147" s="141"/>
      <c r="AY147" s="141"/>
      <c r="AZ147" s="141"/>
      <c r="BA147" s="141"/>
      <c r="BB147" s="141"/>
      <c r="BC147" s="141"/>
      <c r="BD147" s="141"/>
      <c r="BE147" s="141"/>
      <c r="BF147" s="141"/>
      <c r="BG147" s="141"/>
      <c r="BH147" s="141"/>
    </row>
    <row r="148" spans="1:60" outlineLevel="1" x14ac:dyDescent="0.2">
      <c r="A148" s="164">
        <v>27</v>
      </c>
      <c r="B148" s="165" t="s">
        <v>394</v>
      </c>
      <c r="C148" s="181" t="s">
        <v>395</v>
      </c>
      <c r="D148" s="166" t="s">
        <v>283</v>
      </c>
      <c r="E148" s="167">
        <v>1596.25</v>
      </c>
      <c r="F148" s="168"/>
      <c r="G148" s="169">
        <f>ROUND(E148*F148,2)</f>
        <v>0</v>
      </c>
      <c r="H148" s="168"/>
      <c r="I148" s="169">
        <f>ROUND(E148*H148,2)</f>
        <v>0</v>
      </c>
      <c r="J148" s="168"/>
      <c r="K148" s="169">
        <f>ROUND(E148*J148,2)</f>
        <v>0</v>
      </c>
      <c r="L148" s="169">
        <v>21</v>
      </c>
      <c r="M148" s="169">
        <f>G148*(1+L148/100)</f>
        <v>0</v>
      </c>
      <c r="N148" s="167">
        <v>0.2024</v>
      </c>
      <c r="O148" s="167">
        <f>ROUND(E148*N148,2)</f>
        <v>323.08</v>
      </c>
      <c r="P148" s="167">
        <v>0</v>
      </c>
      <c r="Q148" s="167">
        <f>ROUND(E148*P148,2)</f>
        <v>0</v>
      </c>
      <c r="R148" s="169"/>
      <c r="S148" s="169" t="s">
        <v>267</v>
      </c>
      <c r="T148" s="170" t="s">
        <v>275</v>
      </c>
      <c r="U148" s="152">
        <v>2.5999999999999999E-2</v>
      </c>
      <c r="V148" s="152">
        <f>ROUND(E148*U148,2)</f>
        <v>41.5</v>
      </c>
      <c r="W148" s="152"/>
      <c r="X148" s="152" t="s">
        <v>285</v>
      </c>
      <c r="Y148" s="152" t="s">
        <v>236</v>
      </c>
      <c r="Z148" s="141"/>
      <c r="AA148" s="141"/>
      <c r="AB148" s="141"/>
      <c r="AC148" s="141"/>
      <c r="AD148" s="141"/>
      <c r="AE148" s="141"/>
      <c r="AF148" s="141"/>
      <c r="AG148" s="141" t="s">
        <v>286</v>
      </c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  <c r="AU148" s="141"/>
      <c r="AV148" s="141"/>
      <c r="AW148" s="141"/>
      <c r="AX148" s="141"/>
      <c r="AY148" s="141"/>
      <c r="AZ148" s="141"/>
      <c r="BA148" s="141"/>
      <c r="BB148" s="141"/>
      <c r="BC148" s="141"/>
      <c r="BD148" s="141"/>
      <c r="BE148" s="141"/>
      <c r="BF148" s="141"/>
      <c r="BG148" s="141"/>
      <c r="BH148" s="141"/>
    </row>
    <row r="149" spans="1:60" outlineLevel="2" x14ac:dyDescent="0.2">
      <c r="A149" s="148"/>
      <c r="B149" s="149"/>
      <c r="C149" s="253" t="s">
        <v>396</v>
      </c>
      <c r="D149" s="254"/>
      <c r="E149" s="254"/>
      <c r="F149" s="254"/>
      <c r="G149" s="254"/>
      <c r="H149" s="152"/>
      <c r="I149" s="152"/>
      <c r="J149" s="152"/>
      <c r="K149" s="152"/>
      <c r="L149" s="152"/>
      <c r="M149" s="152"/>
      <c r="N149" s="151"/>
      <c r="O149" s="151"/>
      <c r="P149" s="151"/>
      <c r="Q149" s="151"/>
      <c r="R149" s="152"/>
      <c r="S149" s="152"/>
      <c r="T149" s="152"/>
      <c r="U149" s="152"/>
      <c r="V149" s="152"/>
      <c r="W149" s="152"/>
      <c r="X149" s="152"/>
      <c r="Y149" s="152"/>
      <c r="Z149" s="141"/>
      <c r="AA149" s="141"/>
      <c r="AB149" s="141"/>
      <c r="AC149" s="141"/>
      <c r="AD149" s="141"/>
      <c r="AE149" s="141"/>
      <c r="AF149" s="141"/>
      <c r="AG149" s="141" t="s">
        <v>246</v>
      </c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  <c r="AU149" s="141"/>
      <c r="AV149" s="141"/>
      <c r="AW149" s="141"/>
      <c r="AX149" s="141"/>
      <c r="AY149" s="141"/>
      <c r="AZ149" s="141"/>
      <c r="BA149" s="141"/>
      <c r="BB149" s="141"/>
      <c r="BC149" s="141"/>
      <c r="BD149" s="141"/>
      <c r="BE149" s="141"/>
      <c r="BF149" s="141"/>
      <c r="BG149" s="141"/>
      <c r="BH149" s="141"/>
    </row>
    <row r="150" spans="1:60" outlineLevel="2" x14ac:dyDescent="0.2">
      <c r="A150" s="148"/>
      <c r="B150" s="149"/>
      <c r="C150" s="182" t="s">
        <v>324</v>
      </c>
      <c r="D150" s="154"/>
      <c r="E150" s="155"/>
      <c r="F150" s="152"/>
      <c r="G150" s="152"/>
      <c r="H150" s="152"/>
      <c r="I150" s="152"/>
      <c r="J150" s="152"/>
      <c r="K150" s="152"/>
      <c r="L150" s="152"/>
      <c r="M150" s="152"/>
      <c r="N150" s="151"/>
      <c r="O150" s="151"/>
      <c r="P150" s="151"/>
      <c r="Q150" s="151"/>
      <c r="R150" s="152"/>
      <c r="S150" s="152"/>
      <c r="T150" s="152"/>
      <c r="U150" s="152"/>
      <c r="V150" s="152"/>
      <c r="W150" s="152"/>
      <c r="X150" s="152"/>
      <c r="Y150" s="152"/>
      <c r="Z150" s="141"/>
      <c r="AA150" s="141"/>
      <c r="AB150" s="141"/>
      <c r="AC150" s="141"/>
      <c r="AD150" s="141"/>
      <c r="AE150" s="141"/>
      <c r="AF150" s="141"/>
      <c r="AG150" s="141" t="s">
        <v>241</v>
      </c>
      <c r="AH150" s="141">
        <v>0</v>
      </c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  <c r="AU150" s="141"/>
      <c r="AV150" s="141"/>
      <c r="AW150" s="141"/>
      <c r="AX150" s="141"/>
      <c r="AY150" s="141"/>
      <c r="AZ150" s="141"/>
      <c r="BA150" s="141"/>
      <c r="BB150" s="141"/>
      <c r="BC150" s="141"/>
      <c r="BD150" s="141"/>
      <c r="BE150" s="141"/>
      <c r="BF150" s="141"/>
      <c r="BG150" s="141"/>
      <c r="BH150" s="141"/>
    </row>
    <row r="151" spans="1:60" outlineLevel="3" x14ac:dyDescent="0.2">
      <c r="A151" s="148"/>
      <c r="B151" s="149"/>
      <c r="C151" s="182" t="s">
        <v>348</v>
      </c>
      <c r="D151" s="154"/>
      <c r="E151" s="155"/>
      <c r="F151" s="152"/>
      <c r="G151" s="152"/>
      <c r="H151" s="152"/>
      <c r="I151" s="152"/>
      <c r="J151" s="152"/>
      <c r="K151" s="152"/>
      <c r="L151" s="152"/>
      <c r="M151" s="152"/>
      <c r="N151" s="151"/>
      <c r="O151" s="151"/>
      <c r="P151" s="151"/>
      <c r="Q151" s="151"/>
      <c r="R151" s="152"/>
      <c r="S151" s="152"/>
      <c r="T151" s="152"/>
      <c r="U151" s="152"/>
      <c r="V151" s="152"/>
      <c r="W151" s="152"/>
      <c r="X151" s="152"/>
      <c r="Y151" s="152"/>
      <c r="Z151" s="141"/>
      <c r="AA151" s="141"/>
      <c r="AB151" s="141"/>
      <c r="AC151" s="141"/>
      <c r="AD151" s="141"/>
      <c r="AE151" s="141"/>
      <c r="AF151" s="141"/>
      <c r="AG151" s="141" t="s">
        <v>241</v>
      </c>
      <c r="AH151" s="141">
        <v>0</v>
      </c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  <c r="AU151" s="141"/>
      <c r="AV151" s="141"/>
      <c r="AW151" s="141"/>
      <c r="AX151" s="141"/>
      <c r="AY151" s="141"/>
      <c r="AZ151" s="141"/>
      <c r="BA151" s="141"/>
      <c r="BB151" s="141"/>
      <c r="BC151" s="141"/>
      <c r="BD151" s="141"/>
      <c r="BE151" s="141"/>
      <c r="BF151" s="141"/>
      <c r="BG151" s="141"/>
      <c r="BH151" s="141"/>
    </row>
    <row r="152" spans="1:60" outlineLevel="3" x14ac:dyDescent="0.2">
      <c r="A152" s="148"/>
      <c r="B152" s="149"/>
      <c r="C152" s="182" t="s">
        <v>397</v>
      </c>
      <c r="D152" s="154"/>
      <c r="E152" s="155">
        <v>1596.25</v>
      </c>
      <c r="F152" s="152"/>
      <c r="G152" s="152"/>
      <c r="H152" s="152"/>
      <c r="I152" s="152"/>
      <c r="J152" s="152"/>
      <c r="K152" s="152"/>
      <c r="L152" s="152"/>
      <c r="M152" s="152"/>
      <c r="N152" s="151"/>
      <c r="O152" s="151"/>
      <c r="P152" s="151"/>
      <c r="Q152" s="151"/>
      <c r="R152" s="152"/>
      <c r="S152" s="152"/>
      <c r="T152" s="152"/>
      <c r="U152" s="152"/>
      <c r="V152" s="152"/>
      <c r="W152" s="152"/>
      <c r="X152" s="152"/>
      <c r="Y152" s="152"/>
      <c r="Z152" s="141"/>
      <c r="AA152" s="141"/>
      <c r="AB152" s="141"/>
      <c r="AC152" s="141"/>
      <c r="AD152" s="141"/>
      <c r="AE152" s="141"/>
      <c r="AF152" s="141"/>
      <c r="AG152" s="141" t="s">
        <v>241</v>
      </c>
      <c r="AH152" s="141">
        <v>0</v>
      </c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  <c r="AU152" s="141"/>
      <c r="AV152" s="141"/>
      <c r="AW152" s="141"/>
      <c r="AX152" s="141"/>
      <c r="AY152" s="141"/>
      <c r="AZ152" s="141"/>
      <c r="BA152" s="141"/>
      <c r="BB152" s="141"/>
      <c r="BC152" s="141"/>
      <c r="BD152" s="141"/>
      <c r="BE152" s="141"/>
      <c r="BF152" s="141"/>
      <c r="BG152" s="141"/>
      <c r="BH152" s="141"/>
    </row>
    <row r="153" spans="1:60" outlineLevel="1" x14ac:dyDescent="0.2">
      <c r="A153" s="164">
        <v>28</v>
      </c>
      <c r="B153" s="165" t="s">
        <v>398</v>
      </c>
      <c r="C153" s="181" t="s">
        <v>399</v>
      </c>
      <c r="D153" s="166" t="s">
        <v>283</v>
      </c>
      <c r="E153" s="167">
        <v>1596.25</v>
      </c>
      <c r="F153" s="168"/>
      <c r="G153" s="169">
        <f>ROUND(E153*F153,2)</f>
        <v>0</v>
      </c>
      <c r="H153" s="168"/>
      <c r="I153" s="169">
        <f>ROUND(E153*H153,2)</f>
        <v>0</v>
      </c>
      <c r="J153" s="168"/>
      <c r="K153" s="169">
        <f>ROUND(E153*J153,2)</f>
        <v>0</v>
      </c>
      <c r="L153" s="169">
        <v>21</v>
      </c>
      <c r="M153" s="169">
        <f>G153*(1+L153/100)</f>
        <v>0</v>
      </c>
      <c r="N153" s="167">
        <v>0.23</v>
      </c>
      <c r="O153" s="167">
        <f>ROUND(E153*N153,2)</f>
        <v>367.14</v>
      </c>
      <c r="P153" s="167">
        <v>0</v>
      </c>
      <c r="Q153" s="167">
        <f>ROUND(E153*P153,2)</f>
        <v>0</v>
      </c>
      <c r="R153" s="169"/>
      <c r="S153" s="169" t="s">
        <v>267</v>
      </c>
      <c r="T153" s="170" t="s">
        <v>275</v>
      </c>
      <c r="U153" s="152">
        <v>2.3E-2</v>
      </c>
      <c r="V153" s="152">
        <f>ROUND(E153*U153,2)</f>
        <v>36.71</v>
      </c>
      <c r="W153" s="152"/>
      <c r="X153" s="152" t="s">
        <v>285</v>
      </c>
      <c r="Y153" s="152" t="s">
        <v>236</v>
      </c>
      <c r="Z153" s="141"/>
      <c r="AA153" s="141"/>
      <c r="AB153" s="141"/>
      <c r="AC153" s="141"/>
      <c r="AD153" s="141"/>
      <c r="AE153" s="141"/>
      <c r="AF153" s="141"/>
      <c r="AG153" s="141" t="s">
        <v>286</v>
      </c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41"/>
      <c r="BB153" s="141"/>
      <c r="BC153" s="141"/>
      <c r="BD153" s="141"/>
      <c r="BE153" s="141"/>
      <c r="BF153" s="141"/>
      <c r="BG153" s="141"/>
      <c r="BH153" s="141"/>
    </row>
    <row r="154" spans="1:60" outlineLevel="2" x14ac:dyDescent="0.2">
      <c r="A154" s="148"/>
      <c r="B154" s="149"/>
      <c r="C154" s="253" t="s">
        <v>396</v>
      </c>
      <c r="D154" s="254"/>
      <c r="E154" s="254"/>
      <c r="F154" s="254"/>
      <c r="G154" s="254"/>
      <c r="H154" s="152"/>
      <c r="I154" s="152"/>
      <c r="J154" s="152"/>
      <c r="K154" s="152"/>
      <c r="L154" s="152"/>
      <c r="M154" s="152"/>
      <c r="N154" s="151"/>
      <c r="O154" s="151"/>
      <c r="P154" s="151"/>
      <c r="Q154" s="151"/>
      <c r="R154" s="152"/>
      <c r="S154" s="152"/>
      <c r="T154" s="152"/>
      <c r="U154" s="152"/>
      <c r="V154" s="152"/>
      <c r="W154" s="152"/>
      <c r="X154" s="152"/>
      <c r="Y154" s="152"/>
      <c r="Z154" s="141"/>
      <c r="AA154" s="141"/>
      <c r="AB154" s="141"/>
      <c r="AC154" s="141"/>
      <c r="AD154" s="141"/>
      <c r="AE154" s="141"/>
      <c r="AF154" s="141"/>
      <c r="AG154" s="141" t="s">
        <v>246</v>
      </c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1"/>
      <c r="AZ154" s="141"/>
      <c r="BA154" s="141"/>
      <c r="BB154" s="141"/>
      <c r="BC154" s="141"/>
      <c r="BD154" s="141"/>
      <c r="BE154" s="141"/>
      <c r="BF154" s="141"/>
      <c r="BG154" s="141"/>
      <c r="BH154" s="141"/>
    </row>
    <row r="155" spans="1:60" outlineLevel="2" x14ac:dyDescent="0.2">
      <c r="A155" s="148"/>
      <c r="B155" s="149"/>
      <c r="C155" s="182" t="s">
        <v>324</v>
      </c>
      <c r="D155" s="154"/>
      <c r="E155" s="155"/>
      <c r="F155" s="152"/>
      <c r="G155" s="152"/>
      <c r="H155" s="152"/>
      <c r="I155" s="152"/>
      <c r="J155" s="152"/>
      <c r="K155" s="152"/>
      <c r="L155" s="152"/>
      <c r="M155" s="152"/>
      <c r="N155" s="151"/>
      <c r="O155" s="151"/>
      <c r="P155" s="151"/>
      <c r="Q155" s="151"/>
      <c r="R155" s="152"/>
      <c r="S155" s="152"/>
      <c r="T155" s="152"/>
      <c r="U155" s="152"/>
      <c r="V155" s="152"/>
      <c r="W155" s="152"/>
      <c r="X155" s="152"/>
      <c r="Y155" s="152"/>
      <c r="Z155" s="141"/>
      <c r="AA155" s="141"/>
      <c r="AB155" s="141"/>
      <c r="AC155" s="141"/>
      <c r="AD155" s="141"/>
      <c r="AE155" s="141"/>
      <c r="AF155" s="141"/>
      <c r="AG155" s="141" t="s">
        <v>241</v>
      </c>
      <c r="AH155" s="141">
        <v>0</v>
      </c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41"/>
      <c r="BB155" s="141"/>
      <c r="BC155" s="141"/>
      <c r="BD155" s="141"/>
      <c r="BE155" s="141"/>
      <c r="BF155" s="141"/>
      <c r="BG155" s="141"/>
      <c r="BH155" s="141"/>
    </row>
    <row r="156" spans="1:60" outlineLevel="3" x14ac:dyDescent="0.2">
      <c r="A156" s="148"/>
      <c r="B156" s="149"/>
      <c r="C156" s="182" t="s">
        <v>348</v>
      </c>
      <c r="D156" s="154"/>
      <c r="E156" s="155"/>
      <c r="F156" s="152"/>
      <c r="G156" s="152"/>
      <c r="H156" s="152"/>
      <c r="I156" s="152"/>
      <c r="J156" s="152"/>
      <c r="K156" s="152"/>
      <c r="L156" s="152"/>
      <c r="M156" s="152"/>
      <c r="N156" s="151"/>
      <c r="O156" s="151"/>
      <c r="P156" s="151"/>
      <c r="Q156" s="151"/>
      <c r="R156" s="152"/>
      <c r="S156" s="152"/>
      <c r="T156" s="152"/>
      <c r="U156" s="152"/>
      <c r="V156" s="152"/>
      <c r="W156" s="152"/>
      <c r="X156" s="152"/>
      <c r="Y156" s="152"/>
      <c r="Z156" s="141"/>
      <c r="AA156" s="141"/>
      <c r="AB156" s="141"/>
      <c r="AC156" s="141"/>
      <c r="AD156" s="141"/>
      <c r="AE156" s="141"/>
      <c r="AF156" s="141"/>
      <c r="AG156" s="141" t="s">
        <v>241</v>
      </c>
      <c r="AH156" s="141">
        <v>0</v>
      </c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  <c r="AU156" s="141"/>
      <c r="AV156" s="141"/>
      <c r="AW156" s="141"/>
      <c r="AX156" s="141"/>
      <c r="AY156" s="141"/>
      <c r="AZ156" s="141"/>
      <c r="BA156" s="141"/>
      <c r="BB156" s="141"/>
      <c r="BC156" s="141"/>
      <c r="BD156" s="141"/>
      <c r="BE156" s="141"/>
      <c r="BF156" s="141"/>
      <c r="BG156" s="141"/>
      <c r="BH156" s="141"/>
    </row>
    <row r="157" spans="1:60" outlineLevel="3" x14ac:dyDescent="0.2">
      <c r="A157" s="148"/>
      <c r="B157" s="149"/>
      <c r="C157" s="182" t="s">
        <v>397</v>
      </c>
      <c r="D157" s="154"/>
      <c r="E157" s="155">
        <v>1596.25</v>
      </c>
      <c r="F157" s="152"/>
      <c r="G157" s="152"/>
      <c r="H157" s="152"/>
      <c r="I157" s="152"/>
      <c r="J157" s="152"/>
      <c r="K157" s="152"/>
      <c r="L157" s="152"/>
      <c r="M157" s="152"/>
      <c r="N157" s="151"/>
      <c r="O157" s="151"/>
      <c r="P157" s="151"/>
      <c r="Q157" s="151"/>
      <c r="R157" s="152"/>
      <c r="S157" s="152"/>
      <c r="T157" s="152"/>
      <c r="U157" s="152"/>
      <c r="V157" s="152"/>
      <c r="W157" s="152"/>
      <c r="X157" s="152"/>
      <c r="Y157" s="152"/>
      <c r="Z157" s="141"/>
      <c r="AA157" s="141"/>
      <c r="AB157" s="141"/>
      <c r="AC157" s="141"/>
      <c r="AD157" s="141"/>
      <c r="AE157" s="141"/>
      <c r="AF157" s="141"/>
      <c r="AG157" s="141" t="s">
        <v>241</v>
      </c>
      <c r="AH157" s="141">
        <v>0</v>
      </c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1"/>
      <c r="BG157" s="141"/>
      <c r="BH157" s="141"/>
    </row>
    <row r="158" spans="1:60" outlineLevel="1" x14ac:dyDescent="0.2">
      <c r="A158" s="164">
        <v>29</v>
      </c>
      <c r="B158" s="165" t="s">
        <v>400</v>
      </c>
      <c r="C158" s="181" t="s">
        <v>401</v>
      </c>
      <c r="D158" s="166" t="s">
        <v>283</v>
      </c>
      <c r="E158" s="167">
        <v>6385</v>
      </c>
      <c r="F158" s="168"/>
      <c r="G158" s="169">
        <f>ROUND(E158*F158,2)</f>
        <v>0</v>
      </c>
      <c r="H158" s="168"/>
      <c r="I158" s="169">
        <f>ROUND(E158*H158,2)</f>
        <v>0</v>
      </c>
      <c r="J158" s="168"/>
      <c r="K158" s="169">
        <f>ROUND(E158*J158,2)</f>
        <v>0</v>
      </c>
      <c r="L158" s="169">
        <v>21</v>
      </c>
      <c r="M158" s="169">
        <f>G158*(1+L158/100)</f>
        <v>0</v>
      </c>
      <c r="N158" s="167">
        <v>0.57499999999999996</v>
      </c>
      <c r="O158" s="167">
        <f>ROUND(E158*N158,2)</f>
        <v>3671.38</v>
      </c>
      <c r="P158" s="167">
        <v>0</v>
      </c>
      <c r="Q158" s="167">
        <f>ROUND(E158*P158,2)</f>
        <v>0</v>
      </c>
      <c r="R158" s="169"/>
      <c r="S158" s="169" t="s">
        <v>267</v>
      </c>
      <c r="T158" s="170" t="s">
        <v>275</v>
      </c>
      <c r="U158" s="152">
        <v>2.7E-2</v>
      </c>
      <c r="V158" s="152">
        <f>ROUND(E158*U158,2)</f>
        <v>172.4</v>
      </c>
      <c r="W158" s="152"/>
      <c r="X158" s="152" t="s">
        <v>285</v>
      </c>
      <c r="Y158" s="152" t="s">
        <v>236</v>
      </c>
      <c r="Z158" s="141"/>
      <c r="AA158" s="141"/>
      <c r="AB158" s="141"/>
      <c r="AC158" s="141"/>
      <c r="AD158" s="141"/>
      <c r="AE158" s="141"/>
      <c r="AF158" s="141"/>
      <c r="AG158" s="141" t="s">
        <v>286</v>
      </c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  <c r="AU158" s="141"/>
      <c r="AV158" s="141"/>
      <c r="AW158" s="141"/>
      <c r="AX158" s="141"/>
      <c r="AY158" s="141"/>
      <c r="AZ158" s="141"/>
      <c r="BA158" s="141"/>
      <c r="BB158" s="141"/>
      <c r="BC158" s="141"/>
      <c r="BD158" s="141"/>
      <c r="BE158" s="141"/>
      <c r="BF158" s="141"/>
      <c r="BG158" s="141"/>
      <c r="BH158" s="141"/>
    </row>
    <row r="159" spans="1:60" outlineLevel="2" x14ac:dyDescent="0.2">
      <c r="A159" s="148"/>
      <c r="B159" s="149"/>
      <c r="C159" s="253" t="s">
        <v>396</v>
      </c>
      <c r="D159" s="254"/>
      <c r="E159" s="254"/>
      <c r="F159" s="254"/>
      <c r="G159" s="254"/>
      <c r="H159" s="152"/>
      <c r="I159" s="152"/>
      <c r="J159" s="152"/>
      <c r="K159" s="152"/>
      <c r="L159" s="152"/>
      <c r="M159" s="152"/>
      <c r="N159" s="151"/>
      <c r="O159" s="151"/>
      <c r="P159" s="151"/>
      <c r="Q159" s="151"/>
      <c r="R159" s="152"/>
      <c r="S159" s="152"/>
      <c r="T159" s="152"/>
      <c r="U159" s="152"/>
      <c r="V159" s="152"/>
      <c r="W159" s="152"/>
      <c r="X159" s="152"/>
      <c r="Y159" s="152"/>
      <c r="Z159" s="141"/>
      <c r="AA159" s="141"/>
      <c r="AB159" s="141"/>
      <c r="AC159" s="141"/>
      <c r="AD159" s="141"/>
      <c r="AE159" s="141"/>
      <c r="AF159" s="141"/>
      <c r="AG159" s="141" t="s">
        <v>246</v>
      </c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1"/>
      <c r="BG159" s="141"/>
      <c r="BH159" s="141"/>
    </row>
    <row r="160" spans="1:60" outlineLevel="2" x14ac:dyDescent="0.2">
      <c r="A160" s="148"/>
      <c r="B160" s="149"/>
      <c r="C160" s="182" t="s">
        <v>324</v>
      </c>
      <c r="D160" s="154"/>
      <c r="E160" s="155"/>
      <c r="F160" s="152"/>
      <c r="G160" s="152"/>
      <c r="H160" s="152"/>
      <c r="I160" s="152"/>
      <c r="J160" s="152"/>
      <c r="K160" s="152"/>
      <c r="L160" s="152"/>
      <c r="M160" s="152"/>
      <c r="N160" s="151"/>
      <c r="O160" s="151"/>
      <c r="P160" s="151"/>
      <c r="Q160" s="151"/>
      <c r="R160" s="152"/>
      <c r="S160" s="152"/>
      <c r="T160" s="152"/>
      <c r="U160" s="152"/>
      <c r="V160" s="152"/>
      <c r="W160" s="152"/>
      <c r="X160" s="152"/>
      <c r="Y160" s="152"/>
      <c r="Z160" s="141"/>
      <c r="AA160" s="141"/>
      <c r="AB160" s="141"/>
      <c r="AC160" s="141"/>
      <c r="AD160" s="141"/>
      <c r="AE160" s="141"/>
      <c r="AF160" s="141"/>
      <c r="AG160" s="141" t="s">
        <v>241</v>
      </c>
      <c r="AH160" s="141">
        <v>0</v>
      </c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  <c r="AU160" s="141"/>
      <c r="AV160" s="141"/>
      <c r="AW160" s="141"/>
      <c r="AX160" s="141"/>
      <c r="AY160" s="141"/>
      <c r="AZ160" s="141"/>
      <c r="BA160" s="141"/>
      <c r="BB160" s="141"/>
      <c r="BC160" s="141"/>
      <c r="BD160" s="141"/>
      <c r="BE160" s="141"/>
      <c r="BF160" s="141"/>
      <c r="BG160" s="141"/>
      <c r="BH160" s="141"/>
    </row>
    <row r="161" spans="1:60" outlineLevel="3" x14ac:dyDescent="0.2">
      <c r="A161" s="148"/>
      <c r="B161" s="149"/>
      <c r="C161" s="182" t="s">
        <v>348</v>
      </c>
      <c r="D161" s="154"/>
      <c r="E161" s="155"/>
      <c r="F161" s="152"/>
      <c r="G161" s="152"/>
      <c r="H161" s="152"/>
      <c r="I161" s="152"/>
      <c r="J161" s="152"/>
      <c r="K161" s="152"/>
      <c r="L161" s="152"/>
      <c r="M161" s="152"/>
      <c r="N161" s="151"/>
      <c r="O161" s="151"/>
      <c r="P161" s="151"/>
      <c r="Q161" s="151"/>
      <c r="R161" s="152"/>
      <c r="S161" s="152"/>
      <c r="T161" s="152"/>
      <c r="U161" s="152"/>
      <c r="V161" s="152"/>
      <c r="W161" s="152"/>
      <c r="X161" s="152"/>
      <c r="Y161" s="152"/>
      <c r="Z161" s="141"/>
      <c r="AA161" s="141"/>
      <c r="AB161" s="141"/>
      <c r="AC161" s="141"/>
      <c r="AD161" s="141"/>
      <c r="AE161" s="141"/>
      <c r="AF161" s="141"/>
      <c r="AG161" s="141" t="s">
        <v>241</v>
      </c>
      <c r="AH161" s="141">
        <v>0</v>
      </c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  <c r="AU161" s="141"/>
      <c r="AV161" s="141"/>
      <c r="AW161" s="141"/>
      <c r="AX161" s="141"/>
      <c r="AY161" s="141"/>
      <c r="AZ161" s="141"/>
      <c r="BA161" s="141"/>
      <c r="BB161" s="141"/>
      <c r="BC161" s="141"/>
      <c r="BD161" s="141"/>
      <c r="BE161" s="141"/>
      <c r="BF161" s="141"/>
      <c r="BG161" s="141"/>
      <c r="BH161" s="141"/>
    </row>
    <row r="162" spans="1:60" outlineLevel="3" x14ac:dyDescent="0.2">
      <c r="A162" s="148"/>
      <c r="B162" s="149"/>
      <c r="C162" s="182" t="s">
        <v>402</v>
      </c>
      <c r="D162" s="154"/>
      <c r="E162" s="155"/>
      <c r="F162" s="152"/>
      <c r="G162" s="152"/>
      <c r="H162" s="152"/>
      <c r="I162" s="152"/>
      <c r="J162" s="152"/>
      <c r="K162" s="152"/>
      <c r="L162" s="152"/>
      <c r="M162" s="152"/>
      <c r="N162" s="151"/>
      <c r="O162" s="151"/>
      <c r="P162" s="151"/>
      <c r="Q162" s="151"/>
      <c r="R162" s="152"/>
      <c r="S162" s="152"/>
      <c r="T162" s="152"/>
      <c r="U162" s="152"/>
      <c r="V162" s="152"/>
      <c r="W162" s="152"/>
      <c r="X162" s="152"/>
      <c r="Y162" s="152"/>
      <c r="Z162" s="141"/>
      <c r="AA162" s="141"/>
      <c r="AB162" s="141"/>
      <c r="AC162" s="141"/>
      <c r="AD162" s="141"/>
      <c r="AE162" s="141"/>
      <c r="AF162" s="141"/>
      <c r="AG162" s="141" t="s">
        <v>241</v>
      </c>
      <c r="AH162" s="141">
        <v>0</v>
      </c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  <c r="AU162" s="141"/>
      <c r="AV162" s="141"/>
      <c r="AW162" s="141"/>
      <c r="AX162" s="141"/>
      <c r="AY162" s="141"/>
      <c r="AZ162" s="141"/>
      <c r="BA162" s="141"/>
      <c r="BB162" s="141"/>
      <c r="BC162" s="141"/>
      <c r="BD162" s="141"/>
      <c r="BE162" s="141"/>
      <c r="BF162" s="141"/>
      <c r="BG162" s="141"/>
      <c r="BH162" s="141"/>
    </row>
    <row r="163" spans="1:60" outlineLevel="3" x14ac:dyDescent="0.2">
      <c r="A163" s="148"/>
      <c r="B163" s="149"/>
      <c r="C163" s="182" t="s">
        <v>403</v>
      </c>
      <c r="D163" s="154"/>
      <c r="E163" s="155">
        <v>6385</v>
      </c>
      <c r="F163" s="152"/>
      <c r="G163" s="152"/>
      <c r="H163" s="152"/>
      <c r="I163" s="152"/>
      <c r="J163" s="152"/>
      <c r="K163" s="152"/>
      <c r="L163" s="152"/>
      <c r="M163" s="152"/>
      <c r="N163" s="151"/>
      <c r="O163" s="151"/>
      <c r="P163" s="151"/>
      <c r="Q163" s="151"/>
      <c r="R163" s="152"/>
      <c r="S163" s="152"/>
      <c r="T163" s="152"/>
      <c r="U163" s="152"/>
      <c r="V163" s="152"/>
      <c r="W163" s="152"/>
      <c r="X163" s="152"/>
      <c r="Y163" s="152"/>
      <c r="Z163" s="141"/>
      <c r="AA163" s="141"/>
      <c r="AB163" s="141"/>
      <c r="AC163" s="141"/>
      <c r="AD163" s="141"/>
      <c r="AE163" s="141"/>
      <c r="AF163" s="141"/>
      <c r="AG163" s="141" t="s">
        <v>241</v>
      </c>
      <c r="AH163" s="141">
        <v>0</v>
      </c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  <c r="AU163" s="141"/>
      <c r="AV163" s="141"/>
      <c r="AW163" s="141"/>
      <c r="AX163" s="141"/>
      <c r="AY163" s="141"/>
      <c r="AZ163" s="141"/>
      <c r="BA163" s="141"/>
      <c r="BB163" s="141"/>
      <c r="BC163" s="141"/>
      <c r="BD163" s="141"/>
      <c r="BE163" s="141"/>
      <c r="BF163" s="141"/>
      <c r="BG163" s="141"/>
      <c r="BH163" s="141"/>
    </row>
    <row r="164" spans="1:60" ht="33.75" outlineLevel="1" x14ac:dyDescent="0.2">
      <c r="A164" s="164">
        <v>30</v>
      </c>
      <c r="B164" s="165" t="s">
        <v>404</v>
      </c>
      <c r="C164" s="181" t="s">
        <v>405</v>
      </c>
      <c r="D164" s="166" t="s">
        <v>283</v>
      </c>
      <c r="E164" s="167">
        <v>1274.5</v>
      </c>
      <c r="F164" s="168"/>
      <c r="G164" s="169">
        <f>ROUND(E164*F164,2)</f>
        <v>0</v>
      </c>
      <c r="H164" s="168"/>
      <c r="I164" s="169">
        <f>ROUND(E164*H164,2)</f>
        <v>0</v>
      </c>
      <c r="J164" s="168"/>
      <c r="K164" s="169">
        <f>ROUND(E164*J164,2)</f>
        <v>0</v>
      </c>
      <c r="L164" s="169">
        <v>21</v>
      </c>
      <c r="M164" s="169">
        <f>G164*(1+L164/100)</f>
        <v>0</v>
      </c>
      <c r="N164" s="167">
        <v>0.5</v>
      </c>
      <c r="O164" s="167">
        <f>ROUND(E164*N164,2)</f>
        <v>637.25</v>
      </c>
      <c r="P164" s="167">
        <v>0</v>
      </c>
      <c r="Q164" s="167">
        <f>ROUND(E164*P164,2)</f>
        <v>0</v>
      </c>
      <c r="R164" s="169"/>
      <c r="S164" s="169" t="s">
        <v>267</v>
      </c>
      <c r="T164" s="170" t="s">
        <v>275</v>
      </c>
      <c r="U164" s="152">
        <v>0.58265</v>
      </c>
      <c r="V164" s="152">
        <f>ROUND(E164*U164,2)</f>
        <v>742.59</v>
      </c>
      <c r="W164" s="152"/>
      <c r="X164" s="152" t="s">
        <v>285</v>
      </c>
      <c r="Y164" s="152" t="s">
        <v>236</v>
      </c>
      <c r="Z164" s="141"/>
      <c r="AA164" s="141"/>
      <c r="AB164" s="141"/>
      <c r="AC164" s="141"/>
      <c r="AD164" s="141"/>
      <c r="AE164" s="141"/>
      <c r="AF164" s="141"/>
      <c r="AG164" s="141" t="s">
        <v>286</v>
      </c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  <c r="AU164" s="141"/>
      <c r="AV164" s="141"/>
      <c r="AW164" s="141"/>
      <c r="AX164" s="141"/>
      <c r="AY164" s="141"/>
      <c r="AZ164" s="141"/>
      <c r="BA164" s="141"/>
      <c r="BB164" s="141"/>
      <c r="BC164" s="141"/>
      <c r="BD164" s="141"/>
      <c r="BE164" s="141"/>
      <c r="BF164" s="141"/>
      <c r="BG164" s="141"/>
      <c r="BH164" s="141"/>
    </row>
    <row r="165" spans="1:60" outlineLevel="2" x14ac:dyDescent="0.2">
      <c r="A165" s="148"/>
      <c r="B165" s="149"/>
      <c r="C165" s="253" t="s">
        <v>406</v>
      </c>
      <c r="D165" s="254"/>
      <c r="E165" s="254"/>
      <c r="F165" s="254"/>
      <c r="G165" s="254"/>
      <c r="H165" s="152"/>
      <c r="I165" s="152"/>
      <c r="J165" s="152"/>
      <c r="K165" s="152"/>
      <c r="L165" s="152"/>
      <c r="M165" s="152"/>
      <c r="N165" s="151"/>
      <c r="O165" s="151"/>
      <c r="P165" s="151"/>
      <c r="Q165" s="151"/>
      <c r="R165" s="152"/>
      <c r="S165" s="152"/>
      <c r="T165" s="152"/>
      <c r="U165" s="152"/>
      <c r="V165" s="152"/>
      <c r="W165" s="152"/>
      <c r="X165" s="152"/>
      <c r="Y165" s="152"/>
      <c r="Z165" s="141"/>
      <c r="AA165" s="141"/>
      <c r="AB165" s="141"/>
      <c r="AC165" s="141"/>
      <c r="AD165" s="141"/>
      <c r="AE165" s="141"/>
      <c r="AF165" s="141"/>
      <c r="AG165" s="141" t="s">
        <v>246</v>
      </c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  <c r="AU165" s="141"/>
      <c r="AV165" s="141"/>
      <c r="AW165" s="141"/>
      <c r="AX165" s="141"/>
      <c r="AY165" s="141"/>
      <c r="AZ165" s="141"/>
      <c r="BA165" s="141"/>
      <c r="BB165" s="141"/>
      <c r="BC165" s="141"/>
      <c r="BD165" s="141"/>
      <c r="BE165" s="141"/>
      <c r="BF165" s="141"/>
      <c r="BG165" s="141"/>
      <c r="BH165" s="141"/>
    </row>
    <row r="166" spans="1:60" outlineLevel="2" x14ac:dyDescent="0.2">
      <c r="A166" s="148"/>
      <c r="B166" s="149"/>
      <c r="C166" s="182" t="s">
        <v>324</v>
      </c>
      <c r="D166" s="154"/>
      <c r="E166" s="155"/>
      <c r="F166" s="152"/>
      <c r="G166" s="152"/>
      <c r="H166" s="152"/>
      <c r="I166" s="152"/>
      <c r="J166" s="152"/>
      <c r="K166" s="152"/>
      <c r="L166" s="152"/>
      <c r="M166" s="152"/>
      <c r="N166" s="151"/>
      <c r="O166" s="151"/>
      <c r="P166" s="151"/>
      <c r="Q166" s="151"/>
      <c r="R166" s="152"/>
      <c r="S166" s="152"/>
      <c r="T166" s="152"/>
      <c r="U166" s="152"/>
      <c r="V166" s="152"/>
      <c r="W166" s="152"/>
      <c r="X166" s="152"/>
      <c r="Y166" s="152"/>
      <c r="Z166" s="141"/>
      <c r="AA166" s="141"/>
      <c r="AB166" s="141"/>
      <c r="AC166" s="141"/>
      <c r="AD166" s="141"/>
      <c r="AE166" s="141"/>
      <c r="AF166" s="141"/>
      <c r="AG166" s="141" t="s">
        <v>241</v>
      </c>
      <c r="AH166" s="141">
        <v>0</v>
      </c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1"/>
      <c r="AZ166" s="141"/>
      <c r="BA166" s="141"/>
      <c r="BB166" s="141"/>
      <c r="BC166" s="141"/>
      <c r="BD166" s="141"/>
      <c r="BE166" s="141"/>
      <c r="BF166" s="141"/>
      <c r="BG166" s="141"/>
      <c r="BH166" s="141"/>
    </row>
    <row r="167" spans="1:60" outlineLevel="3" x14ac:dyDescent="0.2">
      <c r="A167" s="148"/>
      <c r="B167" s="149"/>
      <c r="C167" s="182" t="s">
        <v>348</v>
      </c>
      <c r="D167" s="154"/>
      <c r="E167" s="155"/>
      <c r="F167" s="152"/>
      <c r="G167" s="152"/>
      <c r="H167" s="152"/>
      <c r="I167" s="152"/>
      <c r="J167" s="152"/>
      <c r="K167" s="152"/>
      <c r="L167" s="152"/>
      <c r="M167" s="152"/>
      <c r="N167" s="151"/>
      <c r="O167" s="151"/>
      <c r="P167" s="151"/>
      <c r="Q167" s="151"/>
      <c r="R167" s="152"/>
      <c r="S167" s="152"/>
      <c r="T167" s="152"/>
      <c r="U167" s="152"/>
      <c r="V167" s="152"/>
      <c r="W167" s="152"/>
      <c r="X167" s="152"/>
      <c r="Y167" s="152"/>
      <c r="Z167" s="141"/>
      <c r="AA167" s="141"/>
      <c r="AB167" s="141"/>
      <c r="AC167" s="141"/>
      <c r="AD167" s="141"/>
      <c r="AE167" s="141"/>
      <c r="AF167" s="141"/>
      <c r="AG167" s="141" t="s">
        <v>241</v>
      </c>
      <c r="AH167" s="141">
        <v>0</v>
      </c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  <c r="AU167" s="141"/>
      <c r="AV167" s="141"/>
      <c r="AW167" s="141"/>
      <c r="AX167" s="141"/>
      <c r="AY167" s="141"/>
      <c r="AZ167" s="141"/>
      <c r="BA167" s="141"/>
      <c r="BB167" s="141"/>
      <c r="BC167" s="141"/>
      <c r="BD167" s="141"/>
      <c r="BE167" s="141"/>
      <c r="BF167" s="141"/>
      <c r="BG167" s="141"/>
      <c r="BH167" s="141"/>
    </row>
    <row r="168" spans="1:60" outlineLevel="3" x14ac:dyDescent="0.2">
      <c r="A168" s="148"/>
      <c r="B168" s="149"/>
      <c r="C168" s="182" t="s">
        <v>407</v>
      </c>
      <c r="D168" s="154"/>
      <c r="E168" s="155">
        <v>1274.5</v>
      </c>
      <c r="F168" s="152"/>
      <c r="G168" s="152"/>
      <c r="H168" s="152"/>
      <c r="I168" s="152"/>
      <c r="J168" s="152"/>
      <c r="K168" s="152"/>
      <c r="L168" s="152"/>
      <c r="M168" s="152"/>
      <c r="N168" s="151"/>
      <c r="O168" s="151"/>
      <c r="P168" s="151"/>
      <c r="Q168" s="151"/>
      <c r="R168" s="152"/>
      <c r="S168" s="152"/>
      <c r="T168" s="152"/>
      <c r="U168" s="152"/>
      <c r="V168" s="152"/>
      <c r="W168" s="152"/>
      <c r="X168" s="152"/>
      <c r="Y168" s="152"/>
      <c r="Z168" s="141"/>
      <c r="AA168" s="141"/>
      <c r="AB168" s="141"/>
      <c r="AC168" s="141"/>
      <c r="AD168" s="141"/>
      <c r="AE168" s="141"/>
      <c r="AF168" s="141"/>
      <c r="AG168" s="141" t="s">
        <v>241</v>
      </c>
      <c r="AH168" s="141">
        <v>0</v>
      </c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  <c r="AU168" s="141"/>
      <c r="AV168" s="141"/>
      <c r="AW168" s="141"/>
      <c r="AX168" s="141"/>
      <c r="AY168" s="141"/>
      <c r="AZ168" s="141"/>
      <c r="BA168" s="141"/>
      <c r="BB168" s="141"/>
      <c r="BC168" s="141"/>
      <c r="BD168" s="141"/>
      <c r="BE168" s="141"/>
      <c r="BF168" s="141"/>
      <c r="BG168" s="141"/>
      <c r="BH168" s="141"/>
    </row>
    <row r="169" spans="1:60" outlineLevel="1" x14ac:dyDescent="0.2">
      <c r="A169" s="164">
        <v>31</v>
      </c>
      <c r="B169" s="165" t="s">
        <v>408</v>
      </c>
      <c r="C169" s="181" t="s">
        <v>409</v>
      </c>
      <c r="D169" s="166" t="s">
        <v>299</v>
      </c>
      <c r="E169" s="167">
        <v>200</v>
      </c>
      <c r="F169" s="168"/>
      <c r="G169" s="169">
        <f>ROUND(E169*F169,2)</f>
        <v>0</v>
      </c>
      <c r="H169" s="168"/>
      <c r="I169" s="169">
        <f>ROUND(E169*H169,2)</f>
        <v>0</v>
      </c>
      <c r="J169" s="168"/>
      <c r="K169" s="169">
        <f>ROUND(E169*J169,2)</f>
        <v>0</v>
      </c>
      <c r="L169" s="169">
        <v>21</v>
      </c>
      <c r="M169" s="169">
        <f>G169*(1+L169/100)</f>
        <v>0</v>
      </c>
      <c r="N169" s="167">
        <v>2.3000000000000001E-4</v>
      </c>
      <c r="O169" s="167">
        <f>ROUND(E169*N169,2)</f>
        <v>0.05</v>
      </c>
      <c r="P169" s="167">
        <v>0</v>
      </c>
      <c r="Q169" s="167">
        <f>ROUND(E169*P169,2)</f>
        <v>0</v>
      </c>
      <c r="R169" s="169"/>
      <c r="S169" s="169" t="s">
        <v>267</v>
      </c>
      <c r="T169" s="170" t="s">
        <v>275</v>
      </c>
      <c r="U169" s="152">
        <v>0.05</v>
      </c>
      <c r="V169" s="152">
        <f>ROUND(E169*U169,2)</f>
        <v>10</v>
      </c>
      <c r="W169" s="152"/>
      <c r="X169" s="152" t="s">
        <v>285</v>
      </c>
      <c r="Y169" s="152" t="s">
        <v>236</v>
      </c>
      <c r="Z169" s="141"/>
      <c r="AA169" s="141"/>
      <c r="AB169" s="141"/>
      <c r="AC169" s="141"/>
      <c r="AD169" s="141"/>
      <c r="AE169" s="141"/>
      <c r="AF169" s="141"/>
      <c r="AG169" s="141" t="s">
        <v>286</v>
      </c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  <c r="AU169" s="141"/>
      <c r="AV169" s="141"/>
      <c r="AW169" s="141"/>
      <c r="AX169" s="141"/>
      <c r="AY169" s="141"/>
      <c r="AZ169" s="141"/>
      <c r="BA169" s="141"/>
      <c r="BB169" s="141"/>
      <c r="BC169" s="141"/>
      <c r="BD169" s="141"/>
      <c r="BE169" s="141"/>
      <c r="BF169" s="141"/>
      <c r="BG169" s="141"/>
      <c r="BH169" s="141"/>
    </row>
    <row r="170" spans="1:60" outlineLevel="2" x14ac:dyDescent="0.2">
      <c r="A170" s="148"/>
      <c r="B170" s="149"/>
      <c r="C170" s="253" t="s">
        <v>318</v>
      </c>
      <c r="D170" s="254"/>
      <c r="E170" s="254"/>
      <c r="F170" s="254"/>
      <c r="G170" s="254"/>
      <c r="H170" s="152"/>
      <c r="I170" s="152"/>
      <c r="J170" s="152"/>
      <c r="K170" s="152"/>
      <c r="L170" s="152"/>
      <c r="M170" s="152"/>
      <c r="N170" s="151"/>
      <c r="O170" s="151"/>
      <c r="P170" s="151"/>
      <c r="Q170" s="151"/>
      <c r="R170" s="152"/>
      <c r="S170" s="152"/>
      <c r="T170" s="152"/>
      <c r="U170" s="152"/>
      <c r="V170" s="152"/>
      <c r="W170" s="152"/>
      <c r="X170" s="152"/>
      <c r="Y170" s="152"/>
      <c r="Z170" s="141"/>
      <c r="AA170" s="141"/>
      <c r="AB170" s="141"/>
      <c r="AC170" s="141"/>
      <c r="AD170" s="141"/>
      <c r="AE170" s="141"/>
      <c r="AF170" s="141"/>
      <c r="AG170" s="141" t="s">
        <v>246</v>
      </c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  <c r="AU170" s="141"/>
      <c r="AV170" s="141"/>
      <c r="AW170" s="141"/>
      <c r="AX170" s="141"/>
      <c r="AY170" s="141"/>
      <c r="AZ170" s="141"/>
      <c r="BA170" s="141"/>
      <c r="BB170" s="141"/>
      <c r="BC170" s="141"/>
      <c r="BD170" s="141"/>
      <c r="BE170" s="141"/>
      <c r="BF170" s="141"/>
      <c r="BG170" s="141"/>
      <c r="BH170" s="141"/>
    </row>
    <row r="171" spans="1:60" x14ac:dyDescent="0.2">
      <c r="A171" s="157" t="s">
        <v>228</v>
      </c>
      <c r="B171" s="158" t="s">
        <v>138</v>
      </c>
      <c r="C171" s="180" t="s">
        <v>139</v>
      </c>
      <c r="D171" s="159"/>
      <c r="E171" s="160"/>
      <c r="F171" s="161"/>
      <c r="G171" s="161">
        <f>SUMIF(AG172:AG179,"&lt;&gt;NOR",G172:G179)</f>
        <v>0</v>
      </c>
      <c r="H171" s="161"/>
      <c r="I171" s="161">
        <f>SUM(I172:I179)</f>
        <v>0</v>
      </c>
      <c r="J171" s="161"/>
      <c r="K171" s="161">
        <f>SUM(K172:K179)</f>
        <v>0</v>
      </c>
      <c r="L171" s="161"/>
      <c r="M171" s="161">
        <f>SUM(M172:M179)</f>
        <v>0</v>
      </c>
      <c r="N171" s="160"/>
      <c r="O171" s="160">
        <f>SUM(O172:O179)</f>
        <v>0.27</v>
      </c>
      <c r="P171" s="160"/>
      <c r="Q171" s="160">
        <f>SUM(Q172:Q179)</f>
        <v>0</v>
      </c>
      <c r="R171" s="161"/>
      <c r="S171" s="161"/>
      <c r="T171" s="162"/>
      <c r="U171" s="156"/>
      <c r="V171" s="156">
        <f>SUM(V172:V179)</f>
        <v>73.199999999999989</v>
      </c>
      <c r="W171" s="156"/>
      <c r="X171" s="156"/>
      <c r="Y171" s="156"/>
      <c r="AG171" t="s">
        <v>229</v>
      </c>
    </row>
    <row r="172" spans="1:60" ht="22.5" outlineLevel="1" x14ac:dyDescent="0.2">
      <c r="A172" s="164">
        <v>32</v>
      </c>
      <c r="B172" s="165" t="s">
        <v>410</v>
      </c>
      <c r="C172" s="181" t="s">
        <v>411</v>
      </c>
      <c r="D172" s="166" t="s">
        <v>317</v>
      </c>
      <c r="E172" s="167">
        <v>2</v>
      </c>
      <c r="F172" s="168"/>
      <c r="G172" s="169">
        <f>ROUND(E172*F172,2)</f>
        <v>0</v>
      </c>
      <c r="H172" s="168"/>
      <c r="I172" s="169">
        <f>ROUND(E172*H172,2)</f>
        <v>0</v>
      </c>
      <c r="J172" s="168"/>
      <c r="K172" s="169">
        <f>ROUND(E172*J172,2)</f>
        <v>0</v>
      </c>
      <c r="L172" s="169">
        <v>21</v>
      </c>
      <c r="M172" s="169">
        <f>G172*(1+L172/100)</f>
        <v>0</v>
      </c>
      <c r="N172" s="167">
        <v>5.5E-2</v>
      </c>
      <c r="O172" s="167">
        <f>ROUND(E172*N172,2)</f>
        <v>0.11</v>
      </c>
      <c r="P172" s="167">
        <v>0</v>
      </c>
      <c r="Q172" s="167">
        <f>ROUND(E172*P172,2)</f>
        <v>0</v>
      </c>
      <c r="R172" s="169"/>
      <c r="S172" s="169" t="s">
        <v>267</v>
      </c>
      <c r="T172" s="170" t="s">
        <v>275</v>
      </c>
      <c r="U172" s="152">
        <v>24.400490000000001</v>
      </c>
      <c r="V172" s="152">
        <f>ROUND(E172*U172,2)</f>
        <v>48.8</v>
      </c>
      <c r="W172" s="152"/>
      <c r="X172" s="152" t="s">
        <v>285</v>
      </c>
      <c r="Y172" s="152" t="s">
        <v>236</v>
      </c>
      <c r="Z172" s="141"/>
      <c r="AA172" s="141"/>
      <c r="AB172" s="141"/>
      <c r="AC172" s="141"/>
      <c r="AD172" s="141"/>
      <c r="AE172" s="141"/>
      <c r="AF172" s="141"/>
      <c r="AG172" s="141" t="s">
        <v>286</v>
      </c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  <c r="AU172" s="141"/>
      <c r="AV172" s="141"/>
      <c r="AW172" s="141"/>
      <c r="AX172" s="141"/>
      <c r="AY172" s="141"/>
      <c r="AZ172" s="141"/>
      <c r="BA172" s="141"/>
      <c r="BB172" s="141"/>
      <c r="BC172" s="141"/>
      <c r="BD172" s="141"/>
      <c r="BE172" s="141"/>
      <c r="BF172" s="141"/>
      <c r="BG172" s="141"/>
      <c r="BH172" s="141"/>
    </row>
    <row r="173" spans="1:60" outlineLevel="2" x14ac:dyDescent="0.2">
      <c r="A173" s="148"/>
      <c r="B173" s="149"/>
      <c r="C173" s="253" t="s">
        <v>412</v>
      </c>
      <c r="D173" s="254"/>
      <c r="E173" s="254"/>
      <c r="F173" s="254"/>
      <c r="G173" s="254"/>
      <c r="H173" s="152"/>
      <c r="I173" s="152"/>
      <c r="J173" s="152"/>
      <c r="K173" s="152"/>
      <c r="L173" s="152"/>
      <c r="M173" s="152"/>
      <c r="N173" s="151"/>
      <c r="O173" s="151"/>
      <c r="P173" s="151"/>
      <c r="Q173" s="151"/>
      <c r="R173" s="152"/>
      <c r="S173" s="152"/>
      <c r="T173" s="152"/>
      <c r="U173" s="152"/>
      <c r="V173" s="152"/>
      <c r="W173" s="152"/>
      <c r="X173" s="152"/>
      <c r="Y173" s="152"/>
      <c r="Z173" s="141"/>
      <c r="AA173" s="141"/>
      <c r="AB173" s="141"/>
      <c r="AC173" s="141"/>
      <c r="AD173" s="141"/>
      <c r="AE173" s="141"/>
      <c r="AF173" s="141"/>
      <c r="AG173" s="141" t="s">
        <v>246</v>
      </c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  <c r="AU173" s="141"/>
      <c r="AV173" s="141"/>
      <c r="AW173" s="141"/>
      <c r="AX173" s="141"/>
      <c r="AY173" s="141"/>
      <c r="AZ173" s="141"/>
      <c r="BA173" s="141"/>
      <c r="BB173" s="141"/>
      <c r="BC173" s="141"/>
      <c r="BD173" s="141"/>
      <c r="BE173" s="141"/>
      <c r="BF173" s="141"/>
      <c r="BG173" s="141"/>
      <c r="BH173" s="141"/>
    </row>
    <row r="174" spans="1:60" outlineLevel="2" x14ac:dyDescent="0.2">
      <c r="A174" s="148"/>
      <c r="B174" s="149"/>
      <c r="C174" s="182" t="s">
        <v>339</v>
      </c>
      <c r="D174" s="154"/>
      <c r="E174" s="155"/>
      <c r="F174" s="152"/>
      <c r="G174" s="152"/>
      <c r="H174" s="152"/>
      <c r="I174" s="152"/>
      <c r="J174" s="152"/>
      <c r="K174" s="152"/>
      <c r="L174" s="152"/>
      <c r="M174" s="152"/>
      <c r="N174" s="151"/>
      <c r="O174" s="151"/>
      <c r="P174" s="151"/>
      <c r="Q174" s="151"/>
      <c r="R174" s="152"/>
      <c r="S174" s="152"/>
      <c r="T174" s="152"/>
      <c r="U174" s="152"/>
      <c r="V174" s="152"/>
      <c r="W174" s="152"/>
      <c r="X174" s="152"/>
      <c r="Y174" s="152"/>
      <c r="Z174" s="141"/>
      <c r="AA174" s="141"/>
      <c r="AB174" s="141"/>
      <c r="AC174" s="141"/>
      <c r="AD174" s="141"/>
      <c r="AE174" s="141"/>
      <c r="AF174" s="141"/>
      <c r="AG174" s="141" t="s">
        <v>241</v>
      </c>
      <c r="AH174" s="141">
        <v>0</v>
      </c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  <c r="AU174" s="141"/>
      <c r="AV174" s="141"/>
      <c r="AW174" s="141"/>
      <c r="AX174" s="141"/>
      <c r="AY174" s="141"/>
      <c r="AZ174" s="141"/>
      <c r="BA174" s="141"/>
      <c r="BB174" s="141"/>
      <c r="BC174" s="141"/>
      <c r="BD174" s="141"/>
      <c r="BE174" s="141"/>
      <c r="BF174" s="141"/>
      <c r="BG174" s="141"/>
      <c r="BH174" s="141"/>
    </row>
    <row r="175" spans="1:60" outlineLevel="3" x14ac:dyDescent="0.2">
      <c r="A175" s="148"/>
      <c r="B175" s="149"/>
      <c r="C175" s="182" t="s">
        <v>413</v>
      </c>
      <c r="D175" s="154"/>
      <c r="E175" s="155">
        <v>2</v>
      </c>
      <c r="F175" s="152"/>
      <c r="G175" s="152"/>
      <c r="H175" s="152"/>
      <c r="I175" s="152"/>
      <c r="J175" s="152"/>
      <c r="K175" s="152"/>
      <c r="L175" s="152"/>
      <c r="M175" s="152"/>
      <c r="N175" s="151"/>
      <c r="O175" s="151"/>
      <c r="P175" s="151"/>
      <c r="Q175" s="151"/>
      <c r="R175" s="152"/>
      <c r="S175" s="152"/>
      <c r="T175" s="152"/>
      <c r="U175" s="152"/>
      <c r="V175" s="152"/>
      <c r="W175" s="152"/>
      <c r="X175" s="152"/>
      <c r="Y175" s="152"/>
      <c r="Z175" s="141"/>
      <c r="AA175" s="141"/>
      <c r="AB175" s="141"/>
      <c r="AC175" s="141"/>
      <c r="AD175" s="141"/>
      <c r="AE175" s="141"/>
      <c r="AF175" s="141"/>
      <c r="AG175" s="141" t="s">
        <v>241</v>
      </c>
      <c r="AH175" s="141">
        <v>0</v>
      </c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  <c r="AU175" s="141"/>
      <c r="AV175" s="141"/>
      <c r="AW175" s="141"/>
      <c r="AX175" s="141"/>
      <c r="AY175" s="141"/>
      <c r="AZ175" s="141"/>
      <c r="BA175" s="141"/>
      <c r="BB175" s="141"/>
      <c r="BC175" s="141"/>
      <c r="BD175" s="141"/>
      <c r="BE175" s="141"/>
      <c r="BF175" s="141"/>
      <c r="BG175" s="141"/>
      <c r="BH175" s="141"/>
    </row>
    <row r="176" spans="1:60" ht="22.5" outlineLevel="1" x14ac:dyDescent="0.2">
      <c r="A176" s="164">
        <v>33</v>
      </c>
      <c r="B176" s="165" t="s">
        <v>414</v>
      </c>
      <c r="C176" s="181" t="s">
        <v>415</v>
      </c>
      <c r="D176" s="166" t="s">
        <v>317</v>
      </c>
      <c r="E176" s="167">
        <v>1</v>
      </c>
      <c r="F176" s="168"/>
      <c r="G176" s="169">
        <f>ROUND(E176*F176,2)</f>
        <v>0</v>
      </c>
      <c r="H176" s="168"/>
      <c r="I176" s="169">
        <f>ROUND(E176*H176,2)</f>
        <v>0</v>
      </c>
      <c r="J176" s="168"/>
      <c r="K176" s="169">
        <f>ROUND(E176*J176,2)</f>
        <v>0</v>
      </c>
      <c r="L176" s="169">
        <v>21</v>
      </c>
      <c r="M176" s="169">
        <f>G176*(1+L176/100)</f>
        <v>0</v>
      </c>
      <c r="N176" s="167">
        <v>0.155</v>
      </c>
      <c r="O176" s="167">
        <f>ROUND(E176*N176,2)</f>
        <v>0.16</v>
      </c>
      <c r="P176" s="167">
        <v>0</v>
      </c>
      <c r="Q176" s="167">
        <f>ROUND(E176*P176,2)</f>
        <v>0</v>
      </c>
      <c r="R176" s="169"/>
      <c r="S176" s="169" t="s">
        <v>267</v>
      </c>
      <c r="T176" s="170" t="s">
        <v>275</v>
      </c>
      <c r="U176" s="152">
        <v>24.400490000000001</v>
      </c>
      <c r="V176" s="152">
        <f>ROUND(E176*U176,2)</f>
        <v>24.4</v>
      </c>
      <c r="W176" s="152"/>
      <c r="X176" s="152" t="s">
        <v>285</v>
      </c>
      <c r="Y176" s="152" t="s">
        <v>236</v>
      </c>
      <c r="Z176" s="141"/>
      <c r="AA176" s="141"/>
      <c r="AB176" s="141"/>
      <c r="AC176" s="141"/>
      <c r="AD176" s="141"/>
      <c r="AE176" s="141"/>
      <c r="AF176" s="141"/>
      <c r="AG176" s="141" t="s">
        <v>286</v>
      </c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  <c r="AU176" s="141"/>
      <c r="AV176" s="141"/>
      <c r="AW176" s="141"/>
      <c r="AX176" s="141"/>
      <c r="AY176" s="141"/>
      <c r="AZ176" s="141"/>
      <c r="BA176" s="141"/>
      <c r="BB176" s="141"/>
      <c r="BC176" s="141"/>
      <c r="BD176" s="141"/>
      <c r="BE176" s="141"/>
      <c r="BF176" s="141"/>
      <c r="BG176" s="141"/>
      <c r="BH176" s="141"/>
    </row>
    <row r="177" spans="1:60" outlineLevel="2" x14ac:dyDescent="0.2">
      <c r="A177" s="148"/>
      <c r="B177" s="149"/>
      <c r="C177" s="253" t="s">
        <v>412</v>
      </c>
      <c r="D177" s="254"/>
      <c r="E177" s="254"/>
      <c r="F177" s="254"/>
      <c r="G177" s="254"/>
      <c r="H177" s="152"/>
      <c r="I177" s="152"/>
      <c r="J177" s="152"/>
      <c r="K177" s="152"/>
      <c r="L177" s="152"/>
      <c r="M177" s="152"/>
      <c r="N177" s="151"/>
      <c r="O177" s="151"/>
      <c r="P177" s="151"/>
      <c r="Q177" s="151"/>
      <c r="R177" s="152"/>
      <c r="S177" s="152"/>
      <c r="T177" s="152"/>
      <c r="U177" s="152"/>
      <c r="V177" s="152"/>
      <c r="W177" s="152"/>
      <c r="X177" s="152"/>
      <c r="Y177" s="152"/>
      <c r="Z177" s="141"/>
      <c r="AA177" s="141"/>
      <c r="AB177" s="141"/>
      <c r="AC177" s="141"/>
      <c r="AD177" s="141"/>
      <c r="AE177" s="141"/>
      <c r="AF177" s="141"/>
      <c r="AG177" s="141" t="s">
        <v>246</v>
      </c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  <c r="AU177" s="141"/>
      <c r="AV177" s="141"/>
      <c r="AW177" s="141"/>
      <c r="AX177" s="141"/>
      <c r="AY177" s="141"/>
      <c r="AZ177" s="141"/>
      <c r="BA177" s="141"/>
      <c r="BB177" s="141"/>
      <c r="BC177" s="141"/>
      <c r="BD177" s="141"/>
      <c r="BE177" s="141"/>
      <c r="BF177" s="141"/>
      <c r="BG177" s="141"/>
      <c r="BH177" s="141"/>
    </row>
    <row r="178" spans="1:60" outlineLevel="2" x14ac:dyDescent="0.2">
      <c r="A178" s="148"/>
      <c r="B178" s="149"/>
      <c r="C178" s="182" t="s">
        <v>339</v>
      </c>
      <c r="D178" s="154"/>
      <c r="E178" s="155"/>
      <c r="F178" s="152"/>
      <c r="G178" s="152"/>
      <c r="H178" s="152"/>
      <c r="I178" s="152"/>
      <c r="J178" s="152"/>
      <c r="K178" s="152"/>
      <c r="L178" s="152"/>
      <c r="M178" s="152"/>
      <c r="N178" s="151"/>
      <c r="O178" s="151"/>
      <c r="P178" s="151"/>
      <c r="Q178" s="151"/>
      <c r="R178" s="152"/>
      <c r="S178" s="152"/>
      <c r="T178" s="152"/>
      <c r="U178" s="152"/>
      <c r="V178" s="152"/>
      <c r="W178" s="152"/>
      <c r="X178" s="152"/>
      <c r="Y178" s="152"/>
      <c r="Z178" s="141"/>
      <c r="AA178" s="141"/>
      <c r="AB178" s="141"/>
      <c r="AC178" s="141"/>
      <c r="AD178" s="141"/>
      <c r="AE178" s="141"/>
      <c r="AF178" s="141"/>
      <c r="AG178" s="141" t="s">
        <v>241</v>
      </c>
      <c r="AH178" s="141">
        <v>0</v>
      </c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  <c r="AU178" s="141"/>
      <c r="AV178" s="141"/>
      <c r="AW178" s="141"/>
      <c r="AX178" s="141"/>
      <c r="AY178" s="141"/>
      <c r="AZ178" s="141"/>
      <c r="BA178" s="141"/>
      <c r="BB178" s="141"/>
      <c r="BC178" s="141"/>
      <c r="BD178" s="141"/>
      <c r="BE178" s="141"/>
      <c r="BF178" s="141"/>
      <c r="BG178" s="141"/>
      <c r="BH178" s="141"/>
    </row>
    <row r="179" spans="1:60" outlineLevel="3" x14ac:dyDescent="0.2">
      <c r="A179" s="148"/>
      <c r="B179" s="149"/>
      <c r="C179" s="182" t="s">
        <v>416</v>
      </c>
      <c r="D179" s="154"/>
      <c r="E179" s="155">
        <v>1</v>
      </c>
      <c r="F179" s="152"/>
      <c r="G179" s="152"/>
      <c r="H179" s="152"/>
      <c r="I179" s="152"/>
      <c r="J179" s="152"/>
      <c r="K179" s="152"/>
      <c r="L179" s="152"/>
      <c r="M179" s="152"/>
      <c r="N179" s="151"/>
      <c r="O179" s="151"/>
      <c r="P179" s="151"/>
      <c r="Q179" s="151"/>
      <c r="R179" s="152"/>
      <c r="S179" s="152"/>
      <c r="T179" s="152"/>
      <c r="U179" s="152"/>
      <c r="V179" s="152"/>
      <c r="W179" s="152"/>
      <c r="X179" s="152"/>
      <c r="Y179" s="152"/>
      <c r="Z179" s="141"/>
      <c r="AA179" s="141"/>
      <c r="AB179" s="141"/>
      <c r="AC179" s="141"/>
      <c r="AD179" s="141"/>
      <c r="AE179" s="141"/>
      <c r="AF179" s="141"/>
      <c r="AG179" s="141" t="s">
        <v>241</v>
      </c>
      <c r="AH179" s="141">
        <v>0</v>
      </c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  <c r="AU179" s="141"/>
      <c r="AV179" s="141"/>
      <c r="AW179" s="141"/>
      <c r="AX179" s="141"/>
      <c r="AY179" s="141"/>
      <c r="AZ179" s="141"/>
      <c r="BA179" s="141"/>
      <c r="BB179" s="141"/>
      <c r="BC179" s="141"/>
      <c r="BD179" s="141"/>
      <c r="BE179" s="141"/>
      <c r="BF179" s="141"/>
      <c r="BG179" s="141"/>
      <c r="BH179" s="141"/>
    </row>
    <row r="180" spans="1:60" x14ac:dyDescent="0.2">
      <c r="A180" s="157" t="s">
        <v>228</v>
      </c>
      <c r="B180" s="158" t="s">
        <v>142</v>
      </c>
      <c r="C180" s="180" t="s">
        <v>143</v>
      </c>
      <c r="D180" s="159"/>
      <c r="E180" s="160"/>
      <c r="F180" s="161"/>
      <c r="G180" s="161">
        <f>SUMIF(AG181:AG182,"&lt;&gt;NOR",G181:G182)</f>
        <v>0</v>
      </c>
      <c r="H180" s="161"/>
      <c r="I180" s="161">
        <f>SUM(I181:I182)</f>
        <v>0</v>
      </c>
      <c r="J180" s="161"/>
      <c r="K180" s="161">
        <f>SUM(K181:K182)</f>
        <v>0</v>
      </c>
      <c r="L180" s="161"/>
      <c r="M180" s="161">
        <f>SUM(M181:M182)</f>
        <v>0</v>
      </c>
      <c r="N180" s="160"/>
      <c r="O180" s="160">
        <f>SUM(O181:O182)</f>
        <v>0</v>
      </c>
      <c r="P180" s="160"/>
      <c r="Q180" s="160">
        <f>SUM(Q181:Q182)</f>
        <v>0</v>
      </c>
      <c r="R180" s="161"/>
      <c r="S180" s="161"/>
      <c r="T180" s="162"/>
      <c r="U180" s="156"/>
      <c r="V180" s="156">
        <f>SUM(V181:V182)</f>
        <v>1000</v>
      </c>
      <c r="W180" s="156"/>
      <c r="X180" s="156"/>
      <c r="Y180" s="156"/>
      <c r="AG180" t="s">
        <v>229</v>
      </c>
    </row>
    <row r="181" spans="1:60" outlineLevel="1" x14ac:dyDescent="0.2">
      <c r="A181" s="164">
        <v>34</v>
      </c>
      <c r="B181" s="165" t="s">
        <v>417</v>
      </c>
      <c r="C181" s="181" t="s">
        <v>418</v>
      </c>
      <c r="D181" s="166" t="s">
        <v>232</v>
      </c>
      <c r="E181" s="167">
        <v>1000</v>
      </c>
      <c r="F181" s="168"/>
      <c r="G181" s="169">
        <f>ROUND(E181*F181,2)</f>
        <v>0</v>
      </c>
      <c r="H181" s="168"/>
      <c r="I181" s="169">
        <f>ROUND(E181*H181,2)</f>
        <v>0</v>
      </c>
      <c r="J181" s="168"/>
      <c r="K181" s="169">
        <f>ROUND(E181*J181,2)</f>
        <v>0</v>
      </c>
      <c r="L181" s="169">
        <v>21</v>
      </c>
      <c r="M181" s="169">
        <f>G181*(1+L181/100)</f>
        <v>0</v>
      </c>
      <c r="N181" s="167">
        <v>0</v>
      </c>
      <c r="O181" s="167">
        <f>ROUND(E181*N181,2)</f>
        <v>0</v>
      </c>
      <c r="P181" s="167">
        <v>0</v>
      </c>
      <c r="Q181" s="167">
        <f>ROUND(E181*P181,2)</f>
        <v>0</v>
      </c>
      <c r="R181" s="169" t="s">
        <v>419</v>
      </c>
      <c r="S181" s="169" t="s">
        <v>234</v>
      </c>
      <c r="T181" s="170" t="s">
        <v>234</v>
      </c>
      <c r="U181" s="152">
        <v>1</v>
      </c>
      <c r="V181" s="152">
        <f>ROUND(E181*U181,2)</f>
        <v>1000</v>
      </c>
      <c r="W181" s="152"/>
      <c r="X181" s="152" t="s">
        <v>143</v>
      </c>
      <c r="Y181" s="152" t="s">
        <v>236</v>
      </c>
      <c r="Z181" s="141"/>
      <c r="AA181" s="141"/>
      <c r="AB181" s="141"/>
      <c r="AC181" s="141"/>
      <c r="AD181" s="141"/>
      <c r="AE181" s="141"/>
      <c r="AF181" s="141"/>
      <c r="AG181" s="141" t="s">
        <v>420</v>
      </c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1"/>
      <c r="AZ181" s="141"/>
      <c r="BA181" s="141"/>
      <c r="BB181" s="141"/>
      <c r="BC181" s="141"/>
      <c r="BD181" s="141"/>
      <c r="BE181" s="141"/>
      <c r="BF181" s="141"/>
      <c r="BG181" s="141"/>
      <c r="BH181" s="141"/>
    </row>
    <row r="182" spans="1:60" outlineLevel="2" x14ac:dyDescent="0.2">
      <c r="A182" s="148"/>
      <c r="B182" s="149"/>
      <c r="C182" s="182" t="s">
        <v>421</v>
      </c>
      <c r="D182" s="154"/>
      <c r="E182" s="155">
        <v>1000</v>
      </c>
      <c r="F182" s="152"/>
      <c r="G182" s="152"/>
      <c r="H182" s="152"/>
      <c r="I182" s="152"/>
      <c r="J182" s="152"/>
      <c r="K182" s="152"/>
      <c r="L182" s="152"/>
      <c r="M182" s="152"/>
      <c r="N182" s="151"/>
      <c r="O182" s="151"/>
      <c r="P182" s="151"/>
      <c r="Q182" s="151"/>
      <c r="R182" s="152"/>
      <c r="S182" s="152"/>
      <c r="T182" s="152"/>
      <c r="U182" s="152"/>
      <c r="V182" s="152"/>
      <c r="W182" s="152"/>
      <c r="X182" s="152"/>
      <c r="Y182" s="152"/>
      <c r="Z182" s="141"/>
      <c r="AA182" s="141"/>
      <c r="AB182" s="141"/>
      <c r="AC182" s="141"/>
      <c r="AD182" s="141"/>
      <c r="AE182" s="141"/>
      <c r="AF182" s="141"/>
      <c r="AG182" s="141" t="s">
        <v>241</v>
      </c>
      <c r="AH182" s="141">
        <v>0</v>
      </c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  <c r="AU182" s="141"/>
      <c r="AV182" s="141"/>
      <c r="AW182" s="141"/>
      <c r="AX182" s="141"/>
      <c r="AY182" s="141"/>
      <c r="AZ182" s="141"/>
      <c r="BA182" s="141"/>
      <c r="BB182" s="141"/>
      <c r="BC182" s="141"/>
      <c r="BD182" s="141"/>
      <c r="BE182" s="141"/>
      <c r="BF182" s="141"/>
      <c r="BG182" s="141"/>
      <c r="BH182" s="141"/>
    </row>
    <row r="183" spans="1:60" x14ac:dyDescent="0.2">
      <c r="A183" s="157" t="s">
        <v>228</v>
      </c>
      <c r="B183" s="158" t="s">
        <v>146</v>
      </c>
      <c r="C183" s="180" t="s">
        <v>147</v>
      </c>
      <c r="D183" s="159"/>
      <c r="E183" s="160"/>
      <c r="F183" s="161"/>
      <c r="G183" s="161">
        <f>SUMIF(AG184:AG185,"&lt;&gt;NOR",G184:G185)</f>
        <v>0</v>
      </c>
      <c r="H183" s="161"/>
      <c r="I183" s="161">
        <f>SUM(I184:I185)</f>
        <v>0</v>
      </c>
      <c r="J183" s="161"/>
      <c r="K183" s="161">
        <f>SUM(K184:K185)</f>
        <v>0</v>
      </c>
      <c r="L183" s="161"/>
      <c r="M183" s="161">
        <f>SUM(M184:M185)</f>
        <v>0</v>
      </c>
      <c r="N183" s="160"/>
      <c r="O183" s="160">
        <f>SUM(O184:O185)</f>
        <v>0.02</v>
      </c>
      <c r="P183" s="160"/>
      <c r="Q183" s="160">
        <f>SUM(Q184:Q185)</f>
        <v>0</v>
      </c>
      <c r="R183" s="161"/>
      <c r="S183" s="161"/>
      <c r="T183" s="162"/>
      <c r="U183" s="156"/>
      <c r="V183" s="156">
        <f>SUM(V184:V185)</f>
        <v>6</v>
      </c>
      <c r="W183" s="156"/>
      <c r="X183" s="156"/>
      <c r="Y183" s="156"/>
      <c r="AG183" t="s">
        <v>229</v>
      </c>
    </row>
    <row r="184" spans="1:60" outlineLevel="1" x14ac:dyDescent="0.2">
      <c r="A184" s="164">
        <v>35</v>
      </c>
      <c r="B184" s="165" t="s">
        <v>422</v>
      </c>
      <c r="C184" s="181" t="s">
        <v>423</v>
      </c>
      <c r="D184" s="166" t="s">
        <v>283</v>
      </c>
      <c r="E184" s="167">
        <v>30</v>
      </c>
      <c r="F184" s="168"/>
      <c r="G184" s="169">
        <f>ROUND(E184*F184,2)</f>
        <v>0</v>
      </c>
      <c r="H184" s="168"/>
      <c r="I184" s="169">
        <f>ROUND(E184*H184,2)</f>
        <v>0</v>
      </c>
      <c r="J184" s="168"/>
      <c r="K184" s="169">
        <f>ROUND(E184*J184,2)</f>
        <v>0</v>
      </c>
      <c r="L184" s="169">
        <v>21</v>
      </c>
      <c r="M184" s="169">
        <f>G184*(1+L184/100)</f>
        <v>0</v>
      </c>
      <c r="N184" s="167">
        <v>6.3000000000000003E-4</v>
      </c>
      <c r="O184" s="167">
        <f>ROUND(E184*N184,2)</f>
        <v>0.02</v>
      </c>
      <c r="P184" s="167">
        <v>0</v>
      </c>
      <c r="Q184" s="167">
        <f>ROUND(E184*P184,2)</f>
        <v>0</v>
      </c>
      <c r="R184" s="169"/>
      <c r="S184" s="169" t="s">
        <v>267</v>
      </c>
      <c r="T184" s="170" t="s">
        <v>275</v>
      </c>
      <c r="U184" s="152">
        <v>0.2</v>
      </c>
      <c r="V184" s="152">
        <f>ROUND(E184*U184,2)</f>
        <v>6</v>
      </c>
      <c r="W184" s="152"/>
      <c r="X184" s="152" t="s">
        <v>285</v>
      </c>
      <c r="Y184" s="152" t="s">
        <v>236</v>
      </c>
      <c r="Z184" s="141"/>
      <c r="AA184" s="141"/>
      <c r="AB184" s="141"/>
      <c r="AC184" s="141"/>
      <c r="AD184" s="141"/>
      <c r="AE184" s="141"/>
      <c r="AF184" s="141"/>
      <c r="AG184" s="141" t="s">
        <v>286</v>
      </c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</row>
    <row r="185" spans="1:60" outlineLevel="2" x14ac:dyDescent="0.2">
      <c r="A185" s="148"/>
      <c r="B185" s="149"/>
      <c r="C185" s="182" t="s">
        <v>424</v>
      </c>
      <c r="D185" s="154"/>
      <c r="E185" s="155">
        <v>30</v>
      </c>
      <c r="F185" s="152"/>
      <c r="G185" s="152"/>
      <c r="H185" s="152"/>
      <c r="I185" s="152"/>
      <c r="J185" s="152"/>
      <c r="K185" s="152"/>
      <c r="L185" s="152"/>
      <c r="M185" s="152"/>
      <c r="N185" s="151"/>
      <c r="O185" s="151"/>
      <c r="P185" s="151"/>
      <c r="Q185" s="151"/>
      <c r="R185" s="152"/>
      <c r="S185" s="152"/>
      <c r="T185" s="152"/>
      <c r="U185" s="152"/>
      <c r="V185" s="152"/>
      <c r="W185" s="152"/>
      <c r="X185" s="152"/>
      <c r="Y185" s="152"/>
      <c r="Z185" s="141"/>
      <c r="AA185" s="141"/>
      <c r="AB185" s="141"/>
      <c r="AC185" s="141"/>
      <c r="AD185" s="141"/>
      <c r="AE185" s="141"/>
      <c r="AF185" s="141"/>
      <c r="AG185" s="141" t="s">
        <v>241</v>
      </c>
      <c r="AH185" s="141">
        <v>0</v>
      </c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  <c r="AU185" s="141"/>
      <c r="AV185" s="141"/>
      <c r="AW185" s="141"/>
      <c r="AX185" s="141"/>
      <c r="AY185" s="141"/>
      <c r="AZ185" s="141"/>
      <c r="BA185" s="141"/>
      <c r="BB185" s="141"/>
      <c r="BC185" s="141"/>
      <c r="BD185" s="141"/>
      <c r="BE185" s="141"/>
      <c r="BF185" s="141"/>
      <c r="BG185" s="141"/>
      <c r="BH185" s="141"/>
    </row>
    <row r="186" spans="1:60" x14ac:dyDescent="0.2">
      <c r="A186" s="157" t="s">
        <v>228</v>
      </c>
      <c r="B186" s="158" t="s">
        <v>150</v>
      </c>
      <c r="C186" s="180" t="s">
        <v>151</v>
      </c>
      <c r="D186" s="159"/>
      <c r="E186" s="160"/>
      <c r="F186" s="161"/>
      <c r="G186" s="161">
        <f>SUMIF(AG187:AG193,"&lt;&gt;NOR",G187:G193)</f>
        <v>0</v>
      </c>
      <c r="H186" s="161"/>
      <c r="I186" s="161">
        <f>SUM(I187:I193)</f>
        <v>0</v>
      </c>
      <c r="J186" s="161"/>
      <c r="K186" s="161">
        <f>SUM(K187:K193)</f>
        <v>0</v>
      </c>
      <c r="L186" s="161"/>
      <c r="M186" s="161">
        <f>SUM(M187:M193)</f>
        <v>0</v>
      </c>
      <c r="N186" s="160"/>
      <c r="O186" s="160">
        <f>SUM(O187:O193)</f>
        <v>0</v>
      </c>
      <c r="P186" s="160"/>
      <c r="Q186" s="160">
        <f>SUM(Q187:Q193)</f>
        <v>0</v>
      </c>
      <c r="R186" s="161"/>
      <c r="S186" s="161"/>
      <c r="T186" s="162"/>
      <c r="U186" s="156"/>
      <c r="V186" s="156">
        <f>SUM(V187:V193)</f>
        <v>475.45</v>
      </c>
      <c r="W186" s="156"/>
      <c r="X186" s="156"/>
      <c r="Y186" s="156"/>
      <c r="AG186" t="s">
        <v>229</v>
      </c>
    </row>
    <row r="187" spans="1:60" ht="33.75" outlineLevel="1" x14ac:dyDescent="0.2">
      <c r="A187" s="164">
        <v>36</v>
      </c>
      <c r="B187" s="165" t="s">
        <v>425</v>
      </c>
      <c r="C187" s="181" t="s">
        <v>426</v>
      </c>
      <c r="D187" s="166" t="s">
        <v>283</v>
      </c>
      <c r="E187" s="167">
        <v>1770</v>
      </c>
      <c r="F187" s="168"/>
      <c r="G187" s="169">
        <f>ROUND(E187*F187,2)</f>
        <v>0</v>
      </c>
      <c r="H187" s="168"/>
      <c r="I187" s="169">
        <f>ROUND(E187*H187,2)</f>
        <v>0</v>
      </c>
      <c r="J187" s="168"/>
      <c r="K187" s="169">
        <f>ROUND(E187*J187,2)</f>
        <v>0</v>
      </c>
      <c r="L187" s="169">
        <v>21</v>
      </c>
      <c r="M187" s="169">
        <f>G187*(1+L187/100)</f>
        <v>0</v>
      </c>
      <c r="N187" s="167">
        <v>0</v>
      </c>
      <c r="O187" s="167">
        <f>ROUND(E187*N187,2)</f>
        <v>0</v>
      </c>
      <c r="P187" s="167">
        <v>0</v>
      </c>
      <c r="Q187" s="167">
        <f>ROUND(E187*P187,2)</f>
        <v>0</v>
      </c>
      <c r="R187" s="169" t="s">
        <v>383</v>
      </c>
      <c r="S187" s="169" t="s">
        <v>234</v>
      </c>
      <c r="T187" s="170" t="s">
        <v>234</v>
      </c>
      <c r="U187" s="152">
        <v>0.13900000000000001</v>
      </c>
      <c r="V187" s="152">
        <f>ROUND(E187*U187,2)</f>
        <v>246.03</v>
      </c>
      <c r="W187" s="152"/>
      <c r="X187" s="152" t="s">
        <v>285</v>
      </c>
      <c r="Y187" s="152" t="s">
        <v>236</v>
      </c>
      <c r="Z187" s="141"/>
      <c r="AA187" s="141"/>
      <c r="AB187" s="141"/>
      <c r="AC187" s="141"/>
      <c r="AD187" s="141"/>
      <c r="AE187" s="141"/>
      <c r="AF187" s="141"/>
      <c r="AG187" s="141" t="s">
        <v>286</v>
      </c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  <c r="AU187" s="141"/>
      <c r="AV187" s="141"/>
      <c r="AW187" s="141"/>
      <c r="AX187" s="141"/>
      <c r="AY187" s="141"/>
      <c r="AZ187" s="141"/>
      <c r="BA187" s="141"/>
      <c r="BB187" s="141"/>
      <c r="BC187" s="141"/>
      <c r="BD187" s="141"/>
      <c r="BE187" s="141"/>
      <c r="BF187" s="141"/>
      <c r="BG187" s="141"/>
      <c r="BH187" s="141"/>
    </row>
    <row r="188" spans="1:60" outlineLevel="2" x14ac:dyDescent="0.2">
      <c r="A188" s="148"/>
      <c r="B188" s="149"/>
      <c r="C188" s="182" t="s">
        <v>427</v>
      </c>
      <c r="D188" s="154"/>
      <c r="E188" s="155">
        <v>1770</v>
      </c>
      <c r="F188" s="152"/>
      <c r="G188" s="152"/>
      <c r="H188" s="152"/>
      <c r="I188" s="152"/>
      <c r="J188" s="152"/>
      <c r="K188" s="152"/>
      <c r="L188" s="152"/>
      <c r="M188" s="152"/>
      <c r="N188" s="151"/>
      <c r="O188" s="151"/>
      <c r="P188" s="151"/>
      <c r="Q188" s="151"/>
      <c r="R188" s="152"/>
      <c r="S188" s="152"/>
      <c r="T188" s="152"/>
      <c r="U188" s="152"/>
      <c r="V188" s="152"/>
      <c r="W188" s="152"/>
      <c r="X188" s="152"/>
      <c r="Y188" s="152"/>
      <c r="Z188" s="141"/>
      <c r="AA188" s="141"/>
      <c r="AB188" s="141"/>
      <c r="AC188" s="141"/>
      <c r="AD188" s="141"/>
      <c r="AE188" s="141"/>
      <c r="AF188" s="141"/>
      <c r="AG188" s="141" t="s">
        <v>241</v>
      </c>
      <c r="AH188" s="141">
        <v>0</v>
      </c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  <c r="AU188" s="141"/>
      <c r="AV188" s="141"/>
      <c r="AW188" s="141"/>
      <c r="AX188" s="141"/>
      <c r="AY188" s="141"/>
      <c r="AZ188" s="141"/>
      <c r="BA188" s="141"/>
      <c r="BB188" s="141"/>
      <c r="BC188" s="141"/>
      <c r="BD188" s="141"/>
      <c r="BE188" s="141"/>
      <c r="BF188" s="141"/>
      <c r="BG188" s="141"/>
      <c r="BH188" s="141"/>
    </row>
    <row r="189" spans="1:60" outlineLevel="1" x14ac:dyDescent="0.2">
      <c r="A189" s="164">
        <v>37</v>
      </c>
      <c r="B189" s="165" t="s">
        <v>428</v>
      </c>
      <c r="C189" s="181" t="s">
        <v>429</v>
      </c>
      <c r="D189" s="166" t="s">
        <v>317</v>
      </c>
      <c r="E189" s="167">
        <v>1452</v>
      </c>
      <c r="F189" s="168"/>
      <c r="G189" s="169">
        <f>ROUND(E189*F189,2)</f>
        <v>0</v>
      </c>
      <c r="H189" s="168"/>
      <c r="I189" s="169">
        <f>ROUND(E189*H189,2)</f>
        <v>0</v>
      </c>
      <c r="J189" s="168"/>
      <c r="K189" s="169">
        <f>ROUND(E189*J189,2)</f>
        <v>0</v>
      </c>
      <c r="L189" s="169">
        <v>21</v>
      </c>
      <c r="M189" s="169">
        <f>G189*(1+L189/100)</f>
        <v>0</v>
      </c>
      <c r="N189" s="167">
        <v>0</v>
      </c>
      <c r="O189" s="167">
        <f>ROUND(E189*N189,2)</f>
        <v>0</v>
      </c>
      <c r="P189" s="167">
        <v>0</v>
      </c>
      <c r="Q189" s="167">
        <f>ROUND(E189*P189,2)</f>
        <v>0</v>
      </c>
      <c r="R189" s="169"/>
      <c r="S189" s="169" t="s">
        <v>267</v>
      </c>
      <c r="T189" s="170" t="s">
        <v>275</v>
      </c>
      <c r="U189" s="152">
        <v>0.158</v>
      </c>
      <c r="V189" s="152">
        <f>ROUND(E189*U189,2)</f>
        <v>229.42</v>
      </c>
      <c r="W189" s="152"/>
      <c r="X189" s="152" t="s">
        <v>285</v>
      </c>
      <c r="Y189" s="152" t="s">
        <v>236</v>
      </c>
      <c r="Z189" s="141"/>
      <c r="AA189" s="141"/>
      <c r="AB189" s="141"/>
      <c r="AC189" s="141"/>
      <c r="AD189" s="141"/>
      <c r="AE189" s="141"/>
      <c r="AF189" s="141"/>
      <c r="AG189" s="141" t="s">
        <v>286</v>
      </c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  <c r="AU189" s="141"/>
      <c r="AV189" s="141"/>
      <c r="AW189" s="141"/>
      <c r="AX189" s="141"/>
      <c r="AY189" s="141"/>
      <c r="AZ189" s="141"/>
      <c r="BA189" s="141"/>
      <c r="BB189" s="141"/>
      <c r="BC189" s="141"/>
      <c r="BD189" s="141"/>
      <c r="BE189" s="141"/>
      <c r="BF189" s="141"/>
      <c r="BG189" s="141"/>
      <c r="BH189" s="141"/>
    </row>
    <row r="190" spans="1:60" ht="22.5" outlineLevel="2" x14ac:dyDescent="0.2">
      <c r="A190" s="148"/>
      <c r="B190" s="149"/>
      <c r="C190" s="253" t="s">
        <v>430</v>
      </c>
      <c r="D190" s="254"/>
      <c r="E190" s="254"/>
      <c r="F190" s="254"/>
      <c r="G190" s="254"/>
      <c r="H190" s="152"/>
      <c r="I190" s="152"/>
      <c r="J190" s="152"/>
      <c r="K190" s="152"/>
      <c r="L190" s="152"/>
      <c r="M190" s="152"/>
      <c r="N190" s="151"/>
      <c r="O190" s="151"/>
      <c r="P190" s="151"/>
      <c r="Q190" s="151"/>
      <c r="R190" s="152"/>
      <c r="S190" s="152"/>
      <c r="T190" s="152"/>
      <c r="U190" s="152"/>
      <c r="V190" s="152"/>
      <c r="W190" s="152"/>
      <c r="X190" s="152"/>
      <c r="Y190" s="152"/>
      <c r="Z190" s="141"/>
      <c r="AA190" s="141"/>
      <c r="AB190" s="141"/>
      <c r="AC190" s="141"/>
      <c r="AD190" s="141"/>
      <c r="AE190" s="141"/>
      <c r="AF190" s="141"/>
      <c r="AG190" s="141" t="s">
        <v>246</v>
      </c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  <c r="AU190" s="141"/>
      <c r="AV190" s="141"/>
      <c r="AW190" s="141"/>
      <c r="AX190" s="141"/>
      <c r="AY190" s="141"/>
      <c r="AZ190" s="141"/>
      <c r="BA190" s="171" t="str">
        <f>C190</f>
        <v>V položce je zakalkulováno vyvrtání a vyčištění otvoru požadovaného průměru a hloubky, zasunutí ampule s chemickou kotvou do otvoru a zavrtání svorníku s hrotem, maticí a podložkou pozink. včetně veškerého materiálu.</v>
      </c>
      <c r="BB190" s="141"/>
      <c r="BC190" s="141"/>
      <c r="BD190" s="141"/>
      <c r="BE190" s="141"/>
      <c r="BF190" s="141"/>
      <c r="BG190" s="141"/>
      <c r="BH190" s="141"/>
    </row>
    <row r="191" spans="1:60" outlineLevel="2" x14ac:dyDescent="0.2">
      <c r="A191" s="148"/>
      <c r="B191" s="149"/>
      <c r="C191" s="182" t="s">
        <v>431</v>
      </c>
      <c r="D191" s="154"/>
      <c r="E191" s="155"/>
      <c r="F191" s="152"/>
      <c r="G191" s="152"/>
      <c r="H191" s="152"/>
      <c r="I191" s="152"/>
      <c r="J191" s="152"/>
      <c r="K191" s="152"/>
      <c r="L191" s="152"/>
      <c r="M191" s="152"/>
      <c r="N191" s="151"/>
      <c r="O191" s="151"/>
      <c r="P191" s="151"/>
      <c r="Q191" s="151"/>
      <c r="R191" s="152"/>
      <c r="S191" s="152"/>
      <c r="T191" s="152"/>
      <c r="U191" s="152"/>
      <c r="V191" s="152"/>
      <c r="W191" s="152"/>
      <c r="X191" s="152"/>
      <c r="Y191" s="152"/>
      <c r="Z191" s="141"/>
      <c r="AA191" s="141"/>
      <c r="AB191" s="141"/>
      <c r="AC191" s="141"/>
      <c r="AD191" s="141"/>
      <c r="AE191" s="141"/>
      <c r="AF191" s="141"/>
      <c r="AG191" s="141" t="s">
        <v>241</v>
      </c>
      <c r="AH191" s="141">
        <v>0</v>
      </c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  <c r="AU191" s="141"/>
      <c r="AV191" s="141"/>
      <c r="AW191" s="141"/>
      <c r="AX191" s="141"/>
      <c r="AY191" s="141"/>
      <c r="AZ191" s="141"/>
      <c r="BA191" s="141"/>
      <c r="BB191" s="141"/>
      <c r="BC191" s="141"/>
      <c r="BD191" s="141"/>
      <c r="BE191" s="141"/>
      <c r="BF191" s="141"/>
      <c r="BG191" s="141"/>
      <c r="BH191" s="141"/>
    </row>
    <row r="192" spans="1:60" outlineLevel="3" x14ac:dyDescent="0.2">
      <c r="A192" s="148"/>
      <c r="B192" s="149"/>
      <c r="C192" s="182" t="s">
        <v>348</v>
      </c>
      <c r="D192" s="154"/>
      <c r="E192" s="155"/>
      <c r="F192" s="152"/>
      <c r="G192" s="152"/>
      <c r="H192" s="152"/>
      <c r="I192" s="152"/>
      <c r="J192" s="152"/>
      <c r="K192" s="152"/>
      <c r="L192" s="152"/>
      <c r="M192" s="152"/>
      <c r="N192" s="151"/>
      <c r="O192" s="151"/>
      <c r="P192" s="151"/>
      <c r="Q192" s="151"/>
      <c r="R192" s="152"/>
      <c r="S192" s="152"/>
      <c r="T192" s="152"/>
      <c r="U192" s="152"/>
      <c r="V192" s="152"/>
      <c r="W192" s="152"/>
      <c r="X192" s="152"/>
      <c r="Y192" s="152"/>
      <c r="Z192" s="141"/>
      <c r="AA192" s="141"/>
      <c r="AB192" s="141"/>
      <c r="AC192" s="141"/>
      <c r="AD192" s="141"/>
      <c r="AE192" s="141"/>
      <c r="AF192" s="141"/>
      <c r="AG192" s="141" t="s">
        <v>241</v>
      </c>
      <c r="AH192" s="141">
        <v>0</v>
      </c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  <c r="AU192" s="141"/>
      <c r="AV192" s="141"/>
      <c r="AW192" s="141"/>
      <c r="AX192" s="141"/>
      <c r="AY192" s="141"/>
      <c r="AZ192" s="141"/>
      <c r="BA192" s="141"/>
      <c r="BB192" s="141"/>
      <c r="BC192" s="141"/>
      <c r="BD192" s="141"/>
      <c r="BE192" s="141"/>
      <c r="BF192" s="141"/>
      <c r="BG192" s="141"/>
      <c r="BH192" s="141"/>
    </row>
    <row r="193" spans="1:60" outlineLevel="3" x14ac:dyDescent="0.2">
      <c r="A193" s="148"/>
      <c r="B193" s="149"/>
      <c r="C193" s="182" t="s">
        <v>432</v>
      </c>
      <c r="D193" s="154"/>
      <c r="E193" s="155">
        <v>1452</v>
      </c>
      <c r="F193" s="152"/>
      <c r="G193" s="152"/>
      <c r="H193" s="152"/>
      <c r="I193" s="152"/>
      <c r="J193" s="152"/>
      <c r="K193" s="152"/>
      <c r="L193" s="152"/>
      <c r="M193" s="152"/>
      <c r="N193" s="151"/>
      <c r="O193" s="151"/>
      <c r="P193" s="151"/>
      <c r="Q193" s="151"/>
      <c r="R193" s="152"/>
      <c r="S193" s="152"/>
      <c r="T193" s="152"/>
      <c r="U193" s="152"/>
      <c r="V193" s="152"/>
      <c r="W193" s="152"/>
      <c r="X193" s="152"/>
      <c r="Y193" s="152"/>
      <c r="Z193" s="141"/>
      <c r="AA193" s="141"/>
      <c r="AB193" s="141"/>
      <c r="AC193" s="141"/>
      <c r="AD193" s="141"/>
      <c r="AE193" s="141"/>
      <c r="AF193" s="141"/>
      <c r="AG193" s="141" t="s">
        <v>241</v>
      </c>
      <c r="AH193" s="141">
        <v>0</v>
      </c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  <c r="AU193" s="141"/>
      <c r="AV193" s="141"/>
      <c r="AW193" s="141"/>
      <c r="AX193" s="141"/>
      <c r="AY193" s="141"/>
      <c r="AZ193" s="141"/>
      <c r="BA193" s="141"/>
      <c r="BB193" s="141"/>
      <c r="BC193" s="141"/>
      <c r="BD193" s="141"/>
      <c r="BE193" s="141"/>
      <c r="BF193" s="141"/>
      <c r="BG193" s="141"/>
      <c r="BH193" s="141"/>
    </row>
    <row r="194" spans="1:60" x14ac:dyDescent="0.2">
      <c r="A194" s="157" t="s">
        <v>228</v>
      </c>
      <c r="B194" s="158" t="s">
        <v>154</v>
      </c>
      <c r="C194" s="180" t="s">
        <v>155</v>
      </c>
      <c r="D194" s="159"/>
      <c r="E194" s="160"/>
      <c r="F194" s="161"/>
      <c r="G194" s="161">
        <f>SUMIF(AG195:AG198,"&lt;&gt;NOR",G195:G198)</f>
        <v>0</v>
      </c>
      <c r="H194" s="161"/>
      <c r="I194" s="161">
        <f>SUM(I195:I198)</f>
        <v>0</v>
      </c>
      <c r="J194" s="161"/>
      <c r="K194" s="161">
        <f>SUM(K195:K198)</f>
        <v>0</v>
      </c>
      <c r="L194" s="161"/>
      <c r="M194" s="161">
        <f>SUM(M195:M198)</f>
        <v>0</v>
      </c>
      <c r="N194" s="160"/>
      <c r="O194" s="160">
        <f>SUM(O195:O198)</f>
        <v>0</v>
      </c>
      <c r="P194" s="160"/>
      <c r="Q194" s="160">
        <f>SUM(Q195:Q198)</f>
        <v>0</v>
      </c>
      <c r="R194" s="161"/>
      <c r="S194" s="161"/>
      <c r="T194" s="162"/>
      <c r="U194" s="156"/>
      <c r="V194" s="156">
        <f>SUM(V195:V198)</f>
        <v>10060.41</v>
      </c>
      <c r="W194" s="156"/>
      <c r="X194" s="156"/>
      <c r="Y194" s="156"/>
      <c r="AG194" t="s">
        <v>229</v>
      </c>
    </row>
    <row r="195" spans="1:60" ht="22.5" outlineLevel="1" x14ac:dyDescent="0.2">
      <c r="A195" s="164">
        <v>38</v>
      </c>
      <c r="B195" s="165" t="s">
        <v>433</v>
      </c>
      <c r="C195" s="181" t="s">
        <v>434</v>
      </c>
      <c r="D195" s="166" t="s">
        <v>274</v>
      </c>
      <c r="E195" s="167">
        <v>9289.3925899999995</v>
      </c>
      <c r="F195" s="168"/>
      <c r="G195" s="169">
        <f>ROUND(E195*F195,2)</f>
        <v>0</v>
      </c>
      <c r="H195" s="168"/>
      <c r="I195" s="169">
        <f>ROUND(E195*H195,2)</f>
        <v>0</v>
      </c>
      <c r="J195" s="168"/>
      <c r="K195" s="169">
        <f>ROUND(E195*J195,2)</f>
        <v>0</v>
      </c>
      <c r="L195" s="169">
        <v>21</v>
      </c>
      <c r="M195" s="169">
        <f>G195*(1+L195/100)</f>
        <v>0</v>
      </c>
      <c r="N195" s="167">
        <v>0</v>
      </c>
      <c r="O195" s="167">
        <f>ROUND(E195*N195,2)</f>
        <v>0</v>
      </c>
      <c r="P195" s="167">
        <v>0</v>
      </c>
      <c r="Q195" s="167">
        <f>ROUND(E195*P195,2)</f>
        <v>0</v>
      </c>
      <c r="R195" s="169" t="s">
        <v>322</v>
      </c>
      <c r="S195" s="169" t="s">
        <v>234</v>
      </c>
      <c r="T195" s="170" t="s">
        <v>234</v>
      </c>
      <c r="U195" s="152">
        <v>1.0009999999999999</v>
      </c>
      <c r="V195" s="152">
        <f>ROUND(E195*U195,2)</f>
        <v>9298.68</v>
      </c>
      <c r="W195" s="152"/>
      <c r="X195" s="152" t="s">
        <v>435</v>
      </c>
      <c r="Y195" s="152" t="s">
        <v>236</v>
      </c>
      <c r="Z195" s="141"/>
      <c r="AA195" s="141"/>
      <c r="AB195" s="141"/>
      <c r="AC195" s="141"/>
      <c r="AD195" s="141"/>
      <c r="AE195" s="141"/>
      <c r="AF195" s="141"/>
      <c r="AG195" s="141" t="s">
        <v>436</v>
      </c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  <c r="AU195" s="141"/>
      <c r="AV195" s="141"/>
      <c r="AW195" s="141"/>
      <c r="AX195" s="141"/>
      <c r="AY195" s="141"/>
      <c r="AZ195" s="141"/>
      <c r="BA195" s="141"/>
      <c r="BB195" s="141"/>
      <c r="BC195" s="141"/>
      <c r="BD195" s="141"/>
      <c r="BE195" s="141"/>
      <c r="BF195" s="141"/>
      <c r="BG195" s="141"/>
      <c r="BH195" s="141"/>
    </row>
    <row r="196" spans="1:60" ht="22.5" outlineLevel="2" x14ac:dyDescent="0.2">
      <c r="A196" s="148"/>
      <c r="B196" s="149"/>
      <c r="C196" s="265" t="s">
        <v>437</v>
      </c>
      <c r="D196" s="266"/>
      <c r="E196" s="266"/>
      <c r="F196" s="266"/>
      <c r="G196" s="266"/>
      <c r="H196" s="152"/>
      <c r="I196" s="152"/>
      <c r="J196" s="152"/>
      <c r="K196" s="152"/>
      <c r="L196" s="152"/>
      <c r="M196" s="152"/>
      <c r="N196" s="151"/>
      <c r="O196" s="151"/>
      <c r="P196" s="151"/>
      <c r="Q196" s="151"/>
      <c r="R196" s="152"/>
      <c r="S196" s="152"/>
      <c r="T196" s="152"/>
      <c r="U196" s="152"/>
      <c r="V196" s="152"/>
      <c r="W196" s="152"/>
      <c r="X196" s="152"/>
      <c r="Y196" s="152"/>
      <c r="Z196" s="141"/>
      <c r="AA196" s="141"/>
      <c r="AB196" s="141"/>
      <c r="AC196" s="141"/>
      <c r="AD196" s="141"/>
      <c r="AE196" s="141"/>
      <c r="AF196" s="141"/>
      <c r="AG196" s="141" t="s">
        <v>239</v>
      </c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  <c r="AU196" s="141"/>
      <c r="AV196" s="141"/>
      <c r="AW196" s="141"/>
      <c r="AX196" s="141"/>
      <c r="AY196" s="141"/>
      <c r="AZ196" s="141"/>
      <c r="BA196" s="171" t="str">
        <f>C196</f>
        <v>na novostavbách a změnách objektů pro oplocení (815 2 JKSo), objekty zvláštní pro chov živočichů (815 3 JKSO), objekty pozemní různé (815 9 JKSO) se svislou nosnou konstrukcí monolitickou betonovou tyčovou nebo plošnou ( KMCH 2 a 3 - JKSO šesté místo)</v>
      </c>
      <c r="BB196" s="141"/>
      <c r="BC196" s="141"/>
      <c r="BD196" s="141"/>
      <c r="BE196" s="141"/>
      <c r="BF196" s="141"/>
      <c r="BG196" s="141"/>
      <c r="BH196" s="141"/>
    </row>
    <row r="197" spans="1:60" ht="22.5" outlineLevel="1" x14ac:dyDescent="0.2">
      <c r="A197" s="164">
        <v>39</v>
      </c>
      <c r="B197" s="165" t="s">
        <v>438</v>
      </c>
      <c r="C197" s="181" t="s">
        <v>439</v>
      </c>
      <c r="D197" s="166" t="s">
        <v>274</v>
      </c>
      <c r="E197" s="167">
        <v>9289.3925899999995</v>
      </c>
      <c r="F197" s="168"/>
      <c r="G197" s="169">
        <f>ROUND(E197*F197,2)</f>
        <v>0</v>
      </c>
      <c r="H197" s="168"/>
      <c r="I197" s="169">
        <f>ROUND(E197*H197,2)</f>
        <v>0</v>
      </c>
      <c r="J197" s="168"/>
      <c r="K197" s="169">
        <f>ROUND(E197*J197,2)</f>
        <v>0</v>
      </c>
      <c r="L197" s="169">
        <v>21</v>
      </c>
      <c r="M197" s="169">
        <f>G197*(1+L197/100)</f>
        <v>0</v>
      </c>
      <c r="N197" s="167">
        <v>0</v>
      </c>
      <c r="O197" s="167">
        <f>ROUND(E197*N197,2)</f>
        <v>0</v>
      </c>
      <c r="P197" s="167">
        <v>0</v>
      </c>
      <c r="Q197" s="167">
        <f>ROUND(E197*P197,2)</f>
        <v>0</v>
      </c>
      <c r="R197" s="169" t="s">
        <v>322</v>
      </c>
      <c r="S197" s="169" t="s">
        <v>234</v>
      </c>
      <c r="T197" s="170" t="s">
        <v>234</v>
      </c>
      <c r="U197" s="152">
        <v>8.2000000000000003E-2</v>
      </c>
      <c r="V197" s="152">
        <f>ROUND(E197*U197,2)</f>
        <v>761.73</v>
      </c>
      <c r="W197" s="152"/>
      <c r="X197" s="152" t="s">
        <v>435</v>
      </c>
      <c r="Y197" s="152" t="s">
        <v>236</v>
      </c>
      <c r="Z197" s="141"/>
      <c r="AA197" s="141"/>
      <c r="AB197" s="141"/>
      <c r="AC197" s="141"/>
      <c r="AD197" s="141"/>
      <c r="AE197" s="141"/>
      <c r="AF197" s="141"/>
      <c r="AG197" s="141" t="s">
        <v>436</v>
      </c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  <c r="AU197" s="141"/>
      <c r="AV197" s="141"/>
      <c r="AW197" s="141"/>
      <c r="AX197" s="141"/>
      <c r="AY197" s="141"/>
      <c r="AZ197" s="141"/>
      <c r="BA197" s="141"/>
      <c r="BB197" s="141"/>
      <c r="BC197" s="141"/>
      <c r="BD197" s="141"/>
      <c r="BE197" s="141"/>
      <c r="BF197" s="141"/>
      <c r="BG197" s="141"/>
      <c r="BH197" s="141"/>
    </row>
    <row r="198" spans="1:60" ht="22.5" outlineLevel="2" x14ac:dyDescent="0.2">
      <c r="A198" s="148"/>
      <c r="B198" s="149"/>
      <c r="C198" s="265" t="s">
        <v>437</v>
      </c>
      <c r="D198" s="266"/>
      <c r="E198" s="266"/>
      <c r="F198" s="266"/>
      <c r="G198" s="266"/>
      <c r="H198" s="152"/>
      <c r="I198" s="152"/>
      <c r="J198" s="152"/>
      <c r="K198" s="152"/>
      <c r="L198" s="152"/>
      <c r="M198" s="152"/>
      <c r="N198" s="151"/>
      <c r="O198" s="151"/>
      <c r="P198" s="151"/>
      <c r="Q198" s="151"/>
      <c r="R198" s="152"/>
      <c r="S198" s="152"/>
      <c r="T198" s="152"/>
      <c r="U198" s="152"/>
      <c r="V198" s="152"/>
      <c r="W198" s="152"/>
      <c r="X198" s="152"/>
      <c r="Y198" s="152"/>
      <c r="Z198" s="141"/>
      <c r="AA198" s="141"/>
      <c r="AB198" s="141"/>
      <c r="AC198" s="141"/>
      <c r="AD198" s="141"/>
      <c r="AE198" s="141"/>
      <c r="AF198" s="141"/>
      <c r="AG198" s="141" t="s">
        <v>239</v>
      </c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  <c r="AU198" s="141"/>
      <c r="AV198" s="141"/>
      <c r="AW198" s="141"/>
      <c r="AX198" s="141"/>
      <c r="AY198" s="141"/>
      <c r="AZ198" s="141"/>
      <c r="BA198" s="171" t="str">
        <f>C198</f>
        <v>na novostavbách a změnách objektů pro oplocení (815 2 JKSo), objekty zvláštní pro chov živočichů (815 3 JKSO), objekty pozemní různé (815 9 JKSO) se svislou nosnou konstrukcí monolitickou betonovou tyčovou nebo plošnou ( KMCH 2 a 3 - JKSO šesté místo)</v>
      </c>
      <c r="BB198" s="141"/>
      <c r="BC198" s="141"/>
      <c r="BD198" s="141"/>
      <c r="BE198" s="141"/>
      <c r="BF198" s="141"/>
      <c r="BG198" s="141"/>
      <c r="BH198" s="141"/>
    </row>
    <row r="199" spans="1:60" x14ac:dyDescent="0.2">
      <c r="A199" s="157" t="s">
        <v>228</v>
      </c>
      <c r="B199" s="158" t="s">
        <v>156</v>
      </c>
      <c r="C199" s="180" t="s">
        <v>157</v>
      </c>
      <c r="D199" s="159"/>
      <c r="E199" s="160"/>
      <c r="F199" s="161"/>
      <c r="G199" s="161">
        <f>SUMIF(AG200:AG231,"&lt;&gt;NOR",G200:G231)</f>
        <v>0</v>
      </c>
      <c r="H199" s="161"/>
      <c r="I199" s="161">
        <f>SUM(I200:I231)</f>
        <v>0</v>
      </c>
      <c r="J199" s="161"/>
      <c r="K199" s="161">
        <f>SUM(K200:K231)</f>
        <v>0</v>
      </c>
      <c r="L199" s="161"/>
      <c r="M199" s="161">
        <f>SUM(M200:M231)</f>
        <v>0</v>
      </c>
      <c r="N199" s="160"/>
      <c r="O199" s="160">
        <f>SUM(O200:O231)</f>
        <v>9.5</v>
      </c>
      <c r="P199" s="160"/>
      <c r="Q199" s="160">
        <f>SUM(Q200:Q231)</f>
        <v>0</v>
      </c>
      <c r="R199" s="161"/>
      <c r="S199" s="161"/>
      <c r="T199" s="162"/>
      <c r="U199" s="156"/>
      <c r="V199" s="156">
        <f>SUM(V200:V231)</f>
        <v>1028.1099999999999</v>
      </c>
      <c r="W199" s="156"/>
      <c r="X199" s="156"/>
      <c r="Y199" s="156"/>
      <c r="AG199" t="s">
        <v>229</v>
      </c>
    </row>
    <row r="200" spans="1:60" ht="22.5" outlineLevel="1" x14ac:dyDescent="0.2">
      <c r="A200" s="172">
        <v>40</v>
      </c>
      <c r="B200" s="173" t="s">
        <v>440</v>
      </c>
      <c r="C200" s="183" t="s">
        <v>441</v>
      </c>
      <c r="D200" s="174" t="s">
        <v>283</v>
      </c>
      <c r="E200" s="175">
        <v>480.28</v>
      </c>
      <c r="F200" s="176"/>
      <c r="G200" s="177">
        <f>ROUND(E200*F200,2)</f>
        <v>0</v>
      </c>
      <c r="H200" s="176"/>
      <c r="I200" s="177">
        <f>ROUND(E200*H200,2)</f>
        <v>0</v>
      </c>
      <c r="J200" s="176"/>
      <c r="K200" s="177">
        <f>ROUND(E200*J200,2)</f>
        <v>0</v>
      </c>
      <c r="L200" s="177">
        <v>21</v>
      </c>
      <c r="M200" s="177">
        <f>G200*(1+L200/100)</f>
        <v>0</v>
      </c>
      <c r="N200" s="175">
        <v>3.3E-4</v>
      </c>
      <c r="O200" s="175">
        <f>ROUND(E200*N200,2)</f>
        <v>0.16</v>
      </c>
      <c r="P200" s="175">
        <v>0</v>
      </c>
      <c r="Q200" s="175">
        <f>ROUND(E200*P200,2)</f>
        <v>0</v>
      </c>
      <c r="R200" s="177" t="s">
        <v>442</v>
      </c>
      <c r="S200" s="177" t="s">
        <v>234</v>
      </c>
      <c r="T200" s="178" t="s">
        <v>234</v>
      </c>
      <c r="U200" s="152">
        <v>2.75E-2</v>
      </c>
      <c r="V200" s="152">
        <f>ROUND(E200*U200,2)</f>
        <v>13.21</v>
      </c>
      <c r="W200" s="152"/>
      <c r="X200" s="152" t="s">
        <v>285</v>
      </c>
      <c r="Y200" s="152" t="s">
        <v>236</v>
      </c>
      <c r="Z200" s="141"/>
      <c r="AA200" s="141"/>
      <c r="AB200" s="141"/>
      <c r="AC200" s="141"/>
      <c r="AD200" s="141"/>
      <c r="AE200" s="141"/>
      <c r="AF200" s="141"/>
      <c r="AG200" s="141" t="s">
        <v>286</v>
      </c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  <c r="AU200" s="141"/>
      <c r="AV200" s="141"/>
      <c r="AW200" s="141"/>
      <c r="AX200" s="141"/>
      <c r="AY200" s="141"/>
      <c r="AZ200" s="141"/>
      <c r="BA200" s="141"/>
      <c r="BB200" s="141"/>
      <c r="BC200" s="141"/>
      <c r="BD200" s="141"/>
      <c r="BE200" s="141"/>
      <c r="BF200" s="141"/>
      <c r="BG200" s="141"/>
      <c r="BH200" s="141"/>
    </row>
    <row r="201" spans="1:60" ht="33.75" outlineLevel="1" x14ac:dyDescent="0.2">
      <c r="A201" s="172">
        <v>41</v>
      </c>
      <c r="B201" s="173" t="s">
        <v>443</v>
      </c>
      <c r="C201" s="183" t="s">
        <v>444</v>
      </c>
      <c r="D201" s="174" t="s">
        <v>283</v>
      </c>
      <c r="E201" s="175">
        <v>702.11</v>
      </c>
      <c r="F201" s="176"/>
      <c r="G201" s="177">
        <f>ROUND(E201*F201,2)</f>
        <v>0</v>
      </c>
      <c r="H201" s="176"/>
      <c r="I201" s="177">
        <f>ROUND(E201*H201,2)</f>
        <v>0</v>
      </c>
      <c r="J201" s="176"/>
      <c r="K201" s="177">
        <f>ROUND(E201*J201,2)</f>
        <v>0</v>
      </c>
      <c r="L201" s="177">
        <v>21</v>
      </c>
      <c r="M201" s="177">
        <f>G201*(1+L201/100)</f>
        <v>0</v>
      </c>
      <c r="N201" s="175">
        <v>5.1999999999999995E-4</v>
      </c>
      <c r="O201" s="175">
        <f>ROUND(E201*N201,2)</f>
        <v>0.37</v>
      </c>
      <c r="P201" s="175">
        <v>0</v>
      </c>
      <c r="Q201" s="175">
        <f>ROUND(E201*P201,2)</f>
        <v>0</v>
      </c>
      <c r="R201" s="177" t="s">
        <v>442</v>
      </c>
      <c r="S201" s="177" t="s">
        <v>234</v>
      </c>
      <c r="T201" s="178" t="s">
        <v>234</v>
      </c>
      <c r="U201" s="152">
        <v>4.9000000000000002E-2</v>
      </c>
      <c r="V201" s="152">
        <f>ROUND(E201*U201,2)</f>
        <v>34.4</v>
      </c>
      <c r="W201" s="152"/>
      <c r="X201" s="152" t="s">
        <v>285</v>
      </c>
      <c r="Y201" s="152" t="s">
        <v>236</v>
      </c>
      <c r="Z201" s="141"/>
      <c r="AA201" s="141"/>
      <c r="AB201" s="141"/>
      <c r="AC201" s="141"/>
      <c r="AD201" s="141"/>
      <c r="AE201" s="141"/>
      <c r="AF201" s="141"/>
      <c r="AG201" s="141" t="s">
        <v>286</v>
      </c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  <c r="AU201" s="141"/>
      <c r="AV201" s="141"/>
      <c r="AW201" s="141"/>
      <c r="AX201" s="141"/>
      <c r="AY201" s="141"/>
      <c r="AZ201" s="141"/>
      <c r="BA201" s="141"/>
      <c r="BB201" s="141"/>
      <c r="BC201" s="141"/>
      <c r="BD201" s="141"/>
      <c r="BE201" s="141"/>
      <c r="BF201" s="141"/>
      <c r="BG201" s="141"/>
      <c r="BH201" s="141"/>
    </row>
    <row r="202" spans="1:60" ht="22.5" outlineLevel="1" x14ac:dyDescent="0.2">
      <c r="A202" s="164">
        <v>42</v>
      </c>
      <c r="B202" s="165" t="s">
        <v>445</v>
      </c>
      <c r="C202" s="181" t="s">
        <v>446</v>
      </c>
      <c r="D202" s="166" t="s">
        <v>283</v>
      </c>
      <c r="E202" s="167">
        <v>480.28</v>
      </c>
      <c r="F202" s="168"/>
      <c r="G202" s="169">
        <f>ROUND(E202*F202,2)</f>
        <v>0</v>
      </c>
      <c r="H202" s="168"/>
      <c r="I202" s="169">
        <f>ROUND(E202*H202,2)</f>
        <v>0</v>
      </c>
      <c r="J202" s="168"/>
      <c r="K202" s="169">
        <f>ROUND(E202*J202,2)</f>
        <v>0</v>
      </c>
      <c r="L202" s="169">
        <v>21</v>
      </c>
      <c r="M202" s="169">
        <f>G202*(1+L202/100)</f>
        <v>0</v>
      </c>
      <c r="N202" s="167">
        <v>4.0999999999999999E-4</v>
      </c>
      <c r="O202" s="167">
        <f>ROUND(E202*N202,2)</f>
        <v>0.2</v>
      </c>
      <c r="P202" s="167">
        <v>0</v>
      </c>
      <c r="Q202" s="167">
        <f>ROUND(E202*P202,2)</f>
        <v>0</v>
      </c>
      <c r="R202" s="169" t="s">
        <v>442</v>
      </c>
      <c r="S202" s="169" t="s">
        <v>234</v>
      </c>
      <c r="T202" s="170" t="s">
        <v>234</v>
      </c>
      <c r="U202" s="152">
        <v>0.22991</v>
      </c>
      <c r="V202" s="152">
        <f>ROUND(E202*U202,2)</f>
        <v>110.42</v>
      </c>
      <c r="W202" s="152"/>
      <c r="X202" s="152" t="s">
        <v>285</v>
      </c>
      <c r="Y202" s="152" t="s">
        <v>236</v>
      </c>
      <c r="Z202" s="141"/>
      <c r="AA202" s="141"/>
      <c r="AB202" s="141"/>
      <c r="AC202" s="141"/>
      <c r="AD202" s="141"/>
      <c r="AE202" s="141"/>
      <c r="AF202" s="141"/>
      <c r="AG202" s="141" t="s">
        <v>286</v>
      </c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  <c r="AU202" s="141"/>
      <c r="AV202" s="141"/>
      <c r="AW202" s="141"/>
      <c r="AX202" s="141"/>
      <c r="AY202" s="141"/>
      <c r="AZ202" s="141"/>
      <c r="BA202" s="141"/>
      <c r="BB202" s="141"/>
      <c r="BC202" s="141"/>
      <c r="BD202" s="141"/>
      <c r="BE202" s="141"/>
      <c r="BF202" s="141"/>
      <c r="BG202" s="141"/>
      <c r="BH202" s="141"/>
    </row>
    <row r="203" spans="1:60" outlineLevel="2" x14ac:dyDescent="0.2">
      <c r="A203" s="148"/>
      <c r="B203" s="149"/>
      <c r="C203" s="182" t="s">
        <v>324</v>
      </c>
      <c r="D203" s="154"/>
      <c r="E203" s="155"/>
      <c r="F203" s="152"/>
      <c r="G203" s="152"/>
      <c r="H203" s="152"/>
      <c r="I203" s="152"/>
      <c r="J203" s="152"/>
      <c r="K203" s="152"/>
      <c r="L203" s="152"/>
      <c r="M203" s="152"/>
      <c r="N203" s="151"/>
      <c r="O203" s="151"/>
      <c r="P203" s="151"/>
      <c r="Q203" s="151"/>
      <c r="R203" s="152"/>
      <c r="S203" s="152"/>
      <c r="T203" s="152"/>
      <c r="U203" s="152"/>
      <c r="V203" s="152"/>
      <c r="W203" s="152"/>
      <c r="X203" s="152"/>
      <c r="Y203" s="152"/>
      <c r="Z203" s="141"/>
      <c r="AA203" s="141"/>
      <c r="AB203" s="141"/>
      <c r="AC203" s="141"/>
      <c r="AD203" s="141"/>
      <c r="AE203" s="141"/>
      <c r="AF203" s="141"/>
      <c r="AG203" s="141" t="s">
        <v>241</v>
      </c>
      <c r="AH203" s="141">
        <v>0</v>
      </c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  <c r="AU203" s="141"/>
      <c r="AV203" s="141"/>
      <c r="AW203" s="141"/>
      <c r="AX203" s="141"/>
      <c r="AY203" s="141"/>
      <c r="AZ203" s="141"/>
      <c r="BA203" s="141"/>
      <c r="BB203" s="141"/>
      <c r="BC203" s="141"/>
      <c r="BD203" s="141"/>
      <c r="BE203" s="141"/>
      <c r="BF203" s="141"/>
      <c r="BG203" s="141"/>
      <c r="BH203" s="141"/>
    </row>
    <row r="204" spans="1:60" outlineLevel="3" x14ac:dyDescent="0.2">
      <c r="A204" s="148"/>
      <c r="B204" s="149"/>
      <c r="C204" s="182" t="s">
        <v>447</v>
      </c>
      <c r="D204" s="154"/>
      <c r="E204" s="155">
        <v>405.36</v>
      </c>
      <c r="F204" s="152"/>
      <c r="G204" s="152"/>
      <c r="H204" s="152"/>
      <c r="I204" s="152"/>
      <c r="J204" s="152"/>
      <c r="K204" s="152"/>
      <c r="L204" s="152"/>
      <c r="M204" s="152"/>
      <c r="N204" s="151"/>
      <c r="O204" s="151"/>
      <c r="P204" s="151"/>
      <c r="Q204" s="151"/>
      <c r="R204" s="152"/>
      <c r="S204" s="152"/>
      <c r="T204" s="152"/>
      <c r="U204" s="152"/>
      <c r="V204" s="152"/>
      <c r="W204" s="152"/>
      <c r="X204" s="152"/>
      <c r="Y204" s="152"/>
      <c r="Z204" s="141"/>
      <c r="AA204" s="141"/>
      <c r="AB204" s="141"/>
      <c r="AC204" s="141"/>
      <c r="AD204" s="141"/>
      <c r="AE204" s="141"/>
      <c r="AF204" s="141"/>
      <c r="AG204" s="141" t="s">
        <v>241</v>
      </c>
      <c r="AH204" s="141">
        <v>0</v>
      </c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1"/>
      <c r="BG204" s="141"/>
      <c r="BH204" s="141"/>
    </row>
    <row r="205" spans="1:60" outlineLevel="3" x14ac:dyDescent="0.2">
      <c r="A205" s="148"/>
      <c r="B205" s="149"/>
      <c r="C205" s="182" t="s">
        <v>448</v>
      </c>
      <c r="D205" s="154"/>
      <c r="E205" s="155"/>
      <c r="F205" s="152"/>
      <c r="G205" s="152"/>
      <c r="H205" s="152"/>
      <c r="I205" s="152"/>
      <c r="J205" s="152"/>
      <c r="K205" s="152"/>
      <c r="L205" s="152"/>
      <c r="M205" s="152"/>
      <c r="N205" s="151"/>
      <c r="O205" s="151"/>
      <c r="P205" s="151"/>
      <c r="Q205" s="151"/>
      <c r="R205" s="152"/>
      <c r="S205" s="152"/>
      <c r="T205" s="152"/>
      <c r="U205" s="152"/>
      <c r="V205" s="152"/>
      <c r="W205" s="152"/>
      <c r="X205" s="152"/>
      <c r="Y205" s="152"/>
      <c r="Z205" s="141"/>
      <c r="AA205" s="141"/>
      <c r="AB205" s="141"/>
      <c r="AC205" s="141"/>
      <c r="AD205" s="141"/>
      <c r="AE205" s="141"/>
      <c r="AF205" s="141"/>
      <c r="AG205" s="141" t="s">
        <v>241</v>
      </c>
      <c r="AH205" s="141">
        <v>0</v>
      </c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  <c r="AU205" s="141"/>
      <c r="AV205" s="141"/>
      <c r="AW205" s="141"/>
      <c r="AX205" s="141"/>
      <c r="AY205" s="141"/>
      <c r="AZ205" s="141"/>
      <c r="BA205" s="141"/>
      <c r="BB205" s="141"/>
      <c r="BC205" s="141"/>
      <c r="BD205" s="141"/>
      <c r="BE205" s="141"/>
      <c r="BF205" s="141"/>
      <c r="BG205" s="141"/>
      <c r="BH205" s="141"/>
    </row>
    <row r="206" spans="1:60" outlineLevel="3" x14ac:dyDescent="0.2">
      <c r="A206" s="148"/>
      <c r="B206" s="149"/>
      <c r="C206" s="182" t="s">
        <v>449</v>
      </c>
      <c r="D206" s="154"/>
      <c r="E206" s="155">
        <v>23.17</v>
      </c>
      <c r="F206" s="152"/>
      <c r="G206" s="152"/>
      <c r="H206" s="152"/>
      <c r="I206" s="152"/>
      <c r="J206" s="152"/>
      <c r="K206" s="152"/>
      <c r="L206" s="152"/>
      <c r="M206" s="152"/>
      <c r="N206" s="151"/>
      <c r="O206" s="151"/>
      <c r="P206" s="151"/>
      <c r="Q206" s="151"/>
      <c r="R206" s="152"/>
      <c r="S206" s="152"/>
      <c r="T206" s="152"/>
      <c r="U206" s="152"/>
      <c r="V206" s="152"/>
      <c r="W206" s="152"/>
      <c r="X206" s="152"/>
      <c r="Y206" s="152"/>
      <c r="Z206" s="141"/>
      <c r="AA206" s="141"/>
      <c r="AB206" s="141"/>
      <c r="AC206" s="141"/>
      <c r="AD206" s="141"/>
      <c r="AE206" s="141"/>
      <c r="AF206" s="141"/>
      <c r="AG206" s="141" t="s">
        <v>241</v>
      </c>
      <c r="AH206" s="141">
        <v>0</v>
      </c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  <c r="AU206" s="141"/>
      <c r="AV206" s="141"/>
      <c r="AW206" s="141"/>
      <c r="AX206" s="141"/>
      <c r="AY206" s="141"/>
      <c r="AZ206" s="141"/>
      <c r="BA206" s="141"/>
      <c r="BB206" s="141"/>
      <c r="BC206" s="141"/>
      <c r="BD206" s="141"/>
      <c r="BE206" s="141"/>
      <c r="BF206" s="141"/>
      <c r="BG206" s="141"/>
      <c r="BH206" s="141"/>
    </row>
    <row r="207" spans="1:60" outlineLevel="3" x14ac:dyDescent="0.2">
      <c r="A207" s="148"/>
      <c r="B207" s="149"/>
      <c r="C207" s="182" t="s">
        <v>450</v>
      </c>
      <c r="D207" s="154"/>
      <c r="E207" s="155">
        <v>13.69</v>
      </c>
      <c r="F207" s="152"/>
      <c r="G207" s="152"/>
      <c r="H207" s="152"/>
      <c r="I207" s="152"/>
      <c r="J207" s="152"/>
      <c r="K207" s="152"/>
      <c r="L207" s="152"/>
      <c r="M207" s="152"/>
      <c r="N207" s="151"/>
      <c r="O207" s="151"/>
      <c r="P207" s="151"/>
      <c r="Q207" s="151"/>
      <c r="R207" s="152"/>
      <c r="S207" s="152"/>
      <c r="T207" s="152"/>
      <c r="U207" s="152"/>
      <c r="V207" s="152"/>
      <c r="W207" s="152"/>
      <c r="X207" s="152"/>
      <c r="Y207" s="152"/>
      <c r="Z207" s="141"/>
      <c r="AA207" s="141"/>
      <c r="AB207" s="141"/>
      <c r="AC207" s="141"/>
      <c r="AD207" s="141"/>
      <c r="AE207" s="141"/>
      <c r="AF207" s="141"/>
      <c r="AG207" s="141" t="s">
        <v>241</v>
      </c>
      <c r="AH207" s="141">
        <v>0</v>
      </c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  <c r="AU207" s="141"/>
      <c r="AV207" s="141"/>
      <c r="AW207" s="141"/>
      <c r="AX207" s="141"/>
      <c r="AY207" s="141"/>
      <c r="AZ207" s="141"/>
      <c r="BA207" s="141"/>
      <c r="BB207" s="141"/>
      <c r="BC207" s="141"/>
      <c r="BD207" s="141"/>
      <c r="BE207" s="141"/>
      <c r="BF207" s="141"/>
      <c r="BG207" s="141"/>
      <c r="BH207" s="141"/>
    </row>
    <row r="208" spans="1:60" outlineLevel="3" x14ac:dyDescent="0.2">
      <c r="A208" s="148"/>
      <c r="B208" s="149"/>
      <c r="C208" s="182" t="s">
        <v>451</v>
      </c>
      <c r="D208" s="154"/>
      <c r="E208" s="155">
        <v>38.06</v>
      </c>
      <c r="F208" s="152"/>
      <c r="G208" s="152"/>
      <c r="H208" s="152"/>
      <c r="I208" s="152"/>
      <c r="J208" s="152"/>
      <c r="K208" s="152"/>
      <c r="L208" s="152"/>
      <c r="M208" s="152"/>
      <c r="N208" s="151"/>
      <c r="O208" s="151"/>
      <c r="P208" s="151"/>
      <c r="Q208" s="151"/>
      <c r="R208" s="152"/>
      <c r="S208" s="152"/>
      <c r="T208" s="152"/>
      <c r="U208" s="152"/>
      <c r="V208" s="152"/>
      <c r="W208" s="152"/>
      <c r="X208" s="152"/>
      <c r="Y208" s="152"/>
      <c r="Z208" s="141"/>
      <c r="AA208" s="141"/>
      <c r="AB208" s="141"/>
      <c r="AC208" s="141"/>
      <c r="AD208" s="141"/>
      <c r="AE208" s="141"/>
      <c r="AF208" s="141"/>
      <c r="AG208" s="141" t="s">
        <v>241</v>
      </c>
      <c r="AH208" s="141">
        <v>0</v>
      </c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  <c r="AU208" s="141"/>
      <c r="AV208" s="141"/>
      <c r="AW208" s="141"/>
      <c r="AX208" s="141"/>
      <c r="AY208" s="141"/>
      <c r="AZ208" s="141"/>
      <c r="BA208" s="141"/>
      <c r="BB208" s="141"/>
      <c r="BC208" s="141"/>
      <c r="BD208" s="141"/>
      <c r="BE208" s="141"/>
      <c r="BF208" s="141"/>
      <c r="BG208" s="141"/>
      <c r="BH208" s="141"/>
    </row>
    <row r="209" spans="1:60" ht="22.5" outlineLevel="1" x14ac:dyDescent="0.2">
      <c r="A209" s="164">
        <v>43</v>
      </c>
      <c r="B209" s="165" t="s">
        <v>452</v>
      </c>
      <c r="C209" s="181" t="s">
        <v>453</v>
      </c>
      <c r="D209" s="166" t="s">
        <v>283</v>
      </c>
      <c r="E209" s="167">
        <v>702.11</v>
      </c>
      <c r="F209" s="168"/>
      <c r="G209" s="169">
        <f>ROUND(E209*F209,2)</f>
        <v>0</v>
      </c>
      <c r="H209" s="168"/>
      <c r="I209" s="169">
        <f>ROUND(E209*H209,2)</f>
        <v>0</v>
      </c>
      <c r="J209" s="168"/>
      <c r="K209" s="169">
        <f>ROUND(E209*J209,2)</f>
        <v>0</v>
      </c>
      <c r="L209" s="169">
        <v>21</v>
      </c>
      <c r="M209" s="169">
        <f>G209*(1+L209/100)</f>
        <v>0</v>
      </c>
      <c r="N209" s="167">
        <v>5.8E-4</v>
      </c>
      <c r="O209" s="167">
        <f>ROUND(E209*N209,2)</f>
        <v>0.41</v>
      </c>
      <c r="P209" s="167">
        <v>0</v>
      </c>
      <c r="Q209" s="167">
        <f>ROUND(E209*P209,2)</f>
        <v>0</v>
      </c>
      <c r="R209" s="169" t="s">
        <v>442</v>
      </c>
      <c r="S209" s="169" t="s">
        <v>234</v>
      </c>
      <c r="T209" s="170" t="s">
        <v>234</v>
      </c>
      <c r="U209" s="152">
        <v>0.26600000000000001</v>
      </c>
      <c r="V209" s="152">
        <f>ROUND(E209*U209,2)</f>
        <v>186.76</v>
      </c>
      <c r="W209" s="152"/>
      <c r="X209" s="152" t="s">
        <v>285</v>
      </c>
      <c r="Y209" s="152" t="s">
        <v>236</v>
      </c>
      <c r="Z209" s="141"/>
      <c r="AA209" s="141"/>
      <c r="AB209" s="141"/>
      <c r="AC209" s="141"/>
      <c r="AD209" s="141"/>
      <c r="AE209" s="141"/>
      <c r="AF209" s="141"/>
      <c r="AG209" s="141" t="s">
        <v>286</v>
      </c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  <c r="AU209" s="141"/>
      <c r="AV209" s="141"/>
      <c r="AW209" s="141"/>
      <c r="AX209" s="141"/>
      <c r="AY209" s="141"/>
      <c r="AZ209" s="141"/>
      <c r="BA209" s="141"/>
      <c r="BB209" s="141"/>
      <c r="BC209" s="141"/>
      <c r="BD209" s="141"/>
      <c r="BE209" s="141"/>
      <c r="BF209" s="141"/>
      <c r="BG209" s="141"/>
      <c r="BH209" s="141"/>
    </row>
    <row r="210" spans="1:60" outlineLevel="2" x14ac:dyDescent="0.2">
      <c r="A210" s="148"/>
      <c r="B210" s="149"/>
      <c r="C210" s="182" t="s">
        <v>324</v>
      </c>
      <c r="D210" s="154"/>
      <c r="E210" s="155"/>
      <c r="F210" s="152"/>
      <c r="G210" s="152"/>
      <c r="H210" s="152"/>
      <c r="I210" s="152"/>
      <c r="J210" s="152"/>
      <c r="K210" s="152"/>
      <c r="L210" s="152"/>
      <c r="M210" s="152"/>
      <c r="N210" s="151"/>
      <c r="O210" s="151"/>
      <c r="P210" s="151"/>
      <c r="Q210" s="151"/>
      <c r="R210" s="152"/>
      <c r="S210" s="152"/>
      <c r="T210" s="152"/>
      <c r="U210" s="152"/>
      <c r="V210" s="152"/>
      <c r="W210" s="152"/>
      <c r="X210" s="152"/>
      <c r="Y210" s="152"/>
      <c r="Z210" s="141"/>
      <c r="AA210" s="141"/>
      <c r="AB210" s="141"/>
      <c r="AC210" s="141"/>
      <c r="AD210" s="141"/>
      <c r="AE210" s="141"/>
      <c r="AF210" s="141"/>
      <c r="AG210" s="141" t="s">
        <v>241</v>
      </c>
      <c r="AH210" s="141">
        <v>0</v>
      </c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  <c r="AU210" s="141"/>
      <c r="AV210" s="141"/>
      <c r="AW210" s="141"/>
      <c r="AX210" s="141"/>
      <c r="AY210" s="141"/>
      <c r="AZ210" s="141"/>
      <c r="BA210" s="141"/>
      <c r="BB210" s="141"/>
      <c r="BC210" s="141"/>
      <c r="BD210" s="141"/>
      <c r="BE210" s="141"/>
      <c r="BF210" s="141"/>
      <c r="BG210" s="141"/>
      <c r="BH210" s="141"/>
    </row>
    <row r="211" spans="1:60" outlineLevel="3" x14ac:dyDescent="0.2">
      <c r="A211" s="148"/>
      <c r="B211" s="149"/>
      <c r="C211" s="182" t="s">
        <v>454</v>
      </c>
      <c r="D211" s="154"/>
      <c r="E211" s="155">
        <v>480.26</v>
      </c>
      <c r="F211" s="152"/>
      <c r="G211" s="152"/>
      <c r="H211" s="152"/>
      <c r="I211" s="152"/>
      <c r="J211" s="152"/>
      <c r="K211" s="152"/>
      <c r="L211" s="152"/>
      <c r="M211" s="152"/>
      <c r="N211" s="151"/>
      <c r="O211" s="151"/>
      <c r="P211" s="151"/>
      <c r="Q211" s="151"/>
      <c r="R211" s="152"/>
      <c r="S211" s="152"/>
      <c r="T211" s="152"/>
      <c r="U211" s="152"/>
      <c r="V211" s="152"/>
      <c r="W211" s="152"/>
      <c r="X211" s="152"/>
      <c r="Y211" s="152"/>
      <c r="Z211" s="141"/>
      <c r="AA211" s="141"/>
      <c r="AB211" s="141"/>
      <c r="AC211" s="141"/>
      <c r="AD211" s="141"/>
      <c r="AE211" s="141"/>
      <c r="AF211" s="141"/>
      <c r="AG211" s="141" t="s">
        <v>241</v>
      </c>
      <c r="AH211" s="141">
        <v>0</v>
      </c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  <c r="AU211" s="141"/>
      <c r="AV211" s="141"/>
      <c r="AW211" s="141"/>
      <c r="AX211" s="141"/>
      <c r="AY211" s="141"/>
      <c r="AZ211" s="141"/>
      <c r="BA211" s="141"/>
      <c r="BB211" s="141"/>
      <c r="BC211" s="141"/>
      <c r="BD211" s="141"/>
      <c r="BE211" s="141"/>
      <c r="BF211" s="141"/>
      <c r="BG211" s="141"/>
      <c r="BH211" s="141"/>
    </row>
    <row r="212" spans="1:60" outlineLevel="3" x14ac:dyDescent="0.2">
      <c r="A212" s="148"/>
      <c r="B212" s="149"/>
      <c r="C212" s="182" t="s">
        <v>448</v>
      </c>
      <c r="D212" s="154"/>
      <c r="E212" s="155"/>
      <c r="F212" s="152"/>
      <c r="G212" s="152"/>
      <c r="H212" s="152"/>
      <c r="I212" s="152"/>
      <c r="J212" s="152"/>
      <c r="K212" s="152"/>
      <c r="L212" s="152"/>
      <c r="M212" s="152"/>
      <c r="N212" s="151"/>
      <c r="O212" s="151"/>
      <c r="P212" s="151"/>
      <c r="Q212" s="151"/>
      <c r="R212" s="152"/>
      <c r="S212" s="152"/>
      <c r="T212" s="152"/>
      <c r="U212" s="152"/>
      <c r="V212" s="152"/>
      <c r="W212" s="152"/>
      <c r="X212" s="152"/>
      <c r="Y212" s="152"/>
      <c r="Z212" s="141"/>
      <c r="AA212" s="141"/>
      <c r="AB212" s="141"/>
      <c r="AC212" s="141"/>
      <c r="AD212" s="141"/>
      <c r="AE212" s="141"/>
      <c r="AF212" s="141"/>
      <c r="AG212" s="141" t="s">
        <v>241</v>
      </c>
      <c r="AH212" s="141">
        <v>0</v>
      </c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  <c r="AU212" s="141"/>
      <c r="AV212" s="141"/>
      <c r="AW212" s="141"/>
      <c r="AX212" s="141"/>
      <c r="AY212" s="141"/>
      <c r="AZ212" s="141"/>
      <c r="BA212" s="141"/>
      <c r="BB212" s="141"/>
      <c r="BC212" s="141"/>
      <c r="BD212" s="141"/>
      <c r="BE212" s="141"/>
      <c r="BF212" s="141"/>
      <c r="BG212" s="141"/>
      <c r="BH212" s="141"/>
    </row>
    <row r="213" spans="1:60" outlineLevel="3" x14ac:dyDescent="0.2">
      <c r="A213" s="148"/>
      <c r="B213" s="149"/>
      <c r="C213" s="182" t="s">
        <v>455</v>
      </c>
      <c r="D213" s="154"/>
      <c r="E213" s="155">
        <v>57.09</v>
      </c>
      <c r="F213" s="152"/>
      <c r="G213" s="152"/>
      <c r="H213" s="152"/>
      <c r="I213" s="152"/>
      <c r="J213" s="152"/>
      <c r="K213" s="152"/>
      <c r="L213" s="152"/>
      <c r="M213" s="152"/>
      <c r="N213" s="151"/>
      <c r="O213" s="151"/>
      <c r="P213" s="151"/>
      <c r="Q213" s="151"/>
      <c r="R213" s="152"/>
      <c r="S213" s="152"/>
      <c r="T213" s="152"/>
      <c r="U213" s="152"/>
      <c r="V213" s="152"/>
      <c r="W213" s="152"/>
      <c r="X213" s="152"/>
      <c r="Y213" s="152"/>
      <c r="Z213" s="141"/>
      <c r="AA213" s="141"/>
      <c r="AB213" s="141"/>
      <c r="AC213" s="141"/>
      <c r="AD213" s="141"/>
      <c r="AE213" s="141"/>
      <c r="AF213" s="141"/>
      <c r="AG213" s="141" t="s">
        <v>241</v>
      </c>
      <c r="AH213" s="141">
        <v>0</v>
      </c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  <c r="AU213" s="141"/>
      <c r="AV213" s="141"/>
      <c r="AW213" s="141"/>
      <c r="AX213" s="141"/>
      <c r="AY213" s="141"/>
      <c r="AZ213" s="141"/>
      <c r="BA213" s="141"/>
      <c r="BB213" s="141"/>
      <c r="BC213" s="141"/>
      <c r="BD213" s="141"/>
      <c r="BE213" s="141"/>
      <c r="BF213" s="141"/>
      <c r="BG213" s="141"/>
      <c r="BH213" s="141"/>
    </row>
    <row r="214" spans="1:60" outlineLevel="3" x14ac:dyDescent="0.2">
      <c r="A214" s="148"/>
      <c r="B214" s="149"/>
      <c r="C214" s="182" t="s">
        <v>456</v>
      </c>
      <c r="D214" s="154"/>
      <c r="E214" s="155">
        <v>77</v>
      </c>
      <c r="F214" s="152"/>
      <c r="G214" s="152"/>
      <c r="H214" s="152"/>
      <c r="I214" s="152"/>
      <c r="J214" s="152"/>
      <c r="K214" s="152"/>
      <c r="L214" s="152"/>
      <c r="M214" s="152"/>
      <c r="N214" s="151"/>
      <c r="O214" s="151"/>
      <c r="P214" s="151"/>
      <c r="Q214" s="151"/>
      <c r="R214" s="152"/>
      <c r="S214" s="152"/>
      <c r="T214" s="152"/>
      <c r="U214" s="152"/>
      <c r="V214" s="152"/>
      <c r="W214" s="152"/>
      <c r="X214" s="152"/>
      <c r="Y214" s="152"/>
      <c r="Z214" s="141"/>
      <c r="AA214" s="141"/>
      <c r="AB214" s="141"/>
      <c r="AC214" s="141"/>
      <c r="AD214" s="141"/>
      <c r="AE214" s="141"/>
      <c r="AF214" s="141"/>
      <c r="AG214" s="141" t="s">
        <v>241</v>
      </c>
      <c r="AH214" s="141">
        <v>0</v>
      </c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  <c r="AU214" s="141"/>
      <c r="AV214" s="141"/>
      <c r="AW214" s="141"/>
      <c r="AX214" s="141"/>
      <c r="AY214" s="141"/>
      <c r="AZ214" s="141"/>
      <c r="BA214" s="141"/>
      <c r="BB214" s="141"/>
      <c r="BC214" s="141"/>
      <c r="BD214" s="141"/>
      <c r="BE214" s="141"/>
      <c r="BF214" s="141"/>
      <c r="BG214" s="141"/>
      <c r="BH214" s="141"/>
    </row>
    <row r="215" spans="1:60" outlineLevel="3" x14ac:dyDescent="0.2">
      <c r="A215" s="148"/>
      <c r="B215" s="149"/>
      <c r="C215" s="182" t="s">
        <v>457</v>
      </c>
      <c r="D215" s="154"/>
      <c r="E215" s="155">
        <v>87.76</v>
      </c>
      <c r="F215" s="152"/>
      <c r="G215" s="152"/>
      <c r="H215" s="152"/>
      <c r="I215" s="152"/>
      <c r="J215" s="152"/>
      <c r="K215" s="152"/>
      <c r="L215" s="152"/>
      <c r="M215" s="152"/>
      <c r="N215" s="151"/>
      <c r="O215" s="151"/>
      <c r="P215" s="151"/>
      <c r="Q215" s="151"/>
      <c r="R215" s="152"/>
      <c r="S215" s="152"/>
      <c r="T215" s="152"/>
      <c r="U215" s="152"/>
      <c r="V215" s="152"/>
      <c r="W215" s="152"/>
      <c r="X215" s="152"/>
      <c r="Y215" s="152"/>
      <c r="Z215" s="141"/>
      <c r="AA215" s="141"/>
      <c r="AB215" s="141"/>
      <c r="AC215" s="141"/>
      <c r="AD215" s="141"/>
      <c r="AE215" s="141"/>
      <c r="AF215" s="141"/>
      <c r="AG215" s="141" t="s">
        <v>241</v>
      </c>
      <c r="AH215" s="141">
        <v>0</v>
      </c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  <c r="AU215" s="141"/>
      <c r="AV215" s="141"/>
      <c r="AW215" s="141"/>
      <c r="AX215" s="141"/>
      <c r="AY215" s="141"/>
      <c r="AZ215" s="141"/>
      <c r="BA215" s="141"/>
      <c r="BB215" s="141"/>
      <c r="BC215" s="141"/>
      <c r="BD215" s="141"/>
      <c r="BE215" s="141"/>
      <c r="BF215" s="141"/>
      <c r="BG215" s="141"/>
      <c r="BH215" s="141"/>
    </row>
    <row r="216" spans="1:60" ht="22.5" outlineLevel="1" x14ac:dyDescent="0.2">
      <c r="A216" s="164">
        <v>44</v>
      </c>
      <c r="B216" s="165" t="s">
        <v>458</v>
      </c>
      <c r="C216" s="181" t="s">
        <v>459</v>
      </c>
      <c r="D216" s="166" t="s">
        <v>283</v>
      </c>
      <c r="E216" s="167">
        <v>1277</v>
      </c>
      <c r="F216" s="168"/>
      <c r="G216" s="169">
        <f>ROUND(E216*F216,2)</f>
        <v>0</v>
      </c>
      <c r="H216" s="168"/>
      <c r="I216" s="169">
        <f>ROUND(E216*H216,2)</f>
        <v>0</v>
      </c>
      <c r="J216" s="168"/>
      <c r="K216" s="169">
        <f>ROUND(E216*J216,2)</f>
        <v>0</v>
      </c>
      <c r="L216" s="169">
        <v>21</v>
      </c>
      <c r="M216" s="169">
        <f>G216*(1+L216/100)</f>
        <v>0</v>
      </c>
      <c r="N216" s="167">
        <v>0</v>
      </c>
      <c r="O216" s="167">
        <f>ROUND(E216*N216,2)</f>
        <v>0</v>
      </c>
      <c r="P216" s="167">
        <v>0</v>
      </c>
      <c r="Q216" s="167">
        <f>ROUND(E216*P216,2)</f>
        <v>0</v>
      </c>
      <c r="R216" s="169" t="s">
        <v>442</v>
      </c>
      <c r="S216" s="169" t="s">
        <v>234</v>
      </c>
      <c r="T216" s="170" t="s">
        <v>234</v>
      </c>
      <c r="U216" s="152">
        <v>0.31</v>
      </c>
      <c r="V216" s="152">
        <f>ROUND(E216*U216,2)</f>
        <v>395.87</v>
      </c>
      <c r="W216" s="152"/>
      <c r="X216" s="152" t="s">
        <v>285</v>
      </c>
      <c r="Y216" s="152" t="s">
        <v>236</v>
      </c>
      <c r="Z216" s="141"/>
      <c r="AA216" s="141"/>
      <c r="AB216" s="141"/>
      <c r="AC216" s="141"/>
      <c r="AD216" s="141"/>
      <c r="AE216" s="141"/>
      <c r="AF216" s="141"/>
      <c r="AG216" s="141" t="s">
        <v>286</v>
      </c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  <c r="AU216" s="141"/>
      <c r="AV216" s="141"/>
      <c r="AW216" s="141"/>
      <c r="AX216" s="141"/>
      <c r="AY216" s="141"/>
      <c r="AZ216" s="141"/>
      <c r="BA216" s="141"/>
      <c r="BB216" s="141"/>
      <c r="BC216" s="141"/>
      <c r="BD216" s="141"/>
      <c r="BE216" s="141"/>
      <c r="BF216" s="141"/>
      <c r="BG216" s="141"/>
      <c r="BH216" s="141"/>
    </row>
    <row r="217" spans="1:60" outlineLevel="2" x14ac:dyDescent="0.2">
      <c r="A217" s="148"/>
      <c r="B217" s="149"/>
      <c r="C217" s="182" t="s">
        <v>324</v>
      </c>
      <c r="D217" s="154"/>
      <c r="E217" s="155"/>
      <c r="F217" s="152"/>
      <c r="G217" s="152"/>
      <c r="H217" s="152"/>
      <c r="I217" s="152"/>
      <c r="J217" s="152"/>
      <c r="K217" s="152"/>
      <c r="L217" s="152"/>
      <c r="M217" s="152"/>
      <c r="N217" s="151"/>
      <c r="O217" s="151"/>
      <c r="P217" s="151"/>
      <c r="Q217" s="151"/>
      <c r="R217" s="152"/>
      <c r="S217" s="152"/>
      <c r="T217" s="152"/>
      <c r="U217" s="152"/>
      <c r="V217" s="152"/>
      <c r="W217" s="152"/>
      <c r="X217" s="152"/>
      <c r="Y217" s="152"/>
      <c r="Z217" s="141"/>
      <c r="AA217" s="141"/>
      <c r="AB217" s="141"/>
      <c r="AC217" s="141"/>
      <c r="AD217" s="141"/>
      <c r="AE217" s="141"/>
      <c r="AF217" s="141"/>
      <c r="AG217" s="141" t="s">
        <v>241</v>
      </c>
      <c r="AH217" s="141">
        <v>0</v>
      </c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  <c r="AU217" s="141"/>
      <c r="AV217" s="141"/>
      <c r="AW217" s="141"/>
      <c r="AX217" s="141"/>
      <c r="AY217" s="141"/>
      <c r="AZ217" s="141"/>
      <c r="BA217" s="141"/>
      <c r="BB217" s="141"/>
      <c r="BC217" s="141"/>
      <c r="BD217" s="141"/>
      <c r="BE217" s="141"/>
      <c r="BF217" s="141"/>
      <c r="BG217" s="141"/>
      <c r="BH217" s="141"/>
    </row>
    <row r="218" spans="1:60" outlineLevel="3" x14ac:dyDescent="0.2">
      <c r="A218" s="148"/>
      <c r="B218" s="149"/>
      <c r="C218" s="182" t="s">
        <v>348</v>
      </c>
      <c r="D218" s="154"/>
      <c r="E218" s="155"/>
      <c r="F218" s="152"/>
      <c r="G218" s="152"/>
      <c r="H218" s="152"/>
      <c r="I218" s="152"/>
      <c r="J218" s="152"/>
      <c r="K218" s="152"/>
      <c r="L218" s="152"/>
      <c r="M218" s="152"/>
      <c r="N218" s="151"/>
      <c r="O218" s="151"/>
      <c r="P218" s="151"/>
      <c r="Q218" s="151"/>
      <c r="R218" s="152"/>
      <c r="S218" s="152"/>
      <c r="T218" s="152"/>
      <c r="U218" s="152"/>
      <c r="V218" s="152"/>
      <c r="W218" s="152"/>
      <c r="X218" s="152"/>
      <c r="Y218" s="152"/>
      <c r="Z218" s="141"/>
      <c r="AA218" s="141"/>
      <c r="AB218" s="141"/>
      <c r="AC218" s="141"/>
      <c r="AD218" s="141"/>
      <c r="AE218" s="141"/>
      <c r="AF218" s="141"/>
      <c r="AG218" s="141" t="s">
        <v>241</v>
      </c>
      <c r="AH218" s="141">
        <v>0</v>
      </c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  <c r="AU218" s="141"/>
      <c r="AV218" s="141"/>
      <c r="AW218" s="141"/>
      <c r="AX218" s="141"/>
      <c r="AY218" s="141"/>
      <c r="AZ218" s="141"/>
      <c r="BA218" s="141"/>
      <c r="BB218" s="141"/>
      <c r="BC218" s="141"/>
      <c r="BD218" s="141"/>
      <c r="BE218" s="141"/>
      <c r="BF218" s="141"/>
      <c r="BG218" s="141"/>
      <c r="BH218" s="141"/>
    </row>
    <row r="219" spans="1:60" outlineLevel="3" x14ac:dyDescent="0.2">
      <c r="A219" s="148"/>
      <c r="B219" s="149"/>
      <c r="C219" s="182" t="s">
        <v>460</v>
      </c>
      <c r="D219" s="154"/>
      <c r="E219" s="155">
        <v>1277</v>
      </c>
      <c r="F219" s="152"/>
      <c r="G219" s="152"/>
      <c r="H219" s="152"/>
      <c r="I219" s="152"/>
      <c r="J219" s="152"/>
      <c r="K219" s="152"/>
      <c r="L219" s="152"/>
      <c r="M219" s="152"/>
      <c r="N219" s="151"/>
      <c r="O219" s="151"/>
      <c r="P219" s="151"/>
      <c r="Q219" s="151"/>
      <c r="R219" s="152"/>
      <c r="S219" s="152"/>
      <c r="T219" s="152"/>
      <c r="U219" s="152"/>
      <c r="V219" s="152"/>
      <c r="W219" s="152"/>
      <c r="X219" s="152"/>
      <c r="Y219" s="152"/>
      <c r="Z219" s="141"/>
      <c r="AA219" s="141"/>
      <c r="AB219" s="141"/>
      <c r="AC219" s="141"/>
      <c r="AD219" s="141"/>
      <c r="AE219" s="141"/>
      <c r="AF219" s="141"/>
      <c r="AG219" s="141" t="s">
        <v>241</v>
      </c>
      <c r="AH219" s="141">
        <v>0</v>
      </c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141"/>
      <c r="BB219" s="141"/>
      <c r="BC219" s="141"/>
      <c r="BD219" s="141"/>
      <c r="BE219" s="141"/>
      <c r="BF219" s="141"/>
      <c r="BG219" s="141"/>
      <c r="BH219" s="141"/>
    </row>
    <row r="220" spans="1:60" ht="22.5" outlineLevel="1" x14ac:dyDescent="0.2">
      <c r="A220" s="164">
        <v>45</v>
      </c>
      <c r="B220" s="165" t="s">
        <v>461</v>
      </c>
      <c r="C220" s="181" t="s">
        <v>462</v>
      </c>
      <c r="D220" s="166" t="s">
        <v>283</v>
      </c>
      <c r="E220" s="167">
        <v>807.42650000000003</v>
      </c>
      <c r="F220" s="168"/>
      <c r="G220" s="169">
        <f>ROUND(E220*F220,2)</f>
        <v>0</v>
      </c>
      <c r="H220" s="168"/>
      <c r="I220" s="169">
        <f>ROUND(E220*H220,2)</f>
        <v>0</v>
      </c>
      <c r="J220" s="168"/>
      <c r="K220" s="169">
        <f>ROUND(E220*J220,2)</f>
        <v>0</v>
      </c>
      <c r="L220" s="169">
        <v>21</v>
      </c>
      <c r="M220" s="169">
        <f>G220*(1+L220/100)</f>
        <v>0</v>
      </c>
      <c r="N220" s="167">
        <v>5.1999999999999995E-4</v>
      </c>
      <c r="O220" s="167">
        <f>ROUND(E220*N220,2)</f>
        <v>0.42</v>
      </c>
      <c r="P220" s="167">
        <v>0</v>
      </c>
      <c r="Q220" s="167">
        <f>ROUND(E220*P220,2)</f>
        <v>0</v>
      </c>
      <c r="R220" s="169" t="s">
        <v>442</v>
      </c>
      <c r="S220" s="169" t="s">
        <v>234</v>
      </c>
      <c r="T220" s="170" t="s">
        <v>234</v>
      </c>
      <c r="U220" s="152">
        <v>0.19600000000000001</v>
      </c>
      <c r="V220" s="152">
        <f>ROUND(E220*U220,2)</f>
        <v>158.26</v>
      </c>
      <c r="W220" s="152"/>
      <c r="X220" s="152" t="s">
        <v>285</v>
      </c>
      <c r="Y220" s="152" t="s">
        <v>236</v>
      </c>
      <c r="Z220" s="141"/>
      <c r="AA220" s="141"/>
      <c r="AB220" s="141"/>
      <c r="AC220" s="141"/>
      <c r="AD220" s="141"/>
      <c r="AE220" s="141"/>
      <c r="AF220" s="141"/>
      <c r="AG220" s="141" t="s">
        <v>286</v>
      </c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  <c r="AU220" s="141"/>
      <c r="AV220" s="141"/>
      <c r="AW220" s="141"/>
      <c r="AX220" s="141"/>
      <c r="AY220" s="141"/>
      <c r="AZ220" s="141"/>
      <c r="BA220" s="141"/>
      <c r="BB220" s="141"/>
      <c r="BC220" s="141"/>
      <c r="BD220" s="141"/>
      <c r="BE220" s="141"/>
      <c r="BF220" s="141"/>
      <c r="BG220" s="141"/>
      <c r="BH220" s="141"/>
    </row>
    <row r="221" spans="1:60" outlineLevel="2" x14ac:dyDescent="0.2">
      <c r="A221" s="148"/>
      <c r="B221" s="149"/>
      <c r="C221" s="182" t="s">
        <v>463</v>
      </c>
      <c r="D221" s="154"/>
      <c r="E221" s="155">
        <v>807.42650000000003</v>
      </c>
      <c r="F221" s="152"/>
      <c r="G221" s="152"/>
      <c r="H221" s="152"/>
      <c r="I221" s="152"/>
      <c r="J221" s="152"/>
      <c r="K221" s="152"/>
      <c r="L221" s="152"/>
      <c r="M221" s="152"/>
      <c r="N221" s="151"/>
      <c r="O221" s="151"/>
      <c r="P221" s="151"/>
      <c r="Q221" s="151"/>
      <c r="R221" s="152"/>
      <c r="S221" s="152"/>
      <c r="T221" s="152"/>
      <c r="U221" s="152"/>
      <c r="V221" s="152"/>
      <c r="W221" s="152"/>
      <c r="X221" s="152"/>
      <c r="Y221" s="152"/>
      <c r="Z221" s="141"/>
      <c r="AA221" s="141"/>
      <c r="AB221" s="141"/>
      <c r="AC221" s="141"/>
      <c r="AD221" s="141"/>
      <c r="AE221" s="141"/>
      <c r="AF221" s="141"/>
      <c r="AG221" s="141" t="s">
        <v>241</v>
      </c>
      <c r="AH221" s="141">
        <v>0</v>
      </c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  <c r="AU221" s="141"/>
      <c r="AV221" s="141"/>
      <c r="AW221" s="141"/>
      <c r="AX221" s="141"/>
      <c r="AY221" s="141"/>
      <c r="AZ221" s="141"/>
      <c r="BA221" s="141"/>
      <c r="BB221" s="141"/>
      <c r="BC221" s="141"/>
      <c r="BD221" s="141"/>
      <c r="BE221" s="141"/>
      <c r="BF221" s="141"/>
      <c r="BG221" s="141"/>
      <c r="BH221" s="141"/>
    </row>
    <row r="222" spans="1:60" outlineLevel="1" x14ac:dyDescent="0.2">
      <c r="A222" s="164">
        <v>46</v>
      </c>
      <c r="B222" s="165" t="s">
        <v>464</v>
      </c>
      <c r="C222" s="181" t="s">
        <v>465</v>
      </c>
      <c r="D222" s="166" t="s">
        <v>283</v>
      </c>
      <c r="E222" s="167">
        <v>807.42650000000003</v>
      </c>
      <c r="F222" s="168"/>
      <c r="G222" s="169">
        <f>ROUND(E222*F222,2)</f>
        <v>0</v>
      </c>
      <c r="H222" s="168"/>
      <c r="I222" s="169">
        <f>ROUND(E222*H222,2)</f>
        <v>0</v>
      </c>
      <c r="J222" s="168"/>
      <c r="K222" s="169">
        <f>ROUND(E222*J222,2)</f>
        <v>0</v>
      </c>
      <c r="L222" s="169">
        <v>21</v>
      </c>
      <c r="M222" s="169">
        <f>G222*(1+L222/100)</f>
        <v>0</v>
      </c>
      <c r="N222" s="167">
        <v>5.1999999999999995E-4</v>
      </c>
      <c r="O222" s="167">
        <f>ROUND(E222*N222,2)</f>
        <v>0.42</v>
      </c>
      <c r="P222" s="167">
        <v>0</v>
      </c>
      <c r="Q222" s="167">
        <f>ROUND(E222*P222,2)</f>
        <v>0</v>
      </c>
      <c r="R222" s="169" t="s">
        <v>442</v>
      </c>
      <c r="S222" s="169" t="s">
        <v>234</v>
      </c>
      <c r="T222" s="170" t="s">
        <v>234</v>
      </c>
      <c r="U222" s="152">
        <v>0.16</v>
      </c>
      <c r="V222" s="152">
        <f>ROUND(E222*U222,2)</f>
        <v>129.19</v>
      </c>
      <c r="W222" s="152"/>
      <c r="X222" s="152" t="s">
        <v>285</v>
      </c>
      <c r="Y222" s="152" t="s">
        <v>236</v>
      </c>
      <c r="Z222" s="141"/>
      <c r="AA222" s="141"/>
      <c r="AB222" s="141"/>
      <c r="AC222" s="141"/>
      <c r="AD222" s="141"/>
      <c r="AE222" s="141"/>
      <c r="AF222" s="141"/>
      <c r="AG222" s="141" t="s">
        <v>286</v>
      </c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  <c r="AU222" s="141"/>
      <c r="AV222" s="141"/>
      <c r="AW222" s="141"/>
      <c r="AX222" s="141"/>
      <c r="AY222" s="141"/>
      <c r="AZ222" s="141"/>
      <c r="BA222" s="141"/>
      <c r="BB222" s="141"/>
      <c r="BC222" s="141"/>
      <c r="BD222" s="141"/>
      <c r="BE222" s="141"/>
      <c r="BF222" s="141"/>
      <c r="BG222" s="141"/>
      <c r="BH222" s="141"/>
    </row>
    <row r="223" spans="1:60" outlineLevel="2" x14ac:dyDescent="0.2">
      <c r="A223" s="148"/>
      <c r="B223" s="149"/>
      <c r="C223" s="182" t="s">
        <v>466</v>
      </c>
      <c r="D223" s="154"/>
      <c r="E223" s="155">
        <v>807.42650000000003</v>
      </c>
      <c r="F223" s="152"/>
      <c r="G223" s="152"/>
      <c r="H223" s="152"/>
      <c r="I223" s="152"/>
      <c r="J223" s="152"/>
      <c r="K223" s="152"/>
      <c r="L223" s="152"/>
      <c r="M223" s="152"/>
      <c r="N223" s="151"/>
      <c r="O223" s="151"/>
      <c r="P223" s="151"/>
      <c r="Q223" s="151"/>
      <c r="R223" s="152"/>
      <c r="S223" s="152"/>
      <c r="T223" s="152"/>
      <c r="U223" s="152"/>
      <c r="V223" s="152"/>
      <c r="W223" s="152"/>
      <c r="X223" s="152"/>
      <c r="Y223" s="152"/>
      <c r="Z223" s="141"/>
      <c r="AA223" s="141"/>
      <c r="AB223" s="141"/>
      <c r="AC223" s="141"/>
      <c r="AD223" s="141"/>
      <c r="AE223" s="141"/>
      <c r="AF223" s="141"/>
      <c r="AG223" s="141" t="s">
        <v>241</v>
      </c>
      <c r="AH223" s="141">
        <v>0</v>
      </c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  <c r="AU223" s="141"/>
      <c r="AV223" s="141"/>
      <c r="AW223" s="141"/>
      <c r="AX223" s="141"/>
      <c r="AY223" s="141"/>
      <c r="AZ223" s="141"/>
      <c r="BA223" s="141"/>
      <c r="BB223" s="141"/>
      <c r="BC223" s="141"/>
      <c r="BD223" s="141"/>
      <c r="BE223" s="141"/>
      <c r="BF223" s="141"/>
      <c r="BG223" s="141"/>
      <c r="BH223" s="141"/>
    </row>
    <row r="224" spans="1:60" ht="22.5" outlineLevel="1" x14ac:dyDescent="0.2">
      <c r="A224" s="164">
        <v>47</v>
      </c>
      <c r="B224" s="165" t="s">
        <v>467</v>
      </c>
      <c r="C224" s="181" t="s">
        <v>468</v>
      </c>
      <c r="D224" s="166" t="s">
        <v>283</v>
      </c>
      <c r="E224" s="167">
        <v>1468.55</v>
      </c>
      <c r="F224" s="168"/>
      <c r="G224" s="169">
        <f>ROUND(E224*F224,2)</f>
        <v>0</v>
      </c>
      <c r="H224" s="168"/>
      <c r="I224" s="169">
        <f>ROUND(E224*H224,2)</f>
        <v>0</v>
      </c>
      <c r="J224" s="168"/>
      <c r="K224" s="169">
        <f>ROUND(E224*J224,2)</f>
        <v>0</v>
      </c>
      <c r="L224" s="169">
        <v>21</v>
      </c>
      <c r="M224" s="169">
        <f>G224*(1+L224/100)</f>
        <v>0</v>
      </c>
      <c r="N224" s="167">
        <v>9.5E-4</v>
      </c>
      <c r="O224" s="167">
        <f>ROUND(E224*N224,2)</f>
        <v>1.4</v>
      </c>
      <c r="P224" s="167">
        <v>0</v>
      </c>
      <c r="Q224" s="167">
        <f>ROUND(E224*P224,2)</f>
        <v>0</v>
      </c>
      <c r="R224" s="169" t="s">
        <v>469</v>
      </c>
      <c r="S224" s="169" t="s">
        <v>234</v>
      </c>
      <c r="T224" s="170" t="s">
        <v>234</v>
      </c>
      <c r="U224" s="152">
        <v>0</v>
      </c>
      <c r="V224" s="152">
        <f>ROUND(E224*U224,2)</f>
        <v>0</v>
      </c>
      <c r="W224" s="152"/>
      <c r="X224" s="152" t="s">
        <v>276</v>
      </c>
      <c r="Y224" s="152" t="s">
        <v>236</v>
      </c>
      <c r="Z224" s="141"/>
      <c r="AA224" s="141"/>
      <c r="AB224" s="141"/>
      <c r="AC224" s="141"/>
      <c r="AD224" s="141"/>
      <c r="AE224" s="141"/>
      <c r="AF224" s="141"/>
      <c r="AG224" s="141" t="s">
        <v>277</v>
      </c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  <c r="AU224" s="141"/>
      <c r="AV224" s="141"/>
      <c r="AW224" s="141"/>
      <c r="AX224" s="141"/>
      <c r="AY224" s="141"/>
      <c r="AZ224" s="141"/>
      <c r="BA224" s="141"/>
      <c r="BB224" s="141"/>
      <c r="BC224" s="141"/>
      <c r="BD224" s="141"/>
      <c r="BE224" s="141"/>
      <c r="BF224" s="141"/>
      <c r="BG224" s="141"/>
      <c r="BH224" s="141"/>
    </row>
    <row r="225" spans="1:60" outlineLevel="2" x14ac:dyDescent="0.2">
      <c r="A225" s="148"/>
      <c r="B225" s="149"/>
      <c r="C225" s="182" t="s">
        <v>324</v>
      </c>
      <c r="D225" s="154"/>
      <c r="E225" s="155"/>
      <c r="F225" s="152"/>
      <c r="G225" s="152"/>
      <c r="H225" s="152"/>
      <c r="I225" s="152"/>
      <c r="J225" s="152"/>
      <c r="K225" s="152"/>
      <c r="L225" s="152"/>
      <c r="M225" s="152"/>
      <c r="N225" s="151"/>
      <c r="O225" s="151"/>
      <c r="P225" s="151"/>
      <c r="Q225" s="151"/>
      <c r="R225" s="152"/>
      <c r="S225" s="152"/>
      <c r="T225" s="152"/>
      <c r="U225" s="152"/>
      <c r="V225" s="152"/>
      <c r="W225" s="152"/>
      <c r="X225" s="152"/>
      <c r="Y225" s="152"/>
      <c r="Z225" s="141"/>
      <c r="AA225" s="141"/>
      <c r="AB225" s="141"/>
      <c r="AC225" s="141"/>
      <c r="AD225" s="141"/>
      <c r="AE225" s="141"/>
      <c r="AF225" s="141"/>
      <c r="AG225" s="141" t="s">
        <v>241</v>
      </c>
      <c r="AH225" s="141">
        <v>0</v>
      </c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  <c r="AU225" s="141"/>
      <c r="AV225" s="141"/>
      <c r="AW225" s="141"/>
      <c r="AX225" s="141"/>
      <c r="AY225" s="141"/>
      <c r="AZ225" s="141"/>
      <c r="BA225" s="141"/>
      <c r="BB225" s="141"/>
      <c r="BC225" s="141"/>
      <c r="BD225" s="141"/>
      <c r="BE225" s="141"/>
      <c r="BF225" s="141"/>
      <c r="BG225" s="141"/>
      <c r="BH225" s="141"/>
    </row>
    <row r="226" spans="1:60" outlineLevel="3" x14ac:dyDescent="0.2">
      <c r="A226" s="148"/>
      <c r="B226" s="149"/>
      <c r="C226" s="182" t="s">
        <v>348</v>
      </c>
      <c r="D226" s="154"/>
      <c r="E226" s="155"/>
      <c r="F226" s="152"/>
      <c r="G226" s="152"/>
      <c r="H226" s="152"/>
      <c r="I226" s="152"/>
      <c r="J226" s="152"/>
      <c r="K226" s="152"/>
      <c r="L226" s="152"/>
      <c r="M226" s="152"/>
      <c r="N226" s="151"/>
      <c r="O226" s="151"/>
      <c r="P226" s="151"/>
      <c r="Q226" s="151"/>
      <c r="R226" s="152"/>
      <c r="S226" s="152"/>
      <c r="T226" s="152"/>
      <c r="U226" s="152"/>
      <c r="V226" s="152"/>
      <c r="W226" s="152"/>
      <c r="X226" s="152"/>
      <c r="Y226" s="152"/>
      <c r="Z226" s="141"/>
      <c r="AA226" s="141"/>
      <c r="AB226" s="141"/>
      <c r="AC226" s="141"/>
      <c r="AD226" s="141"/>
      <c r="AE226" s="141"/>
      <c r="AF226" s="141"/>
      <c r="AG226" s="141" t="s">
        <v>241</v>
      </c>
      <c r="AH226" s="141">
        <v>0</v>
      </c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  <c r="AU226" s="141"/>
      <c r="AV226" s="141"/>
      <c r="AW226" s="141"/>
      <c r="AX226" s="141"/>
      <c r="AY226" s="141"/>
      <c r="AZ226" s="141"/>
      <c r="BA226" s="141"/>
      <c r="BB226" s="141"/>
      <c r="BC226" s="141"/>
      <c r="BD226" s="141"/>
      <c r="BE226" s="141"/>
      <c r="BF226" s="141"/>
      <c r="BG226" s="141"/>
      <c r="BH226" s="141"/>
    </row>
    <row r="227" spans="1:60" outlineLevel="3" x14ac:dyDescent="0.2">
      <c r="A227" s="148"/>
      <c r="B227" s="149"/>
      <c r="C227" s="182" t="s">
        <v>470</v>
      </c>
      <c r="D227" s="154"/>
      <c r="E227" s="155">
        <v>1468.55</v>
      </c>
      <c r="F227" s="152"/>
      <c r="G227" s="152"/>
      <c r="H227" s="152"/>
      <c r="I227" s="152"/>
      <c r="J227" s="152"/>
      <c r="K227" s="152"/>
      <c r="L227" s="152"/>
      <c r="M227" s="152"/>
      <c r="N227" s="151"/>
      <c r="O227" s="151"/>
      <c r="P227" s="151"/>
      <c r="Q227" s="151"/>
      <c r="R227" s="152"/>
      <c r="S227" s="152"/>
      <c r="T227" s="152"/>
      <c r="U227" s="152"/>
      <c r="V227" s="152"/>
      <c r="W227" s="152"/>
      <c r="X227" s="152"/>
      <c r="Y227" s="152"/>
      <c r="Z227" s="141"/>
      <c r="AA227" s="141"/>
      <c r="AB227" s="141"/>
      <c r="AC227" s="141"/>
      <c r="AD227" s="141"/>
      <c r="AE227" s="141"/>
      <c r="AF227" s="141"/>
      <c r="AG227" s="141" t="s">
        <v>241</v>
      </c>
      <c r="AH227" s="141">
        <v>0</v>
      </c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  <c r="AU227" s="141"/>
      <c r="AV227" s="141"/>
      <c r="AW227" s="141"/>
      <c r="AX227" s="141"/>
      <c r="AY227" s="141"/>
      <c r="AZ227" s="141"/>
      <c r="BA227" s="141"/>
      <c r="BB227" s="141"/>
      <c r="BC227" s="141"/>
      <c r="BD227" s="141"/>
      <c r="BE227" s="141"/>
      <c r="BF227" s="141"/>
      <c r="BG227" s="141"/>
      <c r="BH227" s="141"/>
    </row>
    <row r="228" spans="1:60" ht="33.75" outlineLevel="1" x14ac:dyDescent="0.2">
      <c r="A228" s="164">
        <v>48</v>
      </c>
      <c r="B228" s="165" t="s">
        <v>471</v>
      </c>
      <c r="C228" s="181" t="s">
        <v>472</v>
      </c>
      <c r="D228" s="166" t="s">
        <v>283</v>
      </c>
      <c r="E228" s="167">
        <v>1359.7484999999999</v>
      </c>
      <c r="F228" s="168"/>
      <c r="G228" s="169">
        <f>ROUND(E228*F228,2)</f>
        <v>0</v>
      </c>
      <c r="H228" s="168"/>
      <c r="I228" s="169">
        <f>ROUND(E228*H228,2)</f>
        <v>0</v>
      </c>
      <c r="J228" s="168"/>
      <c r="K228" s="169">
        <f>ROUND(E228*J228,2)</f>
        <v>0</v>
      </c>
      <c r="L228" s="169">
        <v>21</v>
      </c>
      <c r="M228" s="169">
        <f>G228*(1+L228/100)</f>
        <v>0</v>
      </c>
      <c r="N228" s="167">
        <v>4.4999999999999997E-3</v>
      </c>
      <c r="O228" s="167">
        <f>ROUND(E228*N228,2)</f>
        <v>6.12</v>
      </c>
      <c r="P228" s="167">
        <v>0</v>
      </c>
      <c r="Q228" s="167">
        <f>ROUND(E228*P228,2)</f>
        <v>0</v>
      </c>
      <c r="R228" s="169" t="s">
        <v>469</v>
      </c>
      <c r="S228" s="169" t="s">
        <v>234</v>
      </c>
      <c r="T228" s="170" t="s">
        <v>234</v>
      </c>
      <c r="U228" s="152">
        <v>0</v>
      </c>
      <c r="V228" s="152">
        <f>ROUND(E228*U228,2)</f>
        <v>0</v>
      </c>
      <c r="W228" s="152"/>
      <c r="X228" s="152" t="s">
        <v>276</v>
      </c>
      <c r="Y228" s="152" t="s">
        <v>236</v>
      </c>
      <c r="Z228" s="141"/>
      <c r="AA228" s="141"/>
      <c r="AB228" s="141"/>
      <c r="AC228" s="141"/>
      <c r="AD228" s="141"/>
      <c r="AE228" s="141"/>
      <c r="AF228" s="141"/>
      <c r="AG228" s="141" t="s">
        <v>277</v>
      </c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  <c r="AU228" s="141"/>
      <c r="AV228" s="141"/>
      <c r="AW228" s="141"/>
      <c r="AX228" s="141"/>
      <c r="AY228" s="141"/>
      <c r="AZ228" s="141"/>
      <c r="BA228" s="141"/>
      <c r="BB228" s="141"/>
      <c r="BC228" s="141"/>
      <c r="BD228" s="141"/>
      <c r="BE228" s="141"/>
      <c r="BF228" s="141"/>
      <c r="BG228" s="141"/>
      <c r="BH228" s="141"/>
    </row>
    <row r="229" spans="1:60" outlineLevel="2" x14ac:dyDescent="0.2">
      <c r="A229" s="148"/>
      <c r="B229" s="149"/>
      <c r="C229" s="182" t="s">
        <v>473</v>
      </c>
      <c r="D229" s="154"/>
      <c r="E229" s="155">
        <v>1359.7484999999999</v>
      </c>
      <c r="F229" s="152"/>
      <c r="G229" s="152"/>
      <c r="H229" s="152"/>
      <c r="I229" s="152"/>
      <c r="J229" s="152"/>
      <c r="K229" s="152"/>
      <c r="L229" s="152"/>
      <c r="M229" s="152"/>
      <c r="N229" s="151"/>
      <c r="O229" s="151"/>
      <c r="P229" s="151"/>
      <c r="Q229" s="151"/>
      <c r="R229" s="152"/>
      <c r="S229" s="152"/>
      <c r="T229" s="152"/>
      <c r="U229" s="152"/>
      <c r="V229" s="152"/>
      <c r="W229" s="152"/>
      <c r="X229" s="152"/>
      <c r="Y229" s="152"/>
      <c r="Z229" s="141"/>
      <c r="AA229" s="141"/>
      <c r="AB229" s="141"/>
      <c r="AC229" s="141"/>
      <c r="AD229" s="141"/>
      <c r="AE229" s="141"/>
      <c r="AF229" s="141"/>
      <c r="AG229" s="141" t="s">
        <v>241</v>
      </c>
      <c r="AH229" s="141">
        <v>0</v>
      </c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  <c r="AU229" s="141"/>
      <c r="AV229" s="141"/>
      <c r="AW229" s="141"/>
      <c r="AX229" s="141"/>
      <c r="AY229" s="141"/>
      <c r="AZ229" s="141"/>
      <c r="BA229" s="141"/>
      <c r="BB229" s="141"/>
      <c r="BC229" s="141"/>
      <c r="BD229" s="141"/>
      <c r="BE229" s="141"/>
      <c r="BF229" s="141"/>
      <c r="BG229" s="141"/>
      <c r="BH229" s="141"/>
    </row>
    <row r="230" spans="1:60" outlineLevel="1" x14ac:dyDescent="0.2">
      <c r="A230" s="148">
        <v>49</v>
      </c>
      <c r="B230" s="149" t="s">
        <v>474</v>
      </c>
      <c r="C230" s="184" t="s">
        <v>475</v>
      </c>
      <c r="D230" s="150" t="s">
        <v>0</v>
      </c>
      <c r="E230" s="179"/>
      <c r="F230" s="153"/>
      <c r="G230" s="152">
        <f>ROUND(E230*F230,2)</f>
        <v>0</v>
      </c>
      <c r="H230" s="153"/>
      <c r="I230" s="152">
        <f>ROUND(E230*H230,2)</f>
        <v>0</v>
      </c>
      <c r="J230" s="153"/>
      <c r="K230" s="152">
        <f>ROUND(E230*J230,2)</f>
        <v>0</v>
      </c>
      <c r="L230" s="152">
        <v>21</v>
      </c>
      <c r="M230" s="152">
        <f>G230*(1+L230/100)</f>
        <v>0</v>
      </c>
      <c r="N230" s="151">
        <v>0</v>
      </c>
      <c r="O230" s="151">
        <f>ROUND(E230*N230,2)</f>
        <v>0</v>
      </c>
      <c r="P230" s="151">
        <v>0</v>
      </c>
      <c r="Q230" s="151">
        <f>ROUND(E230*P230,2)</f>
        <v>0</v>
      </c>
      <c r="R230" s="152" t="s">
        <v>442</v>
      </c>
      <c r="S230" s="152" t="s">
        <v>234</v>
      </c>
      <c r="T230" s="152" t="s">
        <v>234</v>
      </c>
      <c r="U230" s="152">
        <v>0</v>
      </c>
      <c r="V230" s="152">
        <f>ROUND(E230*U230,2)</f>
        <v>0</v>
      </c>
      <c r="W230" s="152"/>
      <c r="X230" s="152" t="s">
        <v>435</v>
      </c>
      <c r="Y230" s="152" t="s">
        <v>236</v>
      </c>
      <c r="Z230" s="141"/>
      <c r="AA230" s="141"/>
      <c r="AB230" s="141"/>
      <c r="AC230" s="141"/>
      <c r="AD230" s="141"/>
      <c r="AE230" s="141"/>
      <c r="AF230" s="141"/>
      <c r="AG230" s="141" t="s">
        <v>436</v>
      </c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  <c r="AU230" s="141"/>
      <c r="AV230" s="141"/>
      <c r="AW230" s="141"/>
      <c r="AX230" s="141"/>
      <c r="AY230" s="141"/>
      <c r="AZ230" s="141"/>
      <c r="BA230" s="141"/>
      <c r="BB230" s="141"/>
      <c r="BC230" s="141"/>
      <c r="BD230" s="141"/>
      <c r="BE230" s="141"/>
      <c r="BF230" s="141"/>
      <c r="BG230" s="141"/>
      <c r="BH230" s="141"/>
    </row>
    <row r="231" spans="1:60" outlineLevel="2" x14ac:dyDescent="0.2">
      <c r="A231" s="148"/>
      <c r="B231" s="149"/>
      <c r="C231" s="269" t="s">
        <v>476</v>
      </c>
      <c r="D231" s="270"/>
      <c r="E231" s="270"/>
      <c r="F231" s="270"/>
      <c r="G231" s="270"/>
      <c r="H231" s="152"/>
      <c r="I231" s="152"/>
      <c r="J231" s="152"/>
      <c r="K231" s="152"/>
      <c r="L231" s="152"/>
      <c r="M231" s="152"/>
      <c r="N231" s="151"/>
      <c r="O231" s="151"/>
      <c r="P231" s="151"/>
      <c r="Q231" s="151"/>
      <c r="R231" s="152"/>
      <c r="S231" s="152"/>
      <c r="T231" s="152"/>
      <c r="U231" s="152"/>
      <c r="V231" s="152"/>
      <c r="W231" s="152"/>
      <c r="X231" s="152"/>
      <c r="Y231" s="152"/>
      <c r="Z231" s="141"/>
      <c r="AA231" s="141"/>
      <c r="AB231" s="141"/>
      <c r="AC231" s="141"/>
      <c r="AD231" s="141"/>
      <c r="AE231" s="141"/>
      <c r="AF231" s="141"/>
      <c r="AG231" s="141" t="s">
        <v>239</v>
      </c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  <c r="AU231" s="141"/>
      <c r="AV231" s="141"/>
      <c r="AW231" s="141"/>
      <c r="AX231" s="141"/>
      <c r="AY231" s="141"/>
      <c r="AZ231" s="141"/>
      <c r="BA231" s="141"/>
      <c r="BB231" s="141"/>
      <c r="BC231" s="141"/>
      <c r="BD231" s="141"/>
      <c r="BE231" s="141"/>
      <c r="BF231" s="141"/>
      <c r="BG231" s="141"/>
      <c r="BH231" s="141"/>
    </row>
    <row r="232" spans="1:60" x14ac:dyDescent="0.2">
      <c r="A232" s="157" t="s">
        <v>228</v>
      </c>
      <c r="B232" s="158" t="s">
        <v>162</v>
      </c>
      <c r="C232" s="180" t="s">
        <v>163</v>
      </c>
      <c r="D232" s="159"/>
      <c r="E232" s="160"/>
      <c r="F232" s="161"/>
      <c r="G232" s="161">
        <f>SUMIF(AG233:AG241,"&lt;&gt;NOR",G233:G241)</f>
        <v>0</v>
      </c>
      <c r="H232" s="161"/>
      <c r="I232" s="161">
        <f>SUM(I233:I241)</f>
        <v>0</v>
      </c>
      <c r="J232" s="161"/>
      <c r="K232" s="161">
        <f>SUM(K233:K241)</f>
        <v>0</v>
      </c>
      <c r="L232" s="161"/>
      <c r="M232" s="161">
        <f>SUM(M233:M241)</f>
        <v>0</v>
      </c>
      <c r="N232" s="160"/>
      <c r="O232" s="160">
        <f>SUM(O233:O241)</f>
        <v>0.05</v>
      </c>
      <c r="P232" s="160"/>
      <c r="Q232" s="160">
        <f>SUM(Q233:Q241)</f>
        <v>0</v>
      </c>
      <c r="R232" s="161"/>
      <c r="S232" s="161"/>
      <c r="T232" s="162"/>
      <c r="U232" s="156"/>
      <c r="V232" s="156">
        <f>SUM(V233:V241)</f>
        <v>77.42</v>
      </c>
      <c r="W232" s="156"/>
      <c r="X232" s="156"/>
      <c r="Y232" s="156"/>
      <c r="AG232" t="s">
        <v>229</v>
      </c>
    </row>
    <row r="233" spans="1:60" outlineLevel="1" x14ac:dyDescent="0.2">
      <c r="A233" s="164">
        <v>50</v>
      </c>
      <c r="B233" s="165" t="s">
        <v>477</v>
      </c>
      <c r="C233" s="181" t="s">
        <v>478</v>
      </c>
      <c r="D233" s="166" t="s">
        <v>283</v>
      </c>
      <c r="E233" s="167">
        <v>70.38</v>
      </c>
      <c r="F233" s="168"/>
      <c r="G233" s="169">
        <f>ROUND(E233*F233,2)</f>
        <v>0</v>
      </c>
      <c r="H233" s="168"/>
      <c r="I233" s="169">
        <f>ROUND(E233*H233,2)</f>
        <v>0</v>
      </c>
      <c r="J233" s="168"/>
      <c r="K233" s="169">
        <f>ROUND(E233*J233,2)</f>
        <v>0</v>
      </c>
      <c r="L233" s="169">
        <v>21</v>
      </c>
      <c r="M233" s="169">
        <f>G233*(1+L233/100)</f>
        <v>0</v>
      </c>
      <c r="N233" s="167">
        <v>6.8999999999999997E-4</v>
      </c>
      <c r="O233" s="167">
        <f>ROUND(E233*N233,2)</f>
        <v>0.05</v>
      </c>
      <c r="P233" s="167">
        <v>0</v>
      </c>
      <c r="Q233" s="167">
        <f>ROUND(E233*P233,2)</f>
        <v>0</v>
      </c>
      <c r="R233" s="169"/>
      <c r="S233" s="169" t="s">
        <v>267</v>
      </c>
      <c r="T233" s="170" t="s">
        <v>275</v>
      </c>
      <c r="U233" s="152">
        <v>1.1000000000000001</v>
      </c>
      <c r="V233" s="152">
        <f>ROUND(E233*U233,2)</f>
        <v>77.42</v>
      </c>
      <c r="W233" s="152"/>
      <c r="X233" s="152" t="s">
        <v>285</v>
      </c>
      <c r="Y233" s="152" t="s">
        <v>236</v>
      </c>
      <c r="Z233" s="141"/>
      <c r="AA233" s="141"/>
      <c r="AB233" s="141"/>
      <c r="AC233" s="141"/>
      <c r="AD233" s="141"/>
      <c r="AE233" s="141"/>
      <c r="AF233" s="141"/>
      <c r="AG233" s="141" t="s">
        <v>286</v>
      </c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  <c r="AU233" s="141"/>
      <c r="AV233" s="141"/>
      <c r="AW233" s="141"/>
      <c r="AX233" s="141"/>
      <c r="AY233" s="141"/>
      <c r="AZ233" s="141"/>
      <c r="BA233" s="141"/>
      <c r="BB233" s="141"/>
      <c r="BC233" s="141"/>
      <c r="BD233" s="141"/>
      <c r="BE233" s="141"/>
      <c r="BF233" s="141"/>
      <c r="BG233" s="141"/>
      <c r="BH233" s="141"/>
    </row>
    <row r="234" spans="1:60" outlineLevel="2" x14ac:dyDescent="0.2">
      <c r="A234" s="148"/>
      <c r="B234" s="149"/>
      <c r="C234" s="253" t="s">
        <v>318</v>
      </c>
      <c r="D234" s="254"/>
      <c r="E234" s="254"/>
      <c r="F234" s="254"/>
      <c r="G234" s="254"/>
      <c r="H234" s="152"/>
      <c r="I234" s="152"/>
      <c r="J234" s="152"/>
      <c r="K234" s="152"/>
      <c r="L234" s="152"/>
      <c r="M234" s="152"/>
      <c r="N234" s="151"/>
      <c r="O234" s="151"/>
      <c r="P234" s="151"/>
      <c r="Q234" s="151"/>
      <c r="R234" s="152"/>
      <c r="S234" s="152"/>
      <c r="T234" s="152"/>
      <c r="U234" s="152"/>
      <c r="V234" s="152"/>
      <c r="W234" s="152"/>
      <c r="X234" s="152"/>
      <c r="Y234" s="152"/>
      <c r="Z234" s="141"/>
      <c r="AA234" s="141"/>
      <c r="AB234" s="141"/>
      <c r="AC234" s="141"/>
      <c r="AD234" s="141"/>
      <c r="AE234" s="141"/>
      <c r="AF234" s="141"/>
      <c r="AG234" s="141" t="s">
        <v>246</v>
      </c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  <c r="AU234" s="141"/>
      <c r="AV234" s="141"/>
      <c r="AW234" s="141"/>
      <c r="AX234" s="141"/>
      <c r="AY234" s="141"/>
      <c r="AZ234" s="141"/>
      <c r="BA234" s="141"/>
      <c r="BB234" s="141"/>
      <c r="BC234" s="141"/>
      <c r="BD234" s="141"/>
      <c r="BE234" s="141"/>
      <c r="BF234" s="141"/>
      <c r="BG234" s="141"/>
      <c r="BH234" s="141"/>
    </row>
    <row r="235" spans="1:60" outlineLevel="2" x14ac:dyDescent="0.2">
      <c r="A235" s="148"/>
      <c r="B235" s="149"/>
      <c r="C235" s="182" t="s">
        <v>324</v>
      </c>
      <c r="D235" s="154"/>
      <c r="E235" s="155"/>
      <c r="F235" s="152"/>
      <c r="G235" s="152"/>
      <c r="H235" s="152"/>
      <c r="I235" s="152"/>
      <c r="J235" s="152"/>
      <c r="K235" s="152"/>
      <c r="L235" s="152"/>
      <c r="M235" s="152"/>
      <c r="N235" s="151"/>
      <c r="O235" s="151"/>
      <c r="P235" s="151"/>
      <c r="Q235" s="151"/>
      <c r="R235" s="152"/>
      <c r="S235" s="152"/>
      <c r="T235" s="152"/>
      <c r="U235" s="152"/>
      <c r="V235" s="152"/>
      <c r="W235" s="152"/>
      <c r="X235" s="152"/>
      <c r="Y235" s="152"/>
      <c r="Z235" s="141"/>
      <c r="AA235" s="141"/>
      <c r="AB235" s="141"/>
      <c r="AC235" s="141"/>
      <c r="AD235" s="141"/>
      <c r="AE235" s="141"/>
      <c r="AF235" s="141"/>
      <c r="AG235" s="141" t="s">
        <v>241</v>
      </c>
      <c r="AH235" s="141">
        <v>0</v>
      </c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  <c r="AU235" s="141"/>
      <c r="AV235" s="141"/>
      <c r="AW235" s="141"/>
      <c r="AX235" s="141"/>
      <c r="AY235" s="141"/>
      <c r="AZ235" s="141"/>
      <c r="BA235" s="141"/>
      <c r="BB235" s="141"/>
      <c r="BC235" s="141"/>
      <c r="BD235" s="141"/>
      <c r="BE235" s="141"/>
      <c r="BF235" s="141"/>
      <c r="BG235" s="141"/>
      <c r="BH235" s="141"/>
    </row>
    <row r="236" spans="1:60" outlineLevel="3" x14ac:dyDescent="0.2">
      <c r="A236" s="148"/>
      <c r="B236" s="149"/>
      <c r="C236" s="182" t="s">
        <v>365</v>
      </c>
      <c r="D236" s="154"/>
      <c r="E236" s="155"/>
      <c r="F236" s="152"/>
      <c r="G236" s="152"/>
      <c r="H236" s="152"/>
      <c r="I236" s="152"/>
      <c r="J236" s="152"/>
      <c r="K236" s="152"/>
      <c r="L236" s="152"/>
      <c r="M236" s="152"/>
      <c r="N236" s="151"/>
      <c r="O236" s="151"/>
      <c r="P236" s="151"/>
      <c r="Q236" s="151"/>
      <c r="R236" s="152"/>
      <c r="S236" s="152"/>
      <c r="T236" s="152"/>
      <c r="U236" s="152"/>
      <c r="V236" s="152"/>
      <c r="W236" s="152"/>
      <c r="X236" s="152"/>
      <c r="Y236" s="152"/>
      <c r="Z236" s="141"/>
      <c r="AA236" s="141"/>
      <c r="AB236" s="141"/>
      <c r="AC236" s="141"/>
      <c r="AD236" s="141"/>
      <c r="AE236" s="141"/>
      <c r="AF236" s="141"/>
      <c r="AG236" s="141" t="s">
        <v>241</v>
      </c>
      <c r="AH236" s="141">
        <v>0</v>
      </c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  <c r="AU236" s="141"/>
      <c r="AV236" s="141"/>
      <c r="AW236" s="141"/>
      <c r="AX236" s="141"/>
      <c r="AY236" s="141"/>
      <c r="AZ236" s="141"/>
      <c r="BA236" s="141"/>
      <c r="BB236" s="141"/>
      <c r="BC236" s="141"/>
      <c r="BD236" s="141"/>
      <c r="BE236" s="141"/>
      <c r="BF236" s="141"/>
      <c r="BG236" s="141"/>
      <c r="BH236" s="141"/>
    </row>
    <row r="237" spans="1:60" outlineLevel="3" x14ac:dyDescent="0.2">
      <c r="A237" s="148"/>
      <c r="B237" s="149"/>
      <c r="C237" s="182" t="s">
        <v>479</v>
      </c>
      <c r="D237" s="154"/>
      <c r="E237" s="155">
        <v>1.26</v>
      </c>
      <c r="F237" s="152"/>
      <c r="G237" s="152"/>
      <c r="H237" s="152"/>
      <c r="I237" s="152"/>
      <c r="J237" s="152"/>
      <c r="K237" s="152"/>
      <c r="L237" s="152"/>
      <c r="M237" s="152"/>
      <c r="N237" s="151"/>
      <c r="O237" s="151"/>
      <c r="P237" s="151"/>
      <c r="Q237" s="151"/>
      <c r="R237" s="152"/>
      <c r="S237" s="152"/>
      <c r="T237" s="152"/>
      <c r="U237" s="152"/>
      <c r="V237" s="152"/>
      <c r="W237" s="152"/>
      <c r="X237" s="152"/>
      <c r="Y237" s="152"/>
      <c r="Z237" s="141"/>
      <c r="AA237" s="141"/>
      <c r="AB237" s="141"/>
      <c r="AC237" s="141"/>
      <c r="AD237" s="141"/>
      <c r="AE237" s="141"/>
      <c r="AF237" s="141"/>
      <c r="AG237" s="141" t="s">
        <v>241</v>
      </c>
      <c r="AH237" s="141">
        <v>0</v>
      </c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  <c r="AU237" s="141"/>
      <c r="AV237" s="141"/>
      <c r="AW237" s="141"/>
      <c r="AX237" s="141"/>
      <c r="AY237" s="141"/>
      <c r="AZ237" s="141"/>
      <c r="BA237" s="141"/>
      <c r="BB237" s="141"/>
      <c r="BC237" s="141"/>
      <c r="BD237" s="141"/>
      <c r="BE237" s="141"/>
      <c r="BF237" s="141"/>
      <c r="BG237" s="141"/>
      <c r="BH237" s="141"/>
    </row>
    <row r="238" spans="1:60" outlineLevel="3" x14ac:dyDescent="0.2">
      <c r="A238" s="148"/>
      <c r="B238" s="149"/>
      <c r="C238" s="182" t="s">
        <v>480</v>
      </c>
      <c r="D238" s="154"/>
      <c r="E238" s="155">
        <v>21.03</v>
      </c>
      <c r="F238" s="152"/>
      <c r="G238" s="152"/>
      <c r="H238" s="152"/>
      <c r="I238" s="152"/>
      <c r="J238" s="152"/>
      <c r="K238" s="152"/>
      <c r="L238" s="152"/>
      <c r="M238" s="152"/>
      <c r="N238" s="151"/>
      <c r="O238" s="151"/>
      <c r="P238" s="151"/>
      <c r="Q238" s="151"/>
      <c r="R238" s="152"/>
      <c r="S238" s="152"/>
      <c r="T238" s="152"/>
      <c r="U238" s="152"/>
      <c r="V238" s="152"/>
      <c r="W238" s="152"/>
      <c r="X238" s="152"/>
      <c r="Y238" s="152"/>
      <c r="Z238" s="141"/>
      <c r="AA238" s="141"/>
      <c r="AB238" s="141"/>
      <c r="AC238" s="141"/>
      <c r="AD238" s="141"/>
      <c r="AE238" s="141"/>
      <c r="AF238" s="141"/>
      <c r="AG238" s="141" t="s">
        <v>241</v>
      </c>
      <c r="AH238" s="141">
        <v>0</v>
      </c>
      <c r="AI238" s="141"/>
      <c r="AJ238" s="141"/>
      <c r="AK238" s="141"/>
      <c r="AL238" s="141"/>
      <c r="AM238" s="141"/>
      <c r="AN238" s="141"/>
      <c r="AO238" s="141"/>
      <c r="AP238" s="141"/>
      <c r="AQ238" s="141"/>
      <c r="AR238" s="141"/>
      <c r="AS238" s="141"/>
      <c r="AT238" s="141"/>
      <c r="AU238" s="141"/>
      <c r="AV238" s="141"/>
      <c r="AW238" s="141"/>
      <c r="AX238" s="141"/>
      <c r="AY238" s="141"/>
      <c r="AZ238" s="141"/>
      <c r="BA238" s="141"/>
      <c r="BB238" s="141"/>
      <c r="BC238" s="141"/>
      <c r="BD238" s="141"/>
      <c r="BE238" s="141"/>
      <c r="BF238" s="141"/>
      <c r="BG238" s="141"/>
      <c r="BH238" s="141"/>
    </row>
    <row r="239" spans="1:60" outlineLevel="3" x14ac:dyDescent="0.2">
      <c r="A239" s="148"/>
      <c r="B239" s="149"/>
      <c r="C239" s="182" t="s">
        <v>481</v>
      </c>
      <c r="D239" s="154"/>
      <c r="E239" s="155">
        <v>48.09</v>
      </c>
      <c r="F239" s="152"/>
      <c r="G239" s="152"/>
      <c r="H239" s="152"/>
      <c r="I239" s="152"/>
      <c r="J239" s="152"/>
      <c r="K239" s="152"/>
      <c r="L239" s="152"/>
      <c r="M239" s="152"/>
      <c r="N239" s="151"/>
      <c r="O239" s="151"/>
      <c r="P239" s="151"/>
      <c r="Q239" s="151"/>
      <c r="R239" s="152"/>
      <c r="S239" s="152"/>
      <c r="T239" s="152"/>
      <c r="U239" s="152"/>
      <c r="V239" s="152"/>
      <c r="W239" s="152"/>
      <c r="X239" s="152"/>
      <c r="Y239" s="152"/>
      <c r="Z239" s="141"/>
      <c r="AA239" s="141"/>
      <c r="AB239" s="141"/>
      <c r="AC239" s="141"/>
      <c r="AD239" s="141"/>
      <c r="AE239" s="141"/>
      <c r="AF239" s="141"/>
      <c r="AG239" s="141" t="s">
        <v>241</v>
      </c>
      <c r="AH239" s="141">
        <v>0</v>
      </c>
      <c r="AI239" s="141"/>
      <c r="AJ239" s="141"/>
      <c r="AK239" s="141"/>
      <c r="AL239" s="141"/>
      <c r="AM239" s="141"/>
      <c r="AN239" s="141"/>
      <c r="AO239" s="141"/>
      <c r="AP239" s="141"/>
      <c r="AQ239" s="141"/>
      <c r="AR239" s="141"/>
      <c r="AS239" s="141"/>
      <c r="AT239" s="141"/>
      <c r="AU239" s="141"/>
      <c r="AV239" s="141"/>
      <c r="AW239" s="141"/>
      <c r="AX239" s="141"/>
      <c r="AY239" s="141"/>
      <c r="AZ239" s="141"/>
      <c r="BA239" s="141"/>
      <c r="BB239" s="141"/>
      <c r="BC239" s="141"/>
      <c r="BD239" s="141"/>
      <c r="BE239" s="141"/>
      <c r="BF239" s="141"/>
      <c r="BG239" s="141"/>
      <c r="BH239" s="141"/>
    </row>
    <row r="240" spans="1:60" outlineLevel="1" x14ac:dyDescent="0.2">
      <c r="A240" s="148">
        <v>51</v>
      </c>
      <c r="B240" s="149" t="s">
        <v>482</v>
      </c>
      <c r="C240" s="184" t="s">
        <v>483</v>
      </c>
      <c r="D240" s="150" t="s">
        <v>0</v>
      </c>
      <c r="E240" s="179"/>
      <c r="F240" s="153"/>
      <c r="G240" s="152">
        <f>ROUND(E240*F240,2)</f>
        <v>0</v>
      </c>
      <c r="H240" s="153"/>
      <c r="I240" s="152">
        <f>ROUND(E240*H240,2)</f>
        <v>0</v>
      </c>
      <c r="J240" s="153"/>
      <c r="K240" s="152">
        <f>ROUND(E240*J240,2)</f>
        <v>0</v>
      </c>
      <c r="L240" s="152">
        <v>21</v>
      </c>
      <c r="M240" s="152">
        <f>G240*(1+L240/100)</f>
        <v>0</v>
      </c>
      <c r="N240" s="151">
        <v>0</v>
      </c>
      <c r="O240" s="151">
        <f>ROUND(E240*N240,2)</f>
        <v>0</v>
      </c>
      <c r="P240" s="151">
        <v>0</v>
      </c>
      <c r="Q240" s="151">
        <f>ROUND(E240*P240,2)</f>
        <v>0</v>
      </c>
      <c r="R240" s="152" t="s">
        <v>484</v>
      </c>
      <c r="S240" s="152" t="s">
        <v>234</v>
      </c>
      <c r="T240" s="152" t="s">
        <v>234</v>
      </c>
      <c r="U240" s="152">
        <v>0</v>
      </c>
      <c r="V240" s="152">
        <f>ROUND(E240*U240,2)</f>
        <v>0</v>
      </c>
      <c r="W240" s="152"/>
      <c r="X240" s="152" t="s">
        <v>435</v>
      </c>
      <c r="Y240" s="152" t="s">
        <v>236</v>
      </c>
      <c r="Z240" s="141"/>
      <c r="AA240" s="141"/>
      <c r="AB240" s="141"/>
      <c r="AC240" s="141"/>
      <c r="AD240" s="141"/>
      <c r="AE240" s="141"/>
      <c r="AF240" s="141"/>
      <c r="AG240" s="141" t="s">
        <v>436</v>
      </c>
      <c r="AH240" s="141"/>
      <c r="AI240" s="141"/>
      <c r="AJ240" s="141"/>
      <c r="AK240" s="141"/>
      <c r="AL240" s="141"/>
      <c r="AM240" s="141"/>
      <c r="AN240" s="141"/>
      <c r="AO240" s="141"/>
      <c r="AP240" s="141"/>
      <c r="AQ240" s="141"/>
      <c r="AR240" s="141"/>
      <c r="AS240" s="141"/>
      <c r="AT240" s="141"/>
      <c r="AU240" s="141"/>
      <c r="AV240" s="141"/>
      <c r="AW240" s="141"/>
      <c r="AX240" s="141"/>
      <c r="AY240" s="141"/>
      <c r="AZ240" s="141"/>
      <c r="BA240" s="141"/>
      <c r="BB240" s="141"/>
      <c r="BC240" s="141"/>
      <c r="BD240" s="141"/>
      <c r="BE240" s="141"/>
      <c r="BF240" s="141"/>
      <c r="BG240" s="141"/>
      <c r="BH240" s="141"/>
    </row>
    <row r="241" spans="1:60" outlineLevel="2" x14ac:dyDescent="0.2">
      <c r="A241" s="148"/>
      <c r="B241" s="149"/>
      <c r="C241" s="269" t="s">
        <v>485</v>
      </c>
      <c r="D241" s="270"/>
      <c r="E241" s="270"/>
      <c r="F241" s="270"/>
      <c r="G241" s="270"/>
      <c r="H241" s="152"/>
      <c r="I241" s="152"/>
      <c r="J241" s="152"/>
      <c r="K241" s="152"/>
      <c r="L241" s="152"/>
      <c r="M241" s="152"/>
      <c r="N241" s="151"/>
      <c r="O241" s="151"/>
      <c r="P241" s="151"/>
      <c r="Q241" s="151"/>
      <c r="R241" s="152"/>
      <c r="S241" s="152"/>
      <c r="T241" s="152"/>
      <c r="U241" s="152"/>
      <c r="V241" s="152"/>
      <c r="W241" s="152"/>
      <c r="X241" s="152"/>
      <c r="Y241" s="152"/>
      <c r="Z241" s="141"/>
      <c r="AA241" s="141"/>
      <c r="AB241" s="141"/>
      <c r="AC241" s="141"/>
      <c r="AD241" s="141"/>
      <c r="AE241" s="141"/>
      <c r="AF241" s="141"/>
      <c r="AG241" s="141" t="s">
        <v>239</v>
      </c>
      <c r="AH241" s="141"/>
      <c r="AI241" s="141"/>
      <c r="AJ241" s="141"/>
      <c r="AK241" s="141"/>
      <c r="AL241" s="141"/>
      <c r="AM241" s="141"/>
      <c r="AN241" s="141"/>
      <c r="AO241" s="141"/>
      <c r="AP241" s="141"/>
      <c r="AQ241" s="141"/>
      <c r="AR241" s="141"/>
      <c r="AS241" s="141"/>
      <c r="AT241" s="141"/>
      <c r="AU241" s="141"/>
      <c r="AV241" s="141"/>
      <c r="AW241" s="141"/>
      <c r="AX241" s="141"/>
      <c r="AY241" s="141"/>
      <c r="AZ241" s="141"/>
      <c r="BA241" s="141"/>
      <c r="BB241" s="141"/>
      <c r="BC241" s="141"/>
      <c r="BD241" s="141"/>
      <c r="BE241" s="141"/>
      <c r="BF241" s="141"/>
      <c r="BG241" s="141"/>
      <c r="BH241" s="141"/>
    </row>
    <row r="242" spans="1:60" x14ac:dyDescent="0.2">
      <c r="A242" s="157" t="s">
        <v>228</v>
      </c>
      <c r="B242" s="158" t="s">
        <v>172</v>
      </c>
      <c r="C242" s="180" t="s">
        <v>173</v>
      </c>
      <c r="D242" s="159"/>
      <c r="E242" s="160"/>
      <c r="F242" s="161"/>
      <c r="G242" s="161">
        <f>SUMIF(AG243:AG246,"&lt;&gt;NOR",G243:G246)</f>
        <v>0</v>
      </c>
      <c r="H242" s="161"/>
      <c r="I242" s="161">
        <f>SUM(I243:I246)</f>
        <v>0</v>
      </c>
      <c r="J242" s="161"/>
      <c r="K242" s="161">
        <f>SUM(K243:K246)</f>
        <v>0</v>
      </c>
      <c r="L242" s="161"/>
      <c r="M242" s="161">
        <f>SUM(M243:M246)</f>
        <v>0</v>
      </c>
      <c r="N242" s="160"/>
      <c r="O242" s="160">
        <f>SUM(O243:O246)</f>
        <v>5.21</v>
      </c>
      <c r="P242" s="160"/>
      <c r="Q242" s="160">
        <f>SUM(Q243:Q246)</f>
        <v>0</v>
      </c>
      <c r="R242" s="161"/>
      <c r="S242" s="161"/>
      <c r="T242" s="162"/>
      <c r="U242" s="156"/>
      <c r="V242" s="156">
        <f>SUM(V243:V246)</f>
        <v>109</v>
      </c>
      <c r="W242" s="156"/>
      <c r="X242" s="156"/>
      <c r="Y242" s="156"/>
      <c r="AG242" t="s">
        <v>229</v>
      </c>
    </row>
    <row r="243" spans="1:60" outlineLevel="1" x14ac:dyDescent="0.2">
      <c r="A243" s="164">
        <v>52</v>
      </c>
      <c r="B243" s="165" t="s">
        <v>486</v>
      </c>
      <c r="C243" s="181" t="s">
        <v>487</v>
      </c>
      <c r="D243" s="166" t="s">
        <v>283</v>
      </c>
      <c r="E243" s="167">
        <v>807.42650000000003</v>
      </c>
      <c r="F243" s="168"/>
      <c r="G243" s="169">
        <f>ROUND(E243*F243,2)</f>
        <v>0</v>
      </c>
      <c r="H243" s="168"/>
      <c r="I243" s="169">
        <f>ROUND(E243*H243,2)</f>
        <v>0</v>
      </c>
      <c r="J243" s="168"/>
      <c r="K243" s="169">
        <f>ROUND(E243*J243,2)</f>
        <v>0</v>
      </c>
      <c r="L243" s="169">
        <v>21</v>
      </c>
      <c r="M243" s="169">
        <f>G243*(1+L243/100)</f>
        <v>0</v>
      </c>
      <c r="N243" s="167">
        <v>6.45E-3</v>
      </c>
      <c r="O243" s="167">
        <f>ROUND(E243*N243,2)</f>
        <v>5.21</v>
      </c>
      <c r="P243" s="167">
        <v>0</v>
      </c>
      <c r="Q243" s="167">
        <f>ROUND(E243*P243,2)</f>
        <v>0</v>
      </c>
      <c r="R243" s="169"/>
      <c r="S243" s="169" t="s">
        <v>267</v>
      </c>
      <c r="T243" s="170" t="s">
        <v>275</v>
      </c>
      <c r="U243" s="152">
        <v>0.13500000000000001</v>
      </c>
      <c r="V243" s="152">
        <f>ROUND(E243*U243,2)</f>
        <v>109</v>
      </c>
      <c r="W243" s="152"/>
      <c r="X243" s="152" t="s">
        <v>285</v>
      </c>
      <c r="Y243" s="152" t="s">
        <v>236</v>
      </c>
      <c r="Z243" s="141"/>
      <c r="AA243" s="141"/>
      <c r="AB243" s="141"/>
      <c r="AC243" s="141"/>
      <c r="AD243" s="141"/>
      <c r="AE243" s="141"/>
      <c r="AF243" s="141"/>
      <c r="AG243" s="141" t="s">
        <v>286</v>
      </c>
      <c r="AH243" s="141"/>
      <c r="AI243" s="141"/>
      <c r="AJ243" s="141"/>
      <c r="AK243" s="141"/>
      <c r="AL243" s="141"/>
      <c r="AM243" s="141"/>
      <c r="AN243" s="141"/>
      <c r="AO243" s="141"/>
      <c r="AP243" s="141"/>
      <c r="AQ243" s="141"/>
      <c r="AR243" s="141"/>
      <c r="AS243" s="141"/>
      <c r="AT243" s="141"/>
      <c r="AU243" s="141"/>
      <c r="AV243" s="141"/>
      <c r="AW243" s="141"/>
      <c r="AX243" s="141"/>
      <c r="AY243" s="141"/>
      <c r="AZ243" s="141"/>
      <c r="BA243" s="141"/>
      <c r="BB243" s="141"/>
      <c r="BC243" s="141"/>
      <c r="BD243" s="141"/>
      <c r="BE243" s="141"/>
      <c r="BF243" s="141"/>
      <c r="BG243" s="141"/>
      <c r="BH243" s="141"/>
    </row>
    <row r="244" spans="1:60" outlineLevel="2" x14ac:dyDescent="0.2">
      <c r="A244" s="148"/>
      <c r="B244" s="149"/>
      <c r="C244" s="182" t="s">
        <v>463</v>
      </c>
      <c r="D244" s="154"/>
      <c r="E244" s="155">
        <v>807.42650000000003</v>
      </c>
      <c r="F244" s="152"/>
      <c r="G244" s="152"/>
      <c r="H244" s="152"/>
      <c r="I244" s="152"/>
      <c r="J244" s="152"/>
      <c r="K244" s="152"/>
      <c r="L244" s="152"/>
      <c r="M244" s="152"/>
      <c r="N244" s="151"/>
      <c r="O244" s="151"/>
      <c r="P244" s="151"/>
      <c r="Q244" s="151"/>
      <c r="R244" s="152"/>
      <c r="S244" s="152"/>
      <c r="T244" s="152"/>
      <c r="U244" s="152"/>
      <c r="V244" s="152"/>
      <c r="W244" s="152"/>
      <c r="X244" s="152"/>
      <c r="Y244" s="152"/>
      <c r="Z244" s="141"/>
      <c r="AA244" s="141"/>
      <c r="AB244" s="141"/>
      <c r="AC244" s="141"/>
      <c r="AD244" s="141"/>
      <c r="AE244" s="141"/>
      <c r="AF244" s="141"/>
      <c r="AG244" s="141" t="s">
        <v>241</v>
      </c>
      <c r="AH244" s="141">
        <v>0</v>
      </c>
      <c r="AI244" s="141"/>
      <c r="AJ244" s="141"/>
      <c r="AK244" s="141"/>
      <c r="AL244" s="141"/>
      <c r="AM244" s="141"/>
      <c r="AN244" s="141"/>
      <c r="AO244" s="141"/>
      <c r="AP244" s="141"/>
      <c r="AQ244" s="141"/>
      <c r="AR244" s="141"/>
      <c r="AS244" s="141"/>
      <c r="AT244" s="141"/>
      <c r="AU244" s="141"/>
      <c r="AV244" s="141"/>
      <c r="AW244" s="141"/>
      <c r="AX244" s="141"/>
      <c r="AY244" s="141"/>
      <c r="AZ244" s="141"/>
      <c r="BA244" s="141"/>
      <c r="BB244" s="141"/>
      <c r="BC244" s="141"/>
      <c r="BD244" s="141"/>
      <c r="BE244" s="141"/>
      <c r="BF244" s="141"/>
      <c r="BG244" s="141"/>
      <c r="BH244" s="141"/>
    </row>
    <row r="245" spans="1:60" outlineLevel="1" x14ac:dyDescent="0.2">
      <c r="A245" s="148">
        <v>53</v>
      </c>
      <c r="B245" s="149" t="s">
        <v>488</v>
      </c>
      <c r="C245" s="184" t="s">
        <v>489</v>
      </c>
      <c r="D245" s="150" t="s">
        <v>0</v>
      </c>
      <c r="E245" s="179"/>
      <c r="F245" s="153"/>
      <c r="G245" s="152">
        <f>ROUND(E245*F245,2)</f>
        <v>0</v>
      </c>
      <c r="H245" s="153"/>
      <c r="I245" s="152">
        <f>ROUND(E245*H245,2)</f>
        <v>0</v>
      </c>
      <c r="J245" s="153"/>
      <c r="K245" s="152">
        <f>ROUND(E245*J245,2)</f>
        <v>0</v>
      </c>
      <c r="L245" s="152">
        <v>21</v>
      </c>
      <c r="M245" s="152">
        <f>G245*(1+L245/100)</f>
        <v>0</v>
      </c>
      <c r="N245" s="151">
        <v>0</v>
      </c>
      <c r="O245" s="151">
        <f>ROUND(E245*N245,2)</f>
        <v>0</v>
      </c>
      <c r="P245" s="151">
        <v>0</v>
      </c>
      <c r="Q245" s="151">
        <f>ROUND(E245*P245,2)</f>
        <v>0</v>
      </c>
      <c r="R245" s="152" t="s">
        <v>490</v>
      </c>
      <c r="S245" s="152" t="s">
        <v>234</v>
      </c>
      <c r="T245" s="152" t="s">
        <v>234</v>
      </c>
      <c r="U245" s="152">
        <v>0</v>
      </c>
      <c r="V245" s="152">
        <f>ROUND(E245*U245,2)</f>
        <v>0</v>
      </c>
      <c r="W245" s="152"/>
      <c r="X245" s="152" t="s">
        <v>435</v>
      </c>
      <c r="Y245" s="152" t="s">
        <v>236</v>
      </c>
      <c r="Z245" s="141"/>
      <c r="AA245" s="141"/>
      <c r="AB245" s="141"/>
      <c r="AC245" s="141"/>
      <c r="AD245" s="141"/>
      <c r="AE245" s="141"/>
      <c r="AF245" s="141"/>
      <c r="AG245" s="141" t="s">
        <v>436</v>
      </c>
      <c r="AH245" s="141"/>
      <c r="AI245" s="141"/>
      <c r="AJ245" s="141"/>
      <c r="AK245" s="141"/>
      <c r="AL245" s="141"/>
      <c r="AM245" s="141"/>
      <c r="AN245" s="141"/>
      <c r="AO245" s="141"/>
      <c r="AP245" s="141"/>
      <c r="AQ245" s="141"/>
      <c r="AR245" s="141"/>
      <c r="AS245" s="141"/>
      <c r="AT245" s="141"/>
      <c r="AU245" s="141"/>
      <c r="AV245" s="141"/>
      <c r="AW245" s="141"/>
      <c r="AX245" s="141"/>
      <c r="AY245" s="141"/>
      <c r="AZ245" s="141"/>
      <c r="BA245" s="141"/>
      <c r="BB245" s="141"/>
      <c r="BC245" s="141"/>
      <c r="BD245" s="141"/>
      <c r="BE245" s="141"/>
      <c r="BF245" s="141"/>
      <c r="BG245" s="141"/>
      <c r="BH245" s="141"/>
    </row>
    <row r="246" spans="1:60" outlineLevel="2" x14ac:dyDescent="0.2">
      <c r="A246" s="148"/>
      <c r="B246" s="149"/>
      <c r="C246" s="269" t="s">
        <v>491</v>
      </c>
      <c r="D246" s="270"/>
      <c r="E246" s="270"/>
      <c r="F246" s="270"/>
      <c r="G246" s="270"/>
      <c r="H246" s="152"/>
      <c r="I246" s="152"/>
      <c r="J246" s="152"/>
      <c r="K246" s="152"/>
      <c r="L246" s="152"/>
      <c r="M246" s="152"/>
      <c r="N246" s="151"/>
      <c r="O246" s="151"/>
      <c r="P246" s="151"/>
      <c r="Q246" s="151"/>
      <c r="R246" s="152"/>
      <c r="S246" s="152"/>
      <c r="T246" s="152"/>
      <c r="U246" s="152"/>
      <c r="V246" s="152"/>
      <c r="W246" s="152"/>
      <c r="X246" s="152"/>
      <c r="Y246" s="152"/>
      <c r="Z246" s="141"/>
      <c r="AA246" s="141"/>
      <c r="AB246" s="141"/>
      <c r="AC246" s="141"/>
      <c r="AD246" s="141"/>
      <c r="AE246" s="141"/>
      <c r="AF246" s="141"/>
      <c r="AG246" s="141" t="s">
        <v>239</v>
      </c>
      <c r="AH246" s="141"/>
      <c r="AI246" s="141"/>
      <c r="AJ246" s="141"/>
      <c r="AK246" s="141"/>
      <c r="AL246" s="141"/>
      <c r="AM246" s="141"/>
      <c r="AN246" s="141"/>
      <c r="AO246" s="141"/>
      <c r="AP246" s="141"/>
      <c r="AQ246" s="141"/>
      <c r="AR246" s="141"/>
      <c r="AS246" s="141"/>
      <c r="AT246" s="141"/>
      <c r="AU246" s="141"/>
      <c r="AV246" s="141"/>
      <c r="AW246" s="141"/>
      <c r="AX246" s="141"/>
      <c r="AY246" s="141"/>
      <c r="AZ246" s="141"/>
      <c r="BA246" s="141"/>
      <c r="BB246" s="141"/>
      <c r="BC246" s="141"/>
      <c r="BD246" s="141"/>
      <c r="BE246" s="141"/>
      <c r="BF246" s="141"/>
      <c r="BG246" s="141"/>
      <c r="BH246" s="141"/>
    </row>
    <row r="247" spans="1:60" x14ac:dyDescent="0.2">
      <c r="A247" s="157" t="s">
        <v>228</v>
      </c>
      <c r="B247" s="158" t="s">
        <v>178</v>
      </c>
      <c r="C247" s="180" t="s">
        <v>179</v>
      </c>
      <c r="D247" s="159"/>
      <c r="E247" s="160"/>
      <c r="F247" s="161"/>
      <c r="G247" s="161">
        <f>SUMIF(AG248:AG317,"&lt;&gt;NOR",G248:G317)</f>
        <v>0</v>
      </c>
      <c r="H247" s="161"/>
      <c r="I247" s="161">
        <f>SUM(I248:I317)</f>
        <v>0</v>
      </c>
      <c r="J247" s="161"/>
      <c r="K247" s="161">
        <f>SUM(K248:K317)</f>
        <v>0</v>
      </c>
      <c r="L247" s="161"/>
      <c r="M247" s="161">
        <f>SUM(M248:M317)</f>
        <v>0</v>
      </c>
      <c r="N247" s="160"/>
      <c r="O247" s="160">
        <f>SUM(O248:O317)</f>
        <v>64.69</v>
      </c>
      <c r="P247" s="160"/>
      <c r="Q247" s="160">
        <f>SUM(Q248:Q317)</f>
        <v>0</v>
      </c>
      <c r="R247" s="161"/>
      <c r="S247" s="161"/>
      <c r="T247" s="162"/>
      <c r="U247" s="156"/>
      <c r="V247" s="156">
        <f>SUM(V248:V317)</f>
        <v>7747.72</v>
      </c>
      <c r="W247" s="156"/>
      <c r="X247" s="156"/>
      <c r="Y247" s="156"/>
      <c r="AG247" t="s">
        <v>229</v>
      </c>
    </row>
    <row r="248" spans="1:60" outlineLevel="1" x14ac:dyDescent="0.2">
      <c r="A248" s="164">
        <v>54</v>
      </c>
      <c r="B248" s="165" t="s">
        <v>492</v>
      </c>
      <c r="C248" s="181" t="s">
        <v>493</v>
      </c>
      <c r="D248" s="166" t="s">
        <v>494</v>
      </c>
      <c r="E248" s="167">
        <v>140</v>
      </c>
      <c r="F248" s="168"/>
      <c r="G248" s="169">
        <f>ROUND(E248*F248,2)</f>
        <v>0</v>
      </c>
      <c r="H248" s="168"/>
      <c r="I248" s="169">
        <f>ROUND(E248*H248,2)</f>
        <v>0</v>
      </c>
      <c r="J248" s="168"/>
      <c r="K248" s="169">
        <f>ROUND(E248*J248,2)</f>
        <v>0</v>
      </c>
      <c r="L248" s="169">
        <v>21</v>
      </c>
      <c r="M248" s="169">
        <f>G248*(1+L248/100)</f>
        <v>0</v>
      </c>
      <c r="N248" s="167">
        <v>6.0000000000000002E-5</v>
      </c>
      <c r="O248" s="167">
        <f>ROUND(E248*N248,2)</f>
        <v>0.01</v>
      </c>
      <c r="P248" s="167">
        <v>0</v>
      </c>
      <c r="Q248" s="167">
        <f>ROUND(E248*P248,2)</f>
        <v>0</v>
      </c>
      <c r="R248" s="169" t="s">
        <v>495</v>
      </c>
      <c r="S248" s="169" t="s">
        <v>234</v>
      </c>
      <c r="T248" s="170" t="s">
        <v>234</v>
      </c>
      <c r="U248" s="152">
        <v>0.30399999999999999</v>
      </c>
      <c r="V248" s="152">
        <f>ROUND(E248*U248,2)</f>
        <v>42.56</v>
      </c>
      <c r="W248" s="152"/>
      <c r="X248" s="152" t="s">
        <v>285</v>
      </c>
      <c r="Y248" s="152" t="s">
        <v>236</v>
      </c>
      <c r="Z248" s="141"/>
      <c r="AA248" s="141"/>
      <c r="AB248" s="141"/>
      <c r="AC248" s="141"/>
      <c r="AD248" s="141"/>
      <c r="AE248" s="141"/>
      <c r="AF248" s="141"/>
      <c r="AG248" s="141" t="s">
        <v>286</v>
      </c>
      <c r="AH248" s="141"/>
      <c r="AI248" s="141"/>
      <c r="AJ248" s="141"/>
      <c r="AK248" s="141"/>
      <c r="AL248" s="141"/>
      <c r="AM248" s="141"/>
      <c r="AN248" s="141"/>
      <c r="AO248" s="141"/>
      <c r="AP248" s="141"/>
      <c r="AQ248" s="141"/>
      <c r="AR248" s="141"/>
      <c r="AS248" s="141"/>
      <c r="AT248" s="141"/>
      <c r="AU248" s="141"/>
      <c r="AV248" s="141"/>
      <c r="AW248" s="141"/>
      <c r="AX248" s="141"/>
      <c r="AY248" s="141"/>
      <c r="AZ248" s="141"/>
      <c r="BA248" s="141"/>
      <c r="BB248" s="141"/>
      <c r="BC248" s="141"/>
      <c r="BD248" s="141"/>
      <c r="BE248" s="141"/>
      <c r="BF248" s="141"/>
      <c r="BG248" s="141"/>
      <c r="BH248" s="141"/>
    </row>
    <row r="249" spans="1:60" outlineLevel="2" x14ac:dyDescent="0.2">
      <c r="A249" s="148"/>
      <c r="B249" s="149"/>
      <c r="C249" s="182" t="s">
        <v>431</v>
      </c>
      <c r="D249" s="154"/>
      <c r="E249" s="155"/>
      <c r="F249" s="152"/>
      <c r="G249" s="152"/>
      <c r="H249" s="152"/>
      <c r="I249" s="152"/>
      <c r="J249" s="152"/>
      <c r="K249" s="152"/>
      <c r="L249" s="152"/>
      <c r="M249" s="152"/>
      <c r="N249" s="151"/>
      <c r="O249" s="151"/>
      <c r="P249" s="151"/>
      <c r="Q249" s="151"/>
      <c r="R249" s="152"/>
      <c r="S249" s="152"/>
      <c r="T249" s="152"/>
      <c r="U249" s="152"/>
      <c r="V249" s="152"/>
      <c r="W249" s="152"/>
      <c r="X249" s="152"/>
      <c r="Y249" s="152"/>
      <c r="Z249" s="141"/>
      <c r="AA249" s="141"/>
      <c r="AB249" s="141"/>
      <c r="AC249" s="141"/>
      <c r="AD249" s="141"/>
      <c r="AE249" s="141"/>
      <c r="AF249" s="141"/>
      <c r="AG249" s="141" t="s">
        <v>241</v>
      </c>
      <c r="AH249" s="141">
        <v>0</v>
      </c>
      <c r="AI249" s="141"/>
      <c r="AJ249" s="141"/>
      <c r="AK249" s="141"/>
      <c r="AL249" s="141"/>
      <c r="AM249" s="141"/>
      <c r="AN249" s="141"/>
      <c r="AO249" s="141"/>
      <c r="AP249" s="141"/>
      <c r="AQ249" s="141"/>
      <c r="AR249" s="141"/>
      <c r="AS249" s="141"/>
      <c r="AT249" s="141"/>
      <c r="AU249" s="141"/>
      <c r="AV249" s="141"/>
      <c r="AW249" s="141"/>
      <c r="AX249" s="141"/>
      <c r="AY249" s="141"/>
      <c r="AZ249" s="141"/>
      <c r="BA249" s="141"/>
      <c r="BB249" s="141"/>
      <c r="BC249" s="141"/>
      <c r="BD249" s="141"/>
      <c r="BE249" s="141"/>
      <c r="BF249" s="141"/>
      <c r="BG249" s="141"/>
      <c r="BH249" s="141"/>
    </row>
    <row r="250" spans="1:60" outlineLevel="3" x14ac:dyDescent="0.2">
      <c r="A250" s="148"/>
      <c r="B250" s="149"/>
      <c r="C250" s="182" t="s">
        <v>365</v>
      </c>
      <c r="D250" s="154"/>
      <c r="E250" s="155"/>
      <c r="F250" s="152"/>
      <c r="G250" s="152"/>
      <c r="H250" s="152"/>
      <c r="I250" s="152"/>
      <c r="J250" s="152"/>
      <c r="K250" s="152"/>
      <c r="L250" s="152"/>
      <c r="M250" s="152"/>
      <c r="N250" s="151"/>
      <c r="O250" s="151"/>
      <c r="P250" s="151"/>
      <c r="Q250" s="151"/>
      <c r="R250" s="152"/>
      <c r="S250" s="152"/>
      <c r="T250" s="152"/>
      <c r="U250" s="152"/>
      <c r="V250" s="152"/>
      <c r="W250" s="152"/>
      <c r="X250" s="152"/>
      <c r="Y250" s="152"/>
      <c r="Z250" s="141"/>
      <c r="AA250" s="141"/>
      <c r="AB250" s="141"/>
      <c r="AC250" s="141"/>
      <c r="AD250" s="141"/>
      <c r="AE250" s="141"/>
      <c r="AF250" s="141"/>
      <c r="AG250" s="141" t="s">
        <v>241</v>
      </c>
      <c r="AH250" s="141">
        <v>0</v>
      </c>
      <c r="AI250" s="141"/>
      <c r="AJ250" s="141"/>
      <c r="AK250" s="141"/>
      <c r="AL250" s="141"/>
      <c r="AM250" s="141"/>
      <c r="AN250" s="141"/>
      <c r="AO250" s="141"/>
      <c r="AP250" s="141"/>
      <c r="AQ250" s="141"/>
      <c r="AR250" s="141"/>
      <c r="AS250" s="141"/>
      <c r="AT250" s="141"/>
      <c r="AU250" s="141"/>
      <c r="AV250" s="141"/>
      <c r="AW250" s="141"/>
      <c r="AX250" s="141"/>
      <c r="AY250" s="141"/>
      <c r="AZ250" s="141"/>
      <c r="BA250" s="141"/>
      <c r="BB250" s="141"/>
      <c r="BC250" s="141"/>
      <c r="BD250" s="141"/>
      <c r="BE250" s="141"/>
      <c r="BF250" s="141"/>
      <c r="BG250" s="141"/>
      <c r="BH250" s="141"/>
    </row>
    <row r="251" spans="1:60" outlineLevel="3" x14ac:dyDescent="0.2">
      <c r="A251" s="148"/>
      <c r="B251" s="149"/>
      <c r="C251" s="182" t="s">
        <v>496</v>
      </c>
      <c r="D251" s="154"/>
      <c r="E251" s="155">
        <v>140</v>
      </c>
      <c r="F251" s="152"/>
      <c r="G251" s="152"/>
      <c r="H251" s="152"/>
      <c r="I251" s="152"/>
      <c r="J251" s="152"/>
      <c r="K251" s="152"/>
      <c r="L251" s="152"/>
      <c r="M251" s="152"/>
      <c r="N251" s="151"/>
      <c r="O251" s="151"/>
      <c r="P251" s="151"/>
      <c r="Q251" s="151"/>
      <c r="R251" s="152"/>
      <c r="S251" s="152"/>
      <c r="T251" s="152"/>
      <c r="U251" s="152"/>
      <c r="V251" s="152"/>
      <c r="W251" s="152"/>
      <c r="X251" s="152"/>
      <c r="Y251" s="152"/>
      <c r="Z251" s="141"/>
      <c r="AA251" s="141"/>
      <c r="AB251" s="141"/>
      <c r="AC251" s="141"/>
      <c r="AD251" s="141"/>
      <c r="AE251" s="141"/>
      <c r="AF251" s="141"/>
      <c r="AG251" s="141" t="s">
        <v>241</v>
      </c>
      <c r="AH251" s="141">
        <v>0</v>
      </c>
      <c r="AI251" s="141"/>
      <c r="AJ251" s="141"/>
      <c r="AK251" s="141"/>
      <c r="AL251" s="141"/>
      <c r="AM251" s="141"/>
      <c r="AN251" s="141"/>
      <c r="AO251" s="141"/>
      <c r="AP251" s="141"/>
      <c r="AQ251" s="141"/>
      <c r="AR251" s="141"/>
      <c r="AS251" s="141"/>
      <c r="AT251" s="141"/>
      <c r="AU251" s="141"/>
      <c r="AV251" s="141"/>
      <c r="AW251" s="141"/>
      <c r="AX251" s="141"/>
      <c r="AY251" s="141"/>
      <c r="AZ251" s="141"/>
      <c r="BA251" s="141"/>
      <c r="BB251" s="141"/>
      <c r="BC251" s="141"/>
      <c r="BD251" s="141"/>
      <c r="BE251" s="141"/>
      <c r="BF251" s="141"/>
      <c r="BG251" s="141"/>
      <c r="BH251" s="141"/>
    </row>
    <row r="252" spans="1:60" outlineLevel="1" x14ac:dyDescent="0.2">
      <c r="A252" s="164">
        <v>55</v>
      </c>
      <c r="B252" s="165" t="s">
        <v>497</v>
      </c>
      <c r="C252" s="181" t="s">
        <v>498</v>
      </c>
      <c r="D252" s="166" t="s">
        <v>494</v>
      </c>
      <c r="E252" s="167">
        <v>17643</v>
      </c>
      <c r="F252" s="168"/>
      <c r="G252" s="169">
        <f>ROUND(E252*F252,2)</f>
        <v>0</v>
      </c>
      <c r="H252" s="168"/>
      <c r="I252" s="169">
        <f>ROUND(E252*H252,2)</f>
        <v>0</v>
      </c>
      <c r="J252" s="168"/>
      <c r="K252" s="169">
        <f>ROUND(E252*J252,2)</f>
        <v>0</v>
      </c>
      <c r="L252" s="169">
        <v>21</v>
      </c>
      <c r="M252" s="169">
        <f>G252*(1+L252/100)</f>
        <v>0</v>
      </c>
      <c r="N252" s="167">
        <v>6.0000000000000002E-5</v>
      </c>
      <c r="O252" s="167">
        <f>ROUND(E252*N252,2)</f>
        <v>1.06</v>
      </c>
      <c r="P252" s="167">
        <v>0</v>
      </c>
      <c r="Q252" s="167">
        <f>ROUND(E252*P252,2)</f>
        <v>0</v>
      </c>
      <c r="R252" s="169" t="s">
        <v>495</v>
      </c>
      <c r="S252" s="169" t="s">
        <v>234</v>
      </c>
      <c r="T252" s="170" t="s">
        <v>234</v>
      </c>
      <c r="U252" s="152">
        <v>0.221</v>
      </c>
      <c r="V252" s="152">
        <f>ROUND(E252*U252,2)</f>
        <v>3899.1</v>
      </c>
      <c r="W252" s="152"/>
      <c r="X252" s="152" t="s">
        <v>285</v>
      </c>
      <c r="Y252" s="152" t="s">
        <v>236</v>
      </c>
      <c r="Z252" s="141"/>
      <c r="AA252" s="141"/>
      <c r="AB252" s="141"/>
      <c r="AC252" s="141"/>
      <c r="AD252" s="141"/>
      <c r="AE252" s="141"/>
      <c r="AF252" s="141"/>
      <c r="AG252" s="141" t="s">
        <v>286</v>
      </c>
      <c r="AH252" s="141"/>
      <c r="AI252" s="141"/>
      <c r="AJ252" s="141"/>
      <c r="AK252" s="141"/>
      <c r="AL252" s="141"/>
      <c r="AM252" s="141"/>
      <c r="AN252" s="141"/>
      <c r="AO252" s="141"/>
      <c r="AP252" s="141"/>
      <c r="AQ252" s="141"/>
      <c r="AR252" s="141"/>
      <c r="AS252" s="141"/>
      <c r="AT252" s="141"/>
      <c r="AU252" s="141"/>
      <c r="AV252" s="141"/>
      <c r="AW252" s="141"/>
      <c r="AX252" s="141"/>
      <c r="AY252" s="141"/>
      <c r="AZ252" s="141"/>
      <c r="BA252" s="141"/>
      <c r="BB252" s="141"/>
      <c r="BC252" s="141"/>
      <c r="BD252" s="141"/>
      <c r="BE252" s="141"/>
      <c r="BF252" s="141"/>
      <c r="BG252" s="141"/>
      <c r="BH252" s="141"/>
    </row>
    <row r="253" spans="1:60" outlineLevel="2" x14ac:dyDescent="0.2">
      <c r="A253" s="148"/>
      <c r="B253" s="149"/>
      <c r="C253" s="182" t="s">
        <v>431</v>
      </c>
      <c r="D253" s="154"/>
      <c r="E253" s="155"/>
      <c r="F253" s="152"/>
      <c r="G253" s="152"/>
      <c r="H253" s="152"/>
      <c r="I253" s="152"/>
      <c r="J253" s="152"/>
      <c r="K253" s="152"/>
      <c r="L253" s="152"/>
      <c r="M253" s="152"/>
      <c r="N253" s="151"/>
      <c r="O253" s="151"/>
      <c r="P253" s="151"/>
      <c r="Q253" s="151"/>
      <c r="R253" s="152"/>
      <c r="S253" s="152"/>
      <c r="T253" s="152"/>
      <c r="U253" s="152"/>
      <c r="V253" s="152"/>
      <c r="W253" s="152"/>
      <c r="X253" s="152"/>
      <c r="Y253" s="152"/>
      <c r="Z253" s="141"/>
      <c r="AA253" s="141"/>
      <c r="AB253" s="141"/>
      <c r="AC253" s="141"/>
      <c r="AD253" s="141"/>
      <c r="AE253" s="141"/>
      <c r="AF253" s="141"/>
      <c r="AG253" s="141" t="s">
        <v>241</v>
      </c>
      <c r="AH253" s="141">
        <v>0</v>
      </c>
      <c r="AI253" s="141"/>
      <c r="AJ253" s="141"/>
      <c r="AK253" s="141"/>
      <c r="AL253" s="141"/>
      <c r="AM253" s="141"/>
      <c r="AN253" s="141"/>
      <c r="AO253" s="141"/>
      <c r="AP253" s="141"/>
      <c r="AQ253" s="141"/>
      <c r="AR253" s="141"/>
      <c r="AS253" s="141"/>
      <c r="AT253" s="141"/>
      <c r="AU253" s="141"/>
      <c r="AV253" s="141"/>
      <c r="AW253" s="141"/>
      <c r="AX253" s="141"/>
      <c r="AY253" s="141"/>
      <c r="AZ253" s="141"/>
      <c r="BA253" s="141"/>
      <c r="BB253" s="141"/>
      <c r="BC253" s="141"/>
      <c r="BD253" s="141"/>
      <c r="BE253" s="141"/>
      <c r="BF253" s="141"/>
      <c r="BG253" s="141"/>
      <c r="BH253" s="141"/>
    </row>
    <row r="254" spans="1:60" outlineLevel="3" x14ac:dyDescent="0.2">
      <c r="A254" s="148"/>
      <c r="B254" s="149"/>
      <c r="C254" s="182" t="s">
        <v>339</v>
      </c>
      <c r="D254" s="154"/>
      <c r="E254" s="155"/>
      <c r="F254" s="152"/>
      <c r="G254" s="152"/>
      <c r="H254" s="152"/>
      <c r="I254" s="152"/>
      <c r="J254" s="152"/>
      <c r="K254" s="152"/>
      <c r="L254" s="152"/>
      <c r="M254" s="152"/>
      <c r="N254" s="151"/>
      <c r="O254" s="151"/>
      <c r="P254" s="151"/>
      <c r="Q254" s="151"/>
      <c r="R254" s="152"/>
      <c r="S254" s="152"/>
      <c r="T254" s="152"/>
      <c r="U254" s="152"/>
      <c r="V254" s="152"/>
      <c r="W254" s="152"/>
      <c r="X254" s="152"/>
      <c r="Y254" s="152"/>
      <c r="Z254" s="141"/>
      <c r="AA254" s="141"/>
      <c r="AB254" s="141"/>
      <c r="AC254" s="141"/>
      <c r="AD254" s="141"/>
      <c r="AE254" s="141"/>
      <c r="AF254" s="141"/>
      <c r="AG254" s="141" t="s">
        <v>241</v>
      </c>
      <c r="AH254" s="141">
        <v>0</v>
      </c>
      <c r="AI254" s="141"/>
      <c r="AJ254" s="141"/>
      <c r="AK254" s="141"/>
      <c r="AL254" s="141"/>
      <c r="AM254" s="141"/>
      <c r="AN254" s="141"/>
      <c r="AO254" s="141"/>
      <c r="AP254" s="141"/>
      <c r="AQ254" s="141"/>
      <c r="AR254" s="141"/>
      <c r="AS254" s="141"/>
      <c r="AT254" s="141"/>
      <c r="AU254" s="141"/>
      <c r="AV254" s="141"/>
      <c r="AW254" s="141"/>
      <c r="AX254" s="141"/>
      <c r="AY254" s="141"/>
      <c r="AZ254" s="141"/>
      <c r="BA254" s="141"/>
      <c r="BB254" s="141"/>
      <c r="BC254" s="141"/>
      <c r="BD254" s="141"/>
      <c r="BE254" s="141"/>
      <c r="BF254" s="141"/>
      <c r="BG254" s="141"/>
      <c r="BH254" s="141"/>
    </row>
    <row r="255" spans="1:60" outlineLevel="3" x14ac:dyDescent="0.2">
      <c r="A255" s="148"/>
      <c r="B255" s="149"/>
      <c r="C255" s="182" t="s">
        <v>499</v>
      </c>
      <c r="D255" s="154"/>
      <c r="E255" s="155">
        <v>16000</v>
      </c>
      <c r="F255" s="152"/>
      <c r="G255" s="152"/>
      <c r="H255" s="152"/>
      <c r="I255" s="152"/>
      <c r="J255" s="152"/>
      <c r="K255" s="152"/>
      <c r="L255" s="152"/>
      <c r="M255" s="152"/>
      <c r="N255" s="151"/>
      <c r="O255" s="151"/>
      <c r="P255" s="151"/>
      <c r="Q255" s="151"/>
      <c r="R255" s="152"/>
      <c r="S255" s="152"/>
      <c r="T255" s="152"/>
      <c r="U255" s="152"/>
      <c r="V255" s="152"/>
      <c r="W255" s="152"/>
      <c r="X255" s="152"/>
      <c r="Y255" s="152"/>
      <c r="Z255" s="141"/>
      <c r="AA255" s="141"/>
      <c r="AB255" s="141"/>
      <c r="AC255" s="141"/>
      <c r="AD255" s="141"/>
      <c r="AE255" s="141"/>
      <c r="AF255" s="141"/>
      <c r="AG255" s="141" t="s">
        <v>241</v>
      </c>
      <c r="AH255" s="141">
        <v>0</v>
      </c>
      <c r="AI255" s="141"/>
      <c r="AJ255" s="141"/>
      <c r="AK255" s="141"/>
      <c r="AL255" s="141"/>
      <c r="AM255" s="141"/>
      <c r="AN255" s="141"/>
      <c r="AO255" s="141"/>
      <c r="AP255" s="141"/>
      <c r="AQ255" s="141"/>
      <c r="AR255" s="141"/>
      <c r="AS255" s="141"/>
      <c r="AT255" s="141"/>
      <c r="AU255" s="141"/>
      <c r="AV255" s="141"/>
      <c r="AW255" s="141"/>
      <c r="AX255" s="141"/>
      <c r="AY255" s="141"/>
      <c r="AZ255" s="141"/>
      <c r="BA255" s="141"/>
      <c r="BB255" s="141"/>
      <c r="BC255" s="141"/>
      <c r="BD255" s="141"/>
      <c r="BE255" s="141"/>
      <c r="BF255" s="141"/>
      <c r="BG255" s="141"/>
      <c r="BH255" s="141"/>
    </row>
    <row r="256" spans="1:60" outlineLevel="3" x14ac:dyDescent="0.2">
      <c r="A256" s="148"/>
      <c r="B256" s="149"/>
      <c r="C256" s="182" t="s">
        <v>500</v>
      </c>
      <c r="D256" s="154"/>
      <c r="E256" s="155">
        <v>700</v>
      </c>
      <c r="F256" s="152"/>
      <c r="G256" s="152"/>
      <c r="H256" s="152"/>
      <c r="I256" s="152"/>
      <c r="J256" s="152"/>
      <c r="K256" s="152"/>
      <c r="L256" s="152"/>
      <c r="M256" s="152"/>
      <c r="N256" s="151"/>
      <c r="O256" s="151"/>
      <c r="P256" s="151"/>
      <c r="Q256" s="151"/>
      <c r="R256" s="152"/>
      <c r="S256" s="152"/>
      <c r="T256" s="152"/>
      <c r="U256" s="152"/>
      <c r="V256" s="152"/>
      <c r="W256" s="152"/>
      <c r="X256" s="152"/>
      <c r="Y256" s="152"/>
      <c r="Z256" s="141"/>
      <c r="AA256" s="141"/>
      <c r="AB256" s="141"/>
      <c r="AC256" s="141"/>
      <c r="AD256" s="141"/>
      <c r="AE256" s="141"/>
      <c r="AF256" s="141"/>
      <c r="AG256" s="141" t="s">
        <v>241</v>
      </c>
      <c r="AH256" s="141">
        <v>0</v>
      </c>
      <c r="AI256" s="141"/>
      <c r="AJ256" s="141"/>
      <c r="AK256" s="141"/>
      <c r="AL256" s="141"/>
      <c r="AM256" s="141"/>
      <c r="AN256" s="141"/>
      <c r="AO256" s="141"/>
      <c r="AP256" s="141"/>
      <c r="AQ256" s="141"/>
      <c r="AR256" s="141"/>
      <c r="AS256" s="141"/>
      <c r="AT256" s="141"/>
      <c r="AU256" s="141"/>
      <c r="AV256" s="141"/>
      <c r="AW256" s="141"/>
      <c r="AX256" s="141"/>
      <c r="AY256" s="141"/>
      <c r="AZ256" s="141"/>
      <c r="BA256" s="141"/>
      <c r="BB256" s="141"/>
      <c r="BC256" s="141"/>
      <c r="BD256" s="141"/>
      <c r="BE256" s="141"/>
      <c r="BF256" s="141"/>
      <c r="BG256" s="141"/>
      <c r="BH256" s="141"/>
    </row>
    <row r="257" spans="1:60" outlineLevel="3" x14ac:dyDescent="0.2">
      <c r="A257" s="148"/>
      <c r="B257" s="149"/>
      <c r="C257" s="182" t="s">
        <v>501</v>
      </c>
      <c r="D257" s="154"/>
      <c r="E257" s="155">
        <v>30</v>
      </c>
      <c r="F257" s="152"/>
      <c r="G257" s="152"/>
      <c r="H257" s="152"/>
      <c r="I257" s="152"/>
      <c r="J257" s="152"/>
      <c r="K257" s="152"/>
      <c r="L257" s="152"/>
      <c r="M257" s="152"/>
      <c r="N257" s="151"/>
      <c r="O257" s="151"/>
      <c r="P257" s="151"/>
      <c r="Q257" s="151"/>
      <c r="R257" s="152"/>
      <c r="S257" s="152"/>
      <c r="T257" s="152"/>
      <c r="U257" s="152"/>
      <c r="V257" s="152"/>
      <c r="W257" s="152"/>
      <c r="X257" s="152"/>
      <c r="Y257" s="152"/>
      <c r="Z257" s="141"/>
      <c r="AA257" s="141"/>
      <c r="AB257" s="141"/>
      <c r="AC257" s="141"/>
      <c r="AD257" s="141"/>
      <c r="AE257" s="141"/>
      <c r="AF257" s="141"/>
      <c r="AG257" s="141" t="s">
        <v>241</v>
      </c>
      <c r="AH257" s="141">
        <v>0</v>
      </c>
      <c r="AI257" s="141"/>
      <c r="AJ257" s="141"/>
      <c r="AK257" s="141"/>
      <c r="AL257" s="141"/>
      <c r="AM257" s="141"/>
      <c r="AN257" s="141"/>
      <c r="AO257" s="141"/>
      <c r="AP257" s="141"/>
      <c r="AQ257" s="141"/>
      <c r="AR257" s="141"/>
      <c r="AS257" s="141"/>
      <c r="AT257" s="141"/>
      <c r="AU257" s="141"/>
      <c r="AV257" s="141"/>
      <c r="AW257" s="141"/>
      <c r="AX257" s="141"/>
      <c r="AY257" s="141"/>
      <c r="AZ257" s="141"/>
      <c r="BA257" s="141"/>
      <c r="BB257" s="141"/>
      <c r="BC257" s="141"/>
      <c r="BD257" s="141"/>
      <c r="BE257" s="141"/>
      <c r="BF257" s="141"/>
      <c r="BG257" s="141"/>
      <c r="BH257" s="141"/>
    </row>
    <row r="258" spans="1:60" outlineLevel="3" x14ac:dyDescent="0.2">
      <c r="A258" s="148"/>
      <c r="B258" s="149"/>
      <c r="C258" s="182" t="s">
        <v>502</v>
      </c>
      <c r="D258" s="154"/>
      <c r="E258" s="155">
        <v>120</v>
      </c>
      <c r="F258" s="152"/>
      <c r="G258" s="152"/>
      <c r="H258" s="152"/>
      <c r="I258" s="152"/>
      <c r="J258" s="152"/>
      <c r="K258" s="152"/>
      <c r="L258" s="152"/>
      <c r="M258" s="152"/>
      <c r="N258" s="151"/>
      <c r="O258" s="151"/>
      <c r="P258" s="151"/>
      <c r="Q258" s="151"/>
      <c r="R258" s="152"/>
      <c r="S258" s="152"/>
      <c r="T258" s="152"/>
      <c r="U258" s="152"/>
      <c r="V258" s="152"/>
      <c r="W258" s="152"/>
      <c r="X258" s="152"/>
      <c r="Y258" s="152"/>
      <c r="Z258" s="141"/>
      <c r="AA258" s="141"/>
      <c r="AB258" s="141"/>
      <c r="AC258" s="141"/>
      <c r="AD258" s="141"/>
      <c r="AE258" s="141"/>
      <c r="AF258" s="141"/>
      <c r="AG258" s="141" t="s">
        <v>241</v>
      </c>
      <c r="AH258" s="141">
        <v>0</v>
      </c>
      <c r="AI258" s="141"/>
      <c r="AJ258" s="141"/>
      <c r="AK258" s="141"/>
      <c r="AL258" s="141"/>
      <c r="AM258" s="141"/>
      <c r="AN258" s="141"/>
      <c r="AO258" s="141"/>
      <c r="AP258" s="141"/>
      <c r="AQ258" s="141"/>
      <c r="AR258" s="141"/>
      <c r="AS258" s="141"/>
      <c r="AT258" s="141"/>
      <c r="AU258" s="141"/>
      <c r="AV258" s="141"/>
      <c r="AW258" s="141"/>
      <c r="AX258" s="141"/>
      <c r="AY258" s="141"/>
      <c r="AZ258" s="141"/>
      <c r="BA258" s="141"/>
      <c r="BB258" s="141"/>
      <c r="BC258" s="141"/>
      <c r="BD258" s="141"/>
      <c r="BE258" s="141"/>
      <c r="BF258" s="141"/>
      <c r="BG258" s="141"/>
      <c r="BH258" s="141"/>
    </row>
    <row r="259" spans="1:60" outlineLevel="3" x14ac:dyDescent="0.2">
      <c r="A259" s="148"/>
      <c r="B259" s="149"/>
      <c r="C259" s="182" t="s">
        <v>503</v>
      </c>
      <c r="D259" s="154"/>
      <c r="E259" s="155">
        <v>200</v>
      </c>
      <c r="F259" s="152"/>
      <c r="G259" s="152"/>
      <c r="H259" s="152"/>
      <c r="I259" s="152"/>
      <c r="J259" s="152"/>
      <c r="K259" s="152"/>
      <c r="L259" s="152"/>
      <c r="M259" s="152"/>
      <c r="N259" s="151"/>
      <c r="O259" s="151"/>
      <c r="P259" s="151"/>
      <c r="Q259" s="151"/>
      <c r="R259" s="152"/>
      <c r="S259" s="152"/>
      <c r="T259" s="152"/>
      <c r="U259" s="152"/>
      <c r="V259" s="152"/>
      <c r="W259" s="152"/>
      <c r="X259" s="152"/>
      <c r="Y259" s="152"/>
      <c r="Z259" s="141"/>
      <c r="AA259" s="141"/>
      <c r="AB259" s="141"/>
      <c r="AC259" s="141"/>
      <c r="AD259" s="141"/>
      <c r="AE259" s="141"/>
      <c r="AF259" s="141"/>
      <c r="AG259" s="141" t="s">
        <v>241</v>
      </c>
      <c r="AH259" s="141">
        <v>0</v>
      </c>
      <c r="AI259" s="141"/>
      <c r="AJ259" s="141"/>
      <c r="AK259" s="141"/>
      <c r="AL259" s="141"/>
      <c r="AM259" s="141"/>
      <c r="AN259" s="141"/>
      <c r="AO259" s="141"/>
      <c r="AP259" s="141"/>
      <c r="AQ259" s="141"/>
      <c r="AR259" s="141"/>
      <c r="AS259" s="141"/>
      <c r="AT259" s="141"/>
      <c r="AU259" s="141"/>
      <c r="AV259" s="141"/>
      <c r="AW259" s="141"/>
      <c r="AX259" s="141"/>
      <c r="AY259" s="141"/>
      <c r="AZ259" s="141"/>
      <c r="BA259" s="141"/>
      <c r="BB259" s="141"/>
      <c r="BC259" s="141"/>
      <c r="BD259" s="141"/>
      <c r="BE259" s="141"/>
      <c r="BF259" s="141"/>
      <c r="BG259" s="141"/>
      <c r="BH259" s="141"/>
    </row>
    <row r="260" spans="1:60" outlineLevel="3" x14ac:dyDescent="0.2">
      <c r="A260" s="148"/>
      <c r="B260" s="149"/>
      <c r="C260" s="182" t="s">
        <v>352</v>
      </c>
      <c r="D260" s="154"/>
      <c r="E260" s="155"/>
      <c r="F260" s="152"/>
      <c r="G260" s="152"/>
      <c r="H260" s="152"/>
      <c r="I260" s="152"/>
      <c r="J260" s="152"/>
      <c r="K260" s="152"/>
      <c r="L260" s="152"/>
      <c r="M260" s="152"/>
      <c r="N260" s="151"/>
      <c r="O260" s="151"/>
      <c r="P260" s="151"/>
      <c r="Q260" s="151"/>
      <c r="R260" s="152"/>
      <c r="S260" s="152"/>
      <c r="T260" s="152"/>
      <c r="U260" s="152"/>
      <c r="V260" s="152"/>
      <c r="W260" s="152"/>
      <c r="X260" s="152"/>
      <c r="Y260" s="152"/>
      <c r="Z260" s="141"/>
      <c r="AA260" s="141"/>
      <c r="AB260" s="141"/>
      <c r="AC260" s="141"/>
      <c r="AD260" s="141"/>
      <c r="AE260" s="141"/>
      <c r="AF260" s="141"/>
      <c r="AG260" s="141" t="s">
        <v>241</v>
      </c>
      <c r="AH260" s="141">
        <v>0</v>
      </c>
      <c r="AI260" s="141"/>
      <c r="AJ260" s="141"/>
      <c r="AK260" s="141"/>
      <c r="AL260" s="141"/>
      <c r="AM260" s="141"/>
      <c r="AN260" s="141"/>
      <c r="AO260" s="141"/>
      <c r="AP260" s="141"/>
      <c r="AQ260" s="141"/>
      <c r="AR260" s="141"/>
      <c r="AS260" s="141"/>
      <c r="AT260" s="141"/>
      <c r="AU260" s="141"/>
      <c r="AV260" s="141"/>
      <c r="AW260" s="141"/>
      <c r="AX260" s="141"/>
      <c r="AY260" s="141"/>
      <c r="AZ260" s="141"/>
      <c r="BA260" s="141"/>
      <c r="BB260" s="141"/>
      <c r="BC260" s="141"/>
      <c r="BD260" s="141"/>
      <c r="BE260" s="141"/>
      <c r="BF260" s="141"/>
      <c r="BG260" s="141"/>
      <c r="BH260" s="141"/>
    </row>
    <row r="261" spans="1:60" outlineLevel="3" x14ac:dyDescent="0.2">
      <c r="A261" s="148"/>
      <c r="B261" s="149"/>
      <c r="C261" s="182" t="s">
        <v>504</v>
      </c>
      <c r="D261" s="154"/>
      <c r="E261" s="155">
        <v>170</v>
      </c>
      <c r="F261" s="152"/>
      <c r="G261" s="152"/>
      <c r="H261" s="152"/>
      <c r="I261" s="152"/>
      <c r="J261" s="152"/>
      <c r="K261" s="152"/>
      <c r="L261" s="152"/>
      <c r="M261" s="152"/>
      <c r="N261" s="151"/>
      <c r="O261" s="151"/>
      <c r="P261" s="151"/>
      <c r="Q261" s="151"/>
      <c r="R261" s="152"/>
      <c r="S261" s="152"/>
      <c r="T261" s="152"/>
      <c r="U261" s="152"/>
      <c r="V261" s="152"/>
      <c r="W261" s="152"/>
      <c r="X261" s="152"/>
      <c r="Y261" s="152"/>
      <c r="Z261" s="141"/>
      <c r="AA261" s="141"/>
      <c r="AB261" s="141"/>
      <c r="AC261" s="141"/>
      <c r="AD261" s="141"/>
      <c r="AE261" s="141"/>
      <c r="AF261" s="141"/>
      <c r="AG261" s="141" t="s">
        <v>241</v>
      </c>
      <c r="AH261" s="141">
        <v>0</v>
      </c>
      <c r="AI261" s="141"/>
      <c r="AJ261" s="141"/>
      <c r="AK261" s="141"/>
      <c r="AL261" s="141"/>
      <c r="AM261" s="141"/>
      <c r="AN261" s="141"/>
      <c r="AO261" s="141"/>
      <c r="AP261" s="141"/>
      <c r="AQ261" s="141"/>
      <c r="AR261" s="141"/>
      <c r="AS261" s="141"/>
      <c r="AT261" s="141"/>
      <c r="AU261" s="141"/>
      <c r="AV261" s="141"/>
      <c r="AW261" s="141"/>
      <c r="AX261" s="141"/>
      <c r="AY261" s="141"/>
      <c r="AZ261" s="141"/>
      <c r="BA261" s="141"/>
      <c r="BB261" s="141"/>
      <c r="BC261" s="141"/>
      <c r="BD261" s="141"/>
      <c r="BE261" s="141"/>
      <c r="BF261" s="141"/>
      <c r="BG261" s="141"/>
      <c r="BH261" s="141"/>
    </row>
    <row r="262" spans="1:60" outlineLevel="3" x14ac:dyDescent="0.2">
      <c r="A262" s="148"/>
      <c r="B262" s="149"/>
      <c r="C262" s="182" t="s">
        <v>352</v>
      </c>
      <c r="D262" s="154"/>
      <c r="E262" s="155"/>
      <c r="F262" s="152"/>
      <c r="G262" s="152"/>
      <c r="H262" s="152"/>
      <c r="I262" s="152"/>
      <c r="J262" s="152"/>
      <c r="K262" s="152"/>
      <c r="L262" s="152"/>
      <c r="M262" s="152"/>
      <c r="N262" s="151"/>
      <c r="O262" s="151"/>
      <c r="P262" s="151"/>
      <c r="Q262" s="151"/>
      <c r="R262" s="152"/>
      <c r="S262" s="152"/>
      <c r="T262" s="152"/>
      <c r="U262" s="152"/>
      <c r="V262" s="152"/>
      <c r="W262" s="152"/>
      <c r="X262" s="152"/>
      <c r="Y262" s="152"/>
      <c r="Z262" s="141"/>
      <c r="AA262" s="141"/>
      <c r="AB262" s="141"/>
      <c r="AC262" s="141"/>
      <c r="AD262" s="141"/>
      <c r="AE262" s="141"/>
      <c r="AF262" s="141"/>
      <c r="AG262" s="141" t="s">
        <v>241</v>
      </c>
      <c r="AH262" s="141">
        <v>0</v>
      </c>
      <c r="AI262" s="141"/>
      <c r="AJ262" s="141"/>
      <c r="AK262" s="141"/>
      <c r="AL262" s="141"/>
      <c r="AM262" s="141"/>
      <c r="AN262" s="141"/>
      <c r="AO262" s="141"/>
      <c r="AP262" s="141"/>
      <c r="AQ262" s="141"/>
      <c r="AR262" s="141"/>
      <c r="AS262" s="141"/>
      <c r="AT262" s="141"/>
      <c r="AU262" s="141"/>
      <c r="AV262" s="141"/>
      <c r="AW262" s="141"/>
      <c r="AX262" s="141"/>
      <c r="AY262" s="141"/>
      <c r="AZ262" s="141"/>
      <c r="BA262" s="141"/>
      <c r="BB262" s="141"/>
      <c r="BC262" s="141"/>
      <c r="BD262" s="141"/>
      <c r="BE262" s="141"/>
      <c r="BF262" s="141"/>
      <c r="BG262" s="141"/>
      <c r="BH262" s="141"/>
    </row>
    <row r="263" spans="1:60" outlineLevel="3" x14ac:dyDescent="0.2">
      <c r="A263" s="148"/>
      <c r="B263" s="149"/>
      <c r="C263" s="182" t="s">
        <v>505</v>
      </c>
      <c r="D263" s="154"/>
      <c r="E263" s="155">
        <v>423</v>
      </c>
      <c r="F263" s="152"/>
      <c r="G263" s="152"/>
      <c r="H263" s="152"/>
      <c r="I263" s="152"/>
      <c r="J263" s="152"/>
      <c r="K263" s="152"/>
      <c r="L263" s="152"/>
      <c r="M263" s="152"/>
      <c r="N263" s="151"/>
      <c r="O263" s="151"/>
      <c r="P263" s="151"/>
      <c r="Q263" s="151"/>
      <c r="R263" s="152"/>
      <c r="S263" s="152"/>
      <c r="T263" s="152"/>
      <c r="U263" s="152"/>
      <c r="V263" s="152"/>
      <c r="W263" s="152"/>
      <c r="X263" s="152"/>
      <c r="Y263" s="152"/>
      <c r="Z263" s="141"/>
      <c r="AA263" s="141"/>
      <c r="AB263" s="141"/>
      <c r="AC263" s="141"/>
      <c r="AD263" s="141"/>
      <c r="AE263" s="141"/>
      <c r="AF263" s="141"/>
      <c r="AG263" s="141" t="s">
        <v>241</v>
      </c>
      <c r="AH263" s="141">
        <v>0</v>
      </c>
      <c r="AI263" s="141"/>
      <c r="AJ263" s="141"/>
      <c r="AK263" s="141"/>
      <c r="AL263" s="141"/>
      <c r="AM263" s="141"/>
      <c r="AN263" s="141"/>
      <c r="AO263" s="141"/>
      <c r="AP263" s="141"/>
      <c r="AQ263" s="141"/>
      <c r="AR263" s="141"/>
      <c r="AS263" s="141"/>
      <c r="AT263" s="141"/>
      <c r="AU263" s="141"/>
      <c r="AV263" s="141"/>
      <c r="AW263" s="141"/>
      <c r="AX263" s="141"/>
      <c r="AY263" s="141"/>
      <c r="AZ263" s="141"/>
      <c r="BA263" s="141"/>
      <c r="BB263" s="141"/>
      <c r="BC263" s="141"/>
      <c r="BD263" s="141"/>
      <c r="BE263" s="141"/>
      <c r="BF263" s="141"/>
      <c r="BG263" s="141"/>
      <c r="BH263" s="141"/>
    </row>
    <row r="264" spans="1:60" outlineLevel="1" x14ac:dyDescent="0.2">
      <c r="A264" s="164">
        <v>56</v>
      </c>
      <c r="B264" s="165" t="s">
        <v>506</v>
      </c>
      <c r="C264" s="181" t="s">
        <v>507</v>
      </c>
      <c r="D264" s="166" t="s">
        <v>494</v>
      </c>
      <c r="E264" s="167">
        <v>38060</v>
      </c>
      <c r="F264" s="168"/>
      <c r="G264" s="169">
        <f>ROUND(E264*F264,2)</f>
        <v>0</v>
      </c>
      <c r="H264" s="168"/>
      <c r="I264" s="169">
        <f>ROUND(E264*H264,2)</f>
        <v>0</v>
      </c>
      <c r="J264" s="168"/>
      <c r="K264" s="169">
        <f>ROUND(E264*J264,2)</f>
        <v>0</v>
      </c>
      <c r="L264" s="169">
        <v>21</v>
      </c>
      <c r="M264" s="169">
        <f>G264*(1+L264/100)</f>
        <v>0</v>
      </c>
      <c r="N264" s="167">
        <v>5.0000000000000002E-5</v>
      </c>
      <c r="O264" s="167">
        <f>ROUND(E264*N264,2)</f>
        <v>1.9</v>
      </c>
      <c r="P264" s="167">
        <v>0</v>
      </c>
      <c r="Q264" s="167">
        <f>ROUND(E264*P264,2)</f>
        <v>0</v>
      </c>
      <c r="R264" s="169" t="s">
        <v>495</v>
      </c>
      <c r="S264" s="169" t="s">
        <v>234</v>
      </c>
      <c r="T264" s="170" t="s">
        <v>234</v>
      </c>
      <c r="U264" s="152">
        <v>0.1</v>
      </c>
      <c r="V264" s="152">
        <f>ROUND(E264*U264,2)</f>
        <v>3806</v>
      </c>
      <c r="W264" s="152"/>
      <c r="X264" s="152" t="s">
        <v>285</v>
      </c>
      <c r="Y264" s="152" t="s">
        <v>236</v>
      </c>
      <c r="Z264" s="141"/>
      <c r="AA264" s="141"/>
      <c r="AB264" s="141"/>
      <c r="AC264" s="141"/>
      <c r="AD264" s="141"/>
      <c r="AE264" s="141"/>
      <c r="AF264" s="141"/>
      <c r="AG264" s="141" t="s">
        <v>286</v>
      </c>
      <c r="AH264" s="141"/>
      <c r="AI264" s="141"/>
      <c r="AJ264" s="141"/>
      <c r="AK264" s="141"/>
      <c r="AL264" s="141"/>
      <c r="AM264" s="141"/>
      <c r="AN264" s="141"/>
      <c r="AO264" s="141"/>
      <c r="AP264" s="141"/>
      <c r="AQ264" s="141"/>
      <c r="AR264" s="141"/>
      <c r="AS264" s="141"/>
      <c r="AT264" s="141"/>
      <c r="AU264" s="141"/>
      <c r="AV264" s="141"/>
      <c r="AW264" s="141"/>
      <c r="AX264" s="141"/>
      <c r="AY264" s="141"/>
      <c r="AZ264" s="141"/>
      <c r="BA264" s="141"/>
      <c r="BB264" s="141"/>
      <c r="BC264" s="141"/>
      <c r="BD264" s="141"/>
      <c r="BE264" s="141"/>
      <c r="BF264" s="141"/>
      <c r="BG264" s="141"/>
      <c r="BH264" s="141"/>
    </row>
    <row r="265" spans="1:60" outlineLevel="2" x14ac:dyDescent="0.2">
      <c r="A265" s="148"/>
      <c r="B265" s="149"/>
      <c r="C265" s="182" t="s">
        <v>431</v>
      </c>
      <c r="D265" s="154"/>
      <c r="E265" s="155"/>
      <c r="F265" s="152"/>
      <c r="G265" s="152"/>
      <c r="H265" s="152"/>
      <c r="I265" s="152"/>
      <c r="J265" s="152"/>
      <c r="K265" s="152"/>
      <c r="L265" s="152"/>
      <c r="M265" s="152"/>
      <c r="N265" s="151"/>
      <c r="O265" s="151"/>
      <c r="P265" s="151"/>
      <c r="Q265" s="151"/>
      <c r="R265" s="152"/>
      <c r="S265" s="152"/>
      <c r="T265" s="152"/>
      <c r="U265" s="152"/>
      <c r="V265" s="152"/>
      <c r="W265" s="152"/>
      <c r="X265" s="152"/>
      <c r="Y265" s="152"/>
      <c r="Z265" s="141"/>
      <c r="AA265" s="141"/>
      <c r="AB265" s="141"/>
      <c r="AC265" s="141"/>
      <c r="AD265" s="141"/>
      <c r="AE265" s="141"/>
      <c r="AF265" s="141"/>
      <c r="AG265" s="141" t="s">
        <v>241</v>
      </c>
      <c r="AH265" s="141">
        <v>0</v>
      </c>
      <c r="AI265" s="141"/>
      <c r="AJ265" s="141"/>
      <c r="AK265" s="141"/>
      <c r="AL265" s="141"/>
      <c r="AM265" s="141"/>
      <c r="AN265" s="141"/>
      <c r="AO265" s="141"/>
      <c r="AP265" s="141"/>
      <c r="AQ265" s="141"/>
      <c r="AR265" s="141"/>
      <c r="AS265" s="141"/>
      <c r="AT265" s="141"/>
      <c r="AU265" s="141"/>
      <c r="AV265" s="141"/>
      <c r="AW265" s="141"/>
      <c r="AX265" s="141"/>
      <c r="AY265" s="141"/>
      <c r="AZ265" s="141"/>
      <c r="BA265" s="141"/>
      <c r="BB265" s="141"/>
      <c r="BC265" s="141"/>
      <c r="BD265" s="141"/>
      <c r="BE265" s="141"/>
      <c r="BF265" s="141"/>
      <c r="BG265" s="141"/>
      <c r="BH265" s="141"/>
    </row>
    <row r="266" spans="1:60" outlineLevel="3" x14ac:dyDescent="0.2">
      <c r="A266" s="148"/>
      <c r="B266" s="149"/>
      <c r="C266" s="182" t="s">
        <v>348</v>
      </c>
      <c r="D266" s="154"/>
      <c r="E266" s="155"/>
      <c r="F266" s="152"/>
      <c r="G266" s="152"/>
      <c r="H266" s="152"/>
      <c r="I266" s="152"/>
      <c r="J266" s="152"/>
      <c r="K266" s="152"/>
      <c r="L266" s="152"/>
      <c r="M266" s="152"/>
      <c r="N266" s="151"/>
      <c r="O266" s="151"/>
      <c r="P266" s="151"/>
      <c r="Q266" s="151"/>
      <c r="R266" s="152"/>
      <c r="S266" s="152"/>
      <c r="T266" s="152"/>
      <c r="U266" s="152"/>
      <c r="V266" s="152"/>
      <c r="W266" s="152"/>
      <c r="X266" s="152"/>
      <c r="Y266" s="152"/>
      <c r="Z266" s="141"/>
      <c r="AA266" s="141"/>
      <c r="AB266" s="141"/>
      <c r="AC266" s="141"/>
      <c r="AD266" s="141"/>
      <c r="AE266" s="141"/>
      <c r="AF266" s="141"/>
      <c r="AG266" s="141" t="s">
        <v>241</v>
      </c>
      <c r="AH266" s="141">
        <v>0</v>
      </c>
      <c r="AI266" s="141"/>
      <c r="AJ266" s="141"/>
      <c r="AK266" s="141"/>
      <c r="AL266" s="141"/>
      <c r="AM266" s="141"/>
      <c r="AN266" s="141"/>
      <c r="AO266" s="141"/>
      <c r="AP266" s="141"/>
      <c r="AQ266" s="141"/>
      <c r="AR266" s="141"/>
      <c r="AS266" s="141"/>
      <c r="AT266" s="141"/>
      <c r="AU266" s="141"/>
      <c r="AV266" s="141"/>
      <c r="AW266" s="141"/>
      <c r="AX266" s="141"/>
      <c r="AY266" s="141"/>
      <c r="AZ266" s="141"/>
      <c r="BA266" s="141"/>
      <c r="BB266" s="141"/>
      <c r="BC266" s="141"/>
      <c r="BD266" s="141"/>
      <c r="BE266" s="141"/>
      <c r="BF266" s="141"/>
      <c r="BG266" s="141"/>
      <c r="BH266" s="141"/>
    </row>
    <row r="267" spans="1:60" ht="22.5" outlineLevel="3" x14ac:dyDescent="0.2">
      <c r="A267" s="148"/>
      <c r="B267" s="149"/>
      <c r="C267" s="182" t="s">
        <v>508</v>
      </c>
      <c r="D267" s="154"/>
      <c r="E267" s="155">
        <v>31210</v>
      </c>
      <c r="F267" s="152"/>
      <c r="G267" s="152"/>
      <c r="H267" s="152"/>
      <c r="I267" s="152"/>
      <c r="J267" s="152"/>
      <c r="K267" s="152"/>
      <c r="L267" s="152"/>
      <c r="M267" s="152"/>
      <c r="N267" s="151"/>
      <c r="O267" s="151"/>
      <c r="P267" s="151"/>
      <c r="Q267" s="151"/>
      <c r="R267" s="152"/>
      <c r="S267" s="152"/>
      <c r="T267" s="152"/>
      <c r="U267" s="152"/>
      <c r="V267" s="152"/>
      <c r="W267" s="152"/>
      <c r="X267" s="152"/>
      <c r="Y267" s="152"/>
      <c r="Z267" s="141"/>
      <c r="AA267" s="141"/>
      <c r="AB267" s="141"/>
      <c r="AC267" s="141"/>
      <c r="AD267" s="141"/>
      <c r="AE267" s="141"/>
      <c r="AF267" s="141"/>
      <c r="AG267" s="141" t="s">
        <v>241</v>
      </c>
      <c r="AH267" s="141">
        <v>0</v>
      </c>
      <c r="AI267" s="141"/>
      <c r="AJ267" s="141"/>
      <c r="AK267" s="141"/>
      <c r="AL267" s="141"/>
      <c r="AM267" s="141"/>
      <c r="AN267" s="141"/>
      <c r="AO267" s="141"/>
      <c r="AP267" s="141"/>
      <c r="AQ267" s="141"/>
      <c r="AR267" s="141"/>
      <c r="AS267" s="141"/>
      <c r="AT267" s="141"/>
      <c r="AU267" s="141"/>
      <c r="AV267" s="141"/>
      <c r="AW267" s="141"/>
      <c r="AX267" s="141"/>
      <c r="AY267" s="141"/>
      <c r="AZ267" s="141"/>
      <c r="BA267" s="141"/>
      <c r="BB267" s="141"/>
      <c r="BC267" s="141"/>
      <c r="BD267" s="141"/>
      <c r="BE267" s="141"/>
      <c r="BF267" s="141"/>
      <c r="BG267" s="141"/>
      <c r="BH267" s="141"/>
    </row>
    <row r="268" spans="1:60" outlineLevel="3" x14ac:dyDescent="0.2">
      <c r="A268" s="148"/>
      <c r="B268" s="149"/>
      <c r="C268" s="182" t="s">
        <v>339</v>
      </c>
      <c r="D268" s="154"/>
      <c r="E268" s="155"/>
      <c r="F268" s="152"/>
      <c r="G268" s="152"/>
      <c r="H268" s="152"/>
      <c r="I268" s="152"/>
      <c r="J268" s="152"/>
      <c r="K268" s="152"/>
      <c r="L268" s="152"/>
      <c r="M268" s="152"/>
      <c r="N268" s="151"/>
      <c r="O268" s="151"/>
      <c r="P268" s="151"/>
      <c r="Q268" s="151"/>
      <c r="R268" s="152"/>
      <c r="S268" s="152"/>
      <c r="T268" s="152"/>
      <c r="U268" s="152"/>
      <c r="V268" s="152"/>
      <c r="W268" s="152"/>
      <c r="X268" s="152"/>
      <c r="Y268" s="152"/>
      <c r="Z268" s="141"/>
      <c r="AA268" s="141"/>
      <c r="AB268" s="141"/>
      <c r="AC268" s="141"/>
      <c r="AD268" s="141"/>
      <c r="AE268" s="141"/>
      <c r="AF268" s="141"/>
      <c r="AG268" s="141" t="s">
        <v>241</v>
      </c>
      <c r="AH268" s="141">
        <v>0</v>
      </c>
      <c r="AI268" s="141"/>
      <c r="AJ268" s="141"/>
      <c r="AK268" s="141"/>
      <c r="AL268" s="141"/>
      <c r="AM268" s="141"/>
      <c r="AN268" s="141"/>
      <c r="AO268" s="141"/>
      <c r="AP268" s="141"/>
      <c r="AQ268" s="141"/>
      <c r="AR268" s="141"/>
      <c r="AS268" s="141"/>
      <c r="AT268" s="141"/>
      <c r="AU268" s="141"/>
      <c r="AV268" s="141"/>
      <c r="AW268" s="141"/>
      <c r="AX268" s="141"/>
      <c r="AY268" s="141"/>
      <c r="AZ268" s="141"/>
      <c r="BA268" s="141"/>
      <c r="BB268" s="141"/>
      <c r="BC268" s="141"/>
      <c r="BD268" s="141"/>
      <c r="BE268" s="141"/>
      <c r="BF268" s="141"/>
      <c r="BG268" s="141"/>
      <c r="BH268" s="141"/>
    </row>
    <row r="269" spans="1:60" ht="33.75" outlineLevel="3" x14ac:dyDescent="0.2">
      <c r="A269" s="148"/>
      <c r="B269" s="149"/>
      <c r="C269" s="182" t="s">
        <v>509</v>
      </c>
      <c r="D269" s="154"/>
      <c r="E269" s="155">
        <v>4140</v>
      </c>
      <c r="F269" s="152"/>
      <c r="G269" s="152"/>
      <c r="H269" s="152"/>
      <c r="I269" s="152"/>
      <c r="J269" s="152"/>
      <c r="K269" s="152"/>
      <c r="L269" s="152"/>
      <c r="M269" s="152"/>
      <c r="N269" s="151"/>
      <c r="O269" s="151"/>
      <c r="P269" s="151"/>
      <c r="Q269" s="151"/>
      <c r="R269" s="152"/>
      <c r="S269" s="152"/>
      <c r="T269" s="152"/>
      <c r="U269" s="152"/>
      <c r="V269" s="152"/>
      <c r="W269" s="152"/>
      <c r="X269" s="152"/>
      <c r="Y269" s="152"/>
      <c r="Z269" s="141"/>
      <c r="AA269" s="141"/>
      <c r="AB269" s="141"/>
      <c r="AC269" s="141"/>
      <c r="AD269" s="141"/>
      <c r="AE269" s="141"/>
      <c r="AF269" s="141"/>
      <c r="AG269" s="141" t="s">
        <v>241</v>
      </c>
      <c r="AH269" s="141">
        <v>0</v>
      </c>
      <c r="AI269" s="141"/>
      <c r="AJ269" s="141"/>
      <c r="AK269" s="141"/>
      <c r="AL269" s="141"/>
      <c r="AM269" s="141"/>
      <c r="AN269" s="141"/>
      <c r="AO269" s="141"/>
      <c r="AP269" s="141"/>
      <c r="AQ269" s="141"/>
      <c r="AR269" s="141"/>
      <c r="AS269" s="141"/>
      <c r="AT269" s="141"/>
      <c r="AU269" s="141"/>
      <c r="AV269" s="141"/>
      <c r="AW269" s="141"/>
      <c r="AX269" s="141"/>
      <c r="AY269" s="141"/>
      <c r="AZ269" s="141"/>
      <c r="BA269" s="141"/>
      <c r="BB269" s="141"/>
      <c r="BC269" s="141"/>
      <c r="BD269" s="141"/>
      <c r="BE269" s="141"/>
      <c r="BF269" s="141"/>
      <c r="BG269" s="141"/>
      <c r="BH269" s="141"/>
    </row>
    <row r="270" spans="1:60" outlineLevel="3" x14ac:dyDescent="0.2">
      <c r="A270" s="148"/>
      <c r="B270" s="149"/>
      <c r="C270" s="182" t="s">
        <v>352</v>
      </c>
      <c r="D270" s="154"/>
      <c r="E270" s="155"/>
      <c r="F270" s="152"/>
      <c r="G270" s="152"/>
      <c r="H270" s="152"/>
      <c r="I270" s="152"/>
      <c r="J270" s="152"/>
      <c r="K270" s="152"/>
      <c r="L270" s="152"/>
      <c r="M270" s="152"/>
      <c r="N270" s="151"/>
      <c r="O270" s="151"/>
      <c r="P270" s="151"/>
      <c r="Q270" s="151"/>
      <c r="R270" s="152"/>
      <c r="S270" s="152"/>
      <c r="T270" s="152"/>
      <c r="U270" s="152"/>
      <c r="V270" s="152"/>
      <c r="W270" s="152"/>
      <c r="X270" s="152"/>
      <c r="Y270" s="152"/>
      <c r="Z270" s="141"/>
      <c r="AA270" s="141"/>
      <c r="AB270" s="141"/>
      <c r="AC270" s="141"/>
      <c r="AD270" s="141"/>
      <c r="AE270" s="141"/>
      <c r="AF270" s="141"/>
      <c r="AG270" s="141" t="s">
        <v>241</v>
      </c>
      <c r="AH270" s="141">
        <v>0</v>
      </c>
      <c r="AI270" s="141"/>
      <c r="AJ270" s="141"/>
      <c r="AK270" s="141"/>
      <c r="AL270" s="141"/>
      <c r="AM270" s="141"/>
      <c r="AN270" s="141"/>
      <c r="AO270" s="141"/>
      <c r="AP270" s="141"/>
      <c r="AQ270" s="141"/>
      <c r="AR270" s="141"/>
      <c r="AS270" s="141"/>
      <c r="AT270" s="141"/>
      <c r="AU270" s="141"/>
      <c r="AV270" s="141"/>
      <c r="AW270" s="141"/>
      <c r="AX270" s="141"/>
      <c r="AY270" s="141"/>
      <c r="AZ270" s="141"/>
      <c r="BA270" s="141"/>
      <c r="BB270" s="141"/>
      <c r="BC270" s="141"/>
      <c r="BD270" s="141"/>
      <c r="BE270" s="141"/>
      <c r="BF270" s="141"/>
      <c r="BG270" s="141"/>
      <c r="BH270" s="141"/>
    </row>
    <row r="271" spans="1:60" outlineLevel="3" x14ac:dyDescent="0.2">
      <c r="A271" s="148"/>
      <c r="B271" s="149"/>
      <c r="C271" s="182" t="s">
        <v>510</v>
      </c>
      <c r="D271" s="154"/>
      <c r="E271" s="155">
        <v>2710</v>
      </c>
      <c r="F271" s="152"/>
      <c r="G271" s="152"/>
      <c r="H271" s="152"/>
      <c r="I271" s="152"/>
      <c r="J271" s="152"/>
      <c r="K271" s="152"/>
      <c r="L271" s="152"/>
      <c r="M271" s="152"/>
      <c r="N271" s="151"/>
      <c r="O271" s="151"/>
      <c r="P271" s="151"/>
      <c r="Q271" s="151"/>
      <c r="R271" s="152"/>
      <c r="S271" s="152"/>
      <c r="T271" s="152"/>
      <c r="U271" s="152"/>
      <c r="V271" s="152"/>
      <c r="W271" s="152"/>
      <c r="X271" s="152"/>
      <c r="Y271" s="152"/>
      <c r="Z271" s="141"/>
      <c r="AA271" s="141"/>
      <c r="AB271" s="141"/>
      <c r="AC271" s="141"/>
      <c r="AD271" s="141"/>
      <c r="AE271" s="141"/>
      <c r="AF271" s="141"/>
      <c r="AG271" s="141" t="s">
        <v>241</v>
      </c>
      <c r="AH271" s="141">
        <v>0</v>
      </c>
      <c r="AI271" s="141"/>
      <c r="AJ271" s="141"/>
      <c r="AK271" s="141"/>
      <c r="AL271" s="141"/>
      <c r="AM271" s="141"/>
      <c r="AN271" s="141"/>
      <c r="AO271" s="141"/>
      <c r="AP271" s="141"/>
      <c r="AQ271" s="141"/>
      <c r="AR271" s="141"/>
      <c r="AS271" s="141"/>
      <c r="AT271" s="141"/>
      <c r="AU271" s="141"/>
      <c r="AV271" s="141"/>
      <c r="AW271" s="141"/>
      <c r="AX271" s="141"/>
      <c r="AY271" s="141"/>
      <c r="AZ271" s="141"/>
      <c r="BA271" s="141"/>
      <c r="BB271" s="141"/>
      <c r="BC271" s="141"/>
      <c r="BD271" s="141"/>
      <c r="BE271" s="141"/>
      <c r="BF271" s="141"/>
      <c r="BG271" s="141"/>
      <c r="BH271" s="141"/>
    </row>
    <row r="272" spans="1:60" outlineLevel="1" x14ac:dyDescent="0.2">
      <c r="A272" s="164">
        <v>57</v>
      </c>
      <c r="B272" s="165" t="s">
        <v>511</v>
      </c>
      <c r="C272" s="181" t="s">
        <v>512</v>
      </c>
      <c r="D272" s="166" t="s">
        <v>513</v>
      </c>
      <c r="E272" s="167">
        <v>1</v>
      </c>
      <c r="F272" s="168"/>
      <c r="G272" s="169">
        <f>ROUND(E272*F272,2)</f>
        <v>0</v>
      </c>
      <c r="H272" s="168"/>
      <c r="I272" s="169">
        <f>ROUND(E272*H272,2)</f>
        <v>0</v>
      </c>
      <c r="J272" s="168"/>
      <c r="K272" s="169">
        <f>ROUND(E272*J272,2)</f>
        <v>0</v>
      </c>
      <c r="L272" s="169">
        <v>21</v>
      </c>
      <c r="M272" s="169">
        <f>G272*(1+L272/100)</f>
        <v>0</v>
      </c>
      <c r="N272" s="167">
        <v>0.3</v>
      </c>
      <c r="O272" s="167">
        <f>ROUND(E272*N272,2)</f>
        <v>0.3</v>
      </c>
      <c r="P272" s="167">
        <v>0</v>
      </c>
      <c r="Q272" s="167">
        <f>ROUND(E272*P272,2)</f>
        <v>0</v>
      </c>
      <c r="R272" s="169"/>
      <c r="S272" s="169" t="s">
        <v>267</v>
      </c>
      <c r="T272" s="170" t="s">
        <v>275</v>
      </c>
      <c r="U272" s="152">
        <v>5.5160000000000001E-2</v>
      </c>
      <c r="V272" s="152">
        <f>ROUND(E272*U272,2)</f>
        <v>0.06</v>
      </c>
      <c r="W272" s="152"/>
      <c r="X272" s="152" t="s">
        <v>235</v>
      </c>
      <c r="Y272" s="152" t="s">
        <v>236</v>
      </c>
      <c r="Z272" s="141"/>
      <c r="AA272" s="141"/>
      <c r="AB272" s="141"/>
      <c r="AC272" s="141"/>
      <c r="AD272" s="141"/>
      <c r="AE272" s="141"/>
      <c r="AF272" s="141"/>
      <c r="AG272" s="141" t="s">
        <v>237</v>
      </c>
      <c r="AH272" s="141"/>
      <c r="AI272" s="141"/>
      <c r="AJ272" s="141"/>
      <c r="AK272" s="141"/>
      <c r="AL272" s="141"/>
      <c r="AM272" s="141"/>
      <c r="AN272" s="141"/>
      <c r="AO272" s="141"/>
      <c r="AP272" s="141"/>
      <c r="AQ272" s="141"/>
      <c r="AR272" s="141"/>
      <c r="AS272" s="141"/>
      <c r="AT272" s="141"/>
      <c r="AU272" s="141"/>
      <c r="AV272" s="141"/>
      <c r="AW272" s="141"/>
      <c r="AX272" s="141"/>
      <c r="AY272" s="141"/>
      <c r="AZ272" s="141"/>
      <c r="BA272" s="141"/>
      <c r="BB272" s="141"/>
      <c r="BC272" s="141"/>
      <c r="BD272" s="141"/>
      <c r="BE272" s="141"/>
      <c r="BF272" s="141"/>
      <c r="BG272" s="141"/>
      <c r="BH272" s="141"/>
    </row>
    <row r="273" spans="1:60" outlineLevel="2" x14ac:dyDescent="0.2">
      <c r="A273" s="148"/>
      <c r="B273" s="149"/>
      <c r="C273" s="253" t="s">
        <v>514</v>
      </c>
      <c r="D273" s="254"/>
      <c r="E273" s="254"/>
      <c r="F273" s="254"/>
      <c r="G273" s="254"/>
      <c r="H273" s="152"/>
      <c r="I273" s="152"/>
      <c r="J273" s="152"/>
      <c r="K273" s="152"/>
      <c r="L273" s="152"/>
      <c r="M273" s="152"/>
      <c r="N273" s="151"/>
      <c r="O273" s="151"/>
      <c r="P273" s="151"/>
      <c r="Q273" s="151"/>
      <c r="R273" s="152"/>
      <c r="S273" s="152"/>
      <c r="T273" s="152"/>
      <c r="U273" s="152"/>
      <c r="V273" s="152"/>
      <c r="W273" s="152"/>
      <c r="X273" s="152"/>
      <c r="Y273" s="152"/>
      <c r="Z273" s="141"/>
      <c r="AA273" s="141"/>
      <c r="AB273" s="141"/>
      <c r="AC273" s="141"/>
      <c r="AD273" s="141"/>
      <c r="AE273" s="141"/>
      <c r="AF273" s="141"/>
      <c r="AG273" s="141" t="s">
        <v>246</v>
      </c>
      <c r="AH273" s="141"/>
      <c r="AI273" s="141"/>
      <c r="AJ273" s="141"/>
      <c r="AK273" s="141"/>
      <c r="AL273" s="141"/>
      <c r="AM273" s="141"/>
      <c r="AN273" s="141"/>
      <c r="AO273" s="141"/>
      <c r="AP273" s="141"/>
      <c r="AQ273" s="141"/>
      <c r="AR273" s="141"/>
      <c r="AS273" s="141"/>
      <c r="AT273" s="141"/>
      <c r="AU273" s="141"/>
      <c r="AV273" s="141"/>
      <c r="AW273" s="141"/>
      <c r="AX273" s="141"/>
      <c r="AY273" s="141"/>
      <c r="AZ273" s="141"/>
      <c r="BA273" s="141"/>
      <c r="BB273" s="141"/>
      <c r="BC273" s="141"/>
      <c r="BD273" s="141"/>
      <c r="BE273" s="141"/>
      <c r="BF273" s="141"/>
      <c r="BG273" s="141"/>
      <c r="BH273" s="141"/>
    </row>
    <row r="274" spans="1:60" outlineLevel="2" x14ac:dyDescent="0.2">
      <c r="A274" s="148"/>
      <c r="B274" s="149"/>
      <c r="C274" s="182" t="s">
        <v>515</v>
      </c>
      <c r="D274" s="154"/>
      <c r="E274" s="155">
        <v>1</v>
      </c>
      <c r="F274" s="152"/>
      <c r="G274" s="152"/>
      <c r="H274" s="152"/>
      <c r="I274" s="152"/>
      <c r="J274" s="152"/>
      <c r="K274" s="152"/>
      <c r="L274" s="152"/>
      <c r="M274" s="152"/>
      <c r="N274" s="151"/>
      <c r="O274" s="151"/>
      <c r="P274" s="151"/>
      <c r="Q274" s="151"/>
      <c r="R274" s="152"/>
      <c r="S274" s="152"/>
      <c r="T274" s="152"/>
      <c r="U274" s="152"/>
      <c r="V274" s="152"/>
      <c r="W274" s="152"/>
      <c r="X274" s="152"/>
      <c r="Y274" s="152"/>
      <c r="Z274" s="141"/>
      <c r="AA274" s="141"/>
      <c r="AB274" s="141"/>
      <c r="AC274" s="141"/>
      <c r="AD274" s="141"/>
      <c r="AE274" s="141"/>
      <c r="AF274" s="141"/>
      <c r="AG274" s="141" t="s">
        <v>241</v>
      </c>
      <c r="AH274" s="141">
        <v>0</v>
      </c>
      <c r="AI274" s="141"/>
      <c r="AJ274" s="141"/>
      <c r="AK274" s="141"/>
      <c r="AL274" s="141"/>
      <c r="AM274" s="141"/>
      <c r="AN274" s="141"/>
      <c r="AO274" s="141"/>
      <c r="AP274" s="141"/>
      <c r="AQ274" s="141"/>
      <c r="AR274" s="141"/>
      <c r="AS274" s="141"/>
      <c r="AT274" s="141"/>
      <c r="AU274" s="141"/>
      <c r="AV274" s="141"/>
      <c r="AW274" s="141"/>
      <c r="AX274" s="141"/>
      <c r="AY274" s="141"/>
      <c r="AZ274" s="141"/>
      <c r="BA274" s="141"/>
      <c r="BB274" s="141"/>
      <c r="BC274" s="141"/>
      <c r="BD274" s="141"/>
      <c r="BE274" s="141"/>
      <c r="BF274" s="141"/>
      <c r="BG274" s="141"/>
      <c r="BH274" s="141"/>
    </row>
    <row r="275" spans="1:60" ht="33.75" outlineLevel="1" x14ac:dyDescent="0.2">
      <c r="A275" s="164">
        <v>58</v>
      </c>
      <c r="B275" s="165" t="s">
        <v>516</v>
      </c>
      <c r="C275" s="181" t="s">
        <v>517</v>
      </c>
      <c r="D275" s="166" t="s">
        <v>274</v>
      </c>
      <c r="E275" s="167">
        <v>0.80300000000000005</v>
      </c>
      <c r="F275" s="168"/>
      <c r="G275" s="169">
        <f>ROUND(E275*F275,2)</f>
        <v>0</v>
      </c>
      <c r="H275" s="168"/>
      <c r="I275" s="169">
        <f>ROUND(E275*H275,2)</f>
        <v>0</v>
      </c>
      <c r="J275" s="168"/>
      <c r="K275" s="169">
        <f>ROUND(E275*J275,2)</f>
        <v>0</v>
      </c>
      <c r="L275" s="169">
        <v>21</v>
      </c>
      <c r="M275" s="169">
        <f>G275*(1+L275/100)</f>
        <v>0</v>
      </c>
      <c r="N275" s="167">
        <v>1</v>
      </c>
      <c r="O275" s="167">
        <f>ROUND(E275*N275,2)</f>
        <v>0.8</v>
      </c>
      <c r="P275" s="167">
        <v>0</v>
      </c>
      <c r="Q275" s="167">
        <f>ROUND(E275*P275,2)</f>
        <v>0</v>
      </c>
      <c r="R275" s="169"/>
      <c r="S275" s="169" t="s">
        <v>267</v>
      </c>
      <c r="T275" s="170" t="s">
        <v>275</v>
      </c>
      <c r="U275" s="152">
        <v>0</v>
      </c>
      <c r="V275" s="152">
        <f>ROUND(E275*U275,2)</f>
        <v>0</v>
      </c>
      <c r="W275" s="152"/>
      <c r="X275" s="152" t="s">
        <v>276</v>
      </c>
      <c r="Y275" s="152" t="s">
        <v>236</v>
      </c>
      <c r="Z275" s="141"/>
      <c r="AA275" s="141"/>
      <c r="AB275" s="141"/>
      <c r="AC275" s="141"/>
      <c r="AD275" s="141"/>
      <c r="AE275" s="141"/>
      <c r="AF275" s="141"/>
      <c r="AG275" s="141" t="s">
        <v>277</v>
      </c>
      <c r="AH275" s="141"/>
      <c r="AI275" s="141"/>
      <c r="AJ275" s="141"/>
      <c r="AK275" s="141"/>
      <c r="AL275" s="141"/>
      <c r="AM275" s="141"/>
      <c r="AN275" s="141"/>
      <c r="AO275" s="141"/>
      <c r="AP275" s="141"/>
      <c r="AQ275" s="141"/>
      <c r="AR275" s="141"/>
      <c r="AS275" s="141"/>
      <c r="AT275" s="141"/>
      <c r="AU275" s="141"/>
      <c r="AV275" s="141"/>
      <c r="AW275" s="141"/>
      <c r="AX275" s="141"/>
      <c r="AY275" s="141"/>
      <c r="AZ275" s="141"/>
      <c r="BA275" s="141"/>
      <c r="BB275" s="141"/>
      <c r="BC275" s="141"/>
      <c r="BD275" s="141"/>
      <c r="BE275" s="141"/>
      <c r="BF275" s="141"/>
      <c r="BG275" s="141"/>
      <c r="BH275" s="141"/>
    </row>
    <row r="276" spans="1:60" outlineLevel="2" x14ac:dyDescent="0.2">
      <c r="A276" s="148"/>
      <c r="B276" s="149"/>
      <c r="C276" s="182" t="s">
        <v>431</v>
      </c>
      <c r="D276" s="154"/>
      <c r="E276" s="155"/>
      <c r="F276" s="152"/>
      <c r="G276" s="152"/>
      <c r="H276" s="152"/>
      <c r="I276" s="152"/>
      <c r="J276" s="152"/>
      <c r="K276" s="152"/>
      <c r="L276" s="152"/>
      <c r="M276" s="152"/>
      <c r="N276" s="151"/>
      <c r="O276" s="151"/>
      <c r="P276" s="151"/>
      <c r="Q276" s="151"/>
      <c r="R276" s="152"/>
      <c r="S276" s="152"/>
      <c r="T276" s="152"/>
      <c r="U276" s="152"/>
      <c r="V276" s="152"/>
      <c r="W276" s="152"/>
      <c r="X276" s="152"/>
      <c r="Y276" s="152"/>
      <c r="Z276" s="141"/>
      <c r="AA276" s="141"/>
      <c r="AB276" s="141"/>
      <c r="AC276" s="141"/>
      <c r="AD276" s="141"/>
      <c r="AE276" s="141"/>
      <c r="AF276" s="141"/>
      <c r="AG276" s="141" t="s">
        <v>241</v>
      </c>
      <c r="AH276" s="141">
        <v>0</v>
      </c>
      <c r="AI276" s="141"/>
      <c r="AJ276" s="141"/>
      <c r="AK276" s="141"/>
      <c r="AL276" s="141"/>
      <c r="AM276" s="141"/>
      <c r="AN276" s="141"/>
      <c r="AO276" s="141"/>
      <c r="AP276" s="141"/>
      <c r="AQ276" s="141"/>
      <c r="AR276" s="141"/>
      <c r="AS276" s="141"/>
      <c r="AT276" s="141"/>
      <c r="AU276" s="141"/>
      <c r="AV276" s="141"/>
      <c r="AW276" s="141"/>
      <c r="AX276" s="141"/>
      <c r="AY276" s="141"/>
      <c r="AZ276" s="141"/>
      <c r="BA276" s="141"/>
      <c r="BB276" s="141"/>
      <c r="BC276" s="141"/>
      <c r="BD276" s="141"/>
      <c r="BE276" s="141"/>
      <c r="BF276" s="141"/>
      <c r="BG276" s="141"/>
      <c r="BH276" s="141"/>
    </row>
    <row r="277" spans="1:60" outlineLevel="3" x14ac:dyDescent="0.2">
      <c r="A277" s="148"/>
      <c r="B277" s="149"/>
      <c r="C277" s="182" t="s">
        <v>339</v>
      </c>
      <c r="D277" s="154"/>
      <c r="E277" s="155"/>
      <c r="F277" s="152"/>
      <c r="G277" s="152"/>
      <c r="H277" s="152"/>
      <c r="I277" s="152"/>
      <c r="J277" s="152"/>
      <c r="K277" s="152"/>
      <c r="L277" s="152"/>
      <c r="M277" s="152"/>
      <c r="N277" s="151"/>
      <c r="O277" s="151"/>
      <c r="P277" s="151"/>
      <c r="Q277" s="151"/>
      <c r="R277" s="152"/>
      <c r="S277" s="152"/>
      <c r="T277" s="152"/>
      <c r="U277" s="152"/>
      <c r="V277" s="152"/>
      <c r="W277" s="152"/>
      <c r="X277" s="152"/>
      <c r="Y277" s="152"/>
      <c r="Z277" s="141"/>
      <c r="AA277" s="141"/>
      <c r="AB277" s="141"/>
      <c r="AC277" s="141"/>
      <c r="AD277" s="141"/>
      <c r="AE277" s="141"/>
      <c r="AF277" s="141"/>
      <c r="AG277" s="141" t="s">
        <v>241</v>
      </c>
      <c r="AH277" s="141">
        <v>0</v>
      </c>
      <c r="AI277" s="141"/>
      <c r="AJ277" s="141"/>
      <c r="AK277" s="141"/>
      <c r="AL277" s="141"/>
      <c r="AM277" s="141"/>
      <c r="AN277" s="141"/>
      <c r="AO277" s="141"/>
      <c r="AP277" s="141"/>
      <c r="AQ277" s="141"/>
      <c r="AR277" s="141"/>
      <c r="AS277" s="141"/>
      <c r="AT277" s="141"/>
      <c r="AU277" s="141"/>
      <c r="AV277" s="141"/>
      <c r="AW277" s="141"/>
      <c r="AX277" s="141"/>
      <c r="AY277" s="141"/>
      <c r="AZ277" s="141"/>
      <c r="BA277" s="141"/>
      <c r="BB277" s="141"/>
      <c r="BC277" s="141"/>
      <c r="BD277" s="141"/>
      <c r="BE277" s="141"/>
      <c r="BF277" s="141"/>
      <c r="BG277" s="141"/>
      <c r="BH277" s="141"/>
    </row>
    <row r="278" spans="1:60" outlineLevel="3" x14ac:dyDescent="0.2">
      <c r="A278" s="148"/>
      <c r="B278" s="149"/>
      <c r="C278" s="182" t="s">
        <v>518</v>
      </c>
      <c r="D278" s="154"/>
      <c r="E278" s="155">
        <v>0.77</v>
      </c>
      <c r="F278" s="152"/>
      <c r="G278" s="152"/>
      <c r="H278" s="152"/>
      <c r="I278" s="152"/>
      <c r="J278" s="152"/>
      <c r="K278" s="152"/>
      <c r="L278" s="152"/>
      <c r="M278" s="152"/>
      <c r="N278" s="151"/>
      <c r="O278" s="151"/>
      <c r="P278" s="151"/>
      <c r="Q278" s="151"/>
      <c r="R278" s="152"/>
      <c r="S278" s="152"/>
      <c r="T278" s="152"/>
      <c r="U278" s="152"/>
      <c r="V278" s="152"/>
      <c r="W278" s="152"/>
      <c r="X278" s="152"/>
      <c r="Y278" s="152"/>
      <c r="Z278" s="141"/>
      <c r="AA278" s="141"/>
      <c r="AB278" s="141"/>
      <c r="AC278" s="141"/>
      <c r="AD278" s="141"/>
      <c r="AE278" s="141"/>
      <c r="AF278" s="141"/>
      <c r="AG278" s="141" t="s">
        <v>241</v>
      </c>
      <c r="AH278" s="141">
        <v>0</v>
      </c>
      <c r="AI278" s="141"/>
      <c r="AJ278" s="141"/>
      <c r="AK278" s="141"/>
      <c r="AL278" s="141"/>
      <c r="AM278" s="141"/>
      <c r="AN278" s="141"/>
      <c r="AO278" s="141"/>
      <c r="AP278" s="141"/>
      <c r="AQ278" s="141"/>
      <c r="AR278" s="141"/>
      <c r="AS278" s="141"/>
      <c r="AT278" s="141"/>
      <c r="AU278" s="141"/>
      <c r="AV278" s="141"/>
      <c r="AW278" s="141"/>
      <c r="AX278" s="141"/>
      <c r="AY278" s="141"/>
      <c r="AZ278" s="141"/>
      <c r="BA278" s="141"/>
      <c r="BB278" s="141"/>
      <c r="BC278" s="141"/>
      <c r="BD278" s="141"/>
      <c r="BE278" s="141"/>
      <c r="BF278" s="141"/>
      <c r="BG278" s="141"/>
      <c r="BH278" s="141"/>
    </row>
    <row r="279" spans="1:60" outlineLevel="3" x14ac:dyDescent="0.2">
      <c r="A279" s="148"/>
      <c r="B279" s="149"/>
      <c r="C279" s="182" t="s">
        <v>519</v>
      </c>
      <c r="D279" s="154"/>
      <c r="E279" s="155">
        <v>3.3000000000000002E-2</v>
      </c>
      <c r="F279" s="152"/>
      <c r="G279" s="152"/>
      <c r="H279" s="152"/>
      <c r="I279" s="152"/>
      <c r="J279" s="152"/>
      <c r="K279" s="152"/>
      <c r="L279" s="152"/>
      <c r="M279" s="152"/>
      <c r="N279" s="151"/>
      <c r="O279" s="151"/>
      <c r="P279" s="151"/>
      <c r="Q279" s="151"/>
      <c r="R279" s="152"/>
      <c r="S279" s="152"/>
      <c r="T279" s="152"/>
      <c r="U279" s="152"/>
      <c r="V279" s="152"/>
      <c r="W279" s="152"/>
      <c r="X279" s="152"/>
      <c r="Y279" s="152"/>
      <c r="Z279" s="141"/>
      <c r="AA279" s="141"/>
      <c r="AB279" s="141"/>
      <c r="AC279" s="141"/>
      <c r="AD279" s="141"/>
      <c r="AE279" s="141"/>
      <c r="AF279" s="141"/>
      <c r="AG279" s="141" t="s">
        <v>241</v>
      </c>
      <c r="AH279" s="141">
        <v>0</v>
      </c>
      <c r="AI279" s="141"/>
      <c r="AJ279" s="141"/>
      <c r="AK279" s="141"/>
      <c r="AL279" s="141"/>
      <c r="AM279" s="141"/>
      <c r="AN279" s="141"/>
      <c r="AO279" s="141"/>
      <c r="AP279" s="141"/>
      <c r="AQ279" s="141"/>
      <c r="AR279" s="141"/>
      <c r="AS279" s="141"/>
      <c r="AT279" s="141"/>
      <c r="AU279" s="141"/>
      <c r="AV279" s="141"/>
      <c r="AW279" s="141"/>
      <c r="AX279" s="141"/>
      <c r="AY279" s="141"/>
      <c r="AZ279" s="141"/>
      <c r="BA279" s="141"/>
      <c r="BB279" s="141"/>
      <c r="BC279" s="141"/>
      <c r="BD279" s="141"/>
      <c r="BE279" s="141"/>
      <c r="BF279" s="141"/>
      <c r="BG279" s="141"/>
      <c r="BH279" s="141"/>
    </row>
    <row r="280" spans="1:60" ht="22.5" outlineLevel="1" x14ac:dyDescent="0.2">
      <c r="A280" s="164">
        <v>59</v>
      </c>
      <c r="B280" s="165" t="s">
        <v>520</v>
      </c>
      <c r="C280" s="181" t="s">
        <v>521</v>
      </c>
      <c r="D280" s="166" t="s">
        <v>274</v>
      </c>
      <c r="E280" s="167">
        <v>17.600000000000001</v>
      </c>
      <c r="F280" s="168"/>
      <c r="G280" s="169">
        <f>ROUND(E280*F280,2)</f>
        <v>0</v>
      </c>
      <c r="H280" s="168"/>
      <c r="I280" s="169">
        <f>ROUND(E280*H280,2)</f>
        <v>0</v>
      </c>
      <c r="J280" s="168"/>
      <c r="K280" s="169">
        <f>ROUND(E280*J280,2)</f>
        <v>0</v>
      </c>
      <c r="L280" s="169">
        <v>21</v>
      </c>
      <c r="M280" s="169">
        <f>G280*(1+L280/100)</f>
        <v>0</v>
      </c>
      <c r="N280" s="167">
        <v>1</v>
      </c>
      <c r="O280" s="167">
        <f>ROUND(E280*N280,2)</f>
        <v>17.600000000000001</v>
      </c>
      <c r="P280" s="167">
        <v>0</v>
      </c>
      <c r="Q280" s="167">
        <f>ROUND(E280*P280,2)</f>
        <v>0</v>
      </c>
      <c r="R280" s="169"/>
      <c r="S280" s="169" t="s">
        <v>267</v>
      </c>
      <c r="T280" s="170" t="s">
        <v>275</v>
      </c>
      <c r="U280" s="152">
        <v>0</v>
      </c>
      <c r="V280" s="152">
        <f>ROUND(E280*U280,2)</f>
        <v>0</v>
      </c>
      <c r="W280" s="152"/>
      <c r="X280" s="152" t="s">
        <v>276</v>
      </c>
      <c r="Y280" s="152" t="s">
        <v>236</v>
      </c>
      <c r="Z280" s="141"/>
      <c r="AA280" s="141"/>
      <c r="AB280" s="141"/>
      <c r="AC280" s="141"/>
      <c r="AD280" s="141"/>
      <c r="AE280" s="141"/>
      <c r="AF280" s="141"/>
      <c r="AG280" s="141" t="s">
        <v>277</v>
      </c>
      <c r="AH280" s="141"/>
      <c r="AI280" s="141"/>
      <c r="AJ280" s="141"/>
      <c r="AK280" s="141"/>
      <c r="AL280" s="141"/>
      <c r="AM280" s="141"/>
      <c r="AN280" s="141"/>
      <c r="AO280" s="141"/>
      <c r="AP280" s="141"/>
      <c r="AQ280" s="141"/>
      <c r="AR280" s="141"/>
      <c r="AS280" s="141"/>
      <c r="AT280" s="141"/>
      <c r="AU280" s="141"/>
      <c r="AV280" s="141"/>
      <c r="AW280" s="141"/>
      <c r="AX280" s="141"/>
      <c r="AY280" s="141"/>
      <c r="AZ280" s="141"/>
      <c r="BA280" s="141"/>
      <c r="BB280" s="141"/>
      <c r="BC280" s="141"/>
      <c r="BD280" s="141"/>
      <c r="BE280" s="141"/>
      <c r="BF280" s="141"/>
      <c r="BG280" s="141"/>
      <c r="BH280" s="141"/>
    </row>
    <row r="281" spans="1:60" outlineLevel="2" x14ac:dyDescent="0.2">
      <c r="A281" s="148"/>
      <c r="B281" s="149"/>
      <c r="C281" s="182" t="s">
        <v>431</v>
      </c>
      <c r="D281" s="154"/>
      <c r="E281" s="155"/>
      <c r="F281" s="152"/>
      <c r="G281" s="152"/>
      <c r="H281" s="152"/>
      <c r="I281" s="152"/>
      <c r="J281" s="152"/>
      <c r="K281" s="152"/>
      <c r="L281" s="152"/>
      <c r="M281" s="152"/>
      <c r="N281" s="151"/>
      <c r="O281" s="151"/>
      <c r="P281" s="151"/>
      <c r="Q281" s="151"/>
      <c r="R281" s="152"/>
      <c r="S281" s="152"/>
      <c r="T281" s="152"/>
      <c r="U281" s="152"/>
      <c r="V281" s="152"/>
      <c r="W281" s="152"/>
      <c r="X281" s="152"/>
      <c r="Y281" s="152"/>
      <c r="Z281" s="141"/>
      <c r="AA281" s="141"/>
      <c r="AB281" s="141"/>
      <c r="AC281" s="141"/>
      <c r="AD281" s="141"/>
      <c r="AE281" s="141"/>
      <c r="AF281" s="141"/>
      <c r="AG281" s="141" t="s">
        <v>241</v>
      </c>
      <c r="AH281" s="141">
        <v>0</v>
      </c>
      <c r="AI281" s="141"/>
      <c r="AJ281" s="141"/>
      <c r="AK281" s="141"/>
      <c r="AL281" s="141"/>
      <c r="AM281" s="141"/>
      <c r="AN281" s="141"/>
      <c r="AO281" s="141"/>
      <c r="AP281" s="141"/>
      <c r="AQ281" s="141"/>
      <c r="AR281" s="141"/>
      <c r="AS281" s="141"/>
      <c r="AT281" s="141"/>
      <c r="AU281" s="141"/>
      <c r="AV281" s="141"/>
      <c r="AW281" s="141"/>
      <c r="AX281" s="141"/>
      <c r="AY281" s="141"/>
      <c r="AZ281" s="141"/>
      <c r="BA281" s="141"/>
      <c r="BB281" s="141"/>
      <c r="BC281" s="141"/>
      <c r="BD281" s="141"/>
      <c r="BE281" s="141"/>
      <c r="BF281" s="141"/>
      <c r="BG281" s="141"/>
      <c r="BH281" s="141"/>
    </row>
    <row r="282" spans="1:60" outlineLevel="3" x14ac:dyDescent="0.2">
      <c r="A282" s="148"/>
      <c r="B282" s="149"/>
      <c r="C282" s="182" t="s">
        <v>339</v>
      </c>
      <c r="D282" s="154"/>
      <c r="E282" s="155"/>
      <c r="F282" s="152"/>
      <c r="G282" s="152"/>
      <c r="H282" s="152"/>
      <c r="I282" s="152"/>
      <c r="J282" s="152"/>
      <c r="K282" s="152"/>
      <c r="L282" s="152"/>
      <c r="M282" s="152"/>
      <c r="N282" s="151"/>
      <c r="O282" s="151"/>
      <c r="P282" s="151"/>
      <c r="Q282" s="151"/>
      <c r="R282" s="152"/>
      <c r="S282" s="152"/>
      <c r="T282" s="152"/>
      <c r="U282" s="152"/>
      <c r="V282" s="152"/>
      <c r="W282" s="152"/>
      <c r="X282" s="152"/>
      <c r="Y282" s="152"/>
      <c r="Z282" s="141"/>
      <c r="AA282" s="141"/>
      <c r="AB282" s="141"/>
      <c r="AC282" s="141"/>
      <c r="AD282" s="141"/>
      <c r="AE282" s="141"/>
      <c r="AF282" s="141"/>
      <c r="AG282" s="141" t="s">
        <v>241</v>
      </c>
      <c r="AH282" s="141">
        <v>0</v>
      </c>
      <c r="AI282" s="141"/>
      <c r="AJ282" s="141"/>
      <c r="AK282" s="141"/>
      <c r="AL282" s="141"/>
      <c r="AM282" s="141"/>
      <c r="AN282" s="141"/>
      <c r="AO282" s="141"/>
      <c r="AP282" s="141"/>
      <c r="AQ282" s="141"/>
      <c r="AR282" s="141"/>
      <c r="AS282" s="141"/>
      <c r="AT282" s="141"/>
      <c r="AU282" s="141"/>
      <c r="AV282" s="141"/>
      <c r="AW282" s="141"/>
      <c r="AX282" s="141"/>
      <c r="AY282" s="141"/>
      <c r="AZ282" s="141"/>
      <c r="BA282" s="141"/>
      <c r="BB282" s="141"/>
      <c r="BC282" s="141"/>
      <c r="BD282" s="141"/>
      <c r="BE282" s="141"/>
      <c r="BF282" s="141"/>
      <c r="BG282" s="141"/>
      <c r="BH282" s="141"/>
    </row>
    <row r="283" spans="1:60" outlineLevel="3" x14ac:dyDescent="0.2">
      <c r="A283" s="148"/>
      <c r="B283" s="149"/>
      <c r="C283" s="182" t="s">
        <v>522</v>
      </c>
      <c r="D283" s="154"/>
      <c r="E283" s="155">
        <v>16.5</v>
      </c>
      <c r="F283" s="152"/>
      <c r="G283" s="152"/>
      <c r="H283" s="152"/>
      <c r="I283" s="152"/>
      <c r="J283" s="152"/>
      <c r="K283" s="152"/>
      <c r="L283" s="152"/>
      <c r="M283" s="152"/>
      <c r="N283" s="151"/>
      <c r="O283" s="151"/>
      <c r="P283" s="151"/>
      <c r="Q283" s="151"/>
      <c r="R283" s="152"/>
      <c r="S283" s="152"/>
      <c r="T283" s="152"/>
      <c r="U283" s="152"/>
      <c r="V283" s="152"/>
      <c r="W283" s="152"/>
      <c r="X283" s="152"/>
      <c r="Y283" s="152"/>
      <c r="Z283" s="141"/>
      <c r="AA283" s="141"/>
      <c r="AB283" s="141"/>
      <c r="AC283" s="141"/>
      <c r="AD283" s="141"/>
      <c r="AE283" s="141"/>
      <c r="AF283" s="141"/>
      <c r="AG283" s="141" t="s">
        <v>241</v>
      </c>
      <c r="AH283" s="141">
        <v>0</v>
      </c>
      <c r="AI283" s="141"/>
      <c r="AJ283" s="141"/>
      <c r="AK283" s="141"/>
      <c r="AL283" s="141"/>
      <c r="AM283" s="141"/>
      <c r="AN283" s="141"/>
      <c r="AO283" s="141"/>
      <c r="AP283" s="141"/>
      <c r="AQ283" s="141"/>
      <c r="AR283" s="141"/>
      <c r="AS283" s="141"/>
      <c r="AT283" s="141"/>
      <c r="AU283" s="141"/>
      <c r="AV283" s="141"/>
      <c r="AW283" s="141"/>
      <c r="AX283" s="141"/>
      <c r="AY283" s="141"/>
      <c r="AZ283" s="141"/>
      <c r="BA283" s="141"/>
      <c r="BB283" s="141"/>
      <c r="BC283" s="141"/>
      <c r="BD283" s="141"/>
      <c r="BE283" s="141"/>
      <c r="BF283" s="141"/>
      <c r="BG283" s="141"/>
      <c r="BH283" s="141"/>
    </row>
    <row r="284" spans="1:60" outlineLevel="3" x14ac:dyDescent="0.2">
      <c r="A284" s="148"/>
      <c r="B284" s="149"/>
      <c r="C284" s="182" t="s">
        <v>523</v>
      </c>
      <c r="D284" s="154"/>
      <c r="E284" s="155">
        <v>1.1000000000000001</v>
      </c>
      <c r="F284" s="152"/>
      <c r="G284" s="152"/>
      <c r="H284" s="152"/>
      <c r="I284" s="152"/>
      <c r="J284" s="152"/>
      <c r="K284" s="152"/>
      <c r="L284" s="152"/>
      <c r="M284" s="152"/>
      <c r="N284" s="151"/>
      <c r="O284" s="151"/>
      <c r="P284" s="151"/>
      <c r="Q284" s="151"/>
      <c r="R284" s="152"/>
      <c r="S284" s="152"/>
      <c r="T284" s="152"/>
      <c r="U284" s="152"/>
      <c r="V284" s="152"/>
      <c r="W284" s="152"/>
      <c r="X284" s="152"/>
      <c r="Y284" s="152"/>
      <c r="Z284" s="141"/>
      <c r="AA284" s="141"/>
      <c r="AB284" s="141"/>
      <c r="AC284" s="141"/>
      <c r="AD284" s="141"/>
      <c r="AE284" s="141"/>
      <c r="AF284" s="141"/>
      <c r="AG284" s="141" t="s">
        <v>241</v>
      </c>
      <c r="AH284" s="141">
        <v>0</v>
      </c>
      <c r="AI284" s="141"/>
      <c r="AJ284" s="141"/>
      <c r="AK284" s="141"/>
      <c r="AL284" s="141"/>
      <c r="AM284" s="141"/>
      <c r="AN284" s="141"/>
      <c r="AO284" s="141"/>
      <c r="AP284" s="141"/>
      <c r="AQ284" s="141"/>
      <c r="AR284" s="141"/>
      <c r="AS284" s="141"/>
      <c r="AT284" s="141"/>
      <c r="AU284" s="141"/>
      <c r="AV284" s="141"/>
      <c r="AW284" s="141"/>
      <c r="AX284" s="141"/>
      <c r="AY284" s="141"/>
      <c r="AZ284" s="141"/>
      <c r="BA284" s="141"/>
      <c r="BB284" s="141"/>
      <c r="BC284" s="141"/>
      <c r="BD284" s="141"/>
      <c r="BE284" s="141"/>
      <c r="BF284" s="141"/>
      <c r="BG284" s="141"/>
      <c r="BH284" s="141"/>
    </row>
    <row r="285" spans="1:60" ht="22.5" outlineLevel="1" x14ac:dyDescent="0.2">
      <c r="A285" s="164">
        <v>60</v>
      </c>
      <c r="B285" s="165" t="s">
        <v>524</v>
      </c>
      <c r="C285" s="181" t="s">
        <v>525</v>
      </c>
      <c r="D285" s="166" t="s">
        <v>274</v>
      </c>
      <c r="E285" s="167">
        <v>0.154</v>
      </c>
      <c r="F285" s="168"/>
      <c r="G285" s="169">
        <f>ROUND(E285*F285,2)</f>
        <v>0</v>
      </c>
      <c r="H285" s="168"/>
      <c r="I285" s="169">
        <f>ROUND(E285*H285,2)</f>
        <v>0</v>
      </c>
      <c r="J285" s="168"/>
      <c r="K285" s="169">
        <f>ROUND(E285*J285,2)</f>
        <v>0</v>
      </c>
      <c r="L285" s="169">
        <v>21</v>
      </c>
      <c r="M285" s="169">
        <f>G285*(1+L285/100)</f>
        <v>0</v>
      </c>
      <c r="N285" s="167">
        <v>1</v>
      </c>
      <c r="O285" s="167">
        <f>ROUND(E285*N285,2)</f>
        <v>0.15</v>
      </c>
      <c r="P285" s="167">
        <v>0</v>
      </c>
      <c r="Q285" s="167">
        <f>ROUND(E285*P285,2)</f>
        <v>0</v>
      </c>
      <c r="R285" s="169"/>
      <c r="S285" s="169" t="s">
        <v>267</v>
      </c>
      <c r="T285" s="170" t="s">
        <v>275</v>
      </c>
      <c r="U285" s="152">
        <v>0</v>
      </c>
      <c r="V285" s="152">
        <f>ROUND(E285*U285,2)</f>
        <v>0</v>
      </c>
      <c r="W285" s="152"/>
      <c r="X285" s="152" t="s">
        <v>276</v>
      </c>
      <c r="Y285" s="152" t="s">
        <v>236</v>
      </c>
      <c r="Z285" s="141"/>
      <c r="AA285" s="141"/>
      <c r="AB285" s="141"/>
      <c r="AC285" s="141"/>
      <c r="AD285" s="141"/>
      <c r="AE285" s="141"/>
      <c r="AF285" s="141"/>
      <c r="AG285" s="141" t="s">
        <v>277</v>
      </c>
      <c r="AH285" s="141"/>
      <c r="AI285" s="141"/>
      <c r="AJ285" s="141"/>
      <c r="AK285" s="141"/>
      <c r="AL285" s="141"/>
      <c r="AM285" s="141"/>
      <c r="AN285" s="141"/>
      <c r="AO285" s="141"/>
      <c r="AP285" s="141"/>
      <c r="AQ285" s="141"/>
      <c r="AR285" s="141"/>
      <c r="AS285" s="141"/>
      <c r="AT285" s="141"/>
      <c r="AU285" s="141"/>
      <c r="AV285" s="141"/>
      <c r="AW285" s="141"/>
      <c r="AX285" s="141"/>
      <c r="AY285" s="141"/>
      <c r="AZ285" s="141"/>
      <c r="BA285" s="141"/>
      <c r="BB285" s="141"/>
      <c r="BC285" s="141"/>
      <c r="BD285" s="141"/>
      <c r="BE285" s="141"/>
      <c r="BF285" s="141"/>
      <c r="BG285" s="141"/>
      <c r="BH285" s="141"/>
    </row>
    <row r="286" spans="1:60" outlineLevel="2" x14ac:dyDescent="0.2">
      <c r="A286" s="148"/>
      <c r="B286" s="149"/>
      <c r="C286" s="182" t="s">
        <v>431</v>
      </c>
      <c r="D286" s="154"/>
      <c r="E286" s="155"/>
      <c r="F286" s="152"/>
      <c r="G286" s="152"/>
      <c r="H286" s="152"/>
      <c r="I286" s="152"/>
      <c r="J286" s="152"/>
      <c r="K286" s="152"/>
      <c r="L286" s="152"/>
      <c r="M286" s="152"/>
      <c r="N286" s="151"/>
      <c r="O286" s="151"/>
      <c r="P286" s="151"/>
      <c r="Q286" s="151"/>
      <c r="R286" s="152"/>
      <c r="S286" s="152"/>
      <c r="T286" s="152"/>
      <c r="U286" s="152"/>
      <c r="V286" s="152"/>
      <c r="W286" s="152"/>
      <c r="X286" s="152"/>
      <c r="Y286" s="152"/>
      <c r="Z286" s="141"/>
      <c r="AA286" s="141"/>
      <c r="AB286" s="141"/>
      <c r="AC286" s="141"/>
      <c r="AD286" s="141"/>
      <c r="AE286" s="141"/>
      <c r="AF286" s="141"/>
      <c r="AG286" s="141" t="s">
        <v>241</v>
      </c>
      <c r="AH286" s="141">
        <v>0</v>
      </c>
      <c r="AI286" s="141"/>
      <c r="AJ286" s="141"/>
      <c r="AK286" s="141"/>
      <c r="AL286" s="141"/>
      <c r="AM286" s="141"/>
      <c r="AN286" s="141"/>
      <c r="AO286" s="141"/>
      <c r="AP286" s="141"/>
      <c r="AQ286" s="141"/>
      <c r="AR286" s="141"/>
      <c r="AS286" s="141"/>
      <c r="AT286" s="141"/>
      <c r="AU286" s="141"/>
      <c r="AV286" s="141"/>
      <c r="AW286" s="141"/>
      <c r="AX286" s="141"/>
      <c r="AY286" s="141"/>
      <c r="AZ286" s="141"/>
      <c r="BA286" s="141"/>
      <c r="BB286" s="141"/>
      <c r="BC286" s="141"/>
      <c r="BD286" s="141"/>
      <c r="BE286" s="141"/>
      <c r="BF286" s="141"/>
      <c r="BG286" s="141"/>
      <c r="BH286" s="141"/>
    </row>
    <row r="287" spans="1:60" outlineLevel="3" x14ac:dyDescent="0.2">
      <c r="A287" s="148"/>
      <c r="B287" s="149"/>
      <c r="C287" s="182" t="s">
        <v>339</v>
      </c>
      <c r="D287" s="154"/>
      <c r="E287" s="155"/>
      <c r="F287" s="152"/>
      <c r="G287" s="152"/>
      <c r="H287" s="152"/>
      <c r="I287" s="152"/>
      <c r="J287" s="152"/>
      <c r="K287" s="152"/>
      <c r="L287" s="152"/>
      <c r="M287" s="152"/>
      <c r="N287" s="151"/>
      <c r="O287" s="151"/>
      <c r="P287" s="151"/>
      <c r="Q287" s="151"/>
      <c r="R287" s="152"/>
      <c r="S287" s="152"/>
      <c r="T287" s="152"/>
      <c r="U287" s="152"/>
      <c r="V287" s="152"/>
      <c r="W287" s="152"/>
      <c r="X287" s="152"/>
      <c r="Y287" s="152"/>
      <c r="Z287" s="141"/>
      <c r="AA287" s="141"/>
      <c r="AB287" s="141"/>
      <c r="AC287" s="141"/>
      <c r="AD287" s="141"/>
      <c r="AE287" s="141"/>
      <c r="AF287" s="141"/>
      <c r="AG287" s="141" t="s">
        <v>241</v>
      </c>
      <c r="AH287" s="141">
        <v>0</v>
      </c>
      <c r="AI287" s="141"/>
      <c r="AJ287" s="141"/>
      <c r="AK287" s="141"/>
      <c r="AL287" s="141"/>
      <c r="AM287" s="141"/>
      <c r="AN287" s="141"/>
      <c r="AO287" s="141"/>
      <c r="AP287" s="141"/>
      <c r="AQ287" s="141"/>
      <c r="AR287" s="141"/>
      <c r="AS287" s="141"/>
      <c r="AT287" s="141"/>
      <c r="AU287" s="141"/>
      <c r="AV287" s="141"/>
      <c r="AW287" s="141"/>
      <c r="AX287" s="141"/>
      <c r="AY287" s="141"/>
      <c r="AZ287" s="141"/>
      <c r="BA287" s="141"/>
      <c r="BB287" s="141"/>
      <c r="BC287" s="141"/>
      <c r="BD287" s="141"/>
      <c r="BE287" s="141"/>
      <c r="BF287" s="141"/>
      <c r="BG287" s="141"/>
      <c r="BH287" s="141"/>
    </row>
    <row r="288" spans="1:60" outlineLevel="3" x14ac:dyDescent="0.2">
      <c r="A288" s="148"/>
      <c r="B288" s="149"/>
      <c r="C288" s="182" t="s">
        <v>526</v>
      </c>
      <c r="D288" s="154"/>
      <c r="E288" s="155">
        <v>0.13200000000000001</v>
      </c>
      <c r="F288" s="152"/>
      <c r="G288" s="152"/>
      <c r="H288" s="152"/>
      <c r="I288" s="152"/>
      <c r="J288" s="152"/>
      <c r="K288" s="152"/>
      <c r="L288" s="152"/>
      <c r="M288" s="152"/>
      <c r="N288" s="151"/>
      <c r="O288" s="151"/>
      <c r="P288" s="151"/>
      <c r="Q288" s="151"/>
      <c r="R288" s="152"/>
      <c r="S288" s="152"/>
      <c r="T288" s="152"/>
      <c r="U288" s="152"/>
      <c r="V288" s="152"/>
      <c r="W288" s="152"/>
      <c r="X288" s="152"/>
      <c r="Y288" s="152"/>
      <c r="Z288" s="141"/>
      <c r="AA288" s="141"/>
      <c r="AB288" s="141"/>
      <c r="AC288" s="141"/>
      <c r="AD288" s="141"/>
      <c r="AE288" s="141"/>
      <c r="AF288" s="141"/>
      <c r="AG288" s="141" t="s">
        <v>241</v>
      </c>
      <c r="AH288" s="141">
        <v>0</v>
      </c>
      <c r="AI288" s="141"/>
      <c r="AJ288" s="141"/>
      <c r="AK288" s="141"/>
      <c r="AL288" s="141"/>
      <c r="AM288" s="141"/>
      <c r="AN288" s="141"/>
      <c r="AO288" s="141"/>
      <c r="AP288" s="141"/>
      <c r="AQ288" s="141"/>
      <c r="AR288" s="141"/>
      <c r="AS288" s="141"/>
      <c r="AT288" s="141"/>
      <c r="AU288" s="141"/>
      <c r="AV288" s="141"/>
      <c r="AW288" s="141"/>
      <c r="AX288" s="141"/>
      <c r="AY288" s="141"/>
      <c r="AZ288" s="141"/>
      <c r="BA288" s="141"/>
      <c r="BB288" s="141"/>
      <c r="BC288" s="141"/>
      <c r="BD288" s="141"/>
      <c r="BE288" s="141"/>
      <c r="BF288" s="141"/>
      <c r="BG288" s="141"/>
      <c r="BH288" s="141"/>
    </row>
    <row r="289" spans="1:60" outlineLevel="3" x14ac:dyDescent="0.2">
      <c r="A289" s="148"/>
      <c r="B289" s="149"/>
      <c r="C289" s="182" t="s">
        <v>527</v>
      </c>
      <c r="D289" s="154"/>
      <c r="E289" s="155">
        <v>2.1999999999999999E-2</v>
      </c>
      <c r="F289" s="152"/>
      <c r="G289" s="152"/>
      <c r="H289" s="152"/>
      <c r="I289" s="152"/>
      <c r="J289" s="152"/>
      <c r="K289" s="152"/>
      <c r="L289" s="152"/>
      <c r="M289" s="152"/>
      <c r="N289" s="151"/>
      <c r="O289" s="151"/>
      <c r="P289" s="151"/>
      <c r="Q289" s="151"/>
      <c r="R289" s="152"/>
      <c r="S289" s="152"/>
      <c r="T289" s="152"/>
      <c r="U289" s="152"/>
      <c r="V289" s="152"/>
      <c r="W289" s="152"/>
      <c r="X289" s="152"/>
      <c r="Y289" s="152"/>
      <c r="Z289" s="141"/>
      <c r="AA289" s="141"/>
      <c r="AB289" s="141"/>
      <c r="AC289" s="141"/>
      <c r="AD289" s="141"/>
      <c r="AE289" s="141"/>
      <c r="AF289" s="141"/>
      <c r="AG289" s="141" t="s">
        <v>241</v>
      </c>
      <c r="AH289" s="141">
        <v>0</v>
      </c>
      <c r="AI289" s="141"/>
      <c r="AJ289" s="141"/>
      <c r="AK289" s="141"/>
      <c r="AL289" s="141"/>
      <c r="AM289" s="141"/>
      <c r="AN289" s="141"/>
      <c r="AO289" s="141"/>
      <c r="AP289" s="141"/>
      <c r="AQ289" s="141"/>
      <c r="AR289" s="141"/>
      <c r="AS289" s="141"/>
      <c r="AT289" s="141"/>
      <c r="AU289" s="141"/>
      <c r="AV289" s="141"/>
      <c r="AW289" s="141"/>
      <c r="AX289" s="141"/>
      <c r="AY289" s="141"/>
      <c r="AZ289" s="141"/>
      <c r="BA289" s="141"/>
      <c r="BB289" s="141"/>
      <c r="BC289" s="141"/>
      <c r="BD289" s="141"/>
      <c r="BE289" s="141"/>
      <c r="BF289" s="141"/>
      <c r="BG289" s="141"/>
      <c r="BH289" s="141"/>
    </row>
    <row r="290" spans="1:60" ht="33.75" outlineLevel="1" x14ac:dyDescent="0.2">
      <c r="A290" s="164">
        <v>61</v>
      </c>
      <c r="B290" s="165" t="s">
        <v>528</v>
      </c>
      <c r="C290" s="181" t="s">
        <v>529</v>
      </c>
      <c r="D290" s="166" t="s">
        <v>274</v>
      </c>
      <c r="E290" s="167">
        <v>35.024000000000001</v>
      </c>
      <c r="F290" s="168"/>
      <c r="G290" s="169">
        <f>ROUND(E290*F290,2)</f>
        <v>0</v>
      </c>
      <c r="H290" s="168"/>
      <c r="I290" s="169">
        <f>ROUND(E290*H290,2)</f>
        <v>0</v>
      </c>
      <c r="J290" s="168"/>
      <c r="K290" s="169">
        <f>ROUND(E290*J290,2)</f>
        <v>0</v>
      </c>
      <c r="L290" s="169">
        <v>21</v>
      </c>
      <c r="M290" s="169">
        <f>G290*(1+L290/100)</f>
        <v>0</v>
      </c>
      <c r="N290" s="167">
        <v>1</v>
      </c>
      <c r="O290" s="167">
        <f>ROUND(E290*N290,2)</f>
        <v>35.020000000000003</v>
      </c>
      <c r="P290" s="167">
        <v>0</v>
      </c>
      <c r="Q290" s="167">
        <f>ROUND(E290*P290,2)</f>
        <v>0</v>
      </c>
      <c r="R290" s="169"/>
      <c r="S290" s="169" t="s">
        <v>267</v>
      </c>
      <c r="T290" s="170" t="s">
        <v>275</v>
      </c>
      <c r="U290" s="152">
        <v>0</v>
      </c>
      <c r="V290" s="152">
        <f>ROUND(E290*U290,2)</f>
        <v>0</v>
      </c>
      <c r="W290" s="152"/>
      <c r="X290" s="152" t="s">
        <v>276</v>
      </c>
      <c r="Y290" s="152" t="s">
        <v>236</v>
      </c>
      <c r="Z290" s="141"/>
      <c r="AA290" s="141"/>
      <c r="AB290" s="141"/>
      <c r="AC290" s="141"/>
      <c r="AD290" s="141"/>
      <c r="AE290" s="141"/>
      <c r="AF290" s="141"/>
      <c r="AG290" s="141" t="s">
        <v>277</v>
      </c>
      <c r="AH290" s="141"/>
      <c r="AI290" s="141"/>
      <c r="AJ290" s="141"/>
      <c r="AK290" s="141"/>
      <c r="AL290" s="141"/>
      <c r="AM290" s="141"/>
      <c r="AN290" s="141"/>
      <c r="AO290" s="141"/>
      <c r="AP290" s="141"/>
      <c r="AQ290" s="141"/>
      <c r="AR290" s="141"/>
      <c r="AS290" s="141"/>
      <c r="AT290" s="141"/>
      <c r="AU290" s="141"/>
      <c r="AV290" s="141"/>
      <c r="AW290" s="141"/>
      <c r="AX290" s="141"/>
      <c r="AY290" s="141"/>
      <c r="AZ290" s="141"/>
      <c r="BA290" s="141"/>
      <c r="BB290" s="141"/>
      <c r="BC290" s="141"/>
      <c r="BD290" s="141"/>
      <c r="BE290" s="141"/>
      <c r="BF290" s="141"/>
      <c r="BG290" s="141"/>
      <c r="BH290" s="141"/>
    </row>
    <row r="291" spans="1:60" outlineLevel="2" x14ac:dyDescent="0.2">
      <c r="A291" s="148"/>
      <c r="B291" s="149"/>
      <c r="C291" s="182" t="s">
        <v>431</v>
      </c>
      <c r="D291" s="154"/>
      <c r="E291" s="155"/>
      <c r="F291" s="152"/>
      <c r="G291" s="152"/>
      <c r="H291" s="152"/>
      <c r="I291" s="152"/>
      <c r="J291" s="152"/>
      <c r="K291" s="152"/>
      <c r="L291" s="152"/>
      <c r="M291" s="152"/>
      <c r="N291" s="151"/>
      <c r="O291" s="151"/>
      <c r="P291" s="151"/>
      <c r="Q291" s="151"/>
      <c r="R291" s="152"/>
      <c r="S291" s="152"/>
      <c r="T291" s="152"/>
      <c r="U291" s="152"/>
      <c r="V291" s="152"/>
      <c r="W291" s="152"/>
      <c r="X291" s="152"/>
      <c r="Y291" s="152"/>
      <c r="Z291" s="141"/>
      <c r="AA291" s="141"/>
      <c r="AB291" s="141"/>
      <c r="AC291" s="141"/>
      <c r="AD291" s="141"/>
      <c r="AE291" s="141"/>
      <c r="AF291" s="141"/>
      <c r="AG291" s="141" t="s">
        <v>241</v>
      </c>
      <c r="AH291" s="141">
        <v>0</v>
      </c>
      <c r="AI291" s="141"/>
      <c r="AJ291" s="141"/>
      <c r="AK291" s="141"/>
      <c r="AL291" s="141"/>
      <c r="AM291" s="141"/>
      <c r="AN291" s="141"/>
      <c r="AO291" s="141"/>
      <c r="AP291" s="141"/>
      <c r="AQ291" s="141"/>
      <c r="AR291" s="141"/>
      <c r="AS291" s="141"/>
      <c r="AT291" s="141"/>
      <c r="AU291" s="141"/>
      <c r="AV291" s="141"/>
      <c r="AW291" s="141"/>
      <c r="AX291" s="141"/>
      <c r="AY291" s="141"/>
      <c r="AZ291" s="141"/>
      <c r="BA291" s="141"/>
      <c r="BB291" s="141"/>
      <c r="BC291" s="141"/>
      <c r="BD291" s="141"/>
      <c r="BE291" s="141"/>
      <c r="BF291" s="141"/>
      <c r="BG291" s="141"/>
      <c r="BH291" s="141"/>
    </row>
    <row r="292" spans="1:60" outlineLevel="3" x14ac:dyDescent="0.2">
      <c r="A292" s="148"/>
      <c r="B292" s="149"/>
      <c r="C292" s="182" t="s">
        <v>348</v>
      </c>
      <c r="D292" s="154"/>
      <c r="E292" s="155"/>
      <c r="F292" s="152"/>
      <c r="G292" s="152"/>
      <c r="H292" s="152"/>
      <c r="I292" s="152"/>
      <c r="J292" s="152"/>
      <c r="K292" s="152"/>
      <c r="L292" s="152"/>
      <c r="M292" s="152"/>
      <c r="N292" s="151"/>
      <c r="O292" s="151"/>
      <c r="P292" s="151"/>
      <c r="Q292" s="151"/>
      <c r="R292" s="152"/>
      <c r="S292" s="152"/>
      <c r="T292" s="152"/>
      <c r="U292" s="152"/>
      <c r="V292" s="152"/>
      <c r="W292" s="152"/>
      <c r="X292" s="152"/>
      <c r="Y292" s="152"/>
      <c r="Z292" s="141"/>
      <c r="AA292" s="141"/>
      <c r="AB292" s="141"/>
      <c r="AC292" s="141"/>
      <c r="AD292" s="141"/>
      <c r="AE292" s="141"/>
      <c r="AF292" s="141"/>
      <c r="AG292" s="141" t="s">
        <v>241</v>
      </c>
      <c r="AH292" s="141">
        <v>0</v>
      </c>
      <c r="AI292" s="141"/>
      <c r="AJ292" s="141"/>
      <c r="AK292" s="141"/>
      <c r="AL292" s="141"/>
      <c r="AM292" s="141"/>
      <c r="AN292" s="141"/>
      <c r="AO292" s="141"/>
      <c r="AP292" s="141"/>
      <c r="AQ292" s="141"/>
      <c r="AR292" s="141"/>
      <c r="AS292" s="141"/>
      <c r="AT292" s="141"/>
      <c r="AU292" s="141"/>
      <c r="AV292" s="141"/>
      <c r="AW292" s="141"/>
      <c r="AX292" s="141"/>
      <c r="AY292" s="141"/>
      <c r="AZ292" s="141"/>
      <c r="BA292" s="141"/>
      <c r="BB292" s="141"/>
      <c r="BC292" s="141"/>
      <c r="BD292" s="141"/>
      <c r="BE292" s="141"/>
      <c r="BF292" s="141"/>
      <c r="BG292" s="141"/>
      <c r="BH292" s="141"/>
    </row>
    <row r="293" spans="1:60" ht="22.5" outlineLevel="3" x14ac:dyDescent="0.2">
      <c r="A293" s="148"/>
      <c r="B293" s="149"/>
      <c r="C293" s="182" t="s">
        <v>530</v>
      </c>
      <c r="D293" s="154"/>
      <c r="E293" s="155">
        <v>35.024000000000001</v>
      </c>
      <c r="F293" s="152"/>
      <c r="G293" s="152"/>
      <c r="H293" s="152"/>
      <c r="I293" s="152"/>
      <c r="J293" s="152"/>
      <c r="K293" s="152"/>
      <c r="L293" s="152"/>
      <c r="M293" s="152"/>
      <c r="N293" s="151"/>
      <c r="O293" s="151"/>
      <c r="P293" s="151"/>
      <c r="Q293" s="151"/>
      <c r="R293" s="152"/>
      <c r="S293" s="152"/>
      <c r="T293" s="152"/>
      <c r="U293" s="152"/>
      <c r="V293" s="152"/>
      <c r="W293" s="152"/>
      <c r="X293" s="152"/>
      <c r="Y293" s="152"/>
      <c r="Z293" s="141"/>
      <c r="AA293" s="141"/>
      <c r="AB293" s="141"/>
      <c r="AC293" s="141"/>
      <c r="AD293" s="141"/>
      <c r="AE293" s="141"/>
      <c r="AF293" s="141"/>
      <c r="AG293" s="141" t="s">
        <v>241</v>
      </c>
      <c r="AH293" s="141">
        <v>0</v>
      </c>
      <c r="AI293" s="141"/>
      <c r="AJ293" s="141"/>
      <c r="AK293" s="141"/>
      <c r="AL293" s="141"/>
      <c r="AM293" s="141"/>
      <c r="AN293" s="141"/>
      <c r="AO293" s="141"/>
      <c r="AP293" s="141"/>
      <c r="AQ293" s="141"/>
      <c r="AR293" s="141"/>
      <c r="AS293" s="141"/>
      <c r="AT293" s="141"/>
      <c r="AU293" s="141"/>
      <c r="AV293" s="141"/>
      <c r="AW293" s="141"/>
      <c r="AX293" s="141"/>
      <c r="AY293" s="141"/>
      <c r="AZ293" s="141"/>
      <c r="BA293" s="141"/>
      <c r="BB293" s="141"/>
      <c r="BC293" s="141"/>
      <c r="BD293" s="141"/>
      <c r="BE293" s="141"/>
      <c r="BF293" s="141"/>
      <c r="BG293" s="141"/>
      <c r="BH293" s="141"/>
    </row>
    <row r="294" spans="1:60" ht="33.75" outlineLevel="1" x14ac:dyDescent="0.2">
      <c r="A294" s="164">
        <v>62</v>
      </c>
      <c r="B294" s="165" t="s">
        <v>531</v>
      </c>
      <c r="C294" s="181" t="s">
        <v>532</v>
      </c>
      <c r="D294" s="166" t="s">
        <v>274</v>
      </c>
      <c r="E294" s="167">
        <v>3.8610000000000002</v>
      </c>
      <c r="F294" s="168"/>
      <c r="G294" s="169">
        <f>ROUND(E294*F294,2)</f>
        <v>0</v>
      </c>
      <c r="H294" s="168"/>
      <c r="I294" s="169">
        <f>ROUND(E294*H294,2)</f>
        <v>0</v>
      </c>
      <c r="J294" s="168"/>
      <c r="K294" s="169">
        <f>ROUND(E294*J294,2)</f>
        <v>0</v>
      </c>
      <c r="L294" s="169">
        <v>21</v>
      </c>
      <c r="M294" s="169">
        <f>G294*(1+L294/100)</f>
        <v>0</v>
      </c>
      <c r="N294" s="167">
        <v>1</v>
      </c>
      <c r="O294" s="167">
        <f>ROUND(E294*N294,2)</f>
        <v>3.86</v>
      </c>
      <c r="P294" s="167">
        <v>0</v>
      </c>
      <c r="Q294" s="167">
        <f>ROUND(E294*P294,2)</f>
        <v>0</v>
      </c>
      <c r="R294" s="169"/>
      <c r="S294" s="169" t="s">
        <v>267</v>
      </c>
      <c r="T294" s="170" t="s">
        <v>275</v>
      </c>
      <c r="U294" s="152">
        <v>0</v>
      </c>
      <c r="V294" s="152">
        <f>ROUND(E294*U294,2)</f>
        <v>0</v>
      </c>
      <c r="W294" s="152"/>
      <c r="X294" s="152" t="s">
        <v>276</v>
      </c>
      <c r="Y294" s="152" t="s">
        <v>236</v>
      </c>
      <c r="Z294" s="141"/>
      <c r="AA294" s="141"/>
      <c r="AB294" s="141"/>
      <c r="AC294" s="141"/>
      <c r="AD294" s="141"/>
      <c r="AE294" s="141"/>
      <c r="AF294" s="141"/>
      <c r="AG294" s="141" t="s">
        <v>277</v>
      </c>
      <c r="AH294" s="141"/>
      <c r="AI294" s="141"/>
      <c r="AJ294" s="141"/>
      <c r="AK294" s="141"/>
      <c r="AL294" s="141"/>
      <c r="AM294" s="141"/>
      <c r="AN294" s="141"/>
      <c r="AO294" s="141"/>
      <c r="AP294" s="141"/>
      <c r="AQ294" s="141"/>
      <c r="AR294" s="141"/>
      <c r="AS294" s="141"/>
      <c r="AT294" s="141"/>
      <c r="AU294" s="141"/>
      <c r="AV294" s="141"/>
      <c r="AW294" s="141"/>
      <c r="AX294" s="141"/>
      <c r="AY294" s="141"/>
      <c r="AZ294" s="141"/>
      <c r="BA294" s="141"/>
      <c r="BB294" s="141"/>
      <c r="BC294" s="141"/>
      <c r="BD294" s="141"/>
      <c r="BE294" s="141"/>
      <c r="BF294" s="141"/>
      <c r="BG294" s="141"/>
      <c r="BH294" s="141"/>
    </row>
    <row r="295" spans="1:60" outlineLevel="2" x14ac:dyDescent="0.2">
      <c r="A295" s="148"/>
      <c r="B295" s="149"/>
      <c r="C295" s="182" t="s">
        <v>431</v>
      </c>
      <c r="D295" s="154"/>
      <c r="E295" s="155"/>
      <c r="F295" s="152"/>
      <c r="G295" s="152"/>
      <c r="H295" s="152"/>
      <c r="I295" s="152"/>
      <c r="J295" s="152"/>
      <c r="K295" s="152"/>
      <c r="L295" s="152"/>
      <c r="M295" s="152"/>
      <c r="N295" s="151"/>
      <c r="O295" s="151"/>
      <c r="P295" s="151"/>
      <c r="Q295" s="151"/>
      <c r="R295" s="152"/>
      <c r="S295" s="152"/>
      <c r="T295" s="152"/>
      <c r="U295" s="152"/>
      <c r="V295" s="152"/>
      <c r="W295" s="152"/>
      <c r="X295" s="152"/>
      <c r="Y295" s="152"/>
      <c r="Z295" s="141"/>
      <c r="AA295" s="141"/>
      <c r="AB295" s="141"/>
      <c r="AC295" s="141"/>
      <c r="AD295" s="141"/>
      <c r="AE295" s="141"/>
      <c r="AF295" s="141"/>
      <c r="AG295" s="141" t="s">
        <v>241</v>
      </c>
      <c r="AH295" s="141">
        <v>0</v>
      </c>
      <c r="AI295" s="141"/>
      <c r="AJ295" s="141"/>
      <c r="AK295" s="141"/>
      <c r="AL295" s="141"/>
      <c r="AM295" s="141"/>
      <c r="AN295" s="141"/>
      <c r="AO295" s="141"/>
      <c r="AP295" s="141"/>
      <c r="AQ295" s="141"/>
      <c r="AR295" s="141"/>
      <c r="AS295" s="141"/>
      <c r="AT295" s="141"/>
      <c r="AU295" s="141"/>
      <c r="AV295" s="141"/>
      <c r="AW295" s="141"/>
      <c r="AX295" s="141"/>
      <c r="AY295" s="141"/>
      <c r="AZ295" s="141"/>
      <c r="BA295" s="141"/>
      <c r="BB295" s="141"/>
      <c r="BC295" s="141"/>
      <c r="BD295" s="141"/>
      <c r="BE295" s="141"/>
      <c r="BF295" s="141"/>
      <c r="BG295" s="141"/>
      <c r="BH295" s="141"/>
    </row>
    <row r="296" spans="1:60" outlineLevel="3" x14ac:dyDescent="0.2">
      <c r="A296" s="148"/>
      <c r="B296" s="149"/>
      <c r="C296" s="182" t="s">
        <v>339</v>
      </c>
      <c r="D296" s="154"/>
      <c r="E296" s="155"/>
      <c r="F296" s="152"/>
      <c r="G296" s="152"/>
      <c r="H296" s="152"/>
      <c r="I296" s="152"/>
      <c r="J296" s="152"/>
      <c r="K296" s="152"/>
      <c r="L296" s="152"/>
      <c r="M296" s="152"/>
      <c r="N296" s="151"/>
      <c r="O296" s="151"/>
      <c r="P296" s="151"/>
      <c r="Q296" s="151"/>
      <c r="R296" s="152"/>
      <c r="S296" s="152"/>
      <c r="T296" s="152"/>
      <c r="U296" s="152"/>
      <c r="V296" s="152"/>
      <c r="W296" s="152"/>
      <c r="X296" s="152"/>
      <c r="Y296" s="152"/>
      <c r="Z296" s="141"/>
      <c r="AA296" s="141"/>
      <c r="AB296" s="141"/>
      <c r="AC296" s="141"/>
      <c r="AD296" s="141"/>
      <c r="AE296" s="141"/>
      <c r="AF296" s="141"/>
      <c r="AG296" s="141" t="s">
        <v>241</v>
      </c>
      <c r="AH296" s="141">
        <v>0</v>
      </c>
      <c r="AI296" s="141"/>
      <c r="AJ296" s="141"/>
      <c r="AK296" s="141"/>
      <c r="AL296" s="141"/>
      <c r="AM296" s="141"/>
      <c r="AN296" s="141"/>
      <c r="AO296" s="141"/>
      <c r="AP296" s="141"/>
      <c r="AQ296" s="141"/>
      <c r="AR296" s="141"/>
      <c r="AS296" s="141"/>
      <c r="AT296" s="141"/>
      <c r="AU296" s="141"/>
      <c r="AV296" s="141"/>
      <c r="AW296" s="141"/>
      <c r="AX296" s="141"/>
      <c r="AY296" s="141"/>
      <c r="AZ296" s="141"/>
      <c r="BA296" s="141"/>
      <c r="BB296" s="141"/>
      <c r="BC296" s="141"/>
      <c r="BD296" s="141"/>
      <c r="BE296" s="141"/>
      <c r="BF296" s="141"/>
      <c r="BG296" s="141"/>
      <c r="BH296" s="141"/>
    </row>
    <row r="297" spans="1:60" ht="22.5" outlineLevel="3" x14ac:dyDescent="0.2">
      <c r="A297" s="148"/>
      <c r="B297" s="149"/>
      <c r="C297" s="182" t="s">
        <v>533</v>
      </c>
      <c r="D297" s="154"/>
      <c r="E297" s="155">
        <v>3.8610000000000002</v>
      </c>
      <c r="F297" s="152"/>
      <c r="G297" s="152"/>
      <c r="H297" s="152"/>
      <c r="I297" s="152"/>
      <c r="J297" s="152"/>
      <c r="K297" s="152"/>
      <c r="L297" s="152"/>
      <c r="M297" s="152"/>
      <c r="N297" s="151"/>
      <c r="O297" s="151"/>
      <c r="P297" s="151"/>
      <c r="Q297" s="151"/>
      <c r="R297" s="152"/>
      <c r="S297" s="152"/>
      <c r="T297" s="152"/>
      <c r="U297" s="152"/>
      <c r="V297" s="152"/>
      <c r="W297" s="152"/>
      <c r="X297" s="152"/>
      <c r="Y297" s="152"/>
      <c r="Z297" s="141"/>
      <c r="AA297" s="141"/>
      <c r="AB297" s="141"/>
      <c r="AC297" s="141"/>
      <c r="AD297" s="141"/>
      <c r="AE297" s="141"/>
      <c r="AF297" s="141"/>
      <c r="AG297" s="141" t="s">
        <v>241</v>
      </c>
      <c r="AH297" s="141">
        <v>0</v>
      </c>
      <c r="AI297" s="141"/>
      <c r="AJ297" s="141"/>
      <c r="AK297" s="141"/>
      <c r="AL297" s="141"/>
      <c r="AM297" s="141"/>
      <c r="AN297" s="141"/>
      <c r="AO297" s="141"/>
      <c r="AP297" s="141"/>
      <c r="AQ297" s="141"/>
      <c r="AR297" s="141"/>
      <c r="AS297" s="141"/>
      <c r="AT297" s="141"/>
      <c r="AU297" s="141"/>
      <c r="AV297" s="141"/>
      <c r="AW297" s="141"/>
      <c r="AX297" s="141"/>
      <c r="AY297" s="141"/>
      <c r="AZ297" s="141"/>
      <c r="BA297" s="141"/>
      <c r="BB297" s="141"/>
      <c r="BC297" s="141"/>
      <c r="BD297" s="141"/>
      <c r="BE297" s="141"/>
      <c r="BF297" s="141"/>
      <c r="BG297" s="141"/>
      <c r="BH297" s="141"/>
    </row>
    <row r="298" spans="1:60" ht="22.5" outlineLevel="1" x14ac:dyDescent="0.2">
      <c r="A298" s="164">
        <v>63</v>
      </c>
      <c r="B298" s="165" t="s">
        <v>534</v>
      </c>
      <c r="C298" s="181" t="s">
        <v>535</v>
      </c>
      <c r="D298" s="166" t="s">
        <v>274</v>
      </c>
      <c r="E298" s="167">
        <v>0.13200000000000001</v>
      </c>
      <c r="F298" s="168"/>
      <c r="G298" s="169">
        <f>ROUND(E298*F298,2)</f>
        <v>0</v>
      </c>
      <c r="H298" s="168"/>
      <c r="I298" s="169">
        <f>ROUND(E298*H298,2)</f>
        <v>0</v>
      </c>
      <c r="J298" s="168"/>
      <c r="K298" s="169">
        <f>ROUND(E298*J298,2)</f>
        <v>0</v>
      </c>
      <c r="L298" s="169">
        <v>21</v>
      </c>
      <c r="M298" s="169">
        <f>G298*(1+L298/100)</f>
        <v>0</v>
      </c>
      <c r="N298" s="167">
        <v>1</v>
      </c>
      <c r="O298" s="167">
        <f>ROUND(E298*N298,2)</f>
        <v>0.13</v>
      </c>
      <c r="P298" s="167">
        <v>0</v>
      </c>
      <c r="Q298" s="167">
        <f>ROUND(E298*P298,2)</f>
        <v>0</v>
      </c>
      <c r="R298" s="169"/>
      <c r="S298" s="169" t="s">
        <v>267</v>
      </c>
      <c r="T298" s="170" t="s">
        <v>275</v>
      </c>
      <c r="U298" s="152">
        <v>0</v>
      </c>
      <c r="V298" s="152">
        <f>ROUND(E298*U298,2)</f>
        <v>0</v>
      </c>
      <c r="W298" s="152"/>
      <c r="X298" s="152" t="s">
        <v>276</v>
      </c>
      <c r="Y298" s="152" t="s">
        <v>236</v>
      </c>
      <c r="Z298" s="141"/>
      <c r="AA298" s="141"/>
      <c r="AB298" s="141"/>
      <c r="AC298" s="141"/>
      <c r="AD298" s="141"/>
      <c r="AE298" s="141"/>
      <c r="AF298" s="141"/>
      <c r="AG298" s="141" t="s">
        <v>277</v>
      </c>
      <c r="AH298" s="141"/>
      <c r="AI298" s="141"/>
      <c r="AJ298" s="141"/>
      <c r="AK298" s="141"/>
      <c r="AL298" s="141"/>
      <c r="AM298" s="141"/>
      <c r="AN298" s="141"/>
      <c r="AO298" s="141"/>
      <c r="AP298" s="141"/>
      <c r="AQ298" s="141"/>
      <c r="AR298" s="141"/>
      <c r="AS298" s="141"/>
      <c r="AT298" s="141"/>
      <c r="AU298" s="141"/>
      <c r="AV298" s="141"/>
      <c r="AW298" s="141"/>
      <c r="AX298" s="141"/>
      <c r="AY298" s="141"/>
      <c r="AZ298" s="141"/>
      <c r="BA298" s="141"/>
      <c r="BB298" s="141"/>
      <c r="BC298" s="141"/>
      <c r="BD298" s="141"/>
      <c r="BE298" s="141"/>
      <c r="BF298" s="141"/>
      <c r="BG298" s="141"/>
      <c r="BH298" s="141"/>
    </row>
    <row r="299" spans="1:60" outlineLevel="2" x14ac:dyDescent="0.2">
      <c r="A299" s="148"/>
      <c r="B299" s="149"/>
      <c r="C299" s="182" t="s">
        <v>431</v>
      </c>
      <c r="D299" s="154"/>
      <c r="E299" s="155"/>
      <c r="F299" s="152"/>
      <c r="G299" s="152"/>
      <c r="H299" s="152"/>
      <c r="I299" s="152"/>
      <c r="J299" s="152"/>
      <c r="K299" s="152"/>
      <c r="L299" s="152"/>
      <c r="M299" s="152"/>
      <c r="N299" s="151"/>
      <c r="O299" s="151"/>
      <c r="P299" s="151"/>
      <c r="Q299" s="151"/>
      <c r="R299" s="152"/>
      <c r="S299" s="152"/>
      <c r="T299" s="152"/>
      <c r="U299" s="152"/>
      <c r="V299" s="152"/>
      <c r="W299" s="152"/>
      <c r="X299" s="152"/>
      <c r="Y299" s="152"/>
      <c r="Z299" s="141"/>
      <c r="AA299" s="141"/>
      <c r="AB299" s="141"/>
      <c r="AC299" s="141"/>
      <c r="AD299" s="141"/>
      <c r="AE299" s="141"/>
      <c r="AF299" s="141"/>
      <c r="AG299" s="141" t="s">
        <v>241</v>
      </c>
      <c r="AH299" s="141">
        <v>0</v>
      </c>
      <c r="AI299" s="141"/>
      <c r="AJ299" s="141"/>
      <c r="AK299" s="141"/>
      <c r="AL299" s="141"/>
      <c r="AM299" s="141"/>
      <c r="AN299" s="141"/>
      <c r="AO299" s="141"/>
      <c r="AP299" s="141"/>
      <c r="AQ299" s="141"/>
      <c r="AR299" s="141"/>
      <c r="AS299" s="141"/>
      <c r="AT299" s="141"/>
      <c r="AU299" s="141"/>
      <c r="AV299" s="141"/>
      <c r="AW299" s="141"/>
      <c r="AX299" s="141"/>
      <c r="AY299" s="141"/>
      <c r="AZ299" s="141"/>
      <c r="BA299" s="141"/>
      <c r="BB299" s="141"/>
      <c r="BC299" s="141"/>
      <c r="BD299" s="141"/>
      <c r="BE299" s="141"/>
      <c r="BF299" s="141"/>
      <c r="BG299" s="141"/>
      <c r="BH299" s="141"/>
    </row>
    <row r="300" spans="1:60" outlineLevel="3" x14ac:dyDescent="0.2">
      <c r="A300" s="148"/>
      <c r="B300" s="149"/>
      <c r="C300" s="182" t="s">
        <v>339</v>
      </c>
      <c r="D300" s="154"/>
      <c r="E300" s="155"/>
      <c r="F300" s="152"/>
      <c r="G300" s="152"/>
      <c r="H300" s="152"/>
      <c r="I300" s="152"/>
      <c r="J300" s="152"/>
      <c r="K300" s="152"/>
      <c r="L300" s="152"/>
      <c r="M300" s="152"/>
      <c r="N300" s="151"/>
      <c r="O300" s="151"/>
      <c r="P300" s="151"/>
      <c r="Q300" s="151"/>
      <c r="R300" s="152"/>
      <c r="S300" s="152"/>
      <c r="T300" s="152"/>
      <c r="U300" s="152"/>
      <c r="V300" s="152"/>
      <c r="W300" s="152"/>
      <c r="X300" s="152"/>
      <c r="Y300" s="152"/>
      <c r="Z300" s="141"/>
      <c r="AA300" s="141"/>
      <c r="AB300" s="141"/>
      <c r="AC300" s="141"/>
      <c r="AD300" s="141"/>
      <c r="AE300" s="141"/>
      <c r="AF300" s="141"/>
      <c r="AG300" s="141" t="s">
        <v>241</v>
      </c>
      <c r="AH300" s="141">
        <v>0</v>
      </c>
      <c r="AI300" s="141"/>
      <c r="AJ300" s="141"/>
      <c r="AK300" s="141"/>
      <c r="AL300" s="141"/>
      <c r="AM300" s="141"/>
      <c r="AN300" s="141"/>
      <c r="AO300" s="141"/>
      <c r="AP300" s="141"/>
      <c r="AQ300" s="141"/>
      <c r="AR300" s="141"/>
      <c r="AS300" s="141"/>
      <c r="AT300" s="141"/>
      <c r="AU300" s="141"/>
      <c r="AV300" s="141"/>
      <c r="AW300" s="141"/>
      <c r="AX300" s="141"/>
      <c r="AY300" s="141"/>
      <c r="AZ300" s="141"/>
      <c r="BA300" s="141"/>
      <c r="BB300" s="141"/>
      <c r="BC300" s="141"/>
      <c r="BD300" s="141"/>
      <c r="BE300" s="141"/>
      <c r="BF300" s="141"/>
      <c r="BG300" s="141"/>
      <c r="BH300" s="141"/>
    </row>
    <row r="301" spans="1:60" outlineLevel="3" x14ac:dyDescent="0.2">
      <c r="A301" s="148"/>
      <c r="B301" s="149"/>
      <c r="C301" s="182" t="s">
        <v>536</v>
      </c>
      <c r="D301" s="154"/>
      <c r="E301" s="155">
        <v>0.13200000000000001</v>
      </c>
      <c r="F301" s="152"/>
      <c r="G301" s="152"/>
      <c r="H301" s="152"/>
      <c r="I301" s="152"/>
      <c r="J301" s="152"/>
      <c r="K301" s="152"/>
      <c r="L301" s="152"/>
      <c r="M301" s="152"/>
      <c r="N301" s="151"/>
      <c r="O301" s="151"/>
      <c r="P301" s="151"/>
      <c r="Q301" s="151"/>
      <c r="R301" s="152"/>
      <c r="S301" s="152"/>
      <c r="T301" s="152"/>
      <c r="U301" s="152"/>
      <c r="V301" s="152"/>
      <c r="W301" s="152"/>
      <c r="X301" s="152"/>
      <c r="Y301" s="152"/>
      <c r="Z301" s="141"/>
      <c r="AA301" s="141"/>
      <c r="AB301" s="141"/>
      <c r="AC301" s="141"/>
      <c r="AD301" s="141"/>
      <c r="AE301" s="141"/>
      <c r="AF301" s="141"/>
      <c r="AG301" s="141" t="s">
        <v>241</v>
      </c>
      <c r="AH301" s="141">
        <v>0</v>
      </c>
      <c r="AI301" s="141"/>
      <c r="AJ301" s="141"/>
      <c r="AK301" s="141"/>
      <c r="AL301" s="141"/>
      <c r="AM301" s="141"/>
      <c r="AN301" s="141"/>
      <c r="AO301" s="141"/>
      <c r="AP301" s="141"/>
      <c r="AQ301" s="141"/>
      <c r="AR301" s="141"/>
      <c r="AS301" s="141"/>
      <c r="AT301" s="141"/>
      <c r="AU301" s="141"/>
      <c r="AV301" s="141"/>
      <c r="AW301" s="141"/>
      <c r="AX301" s="141"/>
      <c r="AY301" s="141"/>
      <c r="AZ301" s="141"/>
      <c r="BA301" s="141"/>
      <c r="BB301" s="141"/>
      <c r="BC301" s="141"/>
      <c r="BD301" s="141"/>
      <c r="BE301" s="141"/>
      <c r="BF301" s="141"/>
      <c r="BG301" s="141"/>
      <c r="BH301" s="141"/>
    </row>
    <row r="302" spans="1:60" ht="22.5" outlineLevel="1" x14ac:dyDescent="0.2">
      <c r="A302" s="164">
        <v>64</v>
      </c>
      <c r="B302" s="165" t="s">
        <v>537</v>
      </c>
      <c r="C302" s="181" t="s">
        <v>538</v>
      </c>
      <c r="D302" s="166" t="s">
        <v>274</v>
      </c>
      <c r="E302" s="167">
        <v>0.40699999999999997</v>
      </c>
      <c r="F302" s="168"/>
      <c r="G302" s="169">
        <f>ROUND(E302*F302,2)</f>
        <v>0</v>
      </c>
      <c r="H302" s="168"/>
      <c r="I302" s="169">
        <f>ROUND(E302*H302,2)</f>
        <v>0</v>
      </c>
      <c r="J302" s="168"/>
      <c r="K302" s="169">
        <f>ROUND(E302*J302,2)</f>
        <v>0</v>
      </c>
      <c r="L302" s="169">
        <v>21</v>
      </c>
      <c r="M302" s="169">
        <f>G302*(1+L302/100)</f>
        <v>0</v>
      </c>
      <c r="N302" s="167">
        <v>1</v>
      </c>
      <c r="O302" s="167">
        <f>ROUND(E302*N302,2)</f>
        <v>0.41</v>
      </c>
      <c r="P302" s="167">
        <v>0</v>
      </c>
      <c r="Q302" s="167">
        <f>ROUND(E302*P302,2)</f>
        <v>0</v>
      </c>
      <c r="R302" s="169"/>
      <c r="S302" s="169" t="s">
        <v>267</v>
      </c>
      <c r="T302" s="170" t="s">
        <v>275</v>
      </c>
      <c r="U302" s="152">
        <v>0</v>
      </c>
      <c r="V302" s="152">
        <f>ROUND(E302*U302,2)</f>
        <v>0</v>
      </c>
      <c r="W302" s="152"/>
      <c r="X302" s="152" t="s">
        <v>276</v>
      </c>
      <c r="Y302" s="152" t="s">
        <v>236</v>
      </c>
      <c r="Z302" s="141"/>
      <c r="AA302" s="141"/>
      <c r="AB302" s="141"/>
      <c r="AC302" s="141"/>
      <c r="AD302" s="141"/>
      <c r="AE302" s="141"/>
      <c r="AF302" s="141"/>
      <c r="AG302" s="141" t="s">
        <v>277</v>
      </c>
      <c r="AH302" s="141"/>
      <c r="AI302" s="141"/>
      <c r="AJ302" s="141"/>
      <c r="AK302" s="141"/>
      <c r="AL302" s="141"/>
      <c r="AM302" s="141"/>
      <c r="AN302" s="141"/>
      <c r="AO302" s="141"/>
      <c r="AP302" s="141"/>
      <c r="AQ302" s="141"/>
      <c r="AR302" s="141"/>
      <c r="AS302" s="141"/>
      <c r="AT302" s="141"/>
      <c r="AU302" s="141"/>
      <c r="AV302" s="141"/>
      <c r="AW302" s="141"/>
      <c r="AX302" s="141"/>
      <c r="AY302" s="141"/>
      <c r="AZ302" s="141"/>
      <c r="BA302" s="141"/>
      <c r="BB302" s="141"/>
      <c r="BC302" s="141"/>
      <c r="BD302" s="141"/>
      <c r="BE302" s="141"/>
      <c r="BF302" s="141"/>
      <c r="BG302" s="141"/>
      <c r="BH302" s="141"/>
    </row>
    <row r="303" spans="1:60" outlineLevel="2" x14ac:dyDescent="0.2">
      <c r="A303" s="148"/>
      <c r="B303" s="149"/>
      <c r="C303" s="182" t="s">
        <v>431</v>
      </c>
      <c r="D303" s="154"/>
      <c r="E303" s="155"/>
      <c r="F303" s="152"/>
      <c r="G303" s="152"/>
      <c r="H303" s="152"/>
      <c r="I303" s="152"/>
      <c r="J303" s="152"/>
      <c r="K303" s="152"/>
      <c r="L303" s="152"/>
      <c r="M303" s="152"/>
      <c r="N303" s="151"/>
      <c r="O303" s="151"/>
      <c r="P303" s="151"/>
      <c r="Q303" s="151"/>
      <c r="R303" s="152"/>
      <c r="S303" s="152"/>
      <c r="T303" s="152"/>
      <c r="U303" s="152"/>
      <c r="V303" s="152"/>
      <c r="W303" s="152"/>
      <c r="X303" s="152"/>
      <c r="Y303" s="152"/>
      <c r="Z303" s="141"/>
      <c r="AA303" s="141"/>
      <c r="AB303" s="141"/>
      <c r="AC303" s="141"/>
      <c r="AD303" s="141"/>
      <c r="AE303" s="141"/>
      <c r="AF303" s="141"/>
      <c r="AG303" s="141" t="s">
        <v>241</v>
      </c>
      <c r="AH303" s="141">
        <v>0</v>
      </c>
      <c r="AI303" s="141"/>
      <c r="AJ303" s="141"/>
      <c r="AK303" s="141"/>
      <c r="AL303" s="141"/>
      <c r="AM303" s="141"/>
      <c r="AN303" s="141"/>
      <c r="AO303" s="141"/>
      <c r="AP303" s="141"/>
      <c r="AQ303" s="141"/>
      <c r="AR303" s="141"/>
      <c r="AS303" s="141"/>
      <c r="AT303" s="141"/>
      <c r="AU303" s="141"/>
      <c r="AV303" s="141"/>
      <c r="AW303" s="141"/>
      <c r="AX303" s="141"/>
      <c r="AY303" s="141"/>
      <c r="AZ303" s="141"/>
      <c r="BA303" s="141"/>
      <c r="BB303" s="141"/>
      <c r="BC303" s="141"/>
      <c r="BD303" s="141"/>
      <c r="BE303" s="141"/>
      <c r="BF303" s="141"/>
      <c r="BG303" s="141"/>
      <c r="BH303" s="141"/>
    </row>
    <row r="304" spans="1:60" outlineLevel="3" x14ac:dyDescent="0.2">
      <c r="A304" s="148"/>
      <c r="B304" s="149"/>
      <c r="C304" s="182" t="s">
        <v>339</v>
      </c>
      <c r="D304" s="154"/>
      <c r="E304" s="155"/>
      <c r="F304" s="152"/>
      <c r="G304" s="152"/>
      <c r="H304" s="152"/>
      <c r="I304" s="152"/>
      <c r="J304" s="152"/>
      <c r="K304" s="152"/>
      <c r="L304" s="152"/>
      <c r="M304" s="152"/>
      <c r="N304" s="151"/>
      <c r="O304" s="151"/>
      <c r="P304" s="151"/>
      <c r="Q304" s="151"/>
      <c r="R304" s="152"/>
      <c r="S304" s="152"/>
      <c r="T304" s="152"/>
      <c r="U304" s="152"/>
      <c r="V304" s="152"/>
      <c r="W304" s="152"/>
      <c r="X304" s="152"/>
      <c r="Y304" s="152"/>
      <c r="Z304" s="141"/>
      <c r="AA304" s="141"/>
      <c r="AB304" s="141"/>
      <c r="AC304" s="141"/>
      <c r="AD304" s="141"/>
      <c r="AE304" s="141"/>
      <c r="AF304" s="141"/>
      <c r="AG304" s="141" t="s">
        <v>241</v>
      </c>
      <c r="AH304" s="141">
        <v>0</v>
      </c>
      <c r="AI304" s="141"/>
      <c r="AJ304" s="141"/>
      <c r="AK304" s="141"/>
      <c r="AL304" s="141"/>
      <c r="AM304" s="141"/>
      <c r="AN304" s="141"/>
      <c r="AO304" s="141"/>
      <c r="AP304" s="141"/>
      <c r="AQ304" s="141"/>
      <c r="AR304" s="141"/>
      <c r="AS304" s="141"/>
      <c r="AT304" s="141"/>
      <c r="AU304" s="141"/>
      <c r="AV304" s="141"/>
      <c r="AW304" s="141"/>
      <c r="AX304" s="141"/>
      <c r="AY304" s="141"/>
      <c r="AZ304" s="141"/>
      <c r="BA304" s="141"/>
      <c r="BB304" s="141"/>
      <c r="BC304" s="141"/>
      <c r="BD304" s="141"/>
      <c r="BE304" s="141"/>
      <c r="BF304" s="141"/>
      <c r="BG304" s="141"/>
      <c r="BH304" s="141"/>
    </row>
    <row r="305" spans="1:60" outlineLevel="3" x14ac:dyDescent="0.2">
      <c r="A305" s="148"/>
      <c r="B305" s="149"/>
      <c r="C305" s="182" t="s">
        <v>539</v>
      </c>
      <c r="D305" s="154"/>
      <c r="E305" s="155">
        <v>0.22</v>
      </c>
      <c r="F305" s="152"/>
      <c r="G305" s="152"/>
      <c r="H305" s="152"/>
      <c r="I305" s="152"/>
      <c r="J305" s="152"/>
      <c r="K305" s="152"/>
      <c r="L305" s="152"/>
      <c r="M305" s="152"/>
      <c r="N305" s="151"/>
      <c r="O305" s="151"/>
      <c r="P305" s="151"/>
      <c r="Q305" s="151"/>
      <c r="R305" s="152"/>
      <c r="S305" s="152"/>
      <c r="T305" s="152"/>
      <c r="U305" s="152"/>
      <c r="V305" s="152"/>
      <c r="W305" s="152"/>
      <c r="X305" s="152"/>
      <c r="Y305" s="152"/>
      <c r="Z305" s="141"/>
      <c r="AA305" s="141"/>
      <c r="AB305" s="141"/>
      <c r="AC305" s="141"/>
      <c r="AD305" s="141"/>
      <c r="AE305" s="141"/>
      <c r="AF305" s="141"/>
      <c r="AG305" s="141" t="s">
        <v>241</v>
      </c>
      <c r="AH305" s="141">
        <v>0</v>
      </c>
      <c r="AI305" s="141"/>
      <c r="AJ305" s="141"/>
      <c r="AK305" s="141"/>
      <c r="AL305" s="141"/>
      <c r="AM305" s="141"/>
      <c r="AN305" s="141"/>
      <c r="AO305" s="141"/>
      <c r="AP305" s="141"/>
      <c r="AQ305" s="141"/>
      <c r="AR305" s="141"/>
      <c r="AS305" s="141"/>
      <c r="AT305" s="141"/>
      <c r="AU305" s="141"/>
      <c r="AV305" s="141"/>
      <c r="AW305" s="141"/>
      <c r="AX305" s="141"/>
      <c r="AY305" s="141"/>
      <c r="AZ305" s="141"/>
      <c r="BA305" s="141"/>
      <c r="BB305" s="141"/>
      <c r="BC305" s="141"/>
      <c r="BD305" s="141"/>
      <c r="BE305" s="141"/>
      <c r="BF305" s="141"/>
      <c r="BG305" s="141"/>
      <c r="BH305" s="141"/>
    </row>
    <row r="306" spans="1:60" outlineLevel="3" x14ac:dyDescent="0.2">
      <c r="A306" s="148"/>
      <c r="B306" s="149"/>
      <c r="C306" s="182" t="s">
        <v>352</v>
      </c>
      <c r="D306" s="154"/>
      <c r="E306" s="155"/>
      <c r="F306" s="152"/>
      <c r="G306" s="152"/>
      <c r="H306" s="152"/>
      <c r="I306" s="152"/>
      <c r="J306" s="152"/>
      <c r="K306" s="152"/>
      <c r="L306" s="152"/>
      <c r="M306" s="152"/>
      <c r="N306" s="151"/>
      <c r="O306" s="151"/>
      <c r="P306" s="151"/>
      <c r="Q306" s="151"/>
      <c r="R306" s="152"/>
      <c r="S306" s="152"/>
      <c r="T306" s="152"/>
      <c r="U306" s="152"/>
      <c r="V306" s="152"/>
      <c r="W306" s="152"/>
      <c r="X306" s="152"/>
      <c r="Y306" s="152"/>
      <c r="Z306" s="141"/>
      <c r="AA306" s="141"/>
      <c r="AB306" s="141"/>
      <c r="AC306" s="141"/>
      <c r="AD306" s="141"/>
      <c r="AE306" s="141"/>
      <c r="AF306" s="141"/>
      <c r="AG306" s="141" t="s">
        <v>241</v>
      </c>
      <c r="AH306" s="141">
        <v>0</v>
      </c>
      <c r="AI306" s="141"/>
      <c r="AJ306" s="141"/>
      <c r="AK306" s="141"/>
      <c r="AL306" s="141"/>
      <c r="AM306" s="141"/>
      <c r="AN306" s="141"/>
      <c r="AO306" s="141"/>
      <c r="AP306" s="141"/>
      <c r="AQ306" s="141"/>
      <c r="AR306" s="141"/>
      <c r="AS306" s="141"/>
      <c r="AT306" s="141"/>
      <c r="AU306" s="141"/>
      <c r="AV306" s="141"/>
      <c r="AW306" s="141"/>
      <c r="AX306" s="141"/>
      <c r="AY306" s="141"/>
      <c r="AZ306" s="141"/>
      <c r="BA306" s="141"/>
      <c r="BB306" s="141"/>
      <c r="BC306" s="141"/>
      <c r="BD306" s="141"/>
      <c r="BE306" s="141"/>
      <c r="BF306" s="141"/>
      <c r="BG306" s="141"/>
      <c r="BH306" s="141"/>
    </row>
    <row r="307" spans="1:60" outlineLevel="3" x14ac:dyDescent="0.2">
      <c r="A307" s="148"/>
      <c r="B307" s="149"/>
      <c r="C307" s="182" t="s">
        <v>540</v>
      </c>
      <c r="D307" s="154"/>
      <c r="E307" s="155">
        <v>0.187</v>
      </c>
      <c r="F307" s="152"/>
      <c r="G307" s="152"/>
      <c r="H307" s="152"/>
      <c r="I307" s="152"/>
      <c r="J307" s="152"/>
      <c r="K307" s="152"/>
      <c r="L307" s="152"/>
      <c r="M307" s="152"/>
      <c r="N307" s="151"/>
      <c r="O307" s="151"/>
      <c r="P307" s="151"/>
      <c r="Q307" s="151"/>
      <c r="R307" s="152"/>
      <c r="S307" s="152"/>
      <c r="T307" s="152"/>
      <c r="U307" s="152"/>
      <c r="V307" s="152"/>
      <c r="W307" s="152"/>
      <c r="X307" s="152"/>
      <c r="Y307" s="152"/>
      <c r="Z307" s="141"/>
      <c r="AA307" s="141"/>
      <c r="AB307" s="141"/>
      <c r="AC307" s="141"/>
      <c r="AD307" s="141"/>
      <c r="AE307" s="141"/>
      <c r="AF307" s="141"/>
      <c r="AG307" s="141" t="s">
        <v>241</v>
      </c>
      <c r="AH307" s="141">
        <v>0</v>
      </c>
      <c r="AI307" s="141"/>
      <c r="AJ307" s="141"/>
      <c r="AK307" s="141"/>
      <c r="AL307" s="141"/>
      <c r="AM307" s="141"/>
      <c r="AN307" s="141"/>
      <c r="AO307" s="141"/>
      <c r="AP307" s="141"/>
      <c r="AQ307" s="141"/>
      <c r="AR307" s="141"/>
      <c r="AS307" s="141"/>
      <c r="AT307" s="141"/>
      <c r="AU307" s="141"/>
      <c r="AV307" s="141"/>
      <c r="AW307" s="141"/>
      <c r="AX307" s="141"/>
      <c r="AY307" s="141"/>
      <c r="AZ307" s="141"/>
      <c r="BA307" s="141"/>
      <c r="BB307" s="141"/>
      <c r="BC307" s="141"/>
      <c r="BD307" s="141"/>
      <c r="BE307" s="141"/>
      <c r="BF307" s="141"/>
      <c r="BG307" s="141"/>
      <c r="BH307" s="141"/>
    </row>
    <row r="308" spans="1:60" ht="22.5" outlineLevel="1" x14ac:dyDescent="0.2">
      <c r="A308" s="164">
        <v>65</v>
      </c>
      <c r="B308" s="165" t="s">
        <v>541</v>
      </c>
      <c r="C308" s="181" t="s">
        <v>542</v>
      </c>
      <c r="D308" s="166" t="s">
        <v>274</v>
      </c>
      <c r="E308" s="167">
        <v>0.46529999999999999</v>
      </c>
      <c r="F308" s="168"/>
      <c r="G308" s="169">
        <f>ROUND(E308*F308,2)</f>
        <v>0</v>
      </c>
      <c r="H308" s="168"/>
      <c r="I308" s="169">
        <f>ROUND(E308*H308,2)</f>
        <v>0</v>
      </c>
      <c r="J308" s="168"/>
      <c r="K308" s="169">
        <f>ROUND(E308*J308,2)</f>
        <v>0</v>
      </c>
      <c r="L308" s="169">
        <v>21</v>
      </c>
      <c r="M308" s="169">
        <f>G308*(1+L308/100)</f>
        <v>0</v>
      </c>
      <c r="N308" s="167">
        <v>1</v>
      </c>
      <c r="O308" s="167">
        <f>ROUND(E308*N308,2)</f>
        <v>0.47</v>
      </c>
      <c r="P308" s="167">
        <v>0</v>
      </c>
      <c r="Q308" s="167">
        <f>ROUND(E308*P308,2)</f>
        <v>0</v>
      </c>
      <c r="R308" s="169"/>
      <c r="S308" s="169" t="s">
        <v>267</v>
      </c>
      <c r="T308" s="170" t="s">
        <v>275</v>
      </c>
      <c r="U308" s="152">
        <v>0</v>
      </c>
      <c r="V308" s="152">
        <f>ROUND(E308*U308,2)</f>
        <v>0</v>
      </c>
      <c r="W308" s="152"/>
      <c r="X308" s="152" t="s">
        <v>276</v>
      </c>
      <c r="Y308" s="152" t="s">
        <v>236</v>
      </c>
      <c r="Z308" s="141"/>
      <c r="AA308" s="141"/>
      <c r="AB308" s="141"/>
      <c r="AC308" s="141"/>
      <c r="AD308" s="141"/>
      <c r="AE308" s="141"/>
      <c r="AF308" s="141"/>
      <c r="AG308" s="141" t="s">
        <v>277</v>
      </c>
      <c r="AH308" s="141"/>
      <c r="AI308" s="141"/>
      <c r="AJ308" s="141"/>
      <c r="AK308" s="141"/>
      <c r="AL308" s="141"/>
      <c r="AM308" s="141"/>
      <c r="AN308" s="141"/>
      <c r="AO308" s="141"/>
      <c r="AP308" s="141"/>
      <c r="AQ308" s="141"/>
      <c r="AR308" s="141"/>
      <c r="AS308" s="141"/>
      <c r="AT308" s="141"/>
      <c r="AU308" s="141"/>
      <c r="AV308" s="141"/>
      <c r="AW308" s="141"/>
      <c r="AX308" s="141"/>
      <c r="AY308" s="141"/>
      <c r="AZ308" s="141"/>
      <c r="BA308" s="141"/>
      <c r="BB308" s="141"/>
      <c r="BC308" s="141"/>
      <c r="BD308" s="141"/>
      <c r="BE308" s="141"/>
      <c r="BF308" s="141"/>
      <c r="BG308" s="141"/>
      <c r="BH308" s="141"/>
    </row>
    <row r="309" spans="1:60" outlineLevel="2" x14ac:dyDescent="0.2">
      <c r="A309" s="148"/>
      <c r="B309" s="149"/>
      <c r="C309" s="182" t="s">
        <v>431</v>
      </c>
      <c r="D309" s="154"/>
      <c r="E309" s="155"/>
      <c r="F309" s="152"/>
      <c r="G309" s="152"/>
      <c r="H309" s="152"/>
      <c r="I309" s="152"/>
      <c r="J309" s="152"/>
      <c r="K309" s="152"/>
      <c r="L309" s="152"/>
      <c r="M309" s="152"/>
      <c r="N309" s="151"/>
      <c r="O309" s="151"/>
      <c r="P309" s="151"/>
      <c r="Q309" s="151"/>
      <c r="R309" s="152"/>
      <c r="S309" s="152"/>
      <c r="T309" s="152"/>
      <c r="U309" s="152"/>
      <c r="V309" s="152"/>
      <c r="W309" s="152"/>
      <c r="X309" s="152"/>
      <c r="Y309" s="152"/>
      <c r="Z309" s="141"/>
      <c r="AA309" s="141"/>
      <c r="AB309" s="141"/>
      <c r="AC309" s="141"/>
      <c r="AD309" s="141"/>
      <c r="AE309" s="141"/>
      <c r="AF309" s="141"/>
      <c r="AG309" s="141" t="s">
        <v>241</v>
      </c>
      <c r="AH309" s="141">
        <v>0</v>
      </c>
      <c r="AI309" s="141"/>
      <c r="AJ309" s="141"/>
      <c r="AK309" s="141"/>
      <c r="AL309" s="141"/>
      <c r="AM309" s="141"/>
      <c r="AN309" s="141"/>
      <c r="AO309" s="141"/>
      <c r="AP309" s="141"/>
      <c r="AQ309" s="141"/>
      <c r="AR309" s="141"/>
      <c r="AS309" s="141"/>
      <c r="AT309" s="141"/>
      <c r="AU309" s="141"/>
      <c r="AV309" s="141"/>
      <c r="AW309" s="141"/>
      <c r="AX309" s="141"/>
      <c r="AY309" s="141"/>
      <c r="AZ309" s="141"/>
      <c r="BA309" s="141"/>
      <c r="BB309" s="141"/>
      <c r="BC309" s="141"/>
      <c r="BD309" s="141"/>
      <c r="BE309" s="141"/>
      <c r="BF309" s="141"/>
      <c r="BG309" s="141"/>
      <c r="BH309" s="141"/>
    </row>
    <row r="310" spans="1:60" outlineLevel="3" x14ac:dyDescent="0.2">
      <c r="A310" s="148"/>
      <c r="B310" s="149"/>
      <c r="C310" s="182" t="s">
        <v>352</v>
      </c>
      <c r="D310" s="154"/>
      <c r="E310" s="155"/>
      <c r="F310" s="152"/>
      <c r="G310" s="152"/>
      <c r="H310" s="152"/>
      <c r="I310" s="152"/>
      <c r="J310" s="152"/>
      <c r="K310" s="152"/>
      <c r="L310" s="152"/>
      <c r="M310" s="152"/>
      <c r="N310" s="151"/>
      <c r="O310" s="151"/>
      <c r="P310" s="151"/>
      <c r="Q310" s="151"/>
      <c r="R310" s="152"/>
      <c r="S310" s="152"/>
      <c r="T310" s="152"/>
      <c r="U310" s="152"/>
      <c r="V310" s="152"/>
      <c r="W310" s="152"/>
      <c r="X310" s="152"/>
      <c r="Y310" s="152"/>
      <c r="Z310" s="141"/>
      <c r="AA310" s="141"/>
      <c r="AB310" s="141"/>
      <c r="AC310" s="141"/>
      <c r="AD310" s="141"/>
      <c r="AE310" s="141"/>
      <c r="AF310" s="141"/>
      <c r="AG310" s="141" t="s">
        <v>241</v>
      </c>
      <c r="AH310" s="141">
        <v>0</v>
      </c>
      <c r="AI310" s="141"/>
      <c r="AJ310" s="141"/>
      <c r="AK310" s="141"/>
      <c r="AL310" s="141"/>
      <c r="AM310" s="141"/>
      <c r="AN310" s="141"/>
      <c r="AO310" s="141"/>
      <c r="AP310" s="141"/>
      <c r="AQ310" s="141"/>
      <c r="AR310" s="141"/>
      <c r="AS310" s="141"/>
      <c r="AT310" s="141"/>
      <c r="AU310" s="141"/>
      <c r="AV310" s="141"/>
      <c r="AW310" s="141"/>
      <c r="AX310" s="141"/>
      <c r="AY310" s="141"/>
      <c r="AZ310" s="141"/>
      <c r="BA310" s="141"/>
      <c r="BB310" s="141"/>
      <c r="BC310" s="141"/>
      <c r="BD310" s="141"/>
      <c r="BE310" s="141"/>
      <c r="BF310" s="141"/>
      <c r="BG310" s="141"/>
      <c r="BH310" s="141"/>
    </row>
    <row r="311" spans="1:60" outlineLevel="3" x14ac:dyDescent="0.2">
      <c r="A311" s="148"/>
      <c r="B311" s="149"/>
      <c r="C311" s="182" t="s">
        <v>543</v>
      </c>
      <c r="D311" s="154"/>
      <c r="E311" s="155">
        <v>0.46529999999999999</v>
      </c>
      <c r="F311" s="152"/>
      <c r="G311" s="152"/>
      <c r="H311" s="152"/>
      <c r="I311" s="152"/>
      <c r="J311" s="152"/>
      <c r="K311" s="152"/>
      <c r="L311" s="152"/>
      <c r="M311" s="152"/>
      <c r="N311" s="151"/>
      <c r="O311" s="151"/>
      <c r="P311" s="151"/>
      <c r="Q311" s="151"/>
      <c r="R311" s="152"/>
      <c r="S311" s="152"/>
      <c r="T311" s="152"/>
      <c r="U311" s="152"/>
      <c r="V311" s="152"/>
      <c r="W311" s="152"/>
      <c r="X311" s="152"/>
      <c r="Y311" s="152"/>
      <c r="Z311" s="141"/>
      <c r="AA311" s="141"/>
      <c r="AB311" s="141"/>
      <c r="AC311" s="141"/>
      <c r="AD311" s="141"/>
      <c r="AE311" s="141"/>
      <c r="AF311" s="141"/>
      <c r="AG311" s="141" t="s">
        <v>241</v>
      </c>
      <c r="AH311" s="141">
        <v>0</v>
      </c>
      <c r="AI311" s="141"/>
      <c r="AJ311" s="141"/>
      <c r="AK311" s="141"/>
      <c r="AL311" s="141"/>
      <c r="AM311" s="141"/>
      <c r="AN311" s="141"/>
      <c r="AO311" s="141"/>
      <c r="AP311" s="141"/>
      <c r="AQ311" s="141"/>
      <c r="AR311" s="141"/>
      <c r="AS311" s="141"/>
      <c r="AT311" s="141"/>
      <c r="AU311" s="141"/>
      <c r="AV311" s="141"/>
      <c r="AW311" s="141"/>
      <c r="AX311" s="141"/>
      <c r="AY311" s="141"/>
      <c r="AZ311" s="141"/>
      <c r="BA311" s="141"/>
      <c r="BB311" s="141"/>
      <c r="BC311" s="141"/>
      <c r="BD311" s="141"/>
      <c r="BE311" s="141"/>
      <c r="BF311" s="141"/>
      <c r="BG311" s="141"/>
      <c r="BH311" s="141"/>
    </row>
    <row r="312" spans="1:60" ht="22.5" outlineLevel="1" x14ac:dyDescent="0.2">
      <c r="A312" s="164">
        <v>66</v>
      </c>
      <c r="B312" s="165" t="s">
        <v>544</v>
      </c>
      <c r="C312" s="181" t="s">
        <v>545</v>
      </c>
      <c r="D312" s="166" t="s">
        <v>274</v>
      </c>
      <c r="E312" s="167">
        <v>2.9809999999999999</v>
      </c>
      <c r="F312" s="168"/>
      <c r="G312" s="169">
        <f>ROUND(E312*F312,2)</f>
        <v>0</v>
      </c>
      <c r="H312" s="168"/>
      <c r="I312" s="169">
        <f>ROUND(E312*H312,2)</f>
        <v>0</v>
      </c>
      <c r="J312" s="168"/>
      <c r="K312" s="169">
        <f>ROUND(E312*J312,2)</f>
        <v>0</v>
      </c>
      <c r="L312" s="169">
        <v>21</v>
      </c>
      <c r="M312" s="169">
        <f>G312*(1+L312/100)</f>
        <v>0</v>
      </c>
      <c r="N312" s="167">
        <v>1</v>
      </c>
      <c r="O312" s="167">
        <f>ROUND(E312*N312,2)</f>
        <v>2.98</v>
      </c>
      <c r="P312" s="167">
        <v>0</v>
      </c>
      <c r="Q312" s="167">
        <f>ROUND(E312*P312,2)</f>
        <v>0</v>
      </c>
      <c r="R312" s="169"/>
      <c r="S312" s="169" t="s">
        <v>267</v>
      </c>
      <c r="T312" s="170" t="s">
        <v>275</v>
      </c>
      <c r="U312" s="152">
        <v>0</v>
      </c>
      <c r="V312" s="152">
        <f>ROUND(E312*U312,2)</f>
        <v>0</v>
      </c>
      <c r="W312" s="152"/>
      <c r="X312" s="152" t="s">
        <v>276</v>
      </c>
      <c r="Y312" s="152" t="s">
        <v>236</v>
      </c>
      <c r="Z312" s="141"/>
      <c r="AA312" s="141"/>
      <c r="AB312" s="141"/>
      <c r="AC312" s="141"/>
      <c r="AD312" s="141"/>
      <c r="AE312" s="141"/>
      <c r="AF312" s="141"/>
      <c r="AG312" s="141" t="s">
        <v>277</v>
      </c>
      <c r="AH312" s="141"/>
      <c r="AI312" s="141"/>
      <c r="AJ312" s="141"/>
      <c r="AK312" s="141"/>
      <c r="AL312" s="141"/>
      <c r="AM312" s="141"/>
      <c r="AN312" s="141"/>
      <c r="AO312" s="141"/>
      <c r="AP312" s="141"/>
      <c r="AQ312" s="141"/>
      <c r="AR312" s="141"/>
      <c r="AS312" s="141"/>
      <c r="AT312" s="141"/>
      <c r="AU312" s="141"/>
      <c r="AV312" s="141"/>
      <c r="AW312" s="141"/>
      <c r="AX312" s="141"/>
      <c r="AY312" s="141"/>
      <c r="AZ312" s="141"/>
      <c r="BA312" s="141"/>
      <c r="BB312" s="141"/>
      <c r="BC312" s="141"/>
      <c r="BD312" s="141"/>
      <c r="BE312" s="141"/>
      <c r="BF312" s="141"/>
      <c r="BG312" s="141"/>
      <c r="BH312" s="141"/>
    </row>
    <row r="313" spans="1:60" outlineLevel="2" x14ac:dyDescent="0.2">
      <c r="A313" s="148"/>
      <c r="B313" s="149"/>
      <c r="C313" s="182" t="s">
        <v>431</v>
      </c>
      <c r="D313" s="154"/>
      <c r="E313" s="155"/>
      <c r="F313" s="152"/>
      <c r="G313" s="152"/>
      <c r="H313" s="152"/>
      <c r="I313" s="152"/>
      <c r="J313" s="152"/>
      <c r="K313" s="152"/>
      <c r="L313" s="152"/>
      <c r="M313" s="152"/>
      <c r="N313" s="151"/>
      <c r="O313" s="151"/>
      <c r="P313" s="151"/>
      <c r="Q313" s="151"/>
      <c r="R313" s="152"/>
      <c r="S313" s="152"/>
      <c r="T313" s="152"/>
      <c r="U313" s="152"/>
      <c r="V313" s="152"/>
      <c r="W313" s="152"/>
      <c r="X313" s="152"/>
      <c r="Y313" s="152"/>
      <c r="Z313" s="141"/>
      <c r="AA313" s="141"/>
      <c r="AB313" s="141"/>
      <c r="AC313" s="141"/>
      <c r="AD313" s="141"/>
      <c r="AE313" s="141"/>
      <c r="AF313" s="141"/>
      <c r="AG313" s="141" t="s">
        <v>241</v>
      </c>
      <c r="AH313" s="141">
        <v>0</v>
      </c>
      <c r="AI313" s="141"/>
      <c r="AJ313" s="141"/>
      <c r="AK313" s="141"/>
      <c r="AL313" s="141"/>
      <c r="AM313" s="141"/>
      <c r="AN313" s="141"/>
      <c r="AO313" s="141"/>
      <c r="AP313" s="141"/>
      <c r="AQ313" s="141"/>
      <c r="AR313" s="141"/>
      <c r="AS313" s="141"/>
      <c r="AT313" s="141"/>
      <c r="AU313" s="141"/>
      <c r="AV313" s="141"/>
      <c r="AW313" s="141"/>
      <c r="AX313" s="141"/>
      <c r="AY313" s="141"/>
      <c r="AZ313" s="141"/>
      <c r="BA313" s="141"/>
      <c r="BB313" s="141"/>
      <c r="BC313" s="141"/>
      <c r="BD313" s="141"/>
      <c r="BE313" s="141"/>
      <c r="BF313" s="141"/>
      <c r="BG313" s="141"/>
      <c r="BH313" s="141"/>
    </row>
    <row r="314" spans="1:60" outlineLevel="3" x14ac:dyDescent="0.2">
      <c r="A314" s="148"/>
      <c r="B314" s="149"/>
      <c r="C314" s="182" t="s">
        <v>352</v>
      </c>
      <c r="D314" s="154"/>
      <c r="E314" s="155"/>
      <c r="F314" s="152"/>
      <c r="G314" s="152"/>
      <c r="H314" s="152"/>
      <c r="I314" s="152"/>
      <c r="J314" s="152"/>
      <c r="K314" s="152"/>
      <c r="L314" s="152"/>
      <c r="M314" s="152"/>
      <c r="N314" s="151"/>
      <c r="O314" s="151"/>
      <c r="P314" s="151"/>
      <c r="Q314" s="151"/>
      <c r="R314" s="152"/>
      <c r="S314" s="152"/>
      <c r="T314" s="152"/>
      <c r="U314" s="152"/>
      <c r="V314" s="152"/>
      <c r="W314" s="152"/>
      <c r="X314" s="152"/>
      <c r="Y314" s="152"/>
      <c r="Z314" s="141"/>
      <c r="AA314" s="141"/>
      <c r="AB314" s="141"/>
      <c r="AC314" s="141"/>
      <c r="AD314" s="141"/>
      <c r="AE314" s="141"/>
      <c r="AF314" s="141"/>
      <c r="AG314" s="141" t="s">
        <v>241</v>
      </c>
      <c r="AH314" s="141">
        <v>0</v>
      </c>
      <c r="AI314" s="141"/>
      <c r="AJ314" s="141"/>
      <c r="AK314" s="141"/>
      <c r="AL314" s="141"/>
      <c r="AM314" s="141"/>
      <c r="AN314" s="141"/>
      <c r="AO314" s="141"/>
      <c r="AP314" s="141"/>
      <c r="AQ314" s="141"/>
      <c r="AR314" s="141"/>
      <c r="AS314" s="141"/>
      <c r="AT314" s="141"/>
      <c r="AU314" s="141"/>
      <c r="AV314" s="141"/>
      <c r="AW314" s="141"/>
      <c r="AX314" s="141"/>
      <c r="AY314" s="141"/>
      <c r="AZ314" s="141"/>
      <c r="BA314" s="141"/>
      <c r="BB314" s="141"/>
      <c r="BC314" s="141"/>
      <c r="BD314" s="141"/>
      <c r="BE314" s="141"/>
      <c r="BF314" s="141"/>
      <c r="BG314" s="141"/>
      <c r="BH314" s="141"/>
    </row>
    <row r="315" spans="1:60" outlineLevel="3" x14ac:dyDescent="0.2">
      <c r="A315" s="148"/>
      <c r="B315" s="149"/>
      <c r="C315" s="182" t="s">
        <v>546</v>
      </c>
      <c r="D315" s="154"/>
      <c r="E315" s="155">
        <v>2.9809999999999999</v>
      </c>
      <c r="F315" s="152"/>
      <c r="G315" s="152"/>
      <c r="H315" s="152"/>
      <c r="I315" s="152"/>
      <c r="J315" s="152"/>
      <c r="K315" s="152"/>
      <c r="L315" s="152"/>
      <c r="M315" s="152"/>
      <c r="N315" s="151"/>
      <c r="O315" s="151"/>
      <c r="P315" s="151"/>
      <c r="Q315" s="151"/>
      <c r="R315" s="152"/>
      <c r="S315" s="152"/>
      <c r="T315" s="152"/>
      <c r="U315" s="152"/>
      <c r="V315" s="152"/>
      <c r="W315" s="152"/>
      <c r="X315" s="152"/>
      <c r="Y315" s="152"/>
      <c r="Z315" s="141"/>
      <c r="AA315" s="141"/>
      <c r="AB315" s="141"/>
      <c r="AC315" s="141"/>
      <c r="AD315" s="141"/>
      <c r="AE315" s="141"/>
      <c r="AF315" s="141"/>
      <c r="AG315" s="141" t="s">
        <v>241</v>
      </c>
      <c r="AH315" s="141">
        <v>0</v>
      </c>
      <c r="AI315" s="141"/>
      <c r="AJ315" s="141"/>
      <c r="AK315" s="141"/>
      <c r="AL315" s="141"/>
      <c r="AM315" s="141"/>
      <c r="AN315" s="141"/>
      <c r="AO315" s="141"/>
      <c r="AP315" s="141"/>
      <c r="AQ315" s="141"/>
      <c r="AR315" s="141"/>
      <c r="AS315" s="141"/>
      <c r="AT315" s="141"/>
      <c r="AU315" s="141"/>
      <c r="AV315" s="141"/>
      <c r="AW315" s="141"/>
      <c r="AX315" s="141"/>
      <c r="AY315" s="141"/>
      <c r="AZ315" s="141"/>
      <c r="BA315" s="141"/>
      <c r="BB315" s="141"/>
      <c r="BC315" s="141"/>
      <c r="BD315" s="141"/>
      <c r="BE315" s="141"/>
      <c r="BF315" s="141"/>
      <c r="BG315" s="141"/>
      <c r="BH315" s="141"/>
    </row>
    <row r="316" spans="1:60" outlineLevel="1" x14ac:dyDescent="0.2">
      <c r="A316" s="148">
        <v>67</v>
      </c>
      <c r="B316" s="149" t="s">
        <v>547</v>
      </c>
      <c r="C316" s="184" t="s">
        <v>548</v>
      </c>
      <c r="D316" s="150" t="s">
        <v>0</v>
      </c>
      <c r="E316" s="179"/>
      <c r="F316" s="153"/>
      <c r="G316" s="152">
        <f>ROUND(E316*F316,2)</f>
        <v>0</v>
      </c>
      <c r="H316" s="153"/>
      <c r="I316" s="152">
        <f>ROUND(E316*H316,2)</f>
        <v>0</v>
      </c>
      <c r="J316" s="153"/>
      <c r="K316" s="152">
        <f>ROUND(E316*J316,2)</f>
        <v>0</v>
      </c>
      <c r="L316" s="152">
        <v>21</v>
      </c>
      <c r="M316" s="152">
        <f>G316*(1+L316/100)</f>
        <v>0</v>
      </c>
      <c r="N316" s="151">
        <v>0</v>
      </c>
      <c r="O316" s="151">
        <f>ROUND(E316*N316,2)</f>
        <v>0</v>
      </c>
      <c r="P316" s="151">
        <v>0</v>
      </c>
      <c r="Q316" s="151">
        <f>ROUND(E316*P316,2)</f>
        <v>0</v>
      </c>
      <c r="R316" s="152" t="s">
        <v>495</v>
      </c>
      <c r="S316" s="152" t="s">
        <v>234</v>
      </c>
      <c r="T316" s="152" t="s">
        <v>234</v>
      </c>
      <c r="U316" s="152">
        <v>0</v>
      </c>
      <c r="V316" s="152">
        <f>ROUND(E316*U316,2)</f>
        <v>0</v>
      </c>
      <c r="W316" s="152"/>
      <c r="X316" s="152" t="s">
        <v>435</v>
      </c>
      <c r="Y316" s="152" t="s">
        <v>236</v>
      </c>
      <c r="Z316" s="141"/>
      <c r="AA316" s="141"/>
      <c r="AB316" s="141"/>
      <c r="AC316" s="141"/>
      <c r="AD316" s="141"/>
      <c r="AE316" s="141"/>
      <c r="AF316" s="141"/>
      <c r="AG316" s="141" t="s">
        <v>436</v>
      </c>
      <c r="AH316" s="141"/>
      <c r="AI316" s="141"/>
      <c r="AJ316" s="141"/>
      <c r="AK316" s="141"/>
      <c r="AL316" s="141"/>
      <c r="AM316" s="141"/>
      <c r="AN316" s="141"/>
      <c r="AO316" s="141"/>
      <c r="AP316" s="141"/>
      <c r="AQ316" s="141"/>
      <c r="AR316" s="141"/>
      <c r="AS316" s="141"/>
      <c r="AT316" s="141"/>
      <c r="AU316" s="141"/>
      <c r="AV316" s="141"/>
      <c r="AW316" s="141"/>
      <c r="AX316" s="141"/>
      <c r="AY316" s="141"/>
      <c r="AZ316" s="141"/>
      <c r="BA316" s="141"/>
      <c r="BB316" s="141"/>
      <c r="BC316" s="141"/>
      <c r="BD316" s="141"/>
      <c r="BE316" s="141"/>
      <c r="BF316" s="141"/>
      <c r="BG316" s="141"/>
      <c r="BH316" s="141"/>
    </row>
    <row r="317" spans="1:60" outlineLevel="2" x14ac:dyDescent="0.2">
      <c r="A317" s="148"/>
      <c r="B317" s="149"/>
      <c r="C317" s="269" t="s">
        <v>491</v>
      </c>
      <c r="D317" s="270"/>
      <c r="E317" s="270"/>
      <c r="F317" s="270"/>
      <c r="G317" s="270"/>
      <c r="H317" s="152"/>
      <c r="I317" s="152"/>
      <c r="J317" s="152"/>
      <c r="K317" s="152"/>
      <c r="L317" s="152"/>
      <c r="M317" s="152"/>
      <c r="N317" s="151"/>
      <c r="O317" s="151"/>
      <c r="P317" s="151"/>
      <c r="Q317" s="151"/>
      <c r="R317" s="152"/>
      <c r="S317" s="152"/>
      <c r="T317" s="152"/>
      <c r="U317" s="152"/>
      <c r="V317" s="152"/>
      <c r="W317" s="152"/>
      <c r="X317" s="152"/>
      <c r="Y317" s="152"/>
      <c r="Z317" s="141"/>
      <c r="AA317" s="141"/>
      <c r="AB317" s="141"/>
      <c r="AC317" s="141"/>
      <c r="AD317" s="141"/>
      <c r="AE317" s="141"/>
      <c r="AF317" s="141"/>
      <c r="AG317" s="141" t="s">
        <v>239</v>
      </c>
      <c r="AH317" s="141"/>
      <c r="AI317" s="141"/>
      <c r="AJ317" s="141"/>
      <c r="AK317" s="141"/>
      <c r="AL317" s="141"/>
      <c r="AM317" s="141"/>
      <c r="AN317" s="141"/>
      <c r="AO317" s="141"/>
      <c r="AP317" s="141"/>
      <c r="AQ317" s="141"/>
      <c r="AR317" s="141"/>
      <c r="AS317" s="141"/>
      <c r="AT317" s="141"/>
      <c r="AU317" s="141"/>
      <c r="AV317" s="141"/>
      <c r="AW317" s="141"/>
      <c r="AX317" s="141"/>
      <c r="AY317" s="141"/>
      <c r="AZ317" s="141"/>
      <c r="BA317" s="141"/>
      <c r="BB317" s="141"/>
      <c r="BC317" s="141"/>
      <c r="BD317" s="141"/>
      <c r="BE317" s="141"/>
      <c r="BF317" s="141"/>
      <c r="BG317" s="141"/>
      <c r="BH317" s="141"/>
    </row>
    <row r="318" spans="1:60" x14ac:dyDescent="0.2">
      <c r="A318" s="157" t="s">
        <v>228</v>
      </c>
      <c r="B318" s="158" t="s">
        <v>199</v>
      </c>
      <c r="C318" s="180" t="s">
        <v>26</v>
      </c>
      <c r="D318" s="159"/>
      <c r="E318" s="160"/>
      <c r="F318" s="161"/>
      <c r="G318" s="161">
        <f>SUMIF(AG319:AG325,"&lt;&gt;NOR",G319:G325)</f>
        <v>0</v>
      </c>
      <c r="H318" s="161"/>
      <c r="I318" s="161">
        <f>SUM(I319:I325)</f>
        <v>0</v>
      </c>
      <c r="J318" s="161"/>
      <c r="K318" s="161">
        <f>SUM(K319:K325)</f>
        <v>0</v>
      </c>
      <c r="L318" s="161"/>
      <c r="M318" s="161">
        <f>SUM(M319:M325)</f>
        <v>0</v>
      </c>
      <c r="N318" s="160"/>
      <c r="O318" s="160">
        <f>SUM(O319:O325)</f>
        <v>0</v>
      </c>
      <c r="P318" s="160"/>
      <c r="Q318" s="160">
        <f>SUM(Q319:Q325)</f>
        <v>0</v>
      </c>
      <c r="R318" s="161"/>
      <c r="S318" s="161"/>
      <c r="T318" s="162"/>
      <c r="U318" s="156"/>
      <c r="V318" s="156">
        <f>SUM(V319:V325)</f>
        <v>0</v>
      </c>
      <c r="W318" s="156"/>
      <c r="X318" s="156"/>
      <c r="Y318" s="156"/>
      <c r="AG318" t="s">
        <v>229</v>
      </c>
    </row>
    <row r="319" spans="1:60" outlineLevel="1" x14ac:dyDescent="0.2">
      <c r="A319" s="164">
        <v>68</v>
      </c>
      <c r="B319" s="165" t="s">
        <v>549</v>
      </c>
      <c r="C319" s="181" t="s">
        <v>550</v>
      </c>
      <c r="D319" s="166" t="s">
        <v>551</v>
      </c>
      <c r="E319" s="167">
        <v>1</v>
      </c>
      <c r="F319" s="168"/>
      <c r="G319" s="169">
        <f>ROUND(E319*F319,2)</f>
        <v>0</v>
      </c>
      <c r="H319" s="168"/>
      <c r="I319" s="169">
        <f>ROUND(E319*H319,2)</f>
        <v>0</v>
      </c>
      <c r="J319" s="168"/>
      <c r="K319" s="169">
        <f>ROUND(E319*J319,2)</f>
        <v>0</v>
      </c>
      <c r="L319" s="169">
        <v>21</v>
      </c>
      <c r="M319" s="169">
        <f>G319*(1+L319/100)</f>
        <v>0</v>
      </c>
      <c r="N319" s="167">
        <v>0</v>
      </c>
      <c r="O319" s="167">
        <f>ROUND(E319*N319,2)</f>
        <v>0</v>
      </c>
      <c r="P319" s="167">
        <v>0</v>
      </c>
      <c r="Q319" s="167">
        <f>ROUND(E319*P319,2)</f>
        <v>0</v>
      </c>
      <c r="R319" s="169"/>
      <c r="S319" s="169" t="s">
        <v>234</v>
      </c>
      <c r="T319" s="170" t="s">
        <v>275</v>
      </c>
      <c r="U319" s="152">
        <v>0</v>
      </c>
      <c r="V319" s="152">
        <f>ROUND(E319*U319,2)</f>
        <v>0</v>
      </c>
      <c r="W319" s="152"/>
      <c r="X319" s="152" t="s">
        <v>552</v>
      </c>
      <c r="Y319" s="152" t="s">
        <v>236</v>
      </c>
      <c r="Z319" s="141"/>
      <c r="AA319" s="141"/>
      <c r="AB319" s="141"/>
      <c r="AC319" s="141"/>
      <c r="AD319" s="141"/>
      <c r="AE319" s="141"/>
      <c r="AF319" s="141"/>
      <c r="AG319" s="141" t="s">
        <v>553</v>
      </c>
      <c r="AH319" s="141"/>
      <c r="AI319" s="141"/>
      <c r="AJ319" s="141"/>
      <c r="AK319" s="141"/>
      <c r="AL319" s="141"/>
      <c r="AM319" s="141"/>
      <c r="AN319" s="141"/>
      <c r="AO319" s="141"/>
      <c r="AP319" s="141"/>
      <c r="AQ319" s="141"/>
      <c r="AR319" s="141"/>
      <c r="AS319" s="141"/>
      <c r="AT319" s="141"/>
      <c r="AU319" s="141"/>
      <c r="AV319" s="141"/>
      <c r="AW319" s="141"/>
      <c r="AX319" s="141"/>
      <c r="AY319" s="141"/>
      <c r="AZ319" s="141"/>
      <c r="BA319" s="141"/>
      <c r="BB319" s="141"/>
      <c r="BC319" s="141"/>
      <c r="BD319" s="141"/>
      <c r="BE319" s="141"/>
      <c r="BF319" s="141"/>
      <c r="BG319" s="141"/>
      <c r="BH319" s="141"/>
    </row>
    <row r="320" spans="1:60" ht="22.5" outlineLevel="2" x14ac:dyDescent="0.2">
      <c r="A320" s="148"/>
      <c r="B320" s="149"/>
      <c r="C320" s="253" t="s">
        <v>554</v>
      </c>
      <c r="D320" s="254"/>
      <c r="E320" s="254"/>
      <c r="F320" s="254"/>
      <c r="G320" s="254"/>
      <c r="H320" s="152"/>
      <c r="I320" s="152"/>
      <c r="J320" s="152"/>
      <c r="K320" s="152"/>
      <c r="L320" s="152"/>
      <c r="M320" s="152"/>
      <c r="N320" s="151"/>
      <c r="O320" s="151"/>
      <c r="P320" s="151"/>
      <c r="Q320" s="151"/>
      <c r="R320" s="152"/>
      <c r="S320" s="152"/>
      <c r="T320" s="152"/>
      <c r="U320" s="152"/>
      <c r="V320" s="152"/>
      <c r="W320" s="152"/>
      <c r="X320" s="152"/>
      <c r="Y320" s="152"/>
      <c r="Z320" s="141"/>
      <c r="AA320" s="141"/>
      <c r="AB320" s="141"/>
      <c r="AC320" s="141"/>
      <c r="AD320" s="141"/>
      <c r="AE320" s="141"/>
      <c r="AF320" s="141"/>
      <c r="AG320" s="141" t="s">
        <v>246</v>
      </c>
      <c r="AH320" s="141"/>
      <c r="AI320" s="141"/>
      <c r="AJ320" s="141"/>
      <c r="AK320" s="141"/>
      <c r="AL320" s="141"/>
      <c r="AM320" s="141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141"/>
      <c r="AY320" s="141"/>
      <c r="AZ320" s="141"/>
      <c r="BA320" s="171" t="str">
        <f>C320</f>
        <v>Veškeré náklady spojené s vybudováním, provozem a odstraněním zařízení staveniště včetně bezpečnostních a hygienických opatření na staveništi.</v>
      </c>
      <c r="BB320" s="141"/>
      <c r="BC320" s="141"/>
      <c r="BD320" s="141"/>
      <c r="BE320" s="141"/>
      <c r="BF320" s="141"/>
      <c r="BG320" s="141"/>
      <c r="BH320" s="141"/>
    </row>
    <row r="321" spans="1:60" outlineLevel="1" x14ac:dyDescent="0.2">
      <c r="A321" s="164">
        <v>69</v>
      </c>
      <c r="B321" s="165" t="s">
        <v>555</v>
      </c>
      <c r="C321" s="181" t="s">
        <v>556</v>
      </c>
      <c r="D321" s="166" t="s">
        <v>551</v>
      </c>
      <c r="E321" s="167">
        <v>1</v>
      </c>
      <c r="F321" s="168"/>
      <c r="G321" s="169">
        <f>ROUND(E321*F321,2)</f>
        <v>0</v>
      </c>
      <c r="H321" s="168"/>
      <c r="I321" s="169">
        <f>ROUND(E321*H321,2)</f>
        <v>0</v>
      </c>
      <c r="J321" s="168"/>
      <c r="K321" s="169">
        <f>ROUND(E321*J321,2)</f>
        <v>0</v>
      </c>
      <c r="L321" s="169">
        <v>21</v>
      </c>
      <c r="M321" s="169">
        <f>G321*(1+L321/100)</f>
        <v>0</v>
      </c>
      <c r="N321" s="167">
        <v>0</v>
      </c>
      <c r="O321" s="167">
        <f>ROUND(E321*N321,2)</f>
        <v>0</v>
      </c>
      <c r="P321" s="167">
        <v>0</v>
      </c>
      <c r="Q321" s="167">
        <f>ROUND(E321*P321,2)</f>
        <v>0</v>
      </c>
      <c r="R321" s="169"/>
      <c r="S321" s="169" t="s">
        <v>234</v>
      </c>
      <c r="T321" s="170" t="s">
        <v>275</v>
      </c>
      <c r="U321" s="152">
        <v>0</v>
      </c>
      <c r="V321" s="152">
        <f>ROUND(E321*U321,2)</f>
        <v>0</v>
      </c>
      <c r="W321" s="152"/>
      <c r="X321" s="152" t="s">
        <v>552</v>
      </c>
      <c r="Y321" s="152" t="s">
        <v>236</v>
      </c>
      <c r="Z321" s="141"/>
      <c r="AA321" s="141"/>
      <c r="AB321" s="141"/>
      <c r="AC321" s="141"/>
      <c r="AD321" s="141"/>
      <c r="AE321" s="141"/>
      <c r="AF321" s="141"/>
      <c r="AG321" s="141" t="s">
        <v>553</v>
      </c>
      <c r="AH321" s="141"/>
      <c r="AI321" s="141"/>
      <c r="AJ321" s="141"/>
      <c r="AK321" s="141"/>
      <c r="AL321" s="141"/>
      <c r="AM321" s="141"/>
      <c r="AN321" s="141"/>
      <c r="AO321" s="141"/>
      <c r="AP321" s="141"/>
      <c r="AQ321" s="141"/>
      <c r="AR321" s="141"/>
      <c r="AS321" s="141"/>
      <c r="AT321" s="141"/>
      <c r="AU321" s="141"/>
      <c r="AV321" s="141"/>
      <c r="AW321" s="141"/>
      <c r="AX321" s="141"/>
      <c r="AY321" s="141"/>
      <c r="AZ321" s="141"/>
      <c r="BA321" s="141"/>
      <c r="BB321" s="141"/>
      <c r="BC321" s="141"/>
      <c r="BD321" s="141"/>
      <c r="BE321" s="141"/>
      <c r="BF321" s="141"/>
      <c r="BG321" s="141"/>
      <c r="BH321" s="141"/>
    </row>
    <row r="322" spans="1:60" ht="33.75" outlineLevel="2" x14ac:dyDescent="0.2">
      <c r="A322" s="148"/>
      <c r="B322" s="149"/>
      <c r="C322" s="253" t="s">
        <v>557</v>
      </c>
      <c r="D322" s="254"/>
      <c r="E322" s="254"/>
      <c r="F322" s="254"/>
      <c r="G322" s="254"/>
      <c r="H322" s="152"/>
      <c r="I322" s="152"/>
      <c r="J322" s="152"/>
      <c r="K322" s="152"/>
      <c r="L322" s="152"/>
      <c r="M322" s="152"/>
      <c r="N322" s="151"/>
      <c r="O322" s="151"/>
      <c r="P322" s="151"/>
      <c r="Q322" s="151"/>
      <c r="R322" s="152"/>
      <c r="S322" s="152"/>
      <c r="T322" s="152"/>
      <c r="U322" s="152"/>
      <c r="V322" s="152"/>
      <c r="W322" s="152"/>
      <c r="X322" s="152"/>
      <c r="Y322" s="152"/>
      <c r="Z322" s="141"/>
      <c r="AA322" s="141"/>
      <c r="AB322" s="141"/>
      <c r="AC322" s="141"/>
      <c r="AD322" s="141"/>
      <c r="AE322" s="141"/>
      <c r="AF322" s="141"/>
      <c r="AG322" s="141" t="s">
        <v>246</v>
      </c>
      <c r="AH322" s="141"/>
      <c r="AI322" s="141"/>
      <c r="AJ322" s="141"/>
      <c r="AK322" s="141"/>
      <c r="AL322" s="141"/>
      <c r="AM322" s="141"/>
      <c r="AN322" s="141"/>
      <c r="AO322" s="141"/>
      <c r="AP322" s="141"/>
      <c r="AQ322" s="141"/>
      <c r="AR322" s="141"/>
      <c r="AS322" s="141"/>
      <c r="AT322" s="141"/>
      <c r="AU322" s="141"/>
      <c r="AV322" s="141"/>
      <c r="AW322" s="141"/>
      <c r="AX322" s="141"/>
      <c r="AY322" s="141"/>
      <c r="AZ322" s="141"/>
      <c r="BA322" s="171" t="str">
        <f>C322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322" s="141"/>
      <c r="BC322" s="141"/>
      <c r="BD322" s="141"/>
      <c r="BE322" s="141"/>
      <c r="BF322" s="141"/>
      <c r="BG322" s="141"/>
      <c r="BH322" s="141"/>
    </row>
    <row r="323" spans="1:60" outlineLevel="1" x14ac:dyDescent="0.2">
      <c r="A323" s="164">
        <v>70</v>
      </c>
      <c r="B323" s="165" t="s">
        <v>558</v>
      </c>
      <c r="C323" s="181" t="s">
        <v>559</v>
      </c>
      <c r="D323" s="166" t="s">
        <v>551</v>
      </c>
      <c r="E323" s="167">
        <v>1</v>
      </c>
      <c r="F323" s="168"/>
      <c r="G323" s="169">
        <f>ROUND(E323*F323,2)</f>
        <v>0</v>
      </c>
      <c r="H323" s="168"/>
      <c r="I323" s="169">
        <f>ROUND(E323*H323,2)</f>
        <v>0</v>
      </c>
      <c r="J323" s="168"/>
      <c r="K323" s="169">
        <f>ROUND(E323*J323,2)</f>
        <v>0</v>
      </c>
      <c r="L323" s="169">
        <v>21</v>
      </c>
      <c r="M323" s="169">
        <f>G323*(1+L323/100)</f>
        <v>0</v>
      </c>
      <c r="N323" s="167">
        <v>0</v>
      </c>
      <c r="O323" s="167">
        <f>ROUND(E323*N323,2)</f>
        <v>0</v>
      </c>
      <c r="P323" s="167">
        <v>0</v>
      </c>
      <c r="Q323" s="167">
        <f>ROUND(E323*P323,2)</f>
        <v>0</v>
      </c>
      <c r="R323" s="169"/>
      <c r="S323" s="169" t="s">
        <v>234</v>
      </c>
      <c r="T323" s="170" t="s">
        <v>275</v>
      </c>
      <c r="U323" s="152">
        <v>0</v>
      </c>
      <c r="V323" s="152">
        <f>ROUND(E323*U323,2)</f>
        <v>0</v>
      </c>
      <c r="W323" s="152"/>
      <c r="X323" s="152" t="s">
        <v>552</v>
      </c>
      <c r="Y323" s="152" t="s">
        <v>236</v>
      </c>
      <c r="Z323" s="141"/>
      <c r="AA323" s="141"/>
      <c r="AB323" s="141"/>
      <c r="AC323" s="141"/>
      <c r="AD323" s="141"/>
      <c r="AE323" s="141"/>
      <c r="AF323" s="141"/>
      <c r="AG323" s="141" t="s">
        <v>553</v>
      </c>
      <c r="AH323" s="141"/>
      <c r="AI323" s="141"/>
      <c r="AJ323" s="141"/>
      <c r="AK323" s="141"/>
      <c r="AL323" s="141"/>
      <c r="AM323" s="141"/>
      <c r="AN323" s="141"/>
      <c r="AO323" s="141"/>
      <c r="AP323" s="141"/>
      <c r="AQ323" s="141"/>
      <c r="AR323" s="141"/>
      <c r="AS323" s="141"/>
      <c r="AT323" s="141"/>
      <c r="AU323" s="141"/>
      <c r="AV323" s="141"/>
      <c r="AW323" s="141"/>
      <c r="AX323" s="141"/>
      <c r="AY323" s="141"/>
      <c r="AZ323" s="141"/>
      <c r="BA323" s="141"/>
      <c r="BB323" s="141"/>
      <c r="BC323" s="141"/>
      <c r="BD323" s="141"/>
      <c r="BE323" s="141"/>
      <c r="BF323" s="141"/>
      <c r="BG323" s="141"/>
      <c r="BH323" s="141"/>
    </row>
    <row r="324" spans="1:60" ht="22.5" outlineLevel="2" x14ac:dyDescent="0.2">
      <c r="A324" s="148"/>
      <c r="B324" s="149"/>
      <c r="C324" s="253" t="s">
        <v>560</v>
      </c>
      <c r="D324" s="254"/>
      <c r="E324" s="254"/>
      <c r="F324" s="254"/>
      <c r="G324" s="254"/>
      <c r="H324" s="152"/>
      <c r="I324" s="152"/>
      <c r="J324" s="152"/>
      <c r="K324" s="152"/>
      <c r="L324" s="152"/>
      <c r="M324" s="152"/>
      <c r="N324" s="151"/>
      <c r="O324" s="151"/>
      <c r="P324" s="151"/>
      <c r="Q324" s="151"/>
      <c r="R324" s="152"/>
      <c r="S324" s="152"/>
      <c r="T324" s="152"/>
      <c r="U324" s="152"/>
      <c r="V324" s="152"/>
      <c r="W324" s="152"/>
      <c r="X324" s="152"/>
      <c r="Y324" s="152"/>
      <c r="Z324" s="141"/>
      <c r="AA324" s="141"/>
      <c r="AB324" s="141"/>
      <c r="AC324" s="141"/>
      <c r="AD324" s="141"/>
      <c r="AE324" s="141"/>
      <c r="AF324" s="141"/>
      <c r="AG324" s="141" t="s">
        <v>246</v>
      </c>
      <c r="AH324" s="141"/>
      <c r="AI324" s="141"/>
      <c r="AJ324" s="141"/>
      <c r="AK324" s="141"/>
      <c r="AL324" s="141"/>
      <c r="AM324" s="141"/>
      <c r="AN324" s="141"/>
      <c r="AO324" s="141"/>
      <c r="AP324" s="141"/>
      <c r="AQ324" s="141"/>
      <c r="AR324" s="141"/>
      <c r="AS324" s="141"/>
      <c r="AT324" s="141"/>
      <c r="AU324" s="141"/>
      <c r="AV324" s="141"/>
      <c r="AW324" s="141"/>
      <c r="AX324" s="141"/>
      <c r="AY324" s="141"/>
      <c r="AZ324" s="141"/>
      <c r="BA324" s="171" t="str">
        <f>C324</f>
        <v>Náklady na ztížené podmínky provádění tam, kde se vyskytují omezující vlivy konkrétního prostředí, které mají prokazatelný vliv na provádění stavebních prací.</v>
      </c>
      <c r="BB324" s="141"/>
      <c r="BC324" s="141"/>
      <c r="BD324" s="141"/>
      <c r="BE324" s="141"/>
      <c r="BF324" s="141"/>
      <c r="BG324" s="141"/>
      <c r="BH324" s="141"/>
    </row>
    <row r="325" spans="1:60" outlineLevel="3" x14ac:dyDescent="0.2">
      <c r="A325" s="148"/>
      <c r="B325" s="149"/>
      <c r="C325" s="267" t="s">
        <v>561</v>
      </c>
      <c r="D325" s="268"/>
      <c r="E325" s="268"/>
      <c r="F325" s="268"/>
      <c r="G325" s="268"/>
      <c r="H325" s="152"/>
      <c r="I325" s="152"/>
      <c r="J325" s="152"/>
      <c r="K325" s="152"/>
      <c r="L325" s="152"/>
      <c r="M325" s="152"/>
      <c r="N325" s="151"/>
      <c r="O325" s="151"/>
      <c r="P325" s="151"/>
      <c r="Q325" s="151"/>
      <c r="R325" s="152"/>
      <c r="S325" s="152"/>
      <c r="T325" s="152"/>
      <c r="U325" s="152"/>
      <c r="V325" s="152"/>
      <c r="W325" s="152"/>
      <c r="X325" s="152"/>
      <c r="Y325" s="152"/>
      <c r="Z325" s="141"/>
      <c r="AA325" s="141"/>
      <c r="AB325" s="141"/>
      <c r="AC325" s="141"/>
      <c r="AD325" s="141"/>
      <c r="AE325" s="141"/>
      <c r="AF325" s="141"/>
      <c r="AG325" s="141" t="s">
        <v>246</v>
      </c>
      <c r="AH325" s="141"/>
      <c r="AI325" s="141"/>
      <c r="AJ325" s="141"/>
      <c r="AK325" s="141"/>
      <c r="AL325" s="141"/>
      <c r="AM325" s="141"/>
      <c r="AN325" s="141"/>
      <c r="AO325" s="141"/>
      <c r="AP325" s="141"/>
      <c r="AQ325" s="141"/>
      <c r="AR325" s="141"/>
      <c r="AS325" s="141"/>
      <c r="AT325" s="141"/>
      <c r="AU325" s="141"/>
      <c r="AV325" s="141"/>
      <c r="AW325" s="141"/>
      <c r="AX325" s="141"/>
      <c r="AY325" s="141"/>
      <c r="AZ325" s="141"/>
      <c r="BA325" s="141"/>
      <c r="BB325" s="141"/>
      <c r="BC325" s="141"/>
      <c r="BD325" s="141"/>
      <c r="BE325" s="141"/>
      <c r="BF325" s="141"/>
      <c r="BG325" s="141"/>
      <c r="BH325" s="141"/>
    </row>
    <row r="326" spans="1:60" x14ac:dyDescent="0.2">
      <c r="A326" s="157" t="s">
        <v>228</v>
      </c>
      <c r="B326" s="158" t="s">
        <v>200</v>
      </c>
      <c r="C326" s="180" t="s">
        <v>27</v>
      </c>
      <c r="D326" s="159"/>
      <c r="E326" s="160"/>
      <c r="F326" s="161"/>
      <c r="G326" s="161">
        <f>SUMIF(AG327:AG338,"&lt;&gt;NOR",G327:G338)</f>
        <v>0</v>
      </c>
      <c r="H326" s="161"/>
      <c r="I326" s="161">
        <f>SUM(I327:I338)</f>
        <v>0</v>
      </c>
      <c r="J326" s="161"/>
      <c r="K326" s="161">
        <f>SUM(K327:K338)</f>
        <v>0</v>
      </c>
      <c r="L326" s="161"/>
      <c r="M326" s="161">
        <f>SUM(M327:M338)</f>
        <v>0</v>
      </c>
      <c r="N326" s="160"/>
      <c r="O326" s="160">
        <f>SUM(O327:O338)</f>
        <v>0</v>
      </c>
      <c r="P326" s="160"/>
      <c r="Q326" s="160">
        <f>SUM(Q327:Q338)</f>
        <v>0</v>
      </c>
      <c r="R326" s="161"/>
      <c r="S326" s="161"/>
      <c r="T326" s="162"/>
      <c r="U326" s="156"/>
      <c r="V326" s="156">
        <f>SUM(V327:V338)</f>
        <v>0</v>
      </c>
      <c r="W326" s="156"/>
      <c r="X326" s="156"/>
      <c r="Y326" s="156"/>
      <c r="AG326" t="s">
        <v>229</v>
      </c>
    </row>
    <row r="327" spans="1:60" outlineLevel="1" x14ac:dyDescent="0.2">
      <c r="A327" s="164">
        <v>71</v>
      </c>
      <c r="B327" s="165" t="s">
        <v>562</v>
      </c>
      <c r="C327" s="181" t="s">
        <v>563</v>
      </c>
      <c r="D327" s="166" t="s">
        <v>551</v>
      </c>
      <c r="E327" s="167">
        <v>1</v>
      </c>
      <c r="F327" s="168"/>
      <c r="G327" s="169">
        <f>ROUND(E327*F327,2)</f>
        <v>0</v>
      </c>
      <c r="H327" s="168"/>
      <c r="I327" s="169">
        <f>ROUND(E327*H327,2)</f>
        <v>0</v>
      </c>
      <c r="J327" s="168"/>
      <c r="K327" s="169">
        <f>ROUND(E327*J327,2)</f>
        <v>0</v>
      </c>
      <c r="L327" s="169">
        <v>21</v>
      </c>
      <c r="M327" s="169">
        <f>G327*(1+L327/100)</f>
        <v>0</v>
      </c>
      <c r="N327" s="167">
        <v>0</v>
      </c>
      <c r="O327" s="167">
        <f>ROUND(E327*N327,2)</f>
        <v>0</v>
      </c>
      <c r="P327" s="167">
        <v>0</v>
      </c>
      <c r="Q327" s="167">
        <f>ROUND(E327*P327,2)</f>
        <v>0</v>
      </c>
      <c r="R327" s="169"/>
      <c r="S327" s="169" t="s">
        <v>234</v>
      </c>
      <c r="T327" s="170" t="s">
        <v>275</v>
      </c>
      <c r="U327" s="152">
        <v>0</v>
      </c>
      <c r="V327" s="152">
        <f>ROUND(E327*U327,2)</f>
        <v>0</v>
      </c>
      <c r="W327" s="152"/>
      <c r="X327" s="152" t="s">
        <v>552</v>
      </c>
      <c r="Y327" s="152" t="s">
        <v>236</v>
      </c>
      <c r="Z327" s="141"/>
      <c r="AA327" s="141"/>
      <c r="AB327" s="141"/>
      <c r="AC327" s="141"/>
      <c r="AD327" s="141"/>
      <c r="AE327" s="141"/>
      <c r="AF327" s="141"/>
      <c r="AG327" s="141" t="s">
        <v>553</v>
      </c>
      <c r="AH327" s="141"/>
      <c r="AI327" s="141"/>
      <c r="AJ327" s="141"/>
      <c r="AK327" s="141"/>
      <c r="AL327" s="141"/>
      <c r="AM327" s="141"/>
      <c r="AN327" s="141"/>
      <c r="AO327" s="141"/>
      <c r="AP327" s="141"/>
      <c r="AQ327" s="141"/>
      <c r="AR327" s="141"/>
      <c r="AS327" s="141"/>
      <c r="AT327" s="141"/>
      <c r="AU327" s="141"/>
      <c r="AV327" s="141"/>
      <c r="AW327" s="141"/>
      <c r="AX327" s="141"/>
      <c r="AY327" s="141"/>
      <c r="AZ327" s="141"/>
      <c r="BA327" s="141"/>
      <c r="BB327" s="141"/>
      <c r="BC327" s="141"/>
      <c r="BD327" s="141"/>
      <c r="BE327" s="141"/>
      <c r="BF327" s="141"/>
      <c r="BG327" s="141"/>
      <c r="BH327" s="141"/>
    </row>
    <row r="328" spans="1:60" ht="22.5" outlineLevel="2" x14ac:dyDescent="0.2">
      <c r="A328" s="148"/>
      <c r="B328" s="149"/>
      <c r="C328" s="253" t="s">
        <v>564</v>
      </c>
      <c r="D328" s="254"/>
      <c r="E328" s="254"/>
      <c r="F328" s="254"/>
      <c r="G328" s="254"/>
      <c r="H328" s="152"/>
      <c r="I328" s="152"/>
      <c r="J328" s="152"/>
      <c r="K328" s="152"/>
      <c r="L328" s="152"/>
      <c r="M328" s="152"/>
      <c r="N328" s="151"/>
      <c r="O328" s="151"/>
      <c r="P328" s="151"/>
      <c r="Q328" s="151"/>
      <c r="R328" s="152"/>
      <c r="S328" s="152"/>
      <c r="T328" s="152"/>
      <c r="U328" s="152"/>
      <c r="V328" s="152"/>
      <c r="W328" s="152"/>
      <c r="X328" s="152"/>
      <c r="Y328" s="152"/>
      <c r="Z328" s="141"/>
      <c r="AA328" s="141"/>
      <c r="AB328" s="141"/>
      <c r="AC328" s="141"/>
      <c r="AD328" s="141"/>
      <c r="AE328" s="141"/>
      <c r="AF328" s="141"/>
      <c r="AG328" s="141" t="s">
        <v>246</v>
      </c>
      <c r="AH328" s="141"/>
      <c r="AI328" s="141"/>
      <c r="AJ328" s="141"/>
      <c r="AK328" s="141"/>
      <c r="AL328" s="141"/>
      <c r="AM328" s="141"/>
      <c r="AN328" s="141"/>
      <c r="AO328" s="141"/>
      <c r="AP328" s="141"/>
      <c r="AQ328" s="141"/>
      <c r="AR328" s="141"/>
      <c r="AS328" s="141"/>
      <c r="AT328" s="141"/>
      <c r="AU328" s="141"/>
      <c r="AV328" s="141"/>
      <c r="AW328" s="141"/>
      <c r="AX328" s="141"/>
      <c r="AY328" s="141"/>
      <c r="AZ328" s="141"/>
      <c r="BA328" s="171" t="str">
        <f>C328</f>
        <v>Náklady dodavatele vyplývající z povinností dodavatele stanovených obchodními podmínkami před zahájením stavebních prací. Tato skupina zahrnuje zejména náklady na přípravné činnosti.</v>
      </c>
      <c r="BB328" s="141"/>
      <c r="BC328" s="141"/>
      <c r="BD328" s="141"/>
      <c r="BE328" s="141"/>
      <c r="BF328" s="141"/>
      <c r="BG328" s="141"/>
      <c r="BH328" s="141"/>
    </row>
    <row r="329" spans="1:60" outlineLevel="1" x14ac:dyDescent="0.2">
      <c r="A329" s="164">
        <v>72</v>
      </c>
      <c r="B329" s="165" t="s">
        <v>565</v>
      </c>
      <c r="C329" s="181" t="s">
        <v>566</v>
      </c>
      <c r="D329" s="166" t="s">
        <v>551</v>
      </c>
      <c r="E329" s="167">
        <v>1</v>
      </c>
      <c r="F329" s="168"/>
      <c r="G329" s="169">
        <f>ROUND(E329*F329,2)</f>
        <v>0</v>
      </c>
      <c r="H329" s="168"/>
      <c r="I329" s="169">
        <f>ROUND(E329*H329,2)</f>
        <v>0</v>
      </c>
      <c r="J329" s="168"/>
      <c r="K329" s="169">
        <f>ROUND(E329*J329,2)</f>
        <v>0</v>
      </c>
      <c r="L329" s="169">
        <v>21</v>
      </c>
      <c r="M329" s="169">
        <f>G329*(1+L329/100)</f>
        <v>0</v>
      </c>
      <c r="N329" s="167">
        <v>0</v>
      </c>
      <c r="O329" s="167">
        <f>ROUND(E329*N329,2)</f>
        <v>0</v>
      </c>
      <c r="P329" s="167">
        <v>0</v>
      </c>
      <c r="Q329" s="167">
        <f>ROUND(E329*P329,2)</f>
        <v>0</v>
      </c>
      <c r="R329" s="169"/>
      <c r="S329" s="169" t="s">
        <v>234</v>
      </c>
      <c r="T329" s="170" t="s">
        <v>275</v>
      </c>
      <c r="U329" s="152">
        <v>0</v>
      </c>
      <c r="V329" s="152">
        <f>ROUND(E329*U329,2)</f>
        <v>0</v>
      </c>
      <c r="W329" s="152"/>
      <c r="X329" s="152" t="s">
        <v>552</v>
      </c>
      <c r="Y329" s="152" t="s">
        <v>236</v>
      </c>
      <c r="Z329" s="141"/>
      <c r="AA329" s="141"/>
      <c r="AB329" s="141"/>
      <c r="AC329" s="141"/>
      <c r="AD329" s="141"/>
      <c r="AE329" s="141"/>
      <c r="AF329" s="141"/>
      <c r="AG329" s="141" t="s">
        <v>553</v>
      </c>
      <c r="AH329" s="141"/>
      <c r="AI329" s="141"/>
      <c r="AJ329" s="141"/>
      <c r="AK329" s="141"/>
      <c r="AL329" s="141"/>
      <c r="AM329" s="141"/>
      <c r="AN329" s="141"/>
      <c r="AO329" s="141"/>
      <c r="AP329" s="141"/>
      <c r="AQ329" s="141"/>
      <c r="AR329" s="141"/>
      <c r="AS329" s="141"/>
      <c r="AT329" s="141"/>
      <c r="AU329" s="141"/>
      <c r="AV329" s="141"/>
      <c r="AW329" s="141"/>
      <c r="AX329" s="141"/>
      <c r="AY329" s="141"/>
      <c r="AZ329" s="141"/>
      <c r="BA329" s="141"/>
      <c r="BB329" s="141"/>
      <c r="BC329" s="141"/>
      <c r="BD329" s="141"/>
      <c r="BE329" s="141"/>
      <c r="BF329" s="141"/>
      <c r="BG329" s="141"/>
      <c r="BH329" s="141"/>
    </row>
    <row r="330" spans="1:60" outlineLevel="2" x14ac:dyDescent="0.2">
      <c r="A330" s="148"/>
      <c r="B330" s="149"/>
      <c r="C330" s="253" t="s">
        <v>567</v>
      </c>
      <c r="D330" s="254"/>
      <c r="E330" s="254"/>
      <c r="F330" s="254"/>
      <c r="G330" s="254"/>
      <c r="H330" s="152"/>
      <c r="I330" s="152"/>
      <c r="J330" s="152"/>
      <c r="K330" s="152"/>
      <c r="L330" s="152"/>
      <c r="M330" s="152"/>
      <c r="N330" s="151"/>
      <c r="O330" s="151"/>
      <c r="P330" s="151"/>
      <c r="Q330" s="151"/>
      <c r="R330" s="152"/>
      <c r="S330" s="152"/>
      <c r="T330" s="152"/>
      <c r="U330" s="152"/>
      <c r="V330" s="152"/>
      <c r="W330" s="152"/>
      <c r="X330" s="152"/>
      <c r="Y330" s="152"/>
      <c r="Z330" s="141"/>
      <c r="AA330" s="141"/>
      <c r="AB330" s="141"/>
      <c r="AC330" s="141"/>
      <c r="AD330" s="141"/>
      <c r="AE330" s="141"/>
      <c r="AF330" s="141"/>
      <c r="AG330" s="141" t="s">
        <v>246</v>
      </c>
      <c r="AH330" s="141"/>
      <c r="AI330" s="141"/>
      <c r="AJ330" s="141"/>
      <c r="AK330" s="141"/>
      <c r="AL330" s="141"/>
      <c r="AM330" s="141"/>
      <c r="AN330" s="141"/>
      <c r="AO330" s="141"/>
      <c r="AP330" s="141"/>
      <c r="AQ330" s="141"/>
      <c r="AR330" s="141"/>
      <c r="AS330" s="141"/>
      <c r="AT330" s="141"/>
      <c r="AU330" s="141"/>
      <c r="AV330" s="141"/>
      <c r="AW330" s="141"/>
      <c r="AX330" s="141"/>
      <c r="AY330" s="141"/>
      <c r="AZ330" s="141"/>
      <c r="BA330" s="171" t="str">
        <f>C330</f>
        <v>Náklady na vypracování Dílenských (Výrobních) dokumentacích.....viz další požadavky na výkrese a popis v TZ.</v>
      </c>
      <c r="BB330" s="141"/>
      <c r="BC330" s="141"/>
      <c r="BD330" s="141"/>
      <c r="BE330" s="141"/>
      <c r="BF330" s="141"/>
      <c r="BG330" s="141"/>
      <c r="BH330" s="141"/>
    </row>
    <row r="331" spans="1:60" outlineLevel="1" x14ac:dyDescent="0.2">
      <c r="A331" s="164">
        <v>73</v>
      </c>
      <c r="B331" s="165" t="s">
        <v>568</v>
      </c>
      <c r="C331" s="181" t="s">
        <v>569</v>
      </c>
      <c r="D331" s="166" t="s">
        <v>551</v>
      </c>
      <c r="E331" s="167">
        <v>1</v>
      </c>
      <c r="F331" s="168"/>
      <c r="G331" s="169">
        <f>ROUND(E331*F331,2)</f>
        <v>0</v>
      </c>
      <c r="H331" s="168"/>
      <c r="I331" s="169">
        <f>ROUND(E331*H331,2)</f>
        <v>0</v>
      </c>
      <c r="J331" s="168"/>
      <c r="K331" s="169">
        <f>ROUND(E331*J331,2)</f>
        <v>0</v>
      </c>
      <c r="L331" s="169">
        <v>21</v>
      </c>
      <c r="M331" s="169">
        <f>G331*(1+L331/100)</f>
        <v>0</v>
      </c>
      <c r="N331" s="167">
        <v>0</v>
      </c>
      <c r="O331" s="167">
        <f>ROUND(E331*N331,2)</f>
        <v>0</v>
      </c>
      <c r="P331" s="167">
        <v>0</v>
      </c>
      <c r="Q331" s="167">
        <f>ROUND(E331*P331,2)</f>
        <v>0</v>
      </c>
      <c r="R331" s="169"/>
      <c r="S331" s="169" t="s">
        <v>234</v>
      </c>
      <c r="T331" s="170" t="s">
        <v>275</v>
      </c>
      <c r="U331" s="152">
        <v>0</v>
      </c>
      <c r="V331" s="152">
        <f>ROUND(E331*U331,2)</f>
        <v>0</v>
      </c>
      <c r="W331" s="152"/>
      <c r="X331" s="152" t="s">
        <v>552</v>
      </c>
      <c r="Y331" s="152" t="s">
        <v>236</v>
      </c>
      <c r="Z331" s="141"/>
      <c r="AA331" s="141"/>
      <c r="AB331" s="141"/>
      <c r="AC331" s="141"/>
      <c r="AD331" s="141"/>
      <c r="AE331" s="141"/>
      <c r="AF331" s="141"/>
      <c r="AG331" s="141" t="s">
        <v>553</v>
      </c>
      <c r="AH331" s="141"/>
      <c r="AI331" s="141"/>
      <c r="AJ331" s="141"/>
      <c r="AK331" s="141"/>
      <c r="AL331" s="141"/>
      <c r="AM331" s="141"/>
      <c r="AN331" s="141"/>
      <c r="AO331" s="141"/>
      <c r="AP331" s="141"/>
      <c r="AQ331" s="141"/>
      <c r="AR331" s="141"/>
      <c r="AS331" s="141"/>
      <c r="AT331" s="141"/>
      <c r="AU331" s="141"/>
      <c r="AV331" s="141"/>
      <c r="AW331" s="141"/>
      <c r="AX331" s="141"/>
      <c r="AY331" s="141"/>
      <c r="AZ331" s="141"/>
      <c r="BA331" s="141"/>
      <c r="BB331" s="141"/>
      <c r="BC331" s="141"/>
      <c r="BD331" s="141"/>
      <c r="BE331" s="141"/>
      <c r="BF331" s="141"/>
      <c r="BG331" s="141"/>
      <c r="BH331" s="141"/>
    </row>
    <row r="332" spans="1:60" ht="22.5" outlineLevel="2" x14ac:dyDescent="0.2">
      <c r="A332" s="148"/>
      <c r="B332" s="149"/>
      <c r="C332" s="253" t="s">
        <v>570</v>
      </c>
      <c r="D332" s="254"/>
      <c r="E332" s="254"/>
      <c r="F332" s="254"/>
      <c r="G332" s="254"/>
      <c r="H332" s="152"/>
      <c r="I332" s="152"/>
      <c r="J332" s="152"/>
      <c r="K332" s="152"/>
      <c r="L332" s="152"/>
      <c r="M332" s="152"/>
      <c r="N332" s="151"/>
      <c r="O332" s="151"/>
      <c r="P332" s="151"/>
      <c r="Q332" s="151"/>
      <c r="R332" s="152"/>
      <c r="S332" s="152"/>
      <c r="T332" s="152"/>
      <c r="U332" s="152"/>
      <c r="V332" s="152"/>
      <c r="W332" s="152"/>
      <c r="X332" s="152"/>
      <c r="Y332" s="152"/>
      <c r="Z332" s="141"/>
      <c r="AA332" s="141"/>
      <c r="AB332" s="141"/>
      <c r="AC332" s="141"/>
      <c r="AD332" s="141"/>
      <c r="AE332" s="141"/>
      <c r="AF332" s="141"/>
      <c r="AG332" s="141" t="s">
        <v>246</v>
      </c>
      <c r="AH332" s="141"/>
      <c r="AI332" s="141"/>
      <c r="AJ332" s="141"/>
      <c r="AK332" s="141"/>
      <c r="AL332" s="141"/>
      <c r="AM332" s="141"/>
      <c r="AN332" s="141"/>
      <c r="AO332" s="141"/>
      <c r="AP332" s="141"/>
      <c r="AQ332" s="141"/>
      <c r="AR332" s="141"/>
      <c r="AS332" s="141"/>
      <c r="AT332" s="141"/>
      <c r="AU332" s="141"/>
      <c r="AV332" s="141"/>
      <c r="AW332" s="141"/>
      <c r="AX332" s="141"/>
      <c r="AY332" s="141"/>
      <c r="AZ332" s="141"/>
      <c r="BA332" s="171" t="str">
        <f>C332</f>
        <v>Náklady na veškeré geodetické práce (vytýčení stáv.sítí a rozvodů, vytýčení a rozměření nového stavu, geodetické práce v průběhu výstavby, apod.)</v>
      </c>
      <c r="BB332" s="141"/>
      <c r="BC332" s="141"/>
      <c r="BD332" s="141"/>
      <c r="BE332" s="141"/>
      <c r="BF332" s="141"/>
      <c r="BG332" s="141"/>
      <c r="BH332" s="141"/>
    </row>
    <row r="333" spans="1:60" outlineLevel="1" x14ac:dyDescent="0.2">
      <c r="A333" s="164">
        <v>74</v>
      </c>
      <c r="B333" s="165" t="s">
        <v>571</v>
      </c>
      <c r="C333" s="181" t="s">
        <v>572</v>
      </c>
      <c r="D333" s="166" t="s">
        <v>551</v>
      </c>
      <c r="E333" s="167">
        <v>1</v>
      </c>
      <c r="F333" s="168"/>
      <c r="G333" s="169">
        <f>ROUND(E333*F333,2)</f>
        <v>0</v>
      </c>
      <c r="H333" s="168"/>
      <c r="I333" s="169">
        <f>ROUND(E333*H333,2)</f>
        <v>0</v>
      </c>
      <c r="J333" s="168"/>
      <c r="K333" s="169">
        <f>ROUND(E333*J333,2)</f>
        <v>0</v>
      </c>
      <c r="L333" s="169">
        <v>21</v>
      </c>
      <c r="M333" s="169">
        <f>G333*(1+L333/100)</f>
        <v>0</v>
      </c>
      <c r="N333" s="167">
        <v>0</v>
      </c>
      <c r="O333" s="167">
        <f>ROUND(E333*N333,2)</f>
        <v>0</v>
      </c>
      <c r="P333" s="167">
        <v>0</v>
      </c>
      <c r="Q333" s="167">
        <f>ROUND(E333*P333,2)</f>
        <v>0</v>
      </c>
      <c r="R333" s="169"/>
      <c r="S333" s="169" t="s">
        <v>234</v>
      </c>
      <c r="T333" s="170" t="s">
        <v>275</v>
      </c>
      <c r="U333" s="152">
        <v>0</v>
      </c>
      <c r="V333" s="152">
        <f>ROUND(E333*U333,2)</f>
        <v>0</v>
      </c>
      <c r="W333" s="152"/>
      <c r="X333" s="152" t="s">
        <v>552</v>
      </c>
      <c r="Y333" s="152" t="s">
        <v>236</v>
      </c>
      <c r="Z333" s="141"/>
      <c r="AA333" s="141"/>
      <c r="AB333" s="141"/>
      <c r="AC333" s="141"/>
      <c r="AD333" s="141"/>
      <c r="AE333" s="141"/>
      <c r="AF333" s="141"/>
      <c r="AG333" s="141" t="s">
        <v>553</v>
      </c>
      <c r="AH333" s="141"/>
      <c r="AI333" s="141"/>
      <c r="AJ333" s="141"/>
      <c r="AK333" s="141"/>
      <c r="AL333" s="141"/>
      <c r="AM333" s="141"/>
      <c r="AN333" s="141"/>
      <c r="AO333" s="141"/>
      <c r="AP333" s="141"/>
      <c r="AQ333" s="141"/>
      <c r="AR333" s="141"/>
      <c r="AS333" s="141"/>
      <c r="AT333" s="141"/>
      <c r="AU333" s="141"/>
      <c r="AV333" s="141"/>
      <c r="AW333" s="141"/>
      <c r="AX333" s="141"/>
      <c r="AY333" s="141"/>
      <c r="AZ333" s="141"/>
      <c r="BA333" s="141"/>
      <c r="BB333" s="141"/>
      <c r="BC333" s="141"/>
      <c r="BD333" s="141"/>
      <c r="BE333" s="141"/>
      <c r="BF333" s="141"/>
      <c r="BG333" s="141"/>
      <c r="BH333" s="141"/>
    </row>
    <row r="334" spans="1:60" ht="22.5" outlineLevel="2" x14ac:dyDescent="0.2">
      <c r="A334" s="148"/>
      <c r="B334" s="149"/>
      <c r="C334" s="253" t="s">
        <v>573</v>
      </c>
      <c r="D334" s="254"/>
      <c r="E334" s="254"/>
      <c r="F334" s="254"/>
      <c r="G334" s="254"/>
      <c r="H334" s="152"/>
      <c r="I334" s="152"/>
      <c r="J334" s="152"/>
      <c r="K334" s="152"/>
      <c r="L334" s="152"/>
      <c r="M334" s="152"/>
      <c r="N334" s="151"/>
      <c r="O334" s="151"/>
      <c r="P334" s="151"/>
      <c r="Q334" s="151"/>
      <c r="R334" s="152"/>
      <c r="S334" s="152"/>
      <c r="T334" s="152"/>
      <c r="U334" s="152"/>
      <c r="V334" s="152"/>
      <c r="W334" s="152"/>
      <c r="X334" s="152"/>
      <c r="Y334" s="152"/>
      <c r="Z334" s="141"/>
      <c r="AA334" s="141"/>
      <c r="AB334" s="141"/>
      <c r="AC334" s="141"/>
      <c r="AD334" s="141"/>
      <c r="AE334" s="141"/>
      <c r="AF334" s="141"/>
      <c r="AG334" s="141" t="s">
        <v>246</v>
      </c>
      <c r="AH334" s="141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141"/>
      <c r="AY334" s="141"/>
      <c r="AZ334" s="141"/>
      <c r="BA334" s="171" t="str">
        <f>C334</f>
        <v>Náklady zhotovitele, související s prováděním zkoušek a revizí předepsaných technickými normami nebo objednatelem a které jsou pro provedení díla nezbytné.</v>
      </c>
      <c r="BB334" s="141"/>
      <c r="BC334" s="141"/>
      <c r="BD334" s="141"/>
      <c r="BE334" s="141"/>
      <c r="BF334" s="141"/>
      <c r="BG334" s="141"/>
      <c r="BH334" s="141"/>
    </row>
    <row r="335" spans="1:60" outlineLevel="1" x14ac:dyDescent="0.2">
      <c r="A335" s="164">
        <v>75</v>
      </c>
      <c r="B335" s="165" t="s">
        <v>574</v>
      </c>
      <c r="C335" s="181" t="s">
        <v>575</v>
      </c>
      <c r="D335" s="166" t="s">
        <v>551</v>
      </c>
      <c r="E335" s="167">
        <v>1</v>
      </c>
      <c r="F335" s="168"/>
      <c r="G335" s="169">
        <f>ROUND(E335*F335,2)</f>
        <v>0</v>
      </c>
      <c r="H335" s="168"/>
      <c r="I335" s="169">
        <f>ROUND(E335*H335,2)</f>
        <v>0</v>
      </c>
      <c r="J335" s="168"/>
      <c r="K335" s="169">
        <f>ROUND(E335*J335,2)</f>
        <v>0</v>
      </c>
      <c r="L335" s="169">
        <v>21</v>
      </c>
      <c r="M335" s="169">
        <f>G335*(1+L335/100)</f>
        <v>0</v>
      </c>
      <c r="N335" s="167">
        <v>0</v>
      </c>
      <c r="O335" s="167">
        <f>ROUND(E335*N335,2)</f>
        <v>0</v>
      </c>
      <c r="P335" s="167">
        <v>0</v>
      </c>
      <c r="Q335" s="167">
        <f>ROUND(E335*P335,2)</f>
        <v>0</v>
      </c>
      <c r="R335" s="169"/>
      <c r="S335" s="169" t="s">
        <v>234</v>
      </c>
      <c r="T335" s="170" t="s">
        <v>275</v>
      </c>
      <c r="U335" s="152">
        <v>0</v>
      </c>
      <c r="V335" s="152">
        <f>ROUND(E335*U335,2)</f>
        <v>0</v>
      </c>
      <c r="W335" s="152"/>
      <c r="X335" s="152" t="s">
        <v>552</v>
      </c>
      <c r="Y335" s="152" t="s">
        <v>236</v>
      </c>
      <c r="Z335" s="141"/>
      <c r="AA335" s="141"/>
      <c r="AB335" s="141"/>
      <c r="AC335" s="141"/>
      <c r="AD335" s="141"/>
      <c r="AE335" s="141"/>
      <c r="AF335" s="141"/>
      <c r="AG335" s="141" t="s">
        <v>553</v>
      </c>
      <c r="AH335" s="141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141"/>
      <c r="AY335" s="141"/>
      <c r="AZ335" s="141"/>
      <c r="BA335" s="141"/>
      <c r="BB335" s="141"/>
      <c r="BC335" s="141"/>
      <c r="BD335" s="141"/>
      <c r="BE335" s="141"/>
      <c r="BF335" s="141"/>
      <c r="BG335" s="141"/>
      <c r="BH335" s="141"/>
    </row>
    <row r="336" spans="1:60" ht="22.5" outlineLevel="2" x14ac:dyDescent="0.2">
      <c r="A336" s="148"/>
      <c r="B336" s="149"/>
      <c r="C336" s="253" t="s">
        <v>576</v>
      </c>
      <c r="D336" s="254"/>
      <c r="E336" s="254"/>
      <c r="F336" s="254"/>
      <c r="G336" s="254"/>
      <c r="H336" s="152"/>
      <c r="I336" s="152"/>
      <c r="J336" s="152"/>
      <c r="K336" s="152"/>
      <c r="L336" s="152"/>
      <c r="M336" s="152"/>
      <c r="N336" s="151"/>
      <c r="O336" s="151"/>
      <c r="P336" s="151"/>
      <c r="Q336" s="151"/>
      <c r="R336" s="152"/>
      <c r="S336" s="152"/>
      <c r="T336" s="152"/>
      <c r="U336" s="152"/>
      <c r="V336" s="152"/>
      <c r="W336" s="152"/>
      <c r="X336" s="152"/>
      <c r="Y336" s="152"/>
      <c r="Z336" s="141"/>
      <c r="AA336" s="141"/>
      <c r="AB336" s="141"/>
      <c r="AC336" s="141"/>
      <c r="AD336" s="141"/>
      <c r="AE336" s="141"/>
      <c r="AF336" s="141"/>
      <c r="AG336" s="141" t="s">
        <v>246</v>
      </c>
      <c r="AH336" s="141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141"/>
      <c r="AY336" s="141"/>
      <c r="AZ336" s="141"/>
      <c r="BA336" s="171" t="str">
        <f>C336</f>
        <v>Náklady na vyhotovení dokumentace skutečného provedení stavby a její předání objednateli v požadované formě a požadovaném počtu. (Vyznačení změn do DPS).</v>
      </c>
      <c r="BB336" s="141"/>
      <c r="BC336" s="141"/>
      <c r="BD336" s="141"/>
      <c r="BE336" s="141"/>
      <c r="BF336" s="141"/>
      <c r="BG336" s="141"/>
      <c r="BH336" s="141"/>
    </row>
    <row r="337" spans="1:60" outlineLevel="1" x14ac:dyDescent="0.2">
      <c r="A337" s="164">
        <v>76</v>
      </c>
      <c r="B337" s="165" t="s">
        <v>577</v>
      </c>
      <c r="C337" s="181" t="s">
        <v>578</v>
      </c>
      <c r="D337" s="166" t="s">
        <v>551</v>
      </c>
      <c r="E337" s="167">
        <v>1</v>
      </c>
      <c r="F337" s="168"/>
      <c r="G337" s="169">
        <f>ROUND(E337*F337,2)</f>
        <v>0</v>
      </c>
      <c r="H337" s="168"/>
      <c r="I337" s="169">
        <f>ROUND(E337*H337,2)</f>
        <v>0</v>
      </c>
      <c r="J337" s="168"/>
      <c r="K337" s="169">
        <f>ROUND(E337*J337,2)</f>
        <v>0</v>
      </c>
      <c r="L337" s="169">
        <v>21</v>
      </c>
      <c r="M337" s="169">
        <f>G337*(1+L337/100)</f>
        <v>0</v>
      </c>
      <c r="N337" s="167">
        <v>0</v>
      </c>
      <c r="O337" s="167">
        <f>ROUND(E337*N337,2)</f>
        <v>0</v>
      </c>
      <c r="P337" s="167">
        <v>0</v>
      </c>
      <c r="Q337" s="167">
        <f>ROUND(E337*P337,2)</f>
        <v>0</v>
      </c>
      <c r="R337" s="169"/>
      <c r="S337" s="169" t="s">
        <v>234</v>
      </c>
      <c r="T337" s="170" t="s">
        <v>275</v>
      </c>
      <c r="U337" s="152">
        <v>0</v>
      </c>
      <c r="V337" s="152">
        <f>ROUND(E337*U337,2)</f>
        <v>0</v>
      </c>
      <c r="W337" s="152"/>
      <c r="X337" s="152" t="s">
        <v>552</v>
      </c>
      <c r="Y337" s="152" t="s">
        <v>236</v>
      </c>
      <c r="Z337" s="141"/>
      <c r="AA337" s="141"/>
      <c r="AB337" s="141"/>
      <c r="AC337" s="141"/>
      <c r="AD337" s="141"/>
      <c r="AE337" s="141"/>
      <c r="AF337" s="141"/>
      <c r="AG337" s="141" t="s">
        <v>553</v>
      </c>
      <c r="AH337" s="141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141"/>
      <c r="AY337" s="141"/>
      <c r="AZ337" s="141"/>
      <c r="BA337" s="141"/>
      <c r="BB337" s="141"/>
      <c r="BC337" s="141"/>
      <c r="BD337" s="141"/>
      <c r="BE337" s="141"/>
      <c r="BF337" s="141"/>
      <c r="BG337" s="141"/>
      <c r="BH337" s="141"/>
    </row>
    <row r="338" spans="1:60" ht="22.5" outlineLevel="2" x14ac:dyDescent="0.2">
      <c r="A338" s="148"/>
      <c r="B338" s="149"/>
      <c r="C338" s="253" t="s">
        <v>579</v>
      </c>
      <c r="D338" s="254"/>
      <c r="E338" s="254"/>
      <c r="F338" s="254"/>
      <c r="G338" s="254"/>
      <c r="H338" s="152"/>
      <c r="I338" s="152"/>
      <c r="J338" s="152"/>
      <c r="K338" s="152"/>
      <c r="L338" s="152"/>
      <c r="M338" s="152"/>
      <c r="N338" s="151"/>
      <c r="O338" s="151"/>
      <c r="P338" s="151"/>
      <c r="Q338" s="151"/>
      <c r="R338" s="152"/>
      <c r="S338" s="152"/>
      <c r="T338" s="152"/>
      <c r="U338" s="152"/>
      <c r="V338" s="152"/>
      <c r="W338" s="152"/>
      <c r="X338" s="152"/>
      <c r="Y338" s="152"/>
      <c r="Z338" s="141"/>
      <c r="AA338" s="141"/>
      <c r="AB338" s="141"/>
      <c r="AC338" s="141"/>
      <c r="AD338" s="141"/>
      <c r="AE338" s="141"/>
      <c r="AF338" s="141"/>
      <c r="AG338" s="141" t="s">
        <v>246</v>
      </c>
      <c r="AH338" s="141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141"/>
      <c r="AY338" s="141"/>
      <c r="AZ338" s="141"/>
      <c r="BA338" s="171" t="str">
        <f>C338</f>
        <v>Náklady na provedení skutečného zaměření stavby+geometrický plán s ověřením v rozsahu nezbytném pro zápis změny do katastru nemovitostí.</v>
      </c>
      <c r="BB338" s="141"/>
      <c r="BC338" s="141"/>
      <c r="BD338" s="141"/>
      <c r="BE338" s="141"/>
      <c r="BF338" s="141"/>
      <c r="BG338" s="141"/>
      <c r="BH338" s="141"/>
    </row>
    <row r="339" spans="1:60" x14ac:dyDescent="0.2">
      <c r="A339" s="3"/>
      <c r="B339" s="4"/>
      <c r="C339" s="185"/>
      <c r="D339" s="6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AE339">
        <v>12</v>
      </c>
      <c r="AF339">
        <v>21</v>
      </c>
      <c r="AG339" t="s">
        <v>214</v>
      </c>
    </row>
    <row r="340" spans="1:60" x14ac:dyDescent="0.2">
      <c r="A340" s="144"/>
      <c r="B340" s="145" t="s">
        <v>28</v>
      </c>
      <c r="C340" s="186"/>
      <c r="D340" s="146"/>
      <c r="E340" s="147"/>
      <c r="F340" s="147"/>
      <c r="G340" s="163">
        <f>G8+G38+G65+G130+G171+G180+G183+G186+G194+G199+G232+G242+G247+G318+G326</f>
        <v>0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AE340">
        <f>SUMIF(L7:L338,AE339,G7:G338)</f>
        <v>0</v>
      </c>
      <c r="AF340">
        <f>SUMIF(L7:L338,AF339,G7:G338)</f>
        <v>0</v>
      </c>
      <c r="AG340" t="s">
        <v>580</v>
      </c>
    </row>
    <row r="341" spans="1:60" x14ac:dyDescent="0.2">
      <c r="C341" s="187"/>
      <c r="D341" s="10"/>
      <c r="AG341" t="s">
        <v>581</v>
      </c>
    </row>
    <row r="342" spans="1:60" x14ac:dyDescent="0.2">
      <c r="D342" s="10"/>
    </row>
    <row r="343" spans="1:60" x14ac:dyDescent="0.2">
      <c r="D343" s="10"/>
    </row>
    <row r="344" spans="1:60" x14ac:dyDescent="0.2">
      <c r="D344" s="10"/>
    </row>
    <row r="345" spans="1:60" x14ac:dyDescent="0.2">
      <c r="D345" s="10"/>
    </row>
    <row r="346" spans="1:60" x14ac:dyDescent="0.2">
      <c r="D346" s="10"/>
    </row>
    <row r="347" spans="1:60" x14ac:dyDescent="0.2">
      <c r="D347" s="10"/>
    </row>
    <row r="348" spans="1:60" x14ac:dyDescent="0.2">
      <c r="D348" s="10"/>
    </row>
    <row r="349" spans="1:60" x14ac:dyDescent="0.2">
      <c r="D349" s="10"/>
    </row>
    <row r="350" spans="1:60" x14ac:dyDescent="0.2">
      <c r="D350" s="10"/>
    </row>
    <row r="351" spans="1:60" x14ac:dyDescent="0.2">
      <c r="D351" s="10"/>
    </row>
    <row r="352" spans="1:60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formatRows="0"/>
  <mergeCells count="62">
    <mergeCell ref="C336:G336"/>
    <mergeCell ref="C338:G338"/>
    <mergeCell ref="C324:G324"/>
    <mergeCell ref="C325:G325"/>
    <mergeCell ref="C328:G328"/>
    <mergeCell ref="C330:G330"/>
    <mergeCell ref="C332:G332"/>
    <mergeCell ref="C334:G334"/>
    <mergeCell ref="C322:G322"/>
    <mergeCell ref="C177:G177"/>
    <mergeCell ref="C190:G190"/>
    <mergeCell ref="C196:G196"/>
    <mergeCell ref="C198:G198"/>
    <mergeCell ref="C231:G231"/>
    <mergeCell ref="C234:G234"/>
    <mergeCell ref="C241:G241"/>
    <mergeCell ref="C246:G246"/>
    <mergeCell ref="C273:G273"/>
    <mergeCell ref="C317:G317"/>
    <mergeCell ref="C320:G320"/>
    <mergeCell ref="C173:G173"/>
    <mergeCell ref="C125:G125"/>
    <mergeCell ref="C126:G126"/>
    <mergeCell ref="C127:G127"/>
    <mergeCell ref="C128:G128"/>
    <mergeCell ref="C136:G136"/>
    <mergeCell ref="C141:G141"/>
    <mergeCell ref="C149:G149"/>
    <mergeCell ref="C154:G154"/>
    <mergeCell ref="C159:G159"/>
    <mergeCell ref="C165:G165"/>
    <mergeCell ref="C170:G170"/>
    <mergeCell ref="C124:G124"/>
    <mergeCell ref="C80:G80"/>
    <mergeCell ref="C81:G81"/>
    <mergeCell ref="C91:G91"/>
    <mergeCell ref="C92:G92"/>
    <mergeCell ref="C97:G97"/>
    <mergeCell ref="C98:G98"/>
    <mergeCell ref="C105:G105"/>
    <mergeCell ref="C106:G106"/>
    <mergeCell ref="C114:G114"/>
    <mergeCell ref="C115:G115"/>
    <mergeCell ref="C123:G123"/>
    <mergeCell ref="C76:G76"/>
    <mergeCell ref="C26:G26"/>
    <mergeCell ref="C40:G40"/>
    <mergeCell ref="C49:G49"/>
    <mergeCell ref="C52:G52"/>
    <mergeCell ref="C53:G53"/>
    <mergeCell ref="C54:G54"/>
    <mergeCell ref="C55:G55"/>
    <mergeCell ref="C56:G56"/>
    <mergeCell ref="C60:G60"/>
    <mergeCell ref="C63:G63"/>
    <mergeCell ref="C67:G67"/>
    <mergeCell ref="C13:G13"/>
    <mergeCell ref="A1:G1"/>
    <mergeCell ref="C2:G2"/>
    <mergeCell ref="C3:G3"/>
    <mergeCell ref="C4:G4"/>
    <mergeCell ref="C10:G10"/>
  </mergeCells>
  <pageMargins left="0.39370078740157483" right="0.19685039370078741" top="0.59055118110236227" bottom="0.39370078740157483" header="0" footer="0.19685039370078741"/>
  <pageSetup paperSize="9" orientation="landscape" verticalDpi="0" r:id="rId1"/>
  <headerFooter alignWithMargins="0">
    <oddFooter>&amp;L&amp;8Zpracováno programem &amp;"Arial CE,Tučné"BUILDpower S,  © RTS, a.s.&amp;C&amp;8Stránka &amp;P z &amp;N&amp;R&amp;8HP4-7-51967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8" activePane="bottomLeft" state="frozen"/>
      <selection activeCell="B1" sqref="B1:J1"/>
      <selection pane="bottomLeft" sqref="A1:J1"/>
    </sheetView>
  </sheetViews>
  <sheetFormatPr defaultRowHeight="12.75" outlineLevelRow="3" x14ac:dyDescent="0.2"/>
  <cols>
    <col min="1" max="1" width="3.42578125" customWidth="1"/>
    <col min="2" max="2" width="12.42578125" style="116" customWidth="1"/>
    <col min="3" max="3" width="63.28515625" style="116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55" t="s">
        <v>201</v>
      </c>
      <c r="B1" s="255"/>
      <c r="C1" s="255"/>
      <c r="D1" s="255"/>
      <c r="E1" s="255"/>
      <c r="F1" s="255"/>
      <c r="G1" s="255"/>
      <c r="AG1" t="s">
        <v>202</v>
      </c>
    </row>
    <row r="2" spans="1:60" ht="24.95" customHeight="1" x14ac:dyDescent="0.2">
      <c r="A2" s="48" t="s">
        <v>7</v>
      </c>
      <c r="B2" s="195" t="s">
        <v>42</v>
      </c>
      <c r="C2" s="256" t="s">
        <v>43</v>
      </c>
      <c r="D2" s="257"/>
      <c r="E2" s="257"/>
      <c r="F2" s="257"/>
      <c r="G2" s="258"/>
      <c r="AG2" t="s">
        <v>203</v>
      </c>
    </row>
    <row r="3" spans="1:60" ht="24.95" customHeight="1" x14ac:dyDescent="0.2">
      <c r="A3" s="48" t="s">
        <v>8</v>
      </c>
      <c r="B3" s="47" t="s">
        <v>57</v>
      </c>
      <c r="C3" s="259" t="s">
        <v>58</v>
      </c>
      <c r="D3" s="260"/>
      <c r="E3" s="260"/>
      <c r="F3" s="260"/>
      <c r="G3" s="261"/>
      <c r="AC3" s="116" t="s">
        <v>203</v>
      </c>
      <c r="AG3" t="s">
        <v>204</v>
      </c>
    </row>
    <row r="4" spans="1:60" ht="24.95" customHeight="1" x14ac:dyDescent="0.2">
      <c r="A4" s="135" t="s">
        <v>9</v>
      </c>
      <c r="B4" s="196" t="s">
        <v>55</v>
      </c>
      <c r="C4" s="262" t="s">
        <v>59</v>
      </c>
      <c r="D4" s="263"/>
      <c r="E4" s="263"/>
      <c r="F4" s="263"/>
      <c r="G4" s="264"/>
      <c r="AG4" t="s">
        <v>205</v>
      </c>
    </row>
    <row r="5" spans="1:60" x14ac:dyDescent="0.2">
      <c r="D5" s="10"/>
    </row>
    <row r="6" spans="1:60" ht="38.25" x14ac:dyDescent="0.2">
      <c r="A6" s="137" t="s">
        <v>206</v>
      </c>
      <c r="B6" s="139" t="s">
        <v>207</v>
      </c>
      <c r="C6" s="139" t="s">
        <v>208</v>
      </c>
      <c r="D6" s="138" t="s">
        <v>209</v>
      </c>
      <c r="E6" s="137" t="s">
        <v>210</v>
      </c>
      <c r="F6" s="136" t="s">
        <v>211</v>
      </c>
      <c r="G6" s="137" t="s">
        <v>28</v>
      </c>
      <c r="H6" s="140" t="s">
        <v>29</v>
      </c>
      <c r="I6" s="140" t="s">
        <v>212</v>
      </c>
      <c r="J6" s="140" t="s">
        <v>30</v>
      </c>
      <c r="K6" s="140" t="s">
        <v>213</v>
      </c>
      <c r="L6" s="140" t="s">
        <v>214</v>
      </c>
      <c r="M6" s="140" t="s">
        <v>215</v>
      </c>
      <c r="N6" s="140" t="s">
        <v>216</v>
      </c>
      <c r="O6" s="140" t="s">
        <v>217</v>
      </c>
      <c r="P6" s="140" t="s">
        <v>218</v>
      </c>
      <c r="Q6" s="140" t="s">
        <v>219</v>
      </c>
      <c r="R6" s="140" t="s">
        <v>220</v>
      </c>
      <c r="S6" s="140" t="s">
        <v>221</v>
      </c>
      <c r="T6" s="140" t="s">
        <v>222</v>
      </c>
      <c r="U6" s="140" t="s">
        <v>223</v>
      </c>
      <c r="V6" s="140" t="s">
        <v>224</v>
      </c>
      <c r="W6" s="140" t="s">
        <v>225</v>
      </c>
      <c r="X6" s="140" t="s">
        <v>226</v>
      </c>
      <c r="Y6" s="140" t="s">
        <v>227</v>
      </c>
    </row>
    <row r="7" spans="1:60" hidden="1" x14ac:dyDescent="0.2">
      <c r="A7" s="3"/>
      <c r="B7" s="4"/>
      <c r="C7" s="4"/>
      <c r="D7" s="6"/>
      <c r="E7" s="142"/>
      <c r="F7" s="143"/>
      <c r="G7" s="143"/>
      <c r="H7" s="143"/>
      <c r="I7" s="143"/>
      <c r="J7" s="143"/>
      <c r="K7" s="143"/>
      <c r="L7" s="143"/>
      <c r="M7" s="143"/>
      <c r="N7" s="142"/>
      <c r="O7" s="142"/>
      <c r="P7" s="142"/>
      <c r="Q7" s="142"/>
      <c r="R7" s="143"/>
      <c r="S7" s="143"/>
      <c r="T7" s="143"/>
      <c r="U7" s="143"/>
      <c r="V7" s="143"/>
      <c r="W7" s="143"/>
      <c r="X7" s="143"/>
      <c r="Y7" s="143"/>
    </row>
    <row r="8" spans="1:60" x14ac:dyDescent="0.2">
      <c r="A8" s="157" t="s">
        <v>228</v>
      </c>
      <c r="B8" s="158" t="s">
        <v>112</v>
      </c>
      <c r="C8" s="180" t="s">
        <v>113</v>
      </c>
      <c r="D8" s="159"/>
      <c r="E8" s="160"/>
      <c r="F8" s="161"/>
      <c r="G8" s="161">
        <f>SUMIF(AG9:AG24,"&lt;&gt;NOR",G9:G24)</f>
        <v>0</v>
      </c>
      <c r="H8" s="161"/>
      <c r="I8" s="161">
        <f>SUM(I9:I24)</f>
        <v>0</v>
      </c>
      <c r="J8" s="161"/>
      <c r="K8" s="161">
        <f>SUM(K9:K24)</f>
        <v>0</v>
      </c>
      <c r="L8" s="161"/>
      <c r="M8" s="161">
        <f>SUM(M9:M24)</f>
        <v>0</v>
      </c>
      <c r="N8" s="160"/>
      <c r="O8" s="160">
        <f>SUM(O9:O24)</f>
        <v>36650.25</v>
      </c>
      <c r="P8" s="160"/>
      <c r="Q8" s="160">
        <f>SUM(Q9:Q24)</f>
        <v>0</v>
      </c>
      <c r="R8" s="161"/>
      <c r="S8" s="161"/>
      <c r="T8" s="162"/>
      <c r="U8" s="156"/>
      <c r="V8" s="156">
        <f>SUM(V9:V24)</f>
        <v>41270.100000000006</v>
      </c>
      <c r="W8" s="156"/>
      <c r="X8" s="156"/>
      <c r="Y8" s="156"/>
      <c r="AG8" t="s">
        <v>229</v>
      </c>
    </row>
    <row r="9" spans="1:60" ht="22.5" outlineLevel="1" x14ac:dyDescent="0.2">
      <c r="A9" s="164">
        <v>1</v>
      </c>
      <c r="B9" s="165" t="s">
        <v>230</v>
      </c>
      <c r="C9" s="181" t="s">
        <v>231</v>
      </c>
      <c r="D9" s="166" t="s">
        <v>232</v>
      </c>
      <c r="E9" s="167">
        <v>3000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7">
        <v>0</v>
      </c>
      <c r="O9" s="167">
        <f>ROUND(E9*N9,2)</f>
        <v>0</v>
      </c>
      <c r="P9" s="167">
        <v>0</v>
      </c>
      <c r="Q9" s="167">
        <f>ROUND(E9*P9,2)</f>
        <v>0</v>
      </c>
      <c r="R9" s="169" t="s">
        <v>233</v>
      </c>
      <c r="S9" s="169" t="s">
        <v>234</v>
      </c>
      <c r="T9" s="170" t="s">
        <v>234</v>
      </c>
      <c r="U9" s="152">
        <v>0.20300000000000001</v>
      </c>
      <c r="V9" s="152">
        <f>ROUND(E9*U9,2)</f>
        <v>609</v>
      </c>
      <c r="W9" s="152"/>
      <c r="X9" s="152" t="s">
        <v>235</v>
      </c>
      <c r="Y9" s="152" t="s">
        <v>236</v>
      </c>
      <c r="Z9" s="141"/>
      <c r="AA9" s="141"/>
      <c r="AB9" s="141"/>
      <c r="AC9" s="141"/>
      <c r="AD9" s="141"/>
      <c r="AE9" s="141"/>
      <c r="AF9" s="141"/>
      <c r="AG9" s="141" t="s">
        <v>237</v>
      </c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</row>
    <row r="10" spans="1:60" outlineLevel="2" x14ac:dyDescent="0.2">
      <c r="A10" s="148"/>
      <c r="B10" s="149"/>
      <c r="C10" s="265" t="s">
        <v>238</v>
      </c>
      <c r="D10" s="266"/>
      <c r="E10" s="266"/>
      <c r="F10" s="266"/>
      <c r="G10" s="266"/>
      <c r="H10" s="152"/>
      <c r="I10" s="152"/>
      <c r="J10" s="152"/>
      <c r="K10" s="152"/>
      <c r="L10" s="152"/>
      <c r="M10" s="152"/>
      <c r="N10" s="151"/>
      <c r="O10" s="151"/>
      <c r="P10" s="151"/>
      <c r="Q10" s="151"/>
      <c r="R10" s="152"/>
      <c r="S10" s="152"/>
      <c r="T10" s="152"/>
      <c r="U10" s="152"/>
      <c r="V10" s="152"/>
      <c r="W10" s="152"/>
      <c r="X10" s="152"/>
      <c r="Y10" s="152"/>
      <c r="Z10" s="141"/>
      <c r="AA10" s="141"/>
      <c r="AB10" s="141"/>
      <c r="AC10" s="141"/>
      <c r="AD10" s="141"/>
      <c r="AE10" s="141"/>
      <c r="AF10" s="141"/>
      <c r="AG10" s="141" t="s">
        <v>239</v>
      </c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</row>
    <row r="11" spans="1:60" outlineLevel="2" x14ac:dyDescent="0.2">
      <c r="A11" s="148"/>
      <c r="B11" s="149"/>
      <c r="C11" s="182" t="s">
        <v>582</v>
      </c>
      <c r="D11" s="154"/>
      <c r="E11" s="155">
        <v>3000</v>
      </c>
      <c r="F11" s="152"/>
      <c r="G11" s="152"/>
      <c r="H11" s="152"/>
      <c r="I11" s="152"/>
      <c r="J11" s="152"/>
      <c r="K11" s="152"/>
      <c r="L11" s="152"/>
      <c r="M11" s="152"/>
      <c r="N11" s="151"/>
      <c r="O11" s="151"/>
      <c r="P11" s="151"/>
      <c r="Q11" s="151"/>
      <c r="R11" s="152"/>
      <c r="S11" s="152"/>
      <c r="T11" s="152"/>
      <c r="U11" s="152"/>
      <c r="V11" s="152"/>
      <c r="W11" s="152"/>
      <c r="X11" s="152"/>
      <c r="Y11" s="152"/>
      <c r="Z11" s="141"/>
      <c r="AA11" s="141"/>
      <c r="AB11" s="141"/>
      <c r="AC11" s="141"/>
      <c r="AD11" s="141"/>
      <c r="AE11" s="141"/>
      <c r="AF11" s="141"/>
      <c r="AG11" s="141" t="s">
        <v>241</v>
      </c>
      <c r="AH11" s="141">
        <v>0</v>
      </c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</row>
    <row r="12" spans="1:60" outlineLevel="1" x14ac:dyDescent="0.2">
      <c r="A12" s="164">
        <v>2</v>
      </c>
      <c r="B12" s="165" t="s">
        <v>242</v>
      </c>
      <c r="C12" s="181" t="s">
        <v>243</v>
      </c>
      <c r="D12" s="166" t="s">
        <v>244</v>
      </c>
      <c r="E12" s="167">
        <v>8162.5</v>
      </c>
      <c r="F12" s="168"/>
      <c r="G12" s="169">
        <f>ROUND(E12*F12,2)</f>
        <v>0</v>
      </c>
      <c r="H12" s="168"/>
      <c r="I12" s="169">
        <f>ROUND(E12*H12,2)</f>
        <v>0</v>
      </c>
      <c r="J12" s="168"/>
      <c r="K12" s="169">
        <f>ROUND(E12*J12,2)</f>
        <v>0</v>
      </c>
      <c r="L12" s="169">
        <v>21</v>
      </c>
      <c r="M12" s="169">
        <f>G12*(1+L12/100)</f>
        <v>0</v>
      </c>
      <c r="N12" s="167">
        <v>0</v>
      </c>
      <c r="O12" s="167">
        <f>ROUND(E12*N12,2)</f>
        <v>0</v>
      </c>
      <c r="P12" s="167">
        <v>0</v>
      </c>
      <c r="Q12" s="167">
        <f>ROUND(E12*P12,2)</f>
        <v>0</v>
      </c>
      <c r="R12" s="169" t="s">
        <v>233</v>
      </c>
      <c r="S12" s="169" t="s">
        <v>234</v>
      </c>
      <c r="T12" s="170" t="s">
        <v>234</v>
      </c>
      <c r="U12" s="152">
        <v>0.31934000000000001</v>
      </c>
      <c r="V12" s="152">
        <f>ROUND(E12*U12,2)</f>
        <v>2606.61</v>
      </c>
      <c r="W12" s="152"/>
      <c r="X12" s="152" t="s">
        <v>235</v>
      </c>
      <c r="Y12" s="152" t="s">
        <v>236</v>
      </c>
      <c r="Z12" s="141"/>
      <c r="AA12" s="141"/>
      <c r="AB12" s="141"/>
      <c r="AC12" s="141"/>
      <c r="AD12" s="141"/>
      <c r="AE12" s="141"/>
      <c r="AF12" s="141"/>
      <c r="AG12" s="141" t="s">
        <v>237</v>
      </c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</row>
    <row r="13" spans="1:60" outlineLevel="2" x14ac:dyDescent="0.2">
      <c r="A13" s="148"/>
      <c r="B13" s="149"/>
      <c r="C13" s="253" t="s">
        <v>245</v>
      </c>
      <c r="D13" s="254"/>
      <c r="E13" s="254"/>
      <c r="F13" s="254"/>
      <c r="G13" s="254"/>
      <c r="H13" s="152"/>
      <c r="I13" s="152"/>
      <c r="J13" s="152"/>
      <c r="K13" s="152"/>
      <c r="L13" s="152"/>
      <c r="M13" s="152"/>
      <c r="N13" s="151"/>
      <c r="O13" s="151"/>
      <c r="P13" s="151"/>
      <c r="Q13" s="151"/>
      <c r="R13" s="152"/>
      <c r="S13" s="152"/>
      <c r="T13" s="152"/>
      <c r="U13" s="152"/>
      <c r="V13" s="152"/>
      <c r="W13" s="152"/>
      <c r="X13" s="152"/>
      <c r="Y13" s="152"/>
      <c r="Z13" s="141"/>
      <c r="AA13" s="141"/>
      <c r="AB13" s="141"/>
      <c r="AC13" s="141"/>
      <c r="AD13" s="141"/>
      <c r="AE13" s="141"/>
      <c r="AF13" s="141"/>
      <c r="AG13" s="141" t="s">
        <v>246</v>
      </c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</row>
    <row r="14" spans="1:60" outlineLevel="2" x14ac:dyDescent="0.2">
      <c r="A14" s="148"/>
      <c r="B14" s="149"/>
      <c r="C14" s="182" t="s">
        <v>583</v>
      </c>
      <c r="D14" s="154"/>
      <c r="E14" s="155">
        <v>8162.5</v>
      </c>
      <c r="F14" s="152"/>
      <c r="G14" s="152"/>
      <c r="H14" s="152"/>
      <c r="I14" s="152"/>
      <c r="J14" s="152"/>
      <c r="K14" s="152"/>
      <c r="L14" s="152"/>
      <c r="M14" s="152"/>
      <c r="N14" s="151"/>
      <c r="O14" s="151"/>
      <c r="P14" s="151"/>
      <c r="Q14" s="151"/>
      <c r="R14" s="152"/>
      <c r="S14" s="152"/>
      <c r="T14" s="152"/>
      <c r="U14" s="152"/>
      <c r="V14" s="152"/>
      <c r="W14" s="152"/>
      <c r="X14" s="152"/>
      <c r="Y14" s="152"/>
      <c r="Z14" s="141"/>
      <c r="AA14" s="141"/>
      <c r="AB14" s="141"/>
      <c r="AC14" s="141"/>
      <c r="AD14" s="141"/>
      <c r="AE14" s="141"/>
      <c r="AF14" s="141"/>
      <c r="AG14" s="141" t="s">
        <v>241</v>
      </c>
      <c r="AH14" s="141">
        <v>0</v>
      </c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</row>
    <row r="15" spans="1:60" outlineLevel="1" x14ac:dyDescent="0.2">
      <c r="A15" s="164">
        <v>3</v>
      </c>
      <c r="B15" s="165" t="s">
        <v>252</v>
      </c>
      <c r="C15" s="181" t="s">
        <v>253</v>
      </c>
      <c r="D15" s="166" t="s">
        <v>244</v>
      </c>
      <c r="E15" s="167">
        <v>24487.5</v>
      </c>
      <c r="F15" s="168"/>
      <c r="G15" s="169">
        <f>ROUND(E15*F15,2)</f>
        <v>0</v>
      </c>
      <c r="H15" s="168"/>
      <c r="I15" s="169">
        <f>ROUND(E15*H15,2)</f>
        <v>0</v>
      </c>
      <c r="J15" s="168"/>
      <c r="K15" s="169">
        <f>ROUND(E15*J15,2)</f>
        <v>0</v>
      </c>
      <c r="L15" s="169">
        <v>21</v>
      </c>
      <c r="M15" s="169">
        <f>G15*(1+L15/100)</f>
        <v>0</v>
      </c>
      <c r="N15" s="167">
        <v>0</v>
      </c>
      <c r="O15" s="167">
        <f>ROUND(E15*N15,2)</f>
        <v>0</v>
      </c>
      <c r="P15" s="167">
        <v>0</v>
      </c>
      <c r="Q15" s="167">
        <f>ROUND(E15*P15,2)</f>
        <v>0</v>
      </c>
      <c r="R15" s="169" t="s">
        <v>233</v>
      </c>
      <c r="S15" s="169" t="s">
        <v>234</v>
      </c>
      <c r="T15" s="170" t="s">
        <v>234</v>
      </c>
      <c r="U15" s="152">
        <v>0.89012000000000002</v>
      </c>
      <c r="V15" s="152">
        <f>ROUND(E15*U15,2)</f>
        <v>21796.81</v>
      </c>
      <c r="W15" s="152"/>
      <c r="X15" s="152" t="s">
        <v>235</v>
      </c>
      <c r="Y15" s="152" t="s">
        <v>236</v>
      </c>
      <c r="Z15" s="141"/>
      <c r="AA15" s="141"/>
      <c r="AB15" s="141"/>
      <c r="AC15" s="141"/>
      <c r="AD15" s="141"/>
      <c r="AE15" s="141"/>
      <c r="AF15" s="141"/>
      <c r="AG15" s="141" t="s">
        <v>237</v>
      </c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</row>
    <row r="16" spans="1:60" outlineLevel="2" x14ac:dyDescent="0.2">
      <c r="A16" s="148"/>
      <c r="B16" s="149"/>
      <c r="C16" s="182" t="s">
        <v>584</v>
      </c>
      <c r="D16" s="154"/>
      <c r="E16" s="155">
        <v>24487.5</v>
      </c>
      <c r="F16" s="152"/>
      <c r="G16" s="152"/>
      <c r="H16" s="152"/>
      <c r="I16" s="152"/>
      <c r="J16" s="152"/>
      <c r="K16" s="152"/>
      <c r="L16" s="152"/>
      <c r="M16" s="152"/>
      <c r="N16" s="151"/>
      <c r="O16" s="151"/>
      <c r="P16" s="151"/>
      <c r="Q16" s="151"/>
      <c r="R16" s="152"/>
      <c r="S16" s="152"/>
      <c r="T16" s="152"/>
      <c r="U16" s="152"/>
      <c r="V16" s="152"/>
      <c r="W16" s="152"/>
      <c r="X16" s="152"/>
      <c r="Y16" s="152"/>
      <c r="Z16" s="141"/>
      <c r="AA16" s="141"/>
      <c r="AB16" s="141"/>
      <c r="AC16" s="141"/>
      <c r="AD16" s="141"/>
      <c r="AE16" s="141"/>
      <c r="AF16" s="141"/>
      <c r="AG16" s="141" t="s">
        <v>241</v>
      </c>
      <c r="AH16" s="141">
        <v>0</v>
      </c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</row>
    <row r="17" spans="1:60" outlineLevel="1" x14ac:dyDescent="0.2">
      <c r="A17" s="164">
        <v>4</v>
      </c>
      <c r="B17" s="165" t="s">
        <v>259</v>
      </c>
      <c r="C17" s="181" t="s">
        <v>260</v>
      </c>
      <c r="D17" s="166" t="s">
        <v>244</v>
      </c>
      <c r="E17" s="167">
        <v>18795</v>
      </c>
      <c r="F17" s="168"/>
      <c r="G17" s="169">
        <f>ROUND(E17*F17,2)</f>
        <v>0</v>
      </c>
      <c r="H17" s="168"/>
      <c r="I17" s="169">
        <f>ROUND(E17*H17,2)</f>
        <v>0</v>
      </c>
      <c r="J17" s="168"/>
      <c r="K17" s="169">
        <f>ROUND(E17*J17,2)</f>
        <v>0</v>
      </c>
      <c r="L17" s="169">
        <v>21</v>
      </c>
      <c r="M17" s="169">
        <f>G17*(1+L17/100)</f>
        <v>0</v>
      </c>
      <c r="N17" s="167">
        <v>0</v>
      </c>
      <c r="O17" s="167">
        <f>ROUND(E17*N17,2)</f>
        <v>0</v>
      </c>
      <c r="P17" s="167">
        <v>0</v>
      </c>
      <c r="Q17" s="167">
        <f>ROUND(E17*P17,2)</f>
        <v>0</v>
      </c>
      <c r="R17" s="169" t="s">
        <v>233</v>
      </c>
      <c r="S17" s="169" t="s">
        <v>234</v>
      </c>
      <c r="T17" s="170" t="s">
        <v>234</v>
      </c>
      <c r="U17" s="152">
        <v>0.86499999999999999</v>
      </c>
      <c r="V17" s="152">
        <f>ROUND(E17*U17,2)</f>
        <v>16257.68</v>
      </c>
      <c r="W17" s="152"/>
      <c r="X17" s="152" t="s">
        <v>235</v>
      </c>
      <c r="Y17" s="152" t="s">
        <v>236</v>
      </c>
      <c r="Z17" s="141"/>
      <c r="AA17" s="141"/>
      <c r="AB17" s="141"/>
      <c r="AC17" s="141"/>
      <c r="AD17" s="141"/>
      <c r="AE17" s="141"/>
      <c r="AF17" s="141"/>
      <c r="AG17" s="141" t="s">
        <v>237</v>
      </c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</row>
    <row r="18" spans="1:60" outlineLevel="2" x14ac:dyDescent="0.2">
      <c r="A18" s="148"/>
      <c r="B18" s="149"/>
      <c r="C18" s="265" t="s">
        <v>261</v>
      </c>
      <c r="D18" s="266"/>
      <c r="E18" s="266"/>
      <c r="F18" s="266"/>
      <c r="G18" s="266"/>
      <c r="H18" s="152"/>
      <c r="I18" s="152"/>
      <c r="J18" s="152"/>
      <c r="K18" s="152"/>
      <c r="L18" s="152"/>
      <c r="M18" s="152"/>
      <c r="N18" s="151"/>
      <c r="O18" s="151"/>
      <c r="P18" s="151"/>
      <c r="Q18" s="151"/>
      <c r="R18" s="152"/>
      <c r="S18" s="152"/>
      <c r="T18" s="152"/>
      <c r="U18" s="152"/>
      <c r="V18" s="152"/>
      <c r="W18" s="152"/>
      <c r="X18" s="152"/>
      <c r="Y18" s="152"/>
      <c r="Z18" s="141"/>
      <c r="AA18" s="141"/>
      <c r="AB18" s="141"/>
      <c r="AC18" s="141"/>
      <c r="AD18" s="141"/>
      <c r="AE18" s="141"/>
      <c r="AF18" s="141"/>
      <c r="AG18" s="141" t="s">
        <v>239</v>
      </c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</row>
    <row r="19" spans="1:60" outlineLevel="1" x14ac:dyDescent="0.2">
      <c r="A19" s="164">
        <v>5</v>
      </c>
      <c r="B19" s="165" t="s">
        <v>265</v>
      </c>
      <c r="C19" s="181" t="s">
        <v>266</v>
      </c>
      <c r="D19" s="166" t="s">
        <v>244</v>
      </c>
      <c r="E19" s="167">
        <v>8162.5</v>
      </c>
      <c r="F19" s="168"/>
      <c r="G19" s="169">
        <f>ROUND(E19*F19,2)</f>
        <v>0</v>
      </c>
      <c r="H19" s="168"/>
      <c r="I19" s="169">
        <f>ROUND(E19*H19,2)</f>
        <v>0</v>
      </c>
      <c r="J19" s="168"/>
      <c r="K19" s="169">
        <f>ROUND(E19*J19,2)</f>
        <v>0</v>
      </c>
      <c r="L19" s="169">
        <v>21</v>
      </c>
      <c r="M19" s="169">
        <f>G19*(1+L19/100)</f>
        <v>0</v>
      </c>
      <c r="N19" s="167">
        <v>0</v>
      </c>
      <c r="O19" s="167">
        <f>ROUND(E19*N19,2)</f>
        <v>0</v>
      </c>
      <c r="P19" s="167">
        <v>0</v>
      </c>
      <c r="Q19" s="167">
        <f>ROUND(E19*P19,2)</f>
        <v>0</v>
      </c>
      <c r="R19" s="169"/>
      <c r="S19" s="169" t="s">
        <v>267</v>
      </c>
      <c r="T19" s="170" t="s">
        <v>234</v>
      </c>
      <c r="U19" s="152">
        <v>0</v>
      </c>
      <c r="V19" s="152">
        <f>ROUND(E19*U19,2)</f>
        <v>0</v>
      </c>
      <c r="W19" s="152"/>
      <c r="X19" s="152" t="s">
        <v>235</v>
      </c>
      <c r="Y19" s="152" t="s">
        <v>236</v>
      </c>
      <c r="Z19" s="141"/>
      <c r="AA19" s="141"/>
      <c r="AB19" s="141"/>
      <c r="AC19" s="141"/>
      <c r="AD19" s="141"/>
      <c r="AE19" s="141"/>
      <c r="AF19" s="141"/>
      <c r="AG19" s="141" t="s">
        <v>237</v>
      </c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</row>
    <row r="20" spans="1:60" outlineLevel="2" x14ac:dyDescent="0.2">
      <c r="A20" s="148"/>
      <c r="B20" s="149"/>
      <c r="C20" s="182" t="s">
        <v>583</v>
      </c>
      <c r="D20" s="154"/>
      <c r="E20" s="155">
        <v>8162.5</v>
      </c>
      <c r="F20" s="152"/>
      <c r="G20" s="152"/>
      <c r="H20" s="152"/>
      <c r="I20" s="152"/>
      <c r="J20" s="152"/>
      <c r="K20" s="152"/>
      <c r="L20" s="152"/>
      <c r="M20" s="152"/>
      <c r="N20" s="151"/>
      <c r="O20" s="151"/>
      <c r="P20" s="151"/>
      <c r="Q20" s="151"/>
      <c r="R20" s="152"/>
      <c r="S20" s="152"/>
      <c r="T20" s="152"/>
      <c r="U20" s="152"/>
      <c r="V20" s="152"/>
      <c r="W20" s="152"/>
      <c r="X20" s="152"/>
      <c r="Y20" s="152"/>
      <c r="Z20" s="141"/>
      <c r="AA20" s="141"/>
      <c r="AB20" s="141"/>
      <c r="AC20" s="141"/>
      <c r="AD20" s="141"/>
      <c r="AE20" s="141"/>
      <c r="AF20" s="141"/>
      <c r="AG20" s="141" t="s">
        <v>241</v>
      </c>
      <c r="AH20" s="141">
        <v>0</v>
      </c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</row>
    <row r="21" spans="1:60" outlineLevel="1" x14ac:dyDescent="0.2">
      <c r="A21" s="164">
        <v>6</v>
      </c>
      <c r="B21" s="165" t="s">
        <v>269</v>
      </c>
      <c r="C21" s="181" t="s">
        <v>270</v>
      </c>
      <c r="D21" s="166" t="s">
        <v>244</v>
      </c>
      <c r="E21" s="167">
        <v>24487.5</v>
      </c>
      <c r="F21" s="168"/>
      <c r="G21" s="169">
        <f>ROUND(E21*F21,2)</f>
        <v>0</v>
      </c>
      <c r="H21" s="168"/>
      <c r="I21" s="169">
        <f>ROUND(E21*H21,2)</f>
        <v>0</v>
      </c>
      <c r="J21" s="168"/>
      <c r="K21" s="169">
        <f>ROUND(E21*J21,2)</f>
        <v>0</v>
      </c>
      <c r="L21" s="169">
        <v>21</v>
      </c>
      <c r="M21" s="169">
        <f>G21*(1+L21/100)</f>
        <v>0</v>
      </c>
      <c r="N21" s="167">
        <v>0</v>
      </c>
      <c r="O21" s="167">
        <f>ROUND(E21*N21,2)</f>
        <v>0</v>
      </c>
      <c r="P21" s="167">
        <v>0</v>
      </c>
      <c r="Q21" s="167">
        <f>ROUND(E21*P21,2)</f>
        <v>0</v>
      </c>
      <c r="R21" s="169"/>
      <c r="S21" s="169" t="s">
        <v>267</v>
      </c>
      <c r="T21" s="170" t="s">
        <v>234</v>
      </c>
      <c r="U21" s="152">
        <v>0</v>
      </c>
      <c r="V21" s="152">
        <f>ROUND(E21*U21,2)</f>
        <v>0</v>
      </c>
      <c r="W21" s="152"/>
      <c r="X21" s="152" t="s">
        <v>235</v>
      </c>
      <c r="Y21" s="152" t="s">
        <v>236</v>
      </c>
      <c r="Z21" s="141"/>
      <c r="AA21" s="141"/>
      <c r="AB21" s="141"/>
      <c r="AC21" s="141"/>
      <c r="AD21" s="141"/>
      <c r="AE21" s="141"/>
      <c r="AF21" s="141"/>
      <c r="AG21" s="141" t="s">
        <v>237</v>
      </c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</row>
    <row r="22" spans="1:60" outlineLevel="2" x14ac:dyDescent="0.2">
      <c r="A22" s="148"/>
      <c r="B22" s="149"/>
      <c r="C22" s="182" t="s">
        <v>584</v>
      </c>
      <c r="D22" s="154"/>
      <c r="E22" s="155">
        <v>24487.5</v>
      </c>
      <c r="F22" s="152"/>
      <c r="G22" s="152"/>
      <c r="H22" s="152"/>
      <c r="I22" s="152"/>
      <c r="J22" s="152"/>
      <c r="K22" s="152"/>
      <c r="L22" s="152"/>
      <c r="M22" s="152"/>
      <c r="N22" s="151"/>
      <c r="O22" s="151"/>
      <c r="P22" s="151"/>
      <c r="Q22" s="151"/>
      <c r="R22" s="152"/>
      <c r="S22" s="152"/>
      <c r="T22" s="152"/>
      <c r="U22" s="152"/>
      <c r="V22" s="152"/>
      <c r="W22" s="152"/>
      <c r="X22" s="152"/>
      <c r="Y22" s="152"/>
      <c r="Z22" s="141"/>
      <c r="AA22" s="141"/>
      <c r="AB22" s="141"/>
      <c r="AC22" s="141"/>
      <c r="AD22" s="141"/>
      <c r="AE22" s="141"/>
      <c r="AF22" s="141"/>
      <c r="AG22" s="141" t="s">
        <v>241</v>
      </c>
      <c r="AH22" s="141">
        <v>0</v>
      </c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</row>
    <row r="23" spans="1:60" outlineLevel="1" x14ac:dyDescent="0.2">
      <c r="A23" s="164">
        <v>7</v>
      </c>
      <c r="B23" s="165" t="s">
        <v>272</v>
      </c>
      <c r="C23" s="181" t="s">
        <v>273</v>
      </c>
      <c r="D23" s="166" t="s">
        <v>274</v>
      </c>
      <c r="E23" s="167">
        <v>36650.25</v>
      </c>
      <c r="F23" s="168"/>
      <c r="G23" s="169">
        <f>ROUND(E23*F23,2)</f>
        <v>0</v>
      </c>
      <c r="H23" s="168"/>
      <c r="I23" s="169">
        <f>ROUND(E23*H23,2)</f>
        <v>0</v>
      </c>
      <c r="J23" s="168"/>
      <c r="K23" s="169">
        <f>ROUND(E23*J23,2)</f>
        <v>0</v>
      </c>
      <c r="L23" s="169">
        <v>21</v>
      </c>
      <c r="M23" s="169">
        <f>G23*(1+L23/100)</f>
        <v>0</v>
      </c>
      <c r="N23" s="167">
        <v>1</v>
      </c>
      <c r="O23" s="167">
        <f>ROUND(E23*N23,2)</f>
        <v>36650.25</v>
      </c>
      <c r="P23" s="167">
        <v>0</v>
      </c>
      <c r="Q23" s="167">
        <f>ROUND(E23*P23,2)</f>
        <v>0</v>
      </c>
      <c r="R23" s="169"/>
      <c r="S23" s="169" t="s">
        <v>267</v>
      </c>
      <c r="T23" s="170" t="s">
        <v>275</v>
      </c>
      <c r="U23" s="152">
        <v>0</v>
      </c>
      <c r="V23" s="152">
        <f>ROUND(E23*U23,2)</f>
        <v>0</v>
      </c>
      <c r="W23" s="152"/>
      <c r="X23" s="152" t="s">
        <v>276</v>
      </c>
      <c r="Y23" s="152" t="s">
        <v>236</v>
      </c>
      <c r="Z23" s="141"/>
      <c r="AA23" s="141"/>
      <c r="AB23" s="141"/>
      <c r="AC23" s="141"/>
      <c r="AD23" s="141"/>
      <c r="AE23" s="141"/>
      <c r="AF23" s="141"/>
      <c r="AG23" s="141" t="s">
        <v>277</v>
      </c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</row>
    <row r="24" spans="1:60" outlineLevel="2" x14ac:dyDescent="0.2">
      <c r="A24" s="148"/>
      <c r="B24" s="149"/>
      <c r="C24" s="182" t="s">
        <v>585</v>
      </c>
      <c r="D24" s="154"/>
      <c r="E24" s="155">
        <v>36650.25</v>
      </c>
      <c r="F24" s="152"/>
      <c r="G24" s="152"/>
      <c r="H24" s="152"/>
      <c r="I24" s="152"/>
      <c r="J24" s="152"/>
      <c r="K24" s="152"/>
      <c r="L24" s="152"/>
      <c r="M24" s="152"/>
      <c r="N24" s="151"/>
      <c r="O24" s="151"/>
      <c r="P24" s="151"/>
      <c r="Q24" s="151"/>
      <c r="R24" s="152"/>
      <c r="S24" s="152"/>
      <c r="T24" s="152"/>
      <c r="U24" s="152"/>
      <c r="V24" s="152"/>
      <c r="W24" s="152"/>
      <c r="X24" s="152"/>
      <c r="Y24" s="152"/>
      <c r="Z24" s="141"/>
      <c r="AA24" s="141"/>
      <c r="AB24" s="141"/>
      <c r="AC24" s="141"/>
      <c r="AD24" s="141"/>
      <c r="AE24" s="141"/>
      <c r="AF24" s="141"/>
      <c r="AG24" s="141" t="s">
        <v>241</v>
      </c>
      <c r="AH24" s="141">
        <v>0</v>
      </c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</row>
    <row r="25" spans="1:60" x14ac:dyDescent="0.2">
      <c r="A25" s="157" t="s">
        <v>228</v>
      </c>
      <c r="B25" s="158" t="s">
        <v>116</v>
      </c>
      <c r="C25" s="180" t="s">
        <v>117</v>
      </c>
      <c r="D25" s="159"/>
      <c r="E25" s="160"/>
      <c r="F25" s="161"/>
      <c r="G25" s="161">
        <f>SUMIF(AG26:AG43,"&lt;&gt;NOR",G26:G43)</f>
        <v>0</v>
      </c>
      <c r="H25" s="161"/>
      <c r="I25" s="161">
        <f>SUM(I26:I43)</f>
        <v>0</v>
      </c>
      <c r="J25" s="161"/>
      <c r="K25" s="161">
        <f>SUM(K26:K43)</f>
        <v>0</v>
      </c>
      <c r="L25" s="161"/>
      <c r="M25" s="161">
        <f>SUM(M26:M43)</f>
        <v>0</v>
      </c>
      <c r="N25" s="160"/>
      <c r="O25" s="160">
        <f>SUM(O26:O43)</f>
        <v>7784.57</v>
      </c>
      <c r="P25" s="160"/>
      <c r="Q25" s="160">
        <f>SUM(Q26:Q43)</f>
        <v>0</v>
      </c>
      <c r="R25" s="161"/>
      <c r="S25" s="161"/>
      <c r="T25" s="162"/>
      <c r="U25" s="156"/>
      <c r="V25" s="156">
        <f>SUM(V26:V43)</f>
        <v>5165.2400000000007</v>
      </c>
      <c r="W25" s="156"/>
      <c r="X25" s="156"/>
      <c r="Y25" s="156"/>
      <c r="AG25" t="s">
        <v>229</v>
      </c>
    </row>
    <row r="26" spans="1:60" ht="22.5" outlineLevel="1" x14ac:dyDescent="0.2">
      <c r="A26" s="164">
        <v>8</v>
      </c>
      <c r="B26" s="165" t="s">
        <v>281</v>
      </c>
      <c r="C26" s="181" t="s">
        <v>282</v>
      </c>
      <c r="D26" s="166" t="s">
        <v>283</v>
      </c>
      <c r="E26" s="167">
        <v>2700</v>
      </c>
      <c r="F26" s="168"/>
      <c r="G26" s="169">
        <f>ROUND(E26*F26,2)</f>
        <v>0</v>
      </c>
      <c r="H26" s="168"/>
      <c r="I26" s="169">
        <f>ROUND(E26*H26,2)</f>
        <v>0</v>
      </c>
      <c r="J26" s="168"/>
      <c r="K26" s="169">
        <f>ROUND(E26*J26,2)</f>
        <v>0</v>
      </c>
      <c r="L26" s="169">
        <v>21</v>
      </c>
      <c r="M26" s="169">
        <f>G26*(1+L26/100)</f>
        <v>0</v>
      </c>
      <c r="N26" s="167">
        <v>0</v>
      </c>
      <c r="O26" s="167">
        <f>ROUND(E26*N26,2)</f>
        <v>0</v>
      </c>
      <c r="P26" s="167">
        <v>0</v>
      </c>
      <c r="Q26" s="167">
        <f>ROUND(E26*P26,2)</f>
        <v>0</v>
      </c>
      <c r="R26" s="169" t="s">
        <v>284</v>
      </c>
      <c r="S26" s="169" t="s">
        <v>234</v>
      </c>
      <c r="T26" s="170" t="s">
        <v>234</v>
      </c>
      <c r="U26" s="152">
        <v>0.15</v>
      </c>
      <c r="V26" s="152">
        <f>ROUND(E26*U26,2)</f>
        <v>405</v>
      </c>
      <c r="W26" s="152"/>
      <c r="X26" s="152" t="s">
        <v>285</v>
      </c>
      <c r="Y26" s="152" t="s">
        <v>236</v>
      </c>
      <c r="Z26" s="141"/>
      <c r="AA26" s="141"/>
      <c r="AB26" s="141"/>
      <c r="AC26" s="141"/>
      <c r="AD26" s="141"/>
      <c r="AE26" s="141"/>
      <c r="AF26" s="141"/>
      <c r="AG26" s="141" t="s">
        <v>286</v>
      </c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</row>
    <row r="27" spans="1:60" outlineLevel="2" x14ac:dyDescent="0.2">
      <c r="A27" s="148"/>
      <c r="B27" s="149"/>
      <c r="C27" s="265" t="s">
        <v>287</v>
      </c>
      <c r="D27" s="266"/>
      <c r="E27" s="266"/>
      <c r="F27" s="266"/>
      <c r="G27" s="266"/>
      <c r="H27" s="152"/>
      <c r="I27" s="152"/>
      <c r="J27" s="152"/>
      <c r="K27" s="152"/>
      <c r="L27" s="152"/>
      <c r="M27" s="152"/>
      <c r="N27" s="151"/>
      <c r="O27" s="151"/>
      <c r="P27" s="151"/>
      <c r="Q27" s="151"/>
      <c r="R27" s="152"/>
      <c r="S27" s="152"/>
      <c r="T27" s="152"/>
      <c r="U27" s="152"/>
      <c r="V27" s="152"/>
      <c r="W27" s="152"/>
      <c r="X27" s="152"/>
      <c r="Y27" s="152"/>
      <c r="Z27" s="141"/>
      <c r="AA27" s="141"/>
      <c r="AB27" s="141"/>
      <c r="AC27" s="141"/>
      <c r="AD27" s="141"/>
      <c r="AE27" s="141"/>
      <c r="AF27" s="141"/>
      <c r="AG27" s="141" t="s">
        <v>239</v>
      </c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71" t="str">
        <f>C27</f>
        <v>z rostlé horniny tř.1 - 4 pod násypy z hornin soudržných do 92% PS a hornin nesoudržných sypkých relativní ulehlosti I(d) do 0,8</v>
      </c>
      <c r="BB27" s="141"/>
      <c r="BC27" s="141"/>
      <c r="BD27" s="141"/>
      <c r="BE27" s="141"/>
      <c r="BF27" s="141"/>
      <c r="BG27" s="141"/>
      <c r="BH27" s="141"/>
    </row>
    <row r="28" spans="1:60" outlineLevel="2" x14ac:dyDescent="0.2">
      <c r="A28" s="148"/>
      <c r="B28" s="149"/>
      <c r="C28" s="182" t="s">
        <v>586</v>
      </c>
      <c r="D28" s="154"/>
      <c r="E28" s="155">
        <v>2700</v>
      </c>
      <c r="F28" s="152"/>
      <c r="G28" s="152"/>
      <c r="H28" s="152"/>
      <c r="I28" s="152"/>
      <c r="J28" s="152"/>
      <c r="K28" s="152"/>
      <c r="L28" s="152"/>
      <c r="M28" s="152"/>
      <c r="N28" s="151"/>
      <c r="O28" s="151"/>
      <c r="P28" s="151"/>
      <c r="Q28" s="151"/>
      <c r="R28" s="152"/>
      <c r="S28" s="152"/>
      <c r="T28" s="152"/>
      <c r="U28" s="152"/>
      <c r="V28" s="152"/>
      <c r="W28" s="152"/>
      <c r="X28" s="152"/>
      <c r="Y28" s="152"/>
      <c r="Z28" s="141"/>
      <c r="AA28" s="141"/>
      <c r="AB28" s="141"/>
      <c r="AC28" s="141"/>
      <c r="AD28" s="141"/>
      <c r="AE28" s="141"/>
      <c r="AF28" s="141"/>
      <c r="AG28" s="141" t="s">
        <v>241</v>
      </c>
      <c r="AH28" s="141">
        <v>0</v>
      </c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/>
      <c r="BH28" s="141"/>
    </row>
    <row r="29" spans="1:60" outlineLevel="1" x14ac:dyDescent="0.2">
      <c r="A29" s="164">
        <v>9</v>
      </c>
      <c r="B29" s="165" t="s">
        <v>587</v>
      </c>
      <c r="C29" s="181" t="s">
        <v>588</v>
      </c>
      <c r="D29" s="166" t="s">
        <v>244</v>
      </c>
      <c r="E29" s="167">
        <v>3375</v>
      </c>
      <c r="F29" s="168"/>
      <c r="G29" s="169">
        <f>ROUND(E29*F29,2)</f>
        <v>0</v>
      </c>
      <c r="H29" s="168"/>
      <c r="I29" s="169">
        <f>ROUND(E29*H29,2)</f>
        <v>0</v>
      </c>
      <c r="J29" s="168"/>
      <c r="K29" s="169">
        <f>ROUND(E29*J29,2)</f>
        <v>0</v>
      </c>
      <c r="L29" s="169">
        <v>21</v>
      </c>
      <c r="M29" s="169">
        <f>G29*(1+L29/100)</f>
        <v>0</v>
      </c>
      <c r="N29" s="167">
        <v>1.8180000000000001</v>
      </c>
      <c r="O29" s="167">
        <f>ROUND(E29*N29,2)</f>
        <v>6135.75</v>
      </c>
      <c r="P29" s="167">
        <v>0</v>
      </c>
      <c r="Q29" s="167">
        <f>ROUND(E29*P29,2)</f>
        <v>0</v>
      </c>
      <c r="R29" s="169" t="s">
        <v>290</v>
      </c>
      <c r="S29" s="169" t="s">
        <v>234</v>
      </c>
      <c r="T29" s="170" t="s">
        <v>234</v>
      </c>
      <c r="U29" s="152">
        <v>1.085</v>
      </c>
      <c r="V29" s="152">
        <f>ROUND(E29*U29,2)</f>
        <v>3661.88</v>
      </c>
      <c r="W29" s="152"/>
      <c r="X29" s="152" t="s">
        <v>285</v>
      </c>
      <c r="Y29" s="152" t="s">
        <v>236</v>
      </c>
      <c r="Z29" s="141"/>
      <c r="AA29" s="141"/>
      <c r="AB29" s="141"/>
      <c r="AC29" s="141"/>
      <c r="AD29" s="141"/>
      <c r="AE29" s="141"/>
      <c r="AF29" s="141"/>
      <c r="AG29" s="141" t="s">
        <v>286</v>
      </c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</row>
    <row r="30" spans="1:60" outlineLevel="2" x14ac:dyDescent="0.2">
      <c r="A30" s="148"/>
      <c r="B30" s="149"/>
      <c r="C30" s="182" t="s">
        <v>589</v>
      </c>
      <c r="D30" s="154"/>
      <c r="E30" s="155"/>
      <c r="F30" s="152"/>
      <c r="G30" s="152"/>
      <c r="H30" s="152"/>
      <c r="I30" s="152"/>
      <c r="J30" s="152"/>
      <c r="K30" s="152"/>
      <c r="L30" s="152"/>
      <c r="M30" s="152"/>
      <c r="N30" s="151"/>
      <c r="O30" s="151"/>
      <c r="P30" s="151"/>
      <c r="Q30" s="151"/>
      <c r="R30" s="152"/>
      <c r="S30" s="152"/>
      <c r="T30" s="152"/>
      <c r="U30" s="152"/>
      <c r="V30" s="152"/>
      <c r="W30" s="152"/>
      <c r="X30" s="152"/>
      <c r="Y30" s="152"/>
      <c r="Z30" s="141"/>
      <c r="AA30" s="141"/>
      <c r="AB30" s="141"/>
      <c r="AC30" s="141"/>
      <c r="AD30" s="141"/>
      <c r="AE30" s="141"/>
      <c r="AF30" s="141"/>
      <c r="AG30" s="141" t="s">
        <v>241</v>
      </c>
      <c r="AH30" s="141">
        <v>0</v>
      </c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</row>
    <row r="31" spans="1:60" outlineLevel="3" x14ac:dyDescent="0.2">
      <c r="A31" s="148"/>
      <c r="B31" s="149"/>
      <c r="C31" s="182" t="s">
        <v>590</v>
      </c>
      <c r="D31" s="154"/>
      <c r="E31" s="155">
        <v>3375</v>
      </c>
      <c r="F31" s="152"/>
      <c r="G31" s="152"/>
      <c r="H31" s="152"/>
      <c r="I31" s="152"/>
      <c r="J31" s="152"/>
      <c r="K31" s="152"/>
      <c r="L31" s="152"/>
      <c r="M31" s="152"/>
      <c r="N31" s="151"/>
      <c r="O31" s="151"/>
      <c r="P31" s="151"/>
      <c r="Q31" s="151"/>
      <c r="R31" s="152"/>
      <c r="S31" s="152"/>
      <c r="T31" s="152"/>
      <c r="U31" s="152"/>
      <c r="V31" s="152"/>
      <c r="W31" s="152"/>
      <c r="X31" s="152"/>
      <c r="Y31" s="152"/>
      <c r="Z31" s="141"/>
      <c r="AA31" s="141"/>
      <c r="AB31" s="141"/>
      <c r="AC31" s="141"/>
      <c r="AD31" s="141"/>
      <c r="AE31" s="141"/>
      <c r="AF31" s="141"/>
      <c r="AG31" s="141" t="s">
        <v>241</v>
      </c>
      <c r="AH31" s="141">
        <v>0</v>
      </c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</row>
    <row r="32" spans="1:60" outlineLevel="1" x14ac:dyDescent="0.2">
      <c r="A32" s="164">
        <v>10</v>
      </c>
      <c r="B32" s="165" t="s">
        <v>288</v>
      </c>
      <c r="C32" s="181" t="s">
        <v>289</v>
      </c>
      <c r="D32" s="166" t="s">
        <v>244</v>
      </c>
      <c r="E32" s="167">
        <v>675</v>
      </c>
      <c r="F32" s="168"/>
      <c r="G32" s="169">
        <f>ROUND(E32*F32,2)</f>
        <v>0</v>
      </c>
      <c r="H32" s="168"/>
      <c r="I32" s="169">
        <f>ROUND(E32*H32,2)</f>
        <v>0</v>
      </c>
      <c r="J32" s="168"/>
      <c r="K32" s="169">
        <f>ROUND(E32*J32,2)</f>
        <v>0</v>
      </c>
      <c r="L32" s="169">
        <v>21</v>
      </c>
      <c r="M32" s="169">
        <f>G32*(1+L32/100)</f>
        <v>0</v>
      </c>
      <c r="N32" s="167">
        <v>2.16</v>
      </c>
      <c r="O32" s="167">
        <f>ROUND(E32*N32,2)</f>
        <v>1458</v>
      </c>
      <c r="P32" s="167">
        <v>0</v>
      </c>
      <c r="Q32" s="167">
        <f>ROUND(E32*P32,2)</f>
        <v>0</v>
      </c>
      <c r="R32" s="169" t="s">
        <v>290</v>
      </c>
      <c r="S32" s="169" t="s">
        <v>234</v>
      </c>
      <c r="T32" s="170" t="s">
        <v>234</v>
      </c>
      <c r="U32" s="152">
        <v>1.085</v>
      </c>
      <c r="V32" s="152">
        <f>ROUND(E32*U32,2)</f>
        <v>732.38</v>
      </c>
      <c r="W32" s="152"/>
      <c r="X32" s="152" t="s">
        <v>285</v>
      </c>
      <c r="Y32" s="152" t="s">
        <v>236</v>
      </c>
      <c r="Z32" s="141"/>
      <c r="AA32" s="141"/>
      <c r="AB32" s="141"/>
      <c r="AC32" s="141"/>
      <c r="AD32" s="141"/>
      <c r="AE32" s="141"/>
      <c r="AF32" s="141"/>
      <c r="AG32" s="141" t="s">
        <v>286</v>
      </c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</row>
    <row r="33" spans="1:60" outlineLevel="2" x14ac:dyDescent="0.2">
      <c r="A33" s="148"/>
      <c r="B33" s="149"/>
      <c r="C33" s="182" t="s">
        <v>589</v>
      </c>
      <c r="D33" s="154"/>
      <c r="E33" s="155"/>
      <c r="F33" s="152"/>
      <c r="G33" s="152"/>
      <c r="H33" s="152"/>
      <c r="I33" s="152"/>
      <c r="J33" s="152"/>
      <c r="K33" s="152"/>
      <c r="L33" s="152"/>
      <c r="M33" s="152"/>
      <c r="N33" s="151"/>
      <c r="O33" s="151"/>
      <c r="P33" s="151"/>
      <c r="Q33" s="151"/>
      <c r="R33" s="152"/>
      <c r="S33" s="152"/>
      <c r="T33" s="152"/>
      <c r="U33" s="152"/>
      <c r="V33" s="152"/>
      <c r="W33" s="152"/>
      <c r="X33" s="152"/>
      <c r="Y33" s="152"/>
      <c r="Z33" s="141"/>
      <c r="AA33" s="141"/>
      <c r="AB33" s="141"/>
      <c r="AC33" s="141"/>
      <c r="AD33" s="141"/>
      <c r="AE33" s="141"/>
      <c r="AF33" s="141"/>
      <c r="AG33" s="141" t="s">
        <v>241</v>
      </c>
      <c r="AH33" s="141">
        <v>0</v>
      </c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</row>
    <row r="34" spans="1:60" outlineLevel="3" x14ac:dyDescent="0.2">
      <c r="A34" s="148"/>
      <c r="B34" s="149"/>
      <c r="C34" s="182" t="s">
        <v>591</v>
      </c>
      <c r="D34" s="154"/>
      <c r="E34" s="155">
        <v>675</v>
      </c>
      <c r="F34" s="152"/>
      <c r="G34" s="152"/>
      <c r="H34" s="152"/>
      <c r="I34" s="152"/>
      <c r="J34" s="152"/>
      <c r="K34" s="152"/>
      <c r="L34" s="152"/>
      <c r="M34" s="152"/>
      <c r="N34" s="151"/>
      <c r="O34" s="151"/>
      <c r="P34" s="151"/>
      <c r="Q34" s="151"/>
      <c r="R34" s="152"/>
      <c r="S34" s="152"/>
      <c r="T34" s="152"/>
      <c r="U34" s="152"/>
      <c r="V34" s="152"/>
      <c r="W34" s="152"/>
      <c r="X34" s="152"/>
      <c r="Y34" s="152"/>
      <c r="Z34" s="141"/>
      <c r="AA34" s="141"/>
      <c r="AB34" s="141"/>
      <c r="AC34" s="141"/>
      <c r="AD34" s="141"/>
      <c r="AE34" s="141"/>
      <c r="AF34" s="141"/>
      <c r="AG34" s="141" t="s">
        <v>241</v>
      </c>
      <c r="AH34" s="141">
        <v>0</v>
      </c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</row>
    <row r="35" spans="1:60" ht="22.5" outlineLevel="1" x14ac:dyDescent="0.2">
      <c r="A35" s="164">
        <v>11</v>
      </c>
      <c r="B35" s="165" t="s">
        <v>297</v>
      </c>
      <c r="C35" s="181" t="s">
        <v>298</v>
      </c>
      <c r="D35" s="166" t="s">
        <v>299</v>
      </c>
      <c r="E35" s="167">
        <v>400</v>
      </c>
      <c r="F35" s="168"/>
      <c r="G35" s="169">
        <f>ROUND(E35*F35,2)</f>
        <v>0</v>
      </c>
      <c r="H35" s="168"/>
      <c r="I35" s="169">
        <f>ROUND(E35*H35,2)</f>
        <v>0</v>
      </c>
      <c r="J35" s="168"/>
      <c r="K35" s="169">
        <f>ROUND(E35*J35,2)</f>
        <v>0</v>
      </c>
      <c r="L35" s="169">
        <v>21</v>
      </c>
      <c r="M35" s="169">
        <f>G35*(1+L35/100)</f>
        <v>0</v>
      </c>
      <c r="N35" s="167">
        <v>0.43683</v>
      </c>
      <c r="O35" s="167">
        <f>ROUND(E35*N35,2)</f>
        <v>174.73</v>
      </c>
      <c r="P35" s="167">
        <v>0</v>
      </c>
      <c r="Q35" s="167">
        <f>ROUND(E35*P35,2)</f>
        <v>0</v>
      </c>
      <c r="R35" s="169" t="s">
        <v>233</v>
      </c>
      <c r="S35" s="169" t="s">
        <v>234</v>
      </c>
      <c r="T35" s="170" t="s">
        <v>234</v>
      </c>
      <c r="U35" s="152">
        <v>0.78512999999999999</v>
      </c>
      <c r="V35" s="152">
        <f>ROUND(E35*U35,2)</f>
        <v>314.05</v>
      </c>
      <c r="W35" s="152"/>
      <c r="X35" s="152" t="s">
        <v>235</v>
      </c>
      <c r="Y35" s="152" t="s">
        <v>236</v>
      </c>
      <c r="Z35" s="141"/>
      <c r="AA35" s="141"/>
      <c r="AB35" s="141"/>
      <c r="AC35" s="141"/>
      <c r="AD35" s="141"/>
      <c r="AE35" s="141"/>
      <c r="AF35" s="141"/>
      <c r="AG35" s="141" t="s">
        <v>237</v>
      </c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</row>
    <row r="36" spans="1:60" ht="22.5" outlineLevel="2" x14ac:dyDescent="0.2">
      <c r="A36" s="148"/>
      <c r="B36" s="149"/>
      <c r="C36" s="265" t="s">
        <v>300</v>
      </c>
      <c r="D36" s="266"/>
      <c r="E36" s="266"/>
      <c r="F36" s="266"/>
      <c r="G36" s="266"/>
      <c r="H36" s="152"/>
      <c r="I36" s="152"/>
      <c r="J36" s="152"/>
      <c r="K36" s="152"/>
      <c r="L36" s="152"/>
      <c r="M36" s="152"/>
      <c r="N36" s="151"/>
      <c r="O36" s="151"/>
      <c r="P36" s="151"/>
      <c r="Q36" s="151"/>
      <c r="R36" s="152"/>
      <c r="S36" s="152"/>
      <c r="T36" s="152"/>
      <c r="U36" s="152"/>
      <c r="V36" s="152"/>
      <c r="W36" s="152"/>
      <c r="X36" s="152"/>
      <c r="Y36" s="152"/>
      <c r="Z36" s="141"/>
      <c r="AA36" s="141"/>
      <c r="AB36" s="141"/>
      <c r="AC36" s="141"/>
      <c r="AD36" s="141"/>
      <c r="AE36" s="141"/>
      <c r="AF36" s="141"/>
      <c r="AG36" s="141" t="s">
        <v>239</v>
      </c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71" t="str">
        <f>C36</f>
        <v>Lože pro trativody, položení trubek, obsyp potrubí sypaninou z vhodných hornin, nebo materiálem připraveným podél výkopu ve vzdálenosti do 3 m od jeho kraje.  Bez výkopu rýhy.</v>
      </c>
      <c r="BB36" s="141"/>
      <c r="BC36" s="141"/>
      <c r="BD36" s="141"/>
      <c r="BE36" s="141"/>
      <c r="BF36" s="141"/>
      <c r="BG36" s="141"/>
      <c r="BH36" s="141"/>
    </row>
    <row r="37" spans="1:60" outlineLevel="2" x14ac:dyDescent="0.2">
      <c r="A37" s="148"/>
      <c r="B37" s="149"/>
      <c r="C37" s="182" t="s">
        <v>592</v>
      </c>
      <c r="D37" s="154"/>
      <c r="E37" s="155">
        <v>400</v>
      </c>
      <c r="F37" s="152"/>
      <c r="G37" s="152"/>
      <c r="H37" s="152"/>
      <c r="I37" s="152"/>
      <c r="J37" s="152"/>
      <c r="K37" s="152"/>
      <c r="L37" s="152"/>
      <c r="M37" s="152"/>
      <c r="N37" s="151"/>
      <c r="O37" s="151"/>
      <c r="P37" s="151"/>
      <c r="Q37" s="151"/>
      <c r="R37" s="152"/>
      <c r="S37" s="152"/>
      <c r="T37" s="152"/>
      <c r="U37" s="152"/>
      <c r="V37" s="152"/>
      <c r="W37" s="152"/>
      <c r="X37" s="152"/>
      <c r="Y37" s="152"/>
      <c r="Z37" s="141"/>
      <c r="AA37" s="141"/>
      <c r="AB37" s="141"/>
      <c r="AC37" s="141"/>
      <c r="AD37" s="141"/>
      <c r="AE37" s="141"/>
      <c r="AF37" s="141"/>
      <c r="AG37" s="141" t="s">
        <v>241</v>
      </c>
      <c r="AH37" s="141">
        <v>0</v>
      </c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</row>
    <row r="38" spans="1:60" outlineLevel="1" x14ac:dyDescent="0.2">
      <c r="A38" s="164">
        <v>12</v>
      </c>
      <c r="B38" s="165" t="s">
        <v>311</v>
      </c>
      <c r="C38" s="181" t="s">
        <v>312</v>
      </c>
      <c r="D38" s="166" t="s">
        <v>283</v>
      </c>
      <c r="E38" s="167">
        <v>3105</v>
      </c>
      <c r="F38" s="168"/>
      <c r="G38" s="169">
        <f>ROUND(E38*F38,2)</f>
        <v>0</v>
      </c>
      <c r="H38" s="168"/>
      <c r="I38" s="169">
        <f>ROUND(E38*H38,2)</f>
        <v>0</v>
      </c>
      <c r="J38" s="168"/>
      <c r="K38" s="169">
        <f>ROUND(E38*J38,2)</f>
        <v>0</v>
      </c>
      <c r="L38" s="169">
        <v>21</v>
      </c>
      <c r="M38" s="169">
        <f>G38*(1+L38/100)</f>
        <v>0</v>
      </c>
      <c r="N38" s="167">
        <v>0</v>
      </c>
      <c r="O38" s="167">
        <f>ROUND(E38*N38,2)</f>
        <v>0</v>
      </c>
      <c r="P38" s="167">
        <v>0</v>
      </c>
      <c r="Q38" s="167">
        <f>ROUND(E38*P38,2)</f>
        <v>0</v>
      </c>
      <c r="R38" s="169"/>
      <c r="S38" s="169" t="s">
        <v>267</v>
      </c>
      <c r="T38" s="170" t="s">
        <v>275</v>
      </c>
      <c r="U38" s="152">
        <v>0</v>
      </c>
      <c r="V38" s="152">
        <f>ROUND(E38*U38,2)</f>
        <v>0</v>
      </c>
      <c r="W38" s="152"/>
      <c r="X38" s="152" t="s">
        <v>235</v>
      </c>
      <c r="Y38" s="152" t="s">
        <v>236</v>
      </c>
      <c r="Z38" s="141"/>
      <c r="AA38" s="141"/>
      <c r="AB38" s="141"/>
      <c r="AC38" s="141"/>
      <c r="AD38" s="141"/>
      <c r="AE38" s="141"/>
      <c r="AF38" s="141"/>
      <c r="AG38" s="141" t="s">
        <v>237</v>
      </c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/>
      <c r="BG38" s="141"/>
      <c r="BH38" s="141"/>
    </row>
    <row r="39" spans="1:60" outlineLevel="2" x14ac:dyDescent="0.2">
      <c r="A39" s="148"/>
      <c r="B39" s="149"/>
      <c r="C39" s="253" t="s">
        <v>313</v>
      </c>
      <c r="D39" s="254"/>
      <c r="E39" s="254"/>
      <c r="F39" s="254"/>
      <c r="G39" s="254"/>
      <c r="H39" s="152"/>
      <c r="I39" s="152"/>
      <c r="J39" s="152"/>
      <c r="K39" s="152"/>
      <c r="L39" s="152"/>
      <c r="M39" s="152"/>
      <c r="N39" s="151"/>
      <c r="O39" s="151"/>
      <c r="P39" s="151"/>
      <c r="Q39" s="151"/>
      <c r="R39" s="152"/>
      <c r="S39" s="152"/>
      <c r="T39" s="152"/>
      <c r="U39" s="152"/>
      <c r="V39" s="152"/>
      <c r="W39" s="152"/>
      <c r="X39" s="152"/>
      <c r="Y39" s="152"/>
      <c r="Z39" s="141"/>
      <c r="AA39" s="141"/>
      <c r="AB39" s="141"/>
      <c r="AC39" s="141"/>
      <c r="AD39" s="141"/>
      <c r="AE39" s="141"/>
      <c r="AF39" s="141"/>
      <c r="AG39" s="141" t="s">
        <v>246</v>
      </c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1"/>
      <c r="BH39" s="141"/>
    </row>
    <row r="40" spans="1:60" outlineLevel="2" x14ac:dyDescent="0.2">
      <c r="A40" s="148"/>
      <c r="B40" s="149"/>
      <c r="C40" s="182" t="s">
        <v>593</v>
      </c>
      <c r="D40" s="154"/>
      <c r="E40" s="155">
        <v>3105</v>
      </c>
      <c r="F40" s="152"/>
      <c r="G40" s="152"/>
      <c r="H40" s="152"/>
      <c r="I40" s="152"/>
      <c r="J40" s="152"/>
      <c r="K40" s="152"/>
      <c r="L40" s="152"/>
      <c r="M40" s="152"/>
      <c r="N40" s="151"/>
      <c r="O40" s="151"/>
      <c r="P40" s="151"/>
      <c r="Q40" s="151"/>
      <c r="R40" s="152"/>
      <c r="S40" s="152"/>
      <c r="T40" s="152"/>
      <c r="U40" s="152"/>
      <c r="V40" s="152"/>
      <c r="W40" s="152"/>
      <c r="X40" s="152"/>
      <c r="Y40" s="152"/>
      <c r="Z40" s="141"/>
      <c r="AA40" s="141"/>
      <c r="AB40" s="141"/>
      <c r="AC40" s="141"/>
      <c r="AD40" s="141"/>
      <c r="AE40" s="141"/>
      <c r="AF40" s="141"/>
      <c r="AG40" s="141" t="s">
        <v>241</v>
      </c>
      <c r="AH40" s="141">
        <v>0</v>
      </c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1"/>
      <c r="BH40" s="141"/>
    </row>
    <row r="41" spans="1:60" outlineLevel="1" x14ac:dyDescent="0.2">
      <c r="A41" s="164">
        <v>13</v>
      </c>
      <c r="B41" s="165" t="s">
        <v>315</v>
      </c>
      <c r="C41" s="181" t="s">
        <v>316</v>
      </c>
      <c r="D41" s="166" t="s">
        <v>317</v>
      </c>
      <c r="E41" s="167">
        <v>8</v>
      </c>
      <c r="F41" s="168"/>
      <c r="G41" s="169">
        <f>ROUND(E41*F41,2)</f>
        <v>0</v>
      </c>
      <c r="H41" s="168"/>
      <c r="I41" s="169">
        <f>ROUND(E41*H41,2)</f>
        <v>0</v>
      </c>
      <c r="J41" s="168"/>
      <c r="K41" s="169">
        <f>ROUND(E41*J41,2)</f>
        <v>0</v>
      </c>
      <c r="L41" s="169">
        <v>21</v>
      </c>
      <c r="M41" s="169">
        <f>G41*(1+L41/100)</f>
        <v>0</v>
      </c>
      <c r="N41" s="167">
        <v>2.0111599999999998</v>
      </c>
      <c r="O41" s="167">
        <f>ROUND(E41*N41,2)</f>
        <v>16.09</v>
      </c>
      <c r="P41" s="167">
        <v>0</v>
      </c>
      <c r="Q41" s="167">
        <f>ROUND(E41*P41,2)</f>
        <v>0</v>
      </c>
      <c r="R41" s="169"/>
      <c r="S41" s="169" t="s">
        <v>267</v>
      </c>
      <c r="T41" s="170" t="s">
        <v>275</v>
      </c>
      <c r="U41" s="152">
        <v>6.4911500000000002</v>
      </c>
      <c r="V41" s="152">
        <f>ROUND(E41*U41,2)</f>
        <v>51.93</v>
      </c>
      <c r="W41" s="152"/>
      <c r="X41" s="152" t="s">
        <v>235</v>
      </c>
      <c r="Y41" s="152" t="s">
        <v>236</v>
      </c>
      <c r="Z41" s="141"/>
      <c r="AA41" s="141"/>
      <c r="AB41" s="141"/>
      <c r="AC41" s="141"/>
      <c r="AD41" s="141"/>
      <c r="AE41" s="141"/>
      <c r="AF41" s="141"/>
      <c r="AG41" s="141" t="s">
        <v>237</v>
      </c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/>
      <c r="BG41" s="141"/>
      <c r="BH41" s="141"/>
    </row>
    <row r="42" spans="1:60" outlineLevel="2" x14ac:dyDescent="0.2">
      <c r="A42" s="148"/>
      <c r="B42" s="149"/>
      <c r="C42" s="253" t="s">
        <v>318</v>
      </c>
      <c r="D42" s="254"/>
      <c r="E42" s="254"/>
      <c r="F42" s="254"/>
      <c r="G42" s="254"/>
      <c r="H42" s="152"/>
      <c r="I42" s="152"/>
      <c r="J42" s="152"/>
      <c r="K42" s="152"/>
      <c r="L42" s="152"/>
      <c r="M42" s="152"/>
      <c r="N42" s="151"/>
      <c r="O42" s="151"/>
      <c r="P42" s="151"/>
      <c r="Q42" s="151"/>
      <c r="R42" s="152"/>
      <c r="S42" s="152"/>
      <c r="T42" s="152"/>
      <c r="U42" s="152"/>
      <c r="V42" s="152"/>
      <c r="W42" s="152"/>
      <c r="X42" s="152"/>
      <c r="Y42" s="152"/>
      <c r="Z42" s="141"/>
      <c r="AA42" s="141"/>
      <c r="AB42" s="141"/>
      <c r="AC42" s="141"/>
      <c r="AD42" s="141"/>
      <c r="AE42" s="141"/>
      <c r="AF42" s="141"/>
      <c r="AG42" s="141" t="s">
        <v>246</v>
      </c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1"/>
      <c r="BH42" s="141"/>
    </row>
    <row r="43" spans="1:60" outlineLevel="2" x14ac:dyDescent="0.2">
      <c r="A43" s="148"/>
      <c r="B43" s="149"/>
      <c r="C43" s="182" t="s">
        <v>594</v>
      </c>
      <c r="D43" s="154"/>
      <c r="E43" s="155">
        <v>8</v>
      </c>
      <c r="F43" s="152"/>
      <c r="G43" s="152"/>
      <c r="H43" s="152"/>
      <c r="I43" s="152"/>
      <c r="J43" s="152"/>
      <c r="K43" s="152"/>
      <c r="L43" s="152"/>
      <c r="M43" s="152"/>
      <c r="N43" s="151"/>
      <c r="O43" s="151"/>
      <c r="P43" s="151"/>
      <c r="Q43" s="151"/>
      <c r="R43" s="152"/>
      <c r="S43" s="152"/>
      <c r="T43" s="152"/>
      <c r="U43" s="152"/>
      <c r="V43" s="152"/>
      <c r="W43" s="152"/>
      <c r="X43" s="152"/>
      <c r="Y43" s="152"/>
      <c r="Z43" s="141"/>
      <c r="AA43" s="141"/>
      <c r="AB43" s="141"/>
      <c r="AC43" s="141"/>
      <c r="AD43" s="141"/>
      <c r="AE43" s="141"/>
      <c r="AF43" s="141"/>
      <c r="AG43" s="141" t="s">
        <v>241</v>
      </c>
      <c r="AH43" s="141">
        <v>0</v>
      </c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</row>
    <row r="44" spans="1:60" x14ac:dyDescent="0.2">
      <c r="A44" s="157" t="s">
        <v>228</v>
      </c>
      <c r="B44" s="158" t="s">
        <v>122</v>
      </c>
      <c r="C44" s="180" t="s">
        <v>123</v>
      </c>
      <c r="D44" s="159"/>
      <c r="E44" s="160"/>
      <c r="F44" s="161"/>
      <c r="G44" s="161">
        <f>SUMIF(AG45:AG75,"&lt;&gt;NOR",G45:G75)</f>
        <v>0</v>
      </c>
      <c r="H44" s="161"/>
      <c r="I44" s="161">
        <f>SUM(I45:I75)</f>
        <v>0</v>
      </c>
      <c r="J44" s="161"/>
      <c r="K44" s="161">
        <f>SUM(K45:K75)</f>
        <v>0</v>
      </c>
      <c r="L44" s="161"/>
      <c r="M44" s="161">
        <f>SUM(M45:M75)</f>
        <v>0</v>
      </c>
      <c r="N44" s="160"/>
      <c r="O44" s="160">
        <f>SUM(O45:O75)</f>
        <v>13264.200000000003</v>
      </c>
      <c r="P44" s="160"/>
      <c r="Q44" s="160">
        <f>SUM(Q45:Q75)</f>
        <v>0</v>
      </c>
      <c r="R44" s="161"/>
      <c r="S44" s="161"/>
      <c r="T44" s="162"/>
      <c r="U44" s="156"/>
      <c r="V44" s="156">
        <f>SUM(V45:V75)</f>
        <v>73737.319999999992</v>
      </c>
      <c r="W44" s="156"/>
      <c r="X44" s="156"/>
      <c r="Y44" s="156"/>
      <c r="AG44" t="s">
        <v>229</v>
      </c>
    </row>
    <row r="45" spans="1:60" ht="22.5" outlineLevel="1" x14ac:dyDescent="0.2">
      <c r="A45" s="164">
        <v>14</v>
      </c>
      <c r="B45" s="165" t="s">
        <v>320</v>
      </c>
      <c r="C45" s="181" t="s">
        <v>321</v>
      </c>
      <c r="D45" s="166" t="s">
        <v>244</v>
      </c>
      <c r="E45" s="167">
        <v>270</v>
      </c>
      <c r="F45" s="168"/>
      <c r="G45" s="169">
        <f>ROUND(E45*F45,2)</f>
        <v>0</v>
      </c>
      <c r="H45" s="168"/>
      <c r="I45" s="169">
        <f>ROUND(E45*H45,2)</f>
        <v>0</v>
      </c>
      <c r="J45" s="168"/>
      <c r="K45" s="169">
        <f>ROUND(E45*J45,2)</f>
        <v>0</v>
      </c>
      <c r="L45" s="169">
        <v>21</v>
      </c>
      <c r="M45" s="169">
        <f>G45*(1+L45/100)</f>
        <v>0</v>
      </c>
      <c r="N45" s="167">
        <v>2.6125600000000002</v>
      </c>
      <c r="O45" s="167">
        <f>ROUND(E45*N45,2)</f>
        <v>705.39</v>
      </c>
      <c r="P45" s="167">
        <v>0</v>
      </c>
      <c r="Q45" s="167">
        <f>ROUND(E45*P45,2)</f>
        <v>0</v>
      </c>
      <c r="R45" s="169" t="s">
        <v>322</v>
      </c>
      <c r="S45" s="169" t="s">
        <v>234</v>
      </c>
      <c r="T45" s="170" t="s">
        <v>234</v>
      </c>
      <c r="U45" s="152">
        <v>3.0670000000000002</v>
      </c>
      <c r="V45" s="152">
        <f>ROUND(E45*U45,2)</f>
        <v>828.09</v>
      </c>
      <c r="W45" s="152"/>
      <c r="X45" s="152" t="s">
        <v>285</v>
      </c>
      <c r="Y45" s="152" t="s">
        <v>236</v>
      </c>
      <c r="Z45" s="141"/>
      <c r="AA45" s="141"/>
      <c r="AB45" s="141"/>
      <c r="AC45" s="141"/>
      <c r="AD45" s="141"/>
      <c r="AE45" s="141"/>
      <c r="AF45" s="141"/>
      <c r="AG45" s="141" t="s">
        <v>286</v>
      </c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/>
      <c r="BG45" s="141"/>
      <c r="BH45" s="141"/>
    </row>
    <row r="46" spans="1:60" ht="22.5" outlineLevel="2" x14ac:dyDescent="0.2">
      <c r="A46" s="148"/>
      <c r="B46" s="149"/>
      <c r="C46" s="265" t="s">
        <v>323</v>
      </c>
      <c r="D46" s="266"/>
      <c r="E46" s="266"/>
      <c r="F46" s="266"/>
      <c r="G46" s="266"/>
      <c r="H46" s="152"/>
      <c r="I46" s="152"/>
      <c r="J46" s="152"/>
      <c r="K46" s="152"/>
      <c r="L46" s="152"/>
      <c r="M46" s="152"/>
      <c r="N46" s="151"/>
      <c r="O46" s="151"/>
      <c r="P46" s="151"/>
      <c r="Q46" s="151"/>
      <c r="R46" s="152"/>
      <c r="S46" s="152"/>
      <c r="T46" s="152"/>
      <c r="U46" s="152"/>
      <c r="V46" s="152"/>
      <c r="W46" s="152"/>
      <c r="X46" s="152"/>
      <c r="Y46" s="152"/>
      <c r="Z46" s="141"/>
      <c r="AA46" s="141"/>
      <c r="AB46" s="141"/>
      <c r="AC46" s="141"/>
      <c r="AD46" s="141"/>
      <c r="AE46" s="141"/>
      <c r="AF46" s="141"/>
      <c r="AG46" s="141" t="s">
        <v>239</v>
      </c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71" t="str">
        <f>C46</f>
        <v>čistíren odpadních vod (mimo budovy), nádrží, vodojemů, žlabů nebo kanálů, včetně pomocného pracovního lešení o výšce podlahy do 1900 mm a pro zatížení do 1,5 kPa,</v>
      </c>
      <c r="BB46" s="141"/>
      <c r="BC46" s="141"/>
      <c r="BD46" s="141"/>
      <c r="BE46" s="141"/>
      <c r="BF46" s="141"/>
      <c r="BG46" s="141"/>
      <c r="BH46" s="141"/>
    </row>
    <row r="47" spans="1:60" outlineLevel="2" x14ac:dyDescent="0.2">
      <c r="A47" s="148"/>
      <c r="B47" s="149"/>
      <c r="C47" s="182" t="s">
        <v>325</v>
      </c>
      <c r="D47" s="154"/>
      <c r="E47" s="155"/>
      <c r="F47" s="152"/>
      <c r="G47" s="152"/>
      <c r="H47" s="152"/>
      <c r="I47" s="152"/>
      <c r="J47" s="152"/>
      <c r="K47" s="152"/>
      <c r="L47" s="152"/>
      <c r="M47" s="152"/>
      <c r="N47" s="151"/>
      <c r="O47" s="151"/>
      <c r="P47" s="151"/>
      <c r="Q47" s="151"/>
      <c r="R47" s="152"/>
      <c r="S47" s="152"/>
      <c r="T47" s="152"/>
      <c r="U47" s="152"/>
      <c r="V47" s="152"/>
      <c r="W47" s="152"/>
      <c r="X47" s="152"/>
      <c r="Y47" s="152"/>
      <c r="Z47" s="141"/>
      <c r="AA47" s="141"/>
      <c r="AB47" s="141"/>
      <c r="AC47" s="141"/>
      <c r="AD47" s="141"/>
      <c r="AE47" s="141"/>
      <c r="AF47" s="141"/>
      <c r="AG47" s="141" t="s">
        <v>241</v>
      </c>
      <c r="AH47" s="141">
        <v>0</v>
      </c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</row>
    <row r="48" spans="1:60" outlineLevel="3" x14ac:dyDescent="0.2">
      <c r="A48" s="148"/>
      <c r="B48" s="149"/>
      <c r="C48" s="182" t="s">
        <v>595</v>
      </c>
      <c r="D48" s="154"/>
      <c r="E48" s="155">
        <v>270</v>
      </c>
      <c r="F48" s="152"/>
      <c r="G48" s="152"/>
      <c r="H48" s="152"/>
      <c r="I48" s="152"/>
      <c r="J48" s="152"/>
      <c r="K48" s="152"/>
      <c r="L48" s="152"/>
      <c r="M48" s="152"/>
      <c r="N48" s="151"/>
      <c r="O48" s="151"/>
      <c r="P48" s="151"/>
      <c r="Q48" s="151"/>
      <c r="R48" s="152"/>
      <c r="S48" s="152"/>
      <c r="T48" s="152"/>
      <c r="U48" s="152"/>
      <c r="V48" s="152"/>
      <c r="W48" s="152"/>
      <c r="X48" s="152"/>
      <c r="Y48" s="152"/>
      <c r="Z48" s="141"/>
      <c r="AA48" s="141"/>
      <c r="AB48" s="141"/>
      <c r="AC48" s="141"/>
      <c r="AD48" s="141"/>
      <c r="AE48" s="141"/>
      <c r="AF48" s="141"/>
      <c r="AG48" s="141" t="s">
        <v>241</v>
      </c>
      <c r="AH48" s="141">
        <v>0</v>
      </c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</row>
    <row r="49" spans="1:60" outlineLevel="1" x14ac:dyDescent="0.2">
      <c r="A49" s="164">
        <v>15</v>
      </c>
      <c r="B49" s="165" t="s">
        <v>331</v>
      </c>
      <c r="C49" s="181" t="s">
        <v>332</v>
      </c>
      <c r="D49" s="166" t="s">
        <v>317</v>
      </c>
      <c r="E49" s="167">
        <v>300</v>
      </c>
      <c r="F49" s="168"/>
      <c r="G49" s="169">
        <f>ROUND(E49*F49,2)</f>
        <v>0</v>
      </c>
      <c r="H49" s="168"/>
      <c r="I49" s="169">
        <f>ROUND(E49*H49,2)</f>
        <v>0</v>
      </c>
      <c r="J49" s="168"/>
      <c r="K49" s="169">
        <f>ROUND(E49*J49,2)</f>
        <v>0</v>
      </c>
      <c r="L49" s="169">
        <v>21</v>
      </c>
      <c r="M49" s="169">
        <f>G49*(1+L49/100)</f>
        <v>0</v>
      </c>
      <c r="N49" s="167">
        <v>5.0000000000000001E-3</v>
      </c>
      <c r="O49" s="167">
        <f>ROUND(E49*N49,2)</f>
        <v>1.5</v>
      </c>
      <c r="P49" s="167">
        <v>0</v>
      </c>
      <c r="Q49" s="167">
        <f>ROUND(E49*P49,2)</f>
        <v>0</v>
      </c>
      <c r="R49" s="169"/>
      <c r="S49" s="169" t="s">
        <v>267</v>
      </c>
      <c r="T49" s="170" t="s">
        <v>275</v>
      </c>
      <c r="U49" s="152">
        <v>6.0679999999999996</v>
      </c>
      <c r="V49" s="152">
        <f>ROUND(E49*U49,2)</f>
        <v>1820.4</v>
      </c>
      <c r="W49" s="152"/>
      <c r="X49" s="152" t="s">
        <v>285</v>
      </c>
      <c r="Y49" s="152" t="s">
        <v>236</v>
      </c>
      <c r="Z49" s="141"/>
      <c r="AA49" s="141"/>
      <c r="AB49" s="141"/>
      <c r="AC49" s="141"/>
      <c r="AD49" s="141"/>
      <c r="AE49" s="141"/>
      <c r="AF49" s="141"/>
      <c r="AG49" s="141" t="s">
        <v>286</v>
      </c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</row>
    <row r="50" spans="1:60" outlineLevel="2" x14ac:dyDescent="0.2">
      <c r="A50" s="148"/>
      <c r="B50" s="149"/>
      <c r="C50" s="253" t="s">
        <v>313</v>
      </c>
      <c r="D50" s="254"/>
      <c r="E50" s="254"/>
      <c r="F50" s="254"/>
      <c r="G50" s="254"/>
      <c r="H50" s="152"/>
      <c r="I50" s="152"/>
      <c r="J50" s="152"/>
      <c r="K50" s="152"/>
      <c r="L50" s="152"/>
      <c r="M50" s="152"/>
      <c r="N50" s="151"/>
      <c r="O50" s="151"/>
      <c r="P50" s="151"/>
      <c r="Q50" s="151"/>
      <c r="R50" s="152"/>
      <c r="S50" s="152"/>
      <c r="T50" s="152"/>
      <c r="U50" s="152"/>
      <c r="V50" s="152"/>
      <c r="W50" s="152"/>
      <c r="X50" s="152"/>
      <c r="Y50" s="152"/>
      <c r="Z50" s="141"/>
      <c r="AA50" s="141"/>
      <c r="AB50" s="141"/>
      <c r="AC50" s="141"/>
      <c r="AD50" s="141"/>
      <c r="AE50" s="141"/>
      <c r="AF50" s="141"/>
      <c r="AG50" s="141" t="s">
        <v>246</v>
      </c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</row>
    <row r="51" spans="1:60" ht="22.5" outlineLevel="1" x14ac:dyDescent="0.2">
      <c r="A51" s="164">
        <v>16</v>
      </c>
      <c r="B51" s="165" t="s">
        <v>596</v>
      </c>
      <c r="C51" s="181" t="s">
        <v>597</v>
      </c>
      <c r="D51" s="166" t="s">
        <v>244</v>
      </c>
      <c r="E51" s="167">
        <v>1290</v>
      </c>
      <c r="F51" s="168"/>
      <c r="G51" s="169">
        <f>ROUND(E51*F51,2)</f>
        <v>0</v>
      </c>
      <c r="H51" s="168"/>
      <c r="I51" s="169">
        <f>ROUND(E51*H51,2)</f>
        <v>0</v>
      </c>
      <c r="J51" s="168"/>
      <c r="K51" s="169">
        <f>ROUND(E51*J51,2)</f>
        <v>0</v>
      </c>
      <c r="L51" s="169">
        <v>21</v>
      </c>
      <c r="M51" s="169">
        <f>G51*(1+L51/100)</f>
        <v>0</v>
      </c>
      <c r="N51" s="167">
        <v>3.1159599999999998</v>
      </c>
      <c r="O51" s="167">
        <f>ROUND(E51*N51,2)</f>
        <v>4019.59</v>
      </c>
      <c r="P51" s="167">
        <v>0</v>
      </c>
      <c r="Q51" s="167">
        <f>ROUND(E51*P51,2)</f>
        <v>0</v>
      </c>
      <c r="R51" s="169"/>
      <c r="S51" s="169" t="s">
        <v>267</v>
      </c>
      <c r="T51" s="170" t="s">
        <v>275</v>
      </c>
      <c r="U51" s="152">
        <v>17.63991</v>
      </c>
      <c r="V51" s="152">
        <f>ROUND(E51*U51,2)</f>
        <v>22755.48</v>
      </c>
      <c r="W51" s="152"/>
      <c r="X51" s="152" t="s">
        <v>235</v>
      </c>
      <c r="Y51" s="152" t="s">
        <v>236</v>
      </c>
      <c r="Z51" s="141"/>
      <c r="AA51" s="141"/>
      <c r="AB51" s="141"/>
      <c r="AC51" s="141"/>
      <c r="AD51" s="141"/>
      <c r="AE51" s="141"/>
      <c r="AF51" s="141"/>
      <c r="AG51" s="141" t="s">
        <v>237</v>
      </c>
      <c r="AH51" s="141"/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</row>
    <row r="52" spans="1:60" outlineLevel="2" x14ac:dyDescent="0.2">
      <c r="A52" s="148"/>
      <c r="B52" s="149"/>
      <c r="C52" s="253" t="s">
        <v>337</v>
      </c>
      <c r="D52" s="254"/>
      <c r="E52" s="254"/>
      <c r="F52" s="254"/>
      <c r="G52" s="254"/>
      <c r="H52" s="152"/>
      <c r="I52" s="152"/>
      <c r="J52" s="152"/>
      <c r="K52" s="152"/>
      <c r="L52" s="152"/>
      <c r="M52" s="152"/>
      <c r="N52" s="151"/>
      <c r="O52" s="151"/>
      <c r="P52" s="151"/>
      <c r="Q52" s="151"/>
      <c r="R52" s="152"/>
      <c r="S52" s="152"/>
      <c r="T52" s="152"/>
      <c r="U52" s="152"/>
      <c r="V52" s="152"/>
      <c r="W52" s="152"/>
      <c r="X52" s="152"/>
      <c r="Y52" s="152"/>
      <c r="Z52" s="141"/>
      <c r="AA52" s="141"/>
      <c r="AB52" s="141"/>
      <c r="AC52" s="141"/>
      <c r="AD52" s="141"/>
      <c r="AE52" s="141"/>
      <c r="AF52" s="141"/>
      <c r="AG52" s="141" t="s">
        <v>246</v>
      </c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</row>
    <row r="53" spans="1:60" outlineLevel="3" x14ac:dyDescent="0.2">
      <c r="A53" s="148"/>
      <c r="B53" s="149"/>
      <c r="C53" s="267" t="s">
        <v>338</v>
      </c>
      <c r="D53" s="268"/>
      <c r="E53" s="268"/>
      <c r="F53" s="268"/>
      <c r="G53" s="268"/>
      <c r="H53" s="152"/>
      <c r="I53" s="152"/>
      <c r="J53" s="152"/>
      <c r="K53" s="152"/>
      <c r="L53" s="152"/>
      <c r="M53" s="152"/>
      <c r="N53" s="151"/>
      <c r="O53" s="151"/>
      <c r="P53" s="151"/>
      <c r="Q53" s="151"/>
      <c r="R53" s="152"/>
      <c r="S53" s="152"/>
      <c r="T53" s="152"/>
      <c r="U53" s="152"/>
      <c r="V53" s="152"/>
      <c r="W53" s="152"/>
      <c r="X53" s="152"/>
      <c r="Y53" s="152"/>
      <c r="Z53" s="141"/>
      <c r="AA53" s="141"/>
      <c r="AB53" s="141"/>
      <c r="AC53" s="141"/>
      <c r="AD53" s="141"/>
      <c r="AE53" s="141"/>
      <c r="AF53" s="141"/>
      <c r="AG53" s="141" t="s">
        <v>246</v>
      </c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71" t="str">
        <f>C53</f>
        <v>Montáž+dodávka, příslušenství, pomocné lešení, podpěrné kce, dilatační, smršťovací a těsnící profily, apod. - kompletní provedení.</v>
      </c>
      <c r="BB53" s="141"/>
      <c r="BC53" s="141"/>
      <c r="BD53" s="141"/>
      <c r="BE53" s="141"/>
      <c r="BF53" s="141"/>
      <c r="BG53" s="141"/>
      <c r="BH53" s="141"/>
    </row>
    <row r="54" spans="1:60" outlineLevel="2" x14ac:dyDescent="0.2">
      <c r="A54" s="148"/>
      <c r="B54" s="149"/>
      <c r="C54" s="182" t="s">
        <v>598</v>
      </c>
      <c r="D54" s="154"/>
      <c r="E54" s="155"/>
      <c r="F54" s="152"/>
      <c r="G54" s="152"/>
      <c r="H54" s="152"/>
      <c r="I54" s="152"/>
      <c r="J54" s="152"/>
      <c r="K54" s="152"/>
      <c r="L54" s="152"/>
      <c r="M54" s="152"/>
      <c r="N54" s="151"/>
      <c r="O54" s="151"/>
      <c r="P54" s="151"/>
      <c r="Q54" s="151"/>
      <c r="R54" s="152"/>
      <c r="S54" s="152"/>
      <c r="T54" s="152"/>
      <c r="U54" s="152"/>
      <c r="V54" s="152"/>
      <c r="W54" s="152"/>
      <c r="X54" s="152"/>
      <c r="Y54" s="152"/>
      <c r="Z54" s="141"/>
      <c r="AA54" s="141"/>
      <c r="AB54" s="141"/>
      <c r="AC54" s="141"/>
      <c r="AD54" s="141"/>
      <c r="AE54" s="141"/>
      <c r="AF54" s="141"/>
      <c r="AG54" s="141" t="s">
        <v>241</v>
      </c>
      <c r="AH54" s="141">
        <v>0</v>
      </c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141"/>
      <c r="BH54" s="141"/>
    </row>
    <row r="55" spans="1:60" outlineLevel="3" x14ac:dyDescent="0.2">
      <c r="A55" s="148"/>
      <c r="B55" s="149"/>
      <c r="C55" s="182" t="s">
        <v>599</v>
      </c>
      <c r="D55" s="154"/>
      <c r="E55" s="155">
        <v>1290</v>
      </c>
      <c r="F55" s="152"/>
      <c r="G55" s="152"/>
      <c r="H55" s="152"/>
      <c r="I55" s="152"/>
      <c r="J55" s="152"/>
      <c r="K55" s="152"/>
      <c r="L55" s="152"/>
      <c r="M55" s="152"/>
      <c r="N55" s="151"/>
      <c r="O55" s="151"/>
      <c r="P55" s="151"/>
      <c r="Q55" s="151"/>
      <c r="R55" s="152"/>
      <c r="S55" s="152"/>
      <c r="T55" s="152"/>
      <c r="U55" s="152"/>
      <c r="V55" s="152"/>
      <c r="W55" s="152"/>
      <c r="X55" s="152"/>
      <c r="Y55" s="152"/>
      <c r="Z55" s="141"/>
      <c r="AA55" s="141"/>
      <c r="AB55" s="141"/>
      <c r="AC55" s="141"/>
      <c r="AD55" s="141"/>
      <c r="AE55" s="141"/>
      <c r="AF55" s="141"/>
      <c r="AG55" s="141" t="s">
        <v>241</v>
      </c>
      <c r="AH55" s="141">
        <v>0</v>
      </c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41"/>
      <c r="BF55" s="141"/>
      <c r="BG55" s="141"/>
      <c r="BH55" s="141"/>
    </row>
    <row r="56" spans="1:60" ht="22.5" outlineLevel="1" x14ac:dyDescent="0.2">
      <c r="A56" s="164">
        <v>17</v>
      </c>
      <c r="B56" s="165" t="s">
        <v>600</v>
      </c>
      <c r="C56" s="181" t="s">
        <v>601</v>
      </c>
      <c r="D56" s="166" t="s">
        <v>244</v>
      </c>
      <c r="E56" s="167">
        <v>1640</v>
      </c>
      <c r="F56" s="168"/>
      <c r="G56" s="169">
        <f>ROUND(E56*F56,2)</f>
        <v>0</v>
      </c>
      <c r="H56" s="168"/>
      <c r="I56" s="169">
        <f>ROUND(E56*H56,2)</f>
        <v>0</v>
      </c>
      <c r="J56" s="168"/>
      <c r="K56" s="169">
        <f>ROUND(E56*J56,2)</f>
        <v>0</v>
      </c>
      <c r="L56" s="169">
        <v>21</v>
      </c>
      <c r="M56" s="169">
        <f>G56*(1+L56/100)</f>
        <v>0</v>
      </c>
      <c r="N56" s="167">
        <v>3.1159599999999998</v>
      </c>
      <c r="O56" s="167">
        <f>ROUND(E56*N56,2)</f>
        <v>5110.17</v>
      </c>
      <c r="P56" s="167">
        <v>0</v>
      </c>
      <c r="Q56" s="167">
        <f>ROUND(E56*P56,2)</f>
        <v>0</v>
      </c>
      <c r="R56" s="169"/>
      <c r="S56" s="169" t="s">
        <v>267</v>
      </c>
      <c r="T56" s="170" t="s">
        <v>275</v>
      </c>
      <c r="U56" s="152">
        <v>17.63991</v>
      </c>
      <c r="V56" s="152">
        <f>ROUND(E56*U56,2)</f>
        <v>28929.45</v>
      </c>
      <c r="W56" s="152"/>
      <c r="X56" s="152" t="s">
        <v>235</v>
      </c>
      <c r="Y56" s="152" t="s">
        <v>236</v>
      </c>
      <c r="Z56" s="141"/>
      <c r="AA56" s="141"/>
      <c r="AB56" s="141"/>
      <c r="AC56" s="141"/>
      <c r="AD56" s="141"/>
      <c r="AE56" s="141"/>
      <c r="AF56" s="141"/>
      <c r="AG56" s="141" t="s">
        <v>237</v>
      </c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/>
      <c r="BG56" s="141"/>
      <c r="BH56" s="141"/>
    </row>
    <row r="57" spans="1:60" outlineLevel="2" x14ac:dyDescent="0.2">
      <c r="A57" s="148"/>
      <c r="B57" s="149"/>
      <c r="C57" s="253" t="s">
        <v>337</v>
      </c>
      <c r="D57" s="254"/>
      <c r="E57" s="254"/>
      <c r="F57" s="254"/>
      <c r="G57" s="254"/>
      <c r="H57" s="152"/>
      <c r="I57" s="152"/>
      <c r="J57" s="152"/>
      <c r="K57" s="152"/>
      <c r="L57" s="152"/>
      <c r="M57" s="152"/>
      <c r="N57" s="151"/>
      <c r="O57" s="151"/>
      <c r="P57" s="151"/>
      <c r="Q57" s="151"/>
      <c r="R57" s="152"/>
      <c r="S57" s="152"/>
      <c r="T57" s="152"/>
      <c r="U57" s="152"/>
      <c r="V57" s="152"/>
      <c r="W57" s="152"/>
      <c r="X57" s="152"/>
      <c r="Y57" s="152"/>
      <c r="Z57" s="141"/>
      <c r="AA57" s="141"/>
      <c r="AB57" s="141"/>
      <c r="AC57" s="141"/>
      <c r="AD57" s="141"/>
      <c r="AE57" s="141"/>
      <c r="AF57" s="141"/>
      <c r="AG57" s="141" t="s">
        <v>246</v>
      </c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41"/>
    </row>
    <row r="58" spans="1:60" outlineLevel="3" x14ac:dyDescent="0.2">
      <c r="A58" s="148"/>
      <c r="B58" s="149"/>
      <c r="C58" s="267" t="s">
        <v>338</v>
      </c>
      <c r="D58" s="268"/>
      <c r="E58" s="268"/>
      <c r="F58" s="268"/>
      <c r="G58" s="268"/>
      <c r="H58" s="152"/>
      <c r="I58" s="152"/>
      <c r="J58" s="152"/>
      <c r="K58" s="152"/>
      <c r="L58" s="152"/>
      <c r="M58" s="152"/>
      <c r="N58" s="151"/>
      <c r="O58" s="151"/>
      <c r="P58" s="151"/>
      <c r="Q58" s="151"/>
      <c r="R58" s="152"/>
      <c r="S58" s="152"/>
      <c r="T58" s="152"/>
      <c r="U58" s="152"/>
      <c r="V58" s="152"/>
      <c r="W58" s="152"/>
      <c r="X58" s="152"/>
      <c r="Y58" s="152"/>
      <c r="Z58" s="141"/>
      <c r="AA58" s="141"/>
      <c r="AB58" s="141"/>
      <c r="AC58" s="141"/>
      <c r="AD58" s="141"/>
      <c r="AE58" s="141"/>
      <c r="AF58" s="141"/>
      <c r="AG58" s="141" t="s">
        <v>246</v>
      </c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71" t="str">
        <f>C58</f>
        <v>Montáž+dodávka, příslušenství, pomocné lešení, podpěrné kce, dilatační, smršťovací a těsnící profily, apod. - kompletní provedení.</v>
      </c>
      <c r="BB58" s="141"/>
      <c r="BC58" s="141"/>
      <c r="BD58" s="141"/>
      <c r="BE58" s="141"/>
      <c r="BF58" s="141"/>
      <c r="BG58" s="141"/>
      <c r="BH58" s="141"/>
    </row>
    <row r="59" spans="1:60" outlineLevel="2" x14ac:dyDescent="0.2">
      <c r="A59" s="148"/>
      <c r="B59" s="149"/>
      <c r="C59" s="182" t="s">
        <v>602</v>
      </c>
      <c r="D59" s="154"/>
      <c r="E59" s="155"/>
      <c r="F59" s="152"/>
      <c r="G59" s="152"/>
      <c r="H59" s="152"/>
      <c r="I59" s="152"/>
      <c r="J59" s="152"/>
      <c r="K59" s="152"/>
      <c r="L59" s="152"/>
      <c r="M59" s="152"/>
      <c r="N59" s="151"/>
      <c r="O59" s="151"/>
      <c r="P59" s="151"/>
      <c r="Q59" s="151"/>
      <c r="R59" s="152"/>
      <c r="S59" s="152"/>
      <c r="T59" s="152"/>
      <c r="U59" s="152"/>
      <c r="V59" s="152"/>
      <c r="W59" s="152"/>
      <c r="X59" s="152"/>
      <c r="Y59" s="152"/>
      <c r="Z59" s="141"/>
      <c r="AA59" s="141"/>
      <c r="AB59" s="141"/>
      <c r="AC59" s="141"/>
      <c r="AD59" s="141"/>
      <c r="AE59" s="141"/>
      <c r="AF59" s="141"/>
      <c r="AG59" s="141" t="s">
        <v>241</v>
      </c>
      <c r="AH59" s="141">
        <v>0</v>
      </c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/>
      <c r="BG59" s="141"/>
      <c r="BH59" s="141"/>
    </row>
    <row r="60" spans="1:60" outlineLevel="3" x14ac:dyDescent="0.2">
      <c r="A60" s="148"/>
      <c r="B60" s="149"/>
      <c r="C60" s="182" t="s">
        <v>603</v>
      </c>
      <c r="D60" s="154"/>
      <c r="E60" s="155">
        <v>1640</v>
      </c>
      <c r="F60" s="152"/>
      <c r="G60" s="152"/>
      <c r="H60" s="152"/>
      <c r="I60" s="152"/>
      <c r="J60" s="152"/>
      <c r="K60" s="152"/>
      <c r="L60" s="152"/>
      <c r="M60" s="152"/>
      <c r="N60" s="151"/>
      <c r="O60" s="151"/>
      <c r="P60" s="151"/>
      <c r="Q60" s="151"/>
      <c r="R60" s="152"/>
      <c r="S60" s="152"/>
      <c r="T60" s="152"/>
      <c r="U60" s="152"/>
      <c r="V60" s="152"/>
      <c r="W60" s="152"/>
      <c r="X60" s="152"/>
      <c r="Y60" s="152"/>
      <c r="Z60" s="141"/>
      <c r="AA60" s="141"/>
      <c r="AB60" s="141"/>
      <c r="AC60" s="141"/>
      <c r="AD60" s="141"/>
      <c r="AE60" s="141"/>
      <c r="AF60" s="141"/>
      <c r="AG60" s="141" t="s">
        <v>241</v>
      </c>
      <c r="AH60" s="141">
        <v>0</v>
      </c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</row>
    <row r="61" spans="1:60" ht="22.5" outlineLevel="1" x14ac:dyDescent="0.2">
      <c r="A61" s="164">
        <v>18</v>
      </c>
      <c r="B61" s="165" t="s">
        <v>604</v>
      </c>
      <c r="C61" s="181" t="s">
        <v>605</v>
      </c>
      <c r="D61" s="166" t="s">
        <v>244</v>
      </c>
      <c r="E61" s="167">
        <v>420</v>
      </c>
      <c r="F61" s="168"/>
      <c r="G61" s="169">
        <f>ROUND(E61*F61,2)</f>
        <v>0</v>
      </c>
      <c r="H61" s="168"/>
      <c r="I61" s="169">
        <f>ROUND(E61*H61,2)</f>
        <v>0</v>
      </c>
      <c r="J61" s="168"/>
      <c r="K61" s="169">
        <f>ROUND(E61*J61,2)</f>
        <v>0</v>
      </c>
      <c r="L61" s="169">
        <v>21</v>
      </c>
      <c r="M61" s="169">
        <f>G61*(1+L61/100)</f>
        <v>0</v>
      </c>
      <c r="N61" s="167">
        <v>3.1159599999999998</v>
      </c>
      <c r="O61" s="167">
        <f>ROUND(E61*N61,2)</f>
        <v>1308.7</v>
      </c>
      <c r="P61" s="167">
        <v>0</v>
      </c>
      <c r="Q61" s="167">
        <f>ROUND(E61*P61,2)</f>
        <v>0</v>
      </c>
      <c r="R61" s="169"/>
      <c r="S61" s="169" t="s">
        <v>267</v>
      </c>
      <c r="T61" s="170" t="s">
        <v>275</v>
      </c>
      <c r="U61" s="152">
        <v>17.63991</v>
      </c>
      <c r="V61" s="152">
        <f>ROUND(E61*U61,2)</f>
        <v>7408.76</v>
      </c>
      <c r="W61" s="152"/>
      <c r="X61" s="152" t="s">
        <v>235</v>
      </c>
      <c r="Y61" s="152" t="s">
        <v>236</v>
      </c>
      <c r="Z61" s="141"/>
      <c r="AA61" s="141"/>
      <c r="AB61" s="141"/>
      <c r="AC61" s="141"/>
      <c r="AD61" s="141"/>
      <c r="AE61" s="141"/>
      <c r="AF61" s="141"/>
      <c r="AG61" s="141" t="s">
        <v>237</v>
      </c>
      <c r="AH61" s="141"/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1"/>
      <c r="BE61" s="141"/>
      <c r="BF61" s="141"/>
      <c r="BG61" s="141"/>
      <c r="BH61" s="141"/>
    </row>
    <row r="62" spans="1:60" outlineLevel="2" x14ac:dyDescent="0.2">
      <c r="A62" s="148"/>
      <c r="B62" s="149"/>
      <c r="C62" s="253" t="s">
        <v>337</v>
      </c>
      <c r="D62" s="254"/>
      <c r="E62" s="254"/>
      <c r="F62" s="254"/>
      <c r="G62" s="254"/>
      <c r="H62" s="152"/>
      <c r="I62" s="152"/>
      <c r="J62" s="152"/>
      <c r="K62" s="152"/>
      <c r="L62" s="152"/>
      <c r="M62" s="152"/>
      <c r="N62" s="151"/>
      <c r="O62" s="151"/>
      <c r="P62" s="151"/>
      <c r="Q62" s="151"/>
      <c r="R62" s="152"/>
      <c r="S62" s="152"/>
      <c r="T62" s="152"/>
      <c r="U62" s="152"/>
      <c r="V62" s="152"/>
      <c r="W62" s="152"/>
      <c r="X62" s="152"/>
      <c r="Y62" s="152"/>
      <c r="Z62" s="141"/>
      <c r="AA62" s="141"/>
      <c r="AB62" s="141"/>
      <c r="AC62" s="141"/>
      <c r="AD62" s="141"/>
      <c r="AE62" s="141"/>
      <c r="AF62" s="141"/>
      <c r="AG62" s="141" t="s">
        <v>246</v>
      </c>
      <c r="AH62" s="141"/>
      <c r="AI62" s="141"/>
      <c r="AJ62" s="141"/>
      <c r="AK62" s="141"/>
      <c r="AL62" s="141"/>
      <c r="AM62" s="141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1"/>
      <c r="BC62" s="141"/>
      <c r="BD62" s="141"/>
      <c r="BE62" s="141"/>
      <c r="BF62" s="141"/>
      <c r="BG62" s="141"/>
      <c r="BH62" s="141"/>
    </row>
    <row r="63" spans="1:60" outlineLevel="3" x14ac:dyDescent="0.2">
      <c r="A63" s="148"/>
      <c r="B63" s="149"/>
      <c r="C63" s="267" t="s">
        <v>338</v>
      </c>
      <c r="D63" s="268"/>
      <c r="E63" s="268"/>
      <c r="F63" s="268"/>
      <c r="G63" s="268"/>
      <c r="H63" s="152"/>
      <c r="I63" s="152"/>
      <c r="J63" s="152"/>
      <c r="K63" s="152"/>
      <c r="L63" s="152"/>
      <c r="M63" s="152"/>
      <c r="N63" s="151"/>
      <c r="O63" s="151"/>
      <c r="P63" s="151"/>
      <c r="Q63" s="151"/>
      <c r="R63" s="152"/>
      <c r="S63" s="152"/>
      <c r="T63" s="152"/>
      <c r="U63" s="152"/>
      <c r="V63" s="152"/>
      <c r="W63" s="152"/>
      <c r="X63" s="152"/>
      <c r="Y63" s="152"/>
      <c r="Z63" s="141"/>
      <c r="AA63" s="141"/>
      <c r="AB63" s="141"/>
      <c r="AC63" s="141"/>
      <c r="AD63" s="141"/>
      <c r="AE63" s="141"/>
      <c r="AF63" s="141"/>
      <c r="AG63" s="141" t="s">
        <v>246</v>
      </c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71" t="str">
        <f>C63</f>
        <v>Montáž+dodávka, příslušenství, pomocné lešení, podpěrné kce, dilatační, smršťovací a těsnící profily, apod. - kompletní provedení.</v>
      </c>
      <c r="BB63" s="141"/>
      <c r="BC63" s="141"/>
      <c r="BD63" s="141"/>
      <c r="BE63" s="141"/>
      <c r="BF63" s="141"/>
      <c r="BG63" s="141"/>
      <c r="BH63" s="141"/>
    </row>
    <row r="64" spans="1:60" outlineLevel="2" x14ac:dyDescent="0.2">
      <c r="A64" s="148"/>
      <c r="B64" s="149"/>
      <c r="C64" s="182" t="s">
        <v>598</v>
      </c>
      <c r="D64" s="154"/>
      <c r="E64" s="155"/>
      <c r="F64" s="152"/>
      <c r="G64" s="152"/>
      <c r="H64" s="152"/>
      <c r="I64" s="152"/>
      <c r="J64" s="152"/>
      <c r="K64" s="152"/>
      <c r="L64" s="152"/>
      <c r="M64" s="152"/>
      <c r="N64" s="151"/>
      <c r="O64" s="151"/>
      <c r="P64" s="151"/>
      <c r="Q64" s="151"/>
      <c r="R64" s="152"/>
      <c r="S64" s="152"/>
      <c r="T64" s="152"/>
      <c r="U64" s="152"/>
      <c r="V64" s="152"/>
      <c r="W64" s="152"/>
      <c r="X64" s="152"/>
      <c r="Y64" s="152"/>
      <c r="Z64" s="141"/>
      <c r="AA64" s="141"/>
      <c r="AB64" s="141"/>
      <c r="AC64" s="141"/>
      <c r="AD64" s="141"/>
      <c r="AE64" s="141"/>
      <c r="AF64" s="141"/>
      <c r="AG64" s="141" t="s">
        <v>241</v>
      </c>
      <c r="AH64" s="141">
        <v>0</v>
      </c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1"/>
      <c r="BC64" s="141"/>
      <c r="BD64" s="141"/>
      <c r="BE64" s="141"/>
      <c r="BF64" s="141"/>
      <c r="BG64" s="141"/>
      <c r="BH64" s="141"/>
    </row>
    <row r="65" spans="1:60" outlineLevel="3" x14ac:dyDescent="0.2">
      <c r="A65" s="148"/>
      <c r="B65" s="149"/>
      <c r="C65" s="182" t="s">
        <v>606</v>
      </c>
      <c r="D65" s="154"/>
      <c r="E65" s="155">
        <v>420</v>
      </c>
      <c r="F65" s="152"/>
      <c r="G65" s="152"/>
      <c r="H65" s="152"/>
      <c r="I65" s="152"/>
      <c r="J65" s="152"/>
      <c r="K65" s="152"/>
      <c r="L65" s="152"/>
      <c r="M65" s="152"/>
      <c r="N65" s="151"/>
      <c r="O65" s="151"/>
      <c r="P65" s="151"/>
      <c r="Q65" s="151"/>
      <c r="R65" s="152"/>
      <c r="S65" s="152"/>
      <c r="T65" s="152"/>
      <c r="U65" s="152"/>
      <c r="V65" s="152"/>
      <c r="W65" s="152"/>
      <c r="X65" s="152"/>
      <c r="Y65" s="152"/>
      <c r="Z65" s="141"/>
      <c r="AA65" s="141"/>
      <c r="AB65" s="141"/>
      <c r="AC65" s="141"/>
      <c r="AD65" s="141"/>
      <c r="AE65" s="141"/>
      <c r="AF65" s="141"/>
      <c r="AG65" s="141" t="s">
        <v>241</v>
      </c>
      <c r="AH65" s="141">
        <v>0</v>
      </c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1"/>
      <c r="BC65" s="141"/>
      <c r="BD65" s="141"/>
      <c r="BE65" s="141"/>
      <c r="BF65" s="141"/>
      <c r="BG65" s="141"/>
      <c r="BH65" s="141"/>
    </row>
    <row r="66" spans="1:60" ht="22.5" outlineLevel="1" x14ac:dyDescent="0.2">
      <c r="A66" s="164">
        <v>19</v>
      </c>
      <c r="B66" s="165" t="s">
        <v>607</v>
      </c>
      <c r="C66" s="181" t="s">
        <v>608</v>
      </c>
      <c r="D66" s="166" t="s">
        <v>244</v>
      </c>
      <c r="E66" s="167">
        <v>435</v>
      </c>
      <c r="F66" s="168"/>
      <c r="G66" s="169">
        <f>ROUND(E66*F66,2)</f>
        <v>0</v>
      </c>
      <c r="H66" s="168"/>
      <c r="I66" s="169">
        <f>ROUND(E66*H66,2)</f>
        <v>0</v>
      </c>
      <c r="J66" s="168"/>
      <c r="K66" s="169">
        <f>ROUND(E66*J66,2)</f>
        <v>0</v>
      </c>
      <c r="L66" s="169">
        <v>21</v>
      </c>
      <c r="M66" s="169">
        <f>G66*(1+L66/100)</f>
        <v>0</v>
      </c>
      <c r="N66" s="167">
        <v>3.1159599999999998</v>
      </c>
      <c r="O66" s="167">
        <f>ROUND(E66*N66,2)</f>
        <v>1355.44</v>
      </c>
      <c r="P66" s="167">
        <v>0</v>
      </c>
      <c r="Q66" s="167">
        <f>ROUND(E66*P66,2)</f>
        <v>0</v>
      </c>
      <c r="R66" s="169"/>
      <c r="S66" s="169" t="s">
        <v>267</v>
      </c>
      <c r="T66" s="170" t="s">
        <v>275</v>
      </c>
      <c r="U66" s="152">
        <v>17.63991</v>
      </c>
      <c r="V66" s="152">
        <f>ROUND(E66*U66,2)</f>
        <v>7673.36</v>
      </c>
      <c r="W66" s="152"/>
      <c r="X66" s="152" t="s">
        <v>235</v>
      </c>
      <c r="Y66" s="152" t="s">
        <v>236</v>
      </c>
      <c r="Z66" s="141"/>
      <c r="AA66" s="141"/>
      <c r="AB66" s="141"/>
      <c r="AC66" s="141"/>
      <c r="AD66" s="141"/>
      <c r="AE66" s="141"/>
      <c r="AF66" s="141"/>
      <c r="AG66" s="141" t="s">
        <v>237</v>
      </c>
      <c r="AH66" s="141"/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1"/>
      <c r="BH66" s="141"/>
    </row>
    <row r="67" spans="1:60" outlineLevel="2" x14ac:dyDescent="0.2">
      <c r="A67" s="148"/>
      <c r="B67" s="149"/>
      <c r="C67" s="253" t="s">
        <v>337</v>
      </c>
      <c r="D67" s="254"/>
      <c r="E67" s="254"/>
      <c r="F67" s="254"/>
      <c r="G67" s="254"/>
      <c r="H67" s="152"/>
      <c r="I67" s="152"/>
      <c r="J67" s="152"/>
      <c r="K67" s="152"/>
      <c r="L67" s="152"/>
      <c r="M67" s="152"/>
      <c r="N67" s="151"/>
      <c r="O67" s="151"/>
      <c r="P67" s="151"/>
      <c r="Q67" s="151"/>
      <c r="R67" s="152"/>
      <c r="S67" s="152"/>
      <c r="T67" s="152"/>
      <c r="U67" s="152"/>
      <c r="V67" s="152"/>
      <c r="W67" s="152"/>
      <c r="X67" s="152"/>
      <c r="Y67" s="152"/>
      <c r="Z67" s="141"/>
      <c r="AA67" s="141"/>
      <c r="AB67" s="141"/>
      <c r="AC67" s="141"/>
      <c r="AD67" s="141"/>
      <c r="AE67" s="141"/>
      <c r="AF67" s="141"/>
      <c r="AG67" s="141" t="s">
        <v>246</v>
      </c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1"/>
      <c r="BH67" s="141"/>
    </row>
    <row r="68" spans="1:60" outlineLevel="3" x14ac:dyDescent="0.2">
      <c r="A68" s="148"/>
      <c r="B68" s="149"/>
      <c r="C68" s="267" t="s">
        <v>338</v>
      </c>
      <c r="D68" s="268"/>
      <c r="E68" s="268"/>
      <c r="F68" s="268"/>
      <c r="G68" s="268"/>
      <c r="H68" s="152"/>
      <c r="I68" s="152"/>
      <c r="J68" s="152"/>
      <c r="K68" s="152"/>
      <c r="L68" s="152"/>
      <c r="M68" s="152"/>
      <c r="N68" s="151"/>
      <c r="O68" s="151"/>
      <c r="P68" s="151"/>
      <c r="Q68" s="151"/>
      <c r="R68" s="152"/>
      <c r="S68" s="152"/>
      <c r="T68" s="152"/>
      <c r="U68" s="152"/>
      <c r="V68" s="152"/>
      <c r="W68" s="152"/>
      <c r="X68" s="152"/>
      <c r="Y68" s="152"/>
      <c r="Z68" s="141"/>
      <c r="AA68" s="141"/>
      <c r="AB68" s="141"/>
      <c r="AC68" s="141"/>
      <c r="AD68" s="141"/>
      <c r="AE68" s="141"/>
      <c r="AF68" s="141"/>
      <c r="AG68" s="141" t="s">
        <v>246</v>
      </c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71" t="str">
        <f>C68</f>
        <v>Montáž+dodávka, příslušenství, pomocné lešení, podpěrné kce, dilatační, smršťovací a těsnící profily, apod. - kompletní provedení.</v>
      </c>
      <c r="BB68" s="141"/>
      <c r="BC68" s="141"/>
      <c r="BD68" s="141"/>
      <c r="BE68" s="141"/>
      <c r="BF68" s="141"/>
      <c r="BG68" s="141"/>
      <c r="BH68" s="141"/>
    </row>
    <row r="69" spans="1:60" outlineLevel="2" x14ac:dyDescent="0.2">
      <c r="A69" s="148"/>
      <c r="B69" s="149"/>
      <c r="C69" s="182" t="s">
        <v>602</v>
      </c>
      <c r="D69" s="154"/>
      <c r="E69" s="155"/>
      <c r="F69" s="152"/>
      <c r="G69" s="152"/>
      <c r="H69" s="152"/>
      <c r="I69" s="152"/>
      <c r="J69" s="152"/>
      <c r="K69" s="152"/>
      <c r="L69" s="152"/>
      <c r="M69" s="152"/>
      <c r="N69" s="151"/>
      <c r="O69" s="151"/>
      <c r="P69" s="151"/>
      <c r="Q69" s="151"/>
      <c r="R69" s="152"/>
      <c r="S69" s="152"/>
      <c r="T69" s="152"/>
      <c r="U69" s="152"/>
      <c r="V69" s="152"/>
      <c r="W69" s="152"/>
      <c r="X69" s="152"/>
      <c r="Y69" s="152"/>
      <c r="Z69" s="141"/>
      <c r="AA69" s="141"/>
      <c r="AB69" s="141"/>
      <c r="AC69" s="141"/>
      <c r="AD69" s="141"/>
      <c r="AE69" s="141"/>
      <c r="AF69" s="141"/>
      <c r="AG69" s="141" t="s">
        <v>241</v>
      </c>
      <c r="AH69" s="141">
        <v>0</v>
      </c>
      <c r="AI69" s="141"/>
      <c r="AJ69" s="141"/>
      <c r="AK69" s="141"/>
      <c r="AL69" s="141"/>
      <c r="AM69" s="141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1"/>
      <c r="BC69" s="141"/>
      <c r="BD69" s="141"/>
      <c r="BE69" s="141"/>
      <c r="BF69" s="141"/>
      <c r="BG69" s="141"/>
      <c r="BH69" s="141"/>
    </row>
    <row r="70" spans="1:60" outlineLevel="3" x14ac:dyDescent="0.2">
      <c r="A70" s="148"/>
      <c r="B70" s="149"/>
      <c r="C70" s="182" t="s">
        <v>609</v>
      </c>
      <c r="D70" s="154"/>
      <c r="E70" s="155">
        <v>435</v>
      </c>
      <c r="F70" s="152"/>
      <c r="G70" s="152"/>
      <c r="H70" s="152"/>
      <c r="I70" s="152"/>
      <c r="J70" s="152"/>
      <c r="K70" s="152"/>
      <c r="L70" s="152"/>
      <c r="M70" s="152"/>
      <c r="N70" s="151"/>
      <c r="O70" s="151"/>
      <c r="P70" s="151"/>
      <c r="Q70" s="151"/>
      <c r="R70" s="152"/>
      <c r="S70" s="152"/>
      <c r="T70" s="152"/>
      <c r="U70" s="152"/>
      <c r="V70" s="152"/>
      <c r="W70" s="152"/>
      <c r="X70" s="152"/>
      <c r="Y70" s="152"/>
      <c r="Z70" s="141"/>
      <c r="AA70" s="141"/>
      <c r="AB70" s="141"/>
      <c r="AC70" s="141"/>
      <c r="AD70" s="141"/>
      <c r="AE70" s="141"/>
      <c r="AF70" s="141"/>
      <c r="AG70" s="141" t="s">
        <v>241</v>
      </c>
      <c r="AH70" s="141">
        <v>0</v>
      </c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</row>
    <row r="71" spans="1:60" ht="22.5" outlineLevel="1" x14ac:dyDescent="0.2">
      <c r="A71" s="164">
        <v>20</v>
      </c>
      <c r="B71" s="165" t="s">
        <v>610</v>
      </c>
      <c r="C71" s="181" t="s">
        <v>611</v>
      </c>
      <c r="D71" s="166" t="s">
        <v>244</v>
      </c>
      <c r="E71" s="167">
        <v>245</v>
      </c>
      <c r="F71" s="168"/>
      <c r="G71" s="169">
        <f>ROUND(E71*F71,2)</f>
        <v>0</v>
      </c>
      <c r="H71" s="168"/>
      <c r="I71" s="169">
        <f>ROUND(E71*H71,2)</f>
        <v>0</v>
      </c>
      <c r="J71" s="168"/>
      <c r="K71" s="169">
        <f>ROUND(E71*J71,2)</f>
        <v>0</v>
      </c>
      <c r="L71" s="169">
        <v>21</v>
      </c>
      <c r="M71" s="169">
        <f>G71*(1+L71/100)</f>
        <v>0</v>
      </c>
      <c r="N71" s="167">
        <v>3.1159599999999998</v>
      </c>
      <c r="O71" s="167">
        <f>ROUND(E71*N71,2)</f>
        <v>763.41</v>
      </c>
      <c r="P71" s="167">
        <v>0</v>
      </c>
      <c r="Q71" s="167">
        <f>ROUND(E71*P71,2)</f>
        <v>0</v>
      </c>
      <c r="R71" s="169"/>
      <c r="S71" s="169" t="s">
        <v>267</v>
      </c>
      <c r="T71" s="170" t="s">
        <v>275</v>
      </c>
      <c r="U71" s="152">
        <v>17.63991</v>
      </c>
      <c r="V71" s="152">
        <f>ROUND(E71*U71,2)</f>
        <v>4321.78</v>
      </c>
      <c r="W71" s="152"/>
      <c r="X71" s="152" t="s">
        <v>235</v>
      </c>
      <c r="Y71" s="152" t="s">
        <v>236</v>
      </c>
      <c r="Z71" s="141"/>
      <c r="AA71" s="141"/>
      <c r="AB71" s="141"/>
      <c r="AC71" s="141"/>
      <c r="AD71" s="141"/>
      <c r="AE71" s="141"/>
      <c r="AF71" s="141"/>
      <c r="AG71" s="141" t="s">
        <v>237</v>
      </c>
      <c r="AH71" s="141"/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</row>
    <row r="72" spans="1:60" outlineLevel="2" x14ac:dyDescent="0.2">
      <c r="A72" s="148"/>
      <c r="B72" s="149"/>
      <c r="C72" s="253" t="s">
        <v>337</v>
      </c>
      <c r="D72" s="254"/>
      <c r="E72" s="254"/>
      <c r="F72" s="254"/>
      <c r="G72" s="254"/>
      <c r="H72" s="152"/>
      <c r="I72" s="152"/>
      <c r="J72" s="152"/>
      <c r="K72" s="152"/>
      <c r="L72" s="152"/>
      <c r="M72" s="152"/>
      <c r="N72" s="151"/>
      <c r="O72" s="151"/>
      <c r="P72" s="151"/>
      <c r="Q72" s="151"/>
      <c r="R72" s="152"/>
      <c r="S72" s="152"/>
      <c r="T72" s="152"/>
      <c r="U72" s="152"/>
      <c r="V72" s="152"/>
      <c r="W72" s="152"/>
      <c r="X72" s="152"/>
      <c r="Y72" s="152"/>
      <c r="Z72" s="141"/>
      <c r="AA72" s="141"/>
      <c r="AB72" s="141"/>
      <c r="AC72" s="141"/>
      <c r="AD72" s="141"/>
      <c r="AE72" s="141"/>
      <c r="AF72" s="141"/>
      <c r="AG72" s="141" t="s">
        <v>246</v>
      </c>
      <c r="AH72" s="141"/>
      <c r="AI72" s="141"/>
      <c r="AJ72" s="141"/>
      <c r="AK72" s="141"/>
      <c r="AL72" s="141"/>
      <c r="AM72" s="141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1"/>
      <c r="BC72" s="141"/>
      <c r="BD72" s="141"/>
      <c r="BE72" s="141"/>
      <c r="BF72" s="141"/>
      <c r="BG72" s="141"/>
      <c r="BH72" s="141"/>
    </row>
    <row r="73" spans="1:60" outlineLevel="3" x14ac:dyDescent="0.2">
      <c r="A73" s="148"/>
      <c r="B73" s="149"/>
      <c r="C73" s="267" t="s">
        <v>338</v>
      </c>
      <c r="D73" s="268"/>
      <c r="E73" s="268"/>
      <c r="F73" s="268"/>
      <c r="G73" s="268"/>
      <c r="H73" s="152"/>
      <c r="I73" s="152"/>
      <c r="J73" s="152"/>
      <c r="K73" s="152"/>
      <c r="L73" s="152"/>
      <c r="M73" s="152"/>
      <c r="N73" s="151"/>
      <c r="O73" s="151"/>
      <c r="P73" s="151"/>
      <c r="Q73" s="151"/>
      <c r="R73" s="152"/>
      <c r="S73" s="152"/>
      <c r="T73" s="152"/>
      <c r="U73" s="152"/>
      <c r="V73" s="152"/>
      <c r="W73" s="152"/>
      <c r="X73" s="152"/>
      <c r="Y73" s="152"/>
      <c r="Z73" s="141"/>
      <c r="AA73" s="141"/>
      <c r="AB73" s="141"/>
      <c r="AC73" s="141"/>
      <c r="AD73" s="141"/>
      <c r="AE73" s="141"/>
      <c r="AF73" s="141"/>
      <c r="AG73" s="141" t="s">
        <v>246</v>
      </c>
      <c r="AH73" s="141"/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71" t="str">
        <f>C73</f>
        <v>Montáž+dodávka, příslušenství, pomocné lešení, podpěrné kce, dilatační, smršťovací a těsnící profily, apod. - kompletní provedení.</v>
      </c>
      <c r="BB73" s="141"/>
      <c r="BC73" s="141"/>
      <c r="BD73" s="141"/>
      <c r="BE73" s="141"/>
      <c r="BF73" s="141"/>
      <c r="BG73" s="141"/>
      <c r="BH73" s="141"/>
    </row>
    <row r="74" spans="1:60" outlineLevel="2" x14ac:dyDescent="0.2">
      <c r="A74" s="148"/>
      <c r="B74" s="149"/>
      <c r="C74" s="182" t="s">
        <v>598</v>
      </c>
      <c r="D74" s="154"/>
      <c r="E74" s="155"/>
      <c r="F74" s="152"/>
      <c r="G74" s="152"/>
      <c r="H74" s="152"/>
      <c r="I74" s="152"/>
      <c r="J74" s="152"/>
      <c r="K74" s="152"/>
      <c r="L74" s="152"/>
      <c r="M74" s="152"/>
      <c r="N74" s="151"/>
      <c r="O74" s="151"/>
      <c r="P74" s="151"/>
      <c r="Q74" s="151"/>
      <c r="R74" s="152"/>
      <c r="S74" s="152"/>
      <c r="T74" s="152"/>
      <c r="U74" s="152"/>
      <c r="V74" s="152"/>
      <c r="W74" s="152"/>
      <c r="X74" s="152"/>
      <c r="Y74" s="152"/>
      <c r="Z74" s="141"/>
      <c r="AA74" s="141"/>
      <c r="AB74" s="141"/>
      <c r="AC74" s="141"/>
      <c r="AD74" s="141"/>
      <c r="AE74" s="141"/>
      <c r="AF74" s="141"/>
      <c r="AG74" s="141" t="s">
        <v>241</v>
      </c>
      <c r="AH74" s="141">
        <v>0</v>
      </c>
      <c r="AI74" s="141"/>
      <c r="AJ74" s="141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1"/>
      <c r="BC74" s="141"/>
      <c r="BD74" s="141"/>
      <c r="BE74" s="141"/>
      <c r="BF74" s="141"/>
      <c r="BG74" s="141"/>
      <c r="BH74" s="141"/>
    </row>
    <row r="75" spans="1:60" outlineLevel="3" x14ac:dyDescent="0.2">
      <c r="A75" s="148"/>
      <c r="B75" s="149"/>
      <c r="C75" s="182" t="s">
        <v>612</v>
      </c>
      <c r="D75" s="154"/>
      <c r="E75" s="155">
        <v>245</v>
      </c>
      <c r="F75" s="152"/>
      <c r="G75" s="152"/>
      <c r="H75" s="152"/>
      <c r="I75" s="152"/>
      <c r="J75" s="152"/>
      <c r="K75" s="152"/>
      <c r="L75" s="152"/>
      <c r="M75" s="152"/>
      <c r="N75" s="151"/>
      <c r="O75" s="151"/>
      <c r="P75" s="151"/>
      <c r="Q75" s="151"/>
      <c r="R75" s="152"/>
      <c r="S75" s="152"/>
      <c r="T75" s="152"/>
      <c r="U75" s="152"/>
      <c r="V75" s="152"/>
      <c r="W75" s="152"/>
      <c r="X75" s="152"/>
      <c r="Y75" s="152"/>
      <c r="Z75" s="141"/>
      <c r="AA75" s="141"/>
      <c r="AB75" s="141"/>
      <c r="AC75" s="141"/>
      <c r="AD75" s="141"/>
      <c r="AE75" s="141"/>
      <c r="AF75" s="141"/>
      <c r="AG75" s="141" t="s">
        <v>241</v>
      </c>
      <c r="AH75" s="141">
        <v>0</v>
      </c>
      <c r="AI75" s="141"/>
      <c r="AJ75" s="141"/>
      <c r="AK75" s="141"/>
      <c r="AL75" s="141"/>
      <c r="AM75" s="141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</row>
    <row r="76" spans="1:60" x14ac:dyDescent="0.2">
      <c r="A76" s="157" t="s">
        <v>228</v>
      </c>
      <c r="B76" s="158" t="s">
        <v>142</v>
      </c>
      <c r="C76" s="180" t="s">
        <v>143</v>
      </c>
      <c r="D76" s="159"/>
      <c r="E76" s="160"/>
      <c r="F76" s="161"/>
      <c r="G76" s="161">
        <f>SUMIF(AG77:AG78,"&lt;&gt;NOR",G77:G78)</f>
        <v>0</v>
      </c>
      <c r="H76" s="161"/>
      <c r="I76" s="161">
        <f>SUM(I77:I78)</f>
        <v>0</v>
      </c>
      <c r="J76" s="161"/>
      <c r="K76" s="161">
        <f>SUM(K77:K78)</f>
        <v>0</v>
      </c>
      <c r="L76" s="161"/>
      <c r="M76" s="161">
        <f>SUM(M77:M78)</f>
        <v>0</v>
      </c>
      <c r="N76" s="160"/>
      <c r="O76" s="160">
        <f>SUM(O77:O78)</f>
        <v>0</v>
      </c>
      <c r="P76" s="160"/>
      <c r="Q76" s="160">
        <f>SUM(Q77:Q78)</f>
        <v>0</v>
      </c>
      <c r="R76" s="161"/>
      <c r="S76" s="161"/>
      <c r="T76" s="162"/>
      <c r="U76" s="156"/>
      <c r="V76" s="156">
        <f>SUM(V77:V78)</f>
        <v>2000</v>
      </c>
      <c r="W76" s="156"/>
      <c r="X76" s="156"/>
      <c r="Y76" s="156"/>
      <c r="AG76" t="s">
        <v>229</v>
      </c>
    </row>
    <row r="77" spans="1:60" outlineLevel="1" x14ac:dyDescent="0.2">
      <c r="A77" s="164">
        <v>21</v>
      </c>
      <c r="B77" s="165" t="s">
        <v>417</v>
      </c>
      <c r="C77" s="181" t="s">
        <v>418</v>
      </c>
      <c r="D77" s="166" t="s">
        <v>232</v>
      </c>
      <c r="E77" s="167">
        <v>2000</v>
      </c>
      <c r="F77" s="168"/>
      <c r="G77" s="169">
        <f>ROUND(E77*F77,2)</f>
        <v>0</v>
      </c>
      <c r="H77" s="168"/>
      <c r="I77" s="169">
        <f>ROUND(E77*H77,2)</f>
        <v>0</v>
      </c>
      <c r="J77" s="168"/>
      <c r="K77" s="169">
        <f>ROUND(E77*J77,2)</f>
        <v>0</v>
      </c>
      <c r="L77" s="169">
        <v>21</v>
      </c>
      <c r="M77" s="169">
        <f>G77*(1+L77/100)</f>
        <v>0</v>
      </c>
      <c r="N77" s="167">
        <v>0</v>
      </c>
      <c r="O77" s="167">
        <f>ROUND(E77*N77,2)</f>
        <v>0</v>
      </c>
      <c r="P77" s="167">
        <v>0</v>
      </c>
      <c r="Q77" s="167">
        <f>ROUND(E77*P77,2)</f>
        <v>0</v>
      </c>
      <c r="R77" s="169" t="s">
        <v>419</v>
      </c>
      <c r="S77" s="169" t="s">
        <v>234</v>
      </c>
      <c r="T77" s="170" t="s">
        <v>234</v>
      </c>
      <c r="U77" s="152">
        <v>1</v>
      </c>
      <c r="V77" s="152">
        <f>ROUND(E77*U77,2)</f>
        <v>2000</v>
      </c>
      <c r="W77" s="152"/>
      <c r="X77" s="152" t="s">
        <v>143</v>
      </c>
      <c r="Y77" s="152" t="s">
        <v>236</v>
      </c>
      <c r="Z77" s="141"/>
      <c r="AA77" s="141"/>
      <c r="AB77" s="141"/>
      <c r="AC77" s="141"/>
      <c r="AD77" s="141"/>
      <c r="AE77" s="141"/>
      <c r="AF77" s="141"/>
      <c r="AG77" s="141" t="s">
        <v>420</v>
      </c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</row>
    <row r="78" spans="1:60" outlineLevel="2" x14ac:dyDescent="0.2">
      <c r="A78" s="148"/>
      <c r="B78" s="149"/>
      <c r="C78" s="182" t="s">
        <v>613</v>
      </c>
      <c r="D78" s="154"/>
      <c r="E78" s="155">
        <v>2000</v>
      </c>
      <c r="F78" s="152"/>
      <c r="G78" s="152"/>
      <c r="H78" s="152"/>
      <c r="I78" s="152"/>
      <c r="J78" s="152"/>
      <c r="K78" s="152"/>
      <c r="L78" s="152"/>
      <c r="M78" s="152"/>
      <c r="N78" s="151"/>
      <c r="O78" s="151"/>
      <c r="P78" s="151"/>
      <c r="Q78" s="151"/>
      <c r="R78" s="152"/>
      <c r="S78" s="152"/>
      <c r="T78" s="152"/>
      <c r="U78" s="152"/>
      <c r="V78" s="152"/>
      <c r="W78" s="152"/>
      <c r="X78" s="152"/>
      <c r="Y78" s="152"/>
      <c r="Z78" s="141"/>
      <c r="AA78" s="141"/>
      <c r="AB78" s="141"/>
      <c r="AC78" s="141"/>
      <c r="AD78" s="141"/>
      <c r="AE78" s="141"/>
      <c r="AF78" s="141"/>
      <c r="AG78" s="141" t="s">
        <v>241</v>
      </c>
      <c r="AH78" s="141">
        <v>0</v>
      </c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</row>
    <row r="79" spans="1:60" x14ac:dyDescent="0.2">
      <c r="A79" s="157" t="s">
        <v>228</v>
      </c>
      <c r="B79" s="158" t="s">
        <v>150</v>
      </c>
      <c r="C79" s="180" t="s">
        <v>151</v>
      </c>
      <c r="D79" s="159"/>
      <c r="E79" s="160"/>
      <c r="F79" s="161"/>
      <c r="G79" s="161">
        <f>SUMIF(AG80:AG80,"&lt;&gt;NOR",G80:G80)</f>
        <v>0</v>
      </c>
      <c r="H79" s="161"/>
      <c r="I79" s="161">
        <f>SUM(I80:I80)</f>
        <v>0</v>
      </c>
      <c r="J79" s="161"/>
      <c r="K79" s="161">
        <f>SUM(K80:K80)</f>
        <v>0</v>
      </c>
      <c r="L79" s="161"/>
      <c r="M79" s="161">
        <f>SUM(M80:M80)</f>
        <v>0</v>
      </c>
      <c r="N79" s="160"/>
      <c r="O79" s="160">
        <f>SUM(O80:O80)</f>
        <v>0</v>
      </c>
      <c r="P79" s="160"/>
      <c r="Q79" s="160">
        <f>SUM(Q80:Q80)</f>
        <v>0</v>
      </c>
      <c r="R79" s="161"/>
      <c r="S79" s="161"/>
      <c r="T79" s="162"/>
      <c r="U79" s="156"/>
      <c r="V79" s="156">
        <f>SUM(V80:V80)</f>
        <v>375.3</v>
      </c>
      <c r="W79" s="156"/>
      <c r="X79" s="156"/>
      <c r="Y79" s="156"/>
      <c r="AG79" t="s">
        <v>229</v>
      </c>
    </row>
    <row r="80" spans="1:60" ht="33.75" outlineLevel="1" x14ac:dyDescent="0.2">
      <c r="A80" s="172">
        <v>22</v>
      </c>
      <c r="B80" s="173" t="s">
        <v>425</v>
      </c>
      <c r="C80" s="183" t="s">
        <v>426</v>
      </c>
      <c r="D80" s="174" t="s">
        <v>283</v>
      </c>
      <c r="E80" s="175">
        <v>2700</v>
      </c>
      <c r="F80" s="176"/>
      <c r="G80" s="177">
        <f>ROUND(E80*F80,2)</f>
        <v>0</v>
      </c>
      <c r="H80" s="176"/>
      <c r="I80" s="177">
        <f>ROUND(E80*H80,2)</f>
        <v>0</v>
      </c>
      <c r="J80" s="176"/>
      <c r="K80" s="177">
        <f>ROUND(E80*J80,2)</f>
        <v>0</v>
      </c>
      <c r="L80" s="177">
        <v>21</v>
      </c>
      <c r="M80" s="177">
        <f>G80*(1+L80/100)</f>
        <v>0</v>
      </c>
      <c r="N80" s="175">
        <v>0</v>
      </c>
      <c r="O80" s="175">
        <f>ROUND(E80*N80,2)</f>
        <v>0</v>
      </c>
      <c r="P80" s="175">
        <v>0</v>
      </c>
      <c r="Q80" s="175">
        <f>ROUND(E80*P80,2)</f>
        <v>0</v>
      </c>
      <c r="R80" s="177" t="s">
        <v>383</v>
      </c>
      <c r="S80" s="177" t="s">
        <v>234</v>
      </c>
      <c r="T80" s="178" t="s">
        <v>234</v>
      </c>
      <c r="U80" s="152">
        <v>0.13900000000000001</v>
      </c>
      <c r="V80" s="152">
        <f>ROUND(E80*U80,2)</f>
        <v>375.3</v>
      </c>
      <c r="W80" s="152"/>
      <c r="X80" s="152" t="s">
        <v>285</v>
      </c>
      <c r="Y80" s="152" t="s">
        <v>236</v>
      </c>
      <c r="Z80" s="141"/>
      <c r="AA80" s="141"/>
      <c r="AB80" s="141"/>
      <c r="AC80" s="141"/>
      <c r="AD80" s="141"/>
      <c r="AE80" s="141"/>
      <c r="AF80" s="141"/>
      <c r="AG80" s="141" t="s">
        <v>286</v>
      </c>
      <c r="AH80" s="141"/>
      <c r="AI80" s="141"/>
      <c r="AJ80" s="141"/>
      <c r="AK80" s="141"/>
      <c r="AL80" s="141"/>
      <c r="AM80" s="141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</row>
    <row r="81" spans="1:60" x14ac:dyDescent="0.2">
      <c r="A81" s="157" t="s">
        <v>228</v>
      </c>
      <c r="B81" s="158" t="s">
        <v>154</v>
      </c>
      <c r="C81" s="180" t="s">
        <v>155</v>
      </c>
      <c r="D81" s="159"/>
      <c r="E81" s="160"/>
      <c r="F81" s="161"/>
      <c r="G81" s="161">
        <f>SUMIF(AG82:AG85,"&lt;&gt;NOR",G82:G85)</f>
        <v>0</v>
      </c>
      <c r="H81" s="161"/>
      <c r="I81" s="161">
        <f>SUM(I82:I85)</f>
        <v>0</v>
      </c>
      <c r="J81" s="161"/>
      <c r="K81" s="161">
        <f>SUM(K82:K85)</f>
        <v>0</v>
      </c>
      <c r="L81" s="161"/>
      <c r="M81" s="161">
        <f>SUM(M82:M85)</f>
        <v>0</v>
      </c>
      <c r="N81" s="160"/>
      <c r="O81" s="160">
        <f>SUM(O82:O85)</f>
        <v>0</v>
      </c>
      <c r="P81" s="160"/>
      <c r="Q81" s="160">
        <f>SUM(Q82:Q85)</f>
        <v>0</v>
      </c>
      <c r="R81" s="161"/>
      <c r="S81" s="161"/>
      <c r="T81" s="162"/>
      <c r="U81" s="156"/>
      <c r="V81" s="156">
        <f>SUM(V82:V85)</f>
        <v>48681.81</v>
      </c>
      <c r="W81" s="156"/>
      <c r="X81" s="156"/>
      <c r="Y81" s="156"/>
      <c r="AG81" t="s">
        <v>229</v>
      </c>
    </row>
    <row r="82" spans="1:60" ht="22.5" outlineLevel="1" x14ac:dyDescent="0.2">
      <c r="A82" s="164">
        <v>23</v>
      </c>
      <c r="B82" s="165" t="s">
        <v>433</v>
      </c>
      <c r="C82" s="181" t="s">
        <v>434</v>
      </c>
      <c r="D82" s="166" t="s">
        <v>274</v>
      </c>
      <c r="E82" s="167">
        <v>44950.891199999998</v>
      </c>
      <c r="F82" s="168"/>
      <c r="G82" s="169">
        <f>ROUND(E82*F82,2)</f>
        <v>0</v>
      </c>
      <c r="H82" s="168"/>
      <c r="I82" s="169">
        <f>ROUND(E82*H82,2)</f>
        <v>0</v>
      </c>
      <c r="J82" s="168"/>
      <c r="K82" s="169">
        <f>ROUND(E82*J82,2)</f>
        <v>0</v>
      </c>
      <c r="L82" s="169">
        <v>21</v>
      </c>
      <c r="M82" s="169">
        <f>G82*(1+L82/100)</f>
        <v>0</v>
      </c>
      <c r="N82" s="167">
        <v>0</v>
      </c>
      <c r="O82" s="167">
        <f>ROUND(E82*N82,2)</f>
        <v>0</v>
      </c>
      <c r="P82" s="167">
        <v>0</v>
      </c>
      <c r="Q82" s="167">
        <f>ROUND(E82*P82,2)</f>
        <v>0</v>
      </c>
      <c r="R82" s="169" t="s">
        <v>322</v>
      </c>
      <c r="S82" s="169" t="s">
        <v>234</v>
      </c>
      <c r="T82" s="170" t="s">
        <v>234</v>
      </c>
      <c r="U82" s="152">
        <v>1.0009999999999999</v>
      </c>
      <c r="V82" s="152">
        <f>ROUND(E82*U82,2)</f>
        <v>44995.839999999997</v>
      </c>
      <c r="W82" s="152"/>
      <c r="X82" s="152" t="s">
        <v>435</v>
      </c>
      <c r="Y82" s="152" t="s">
        <v>236</v>
      </c>
      <c r="Z82" s="141"/>
      <c r="AA82" s="141"/>
      <c r="AB82" s="141"/>
      <c r="AC82" s="141"/>
      <c r="AD82" s="141"/>
      <c r="AE82" s="141"/>
      <c r="AF82" s="141"/>
      <c r="AG82" s="141" t="s">
        <v>436</v>
      </c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</row>
    <row r="83" spans="1:60" ht="22.5" outlineLevel="2" x14ac:dyDescent="0.2">
      <c r="A83" s="148"/>
      <c r="B83" s="149"/>
      <c r="C83" s="265" t="s">
        <v>437</v>
      </c>
      <c r="D83" s="266"/>
      <c r="E83" s="266"/>
      <c r="F83" s="266"/>
      <c r="G83" s="266"/>
      <c r="H83" s="152"/>
      <c r="I83" s="152"/>
      <c r="J83" s="152"/>
      <c r="K83" s="152"/>
      <c r="L83" s="152"/>
      <c r="M83" s="152"/>
      <c r="N83" s="151"/>
      <c r="O83" s="151"/>
      <c r="P83" s="151"/>
      <c r="Q83" s="151"/>
      <c r="R83" s="152"/>
      <c r="S83" s="152"/>
      <c r="T83" s="152"/>
      <c r="U83" s="152"/>
      <c r="V83" s="152"/>
      <c r="W83" s="152"/>
      <c r="X83" s="152"/>
      <c r="Y83" s="152"/>
      <c r="Z83" s="141"/>
      <c r="AA83" s="141"/>
      <c r="AB83" s="141"/>
      <c r="AC83" s="141"/>
      <c r="AD83" s="141"/>
      <c r="AE83" s="141"/>
      <c r="AF83" s="141"/>
      <c r="AG83" s="141" t="s">
        <v>239</v>
      </c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1"/>
      <c r="AZ83" s="141"/>
      <c r="BA83" s="171" t="str">
        <f>C83</f>
        <v>na novostavbách a změnách objektů pro oplocení (815 2 JKSo), objekty zvláštní pro chov živočichů (815 3 JKSO), objekty pozemní různé (815 9 JKSO) se svislou nosnou konstrukcí monolitickou betonovou tyčovou nebo plošnou ( KMCH 2 a 3 - JKSO šesté místo)</v>
      </c>
      <c r="BB83" s="141"/>
      <c r="BC83" s="141"/>
      <c r="BD83" s="141"/>
      <c r="BE83" s="141"/>
      <c r="BF83" s="141"/>
      <c r="BG83" s="141"/>
      <c r="BH83" s="141"/>
    </row>
    <row r="84" spans="1:60" ht="22.5" outlineLevel="1" x14ac:dyDescent="0.2">
      <c r="A84" s="164">
        <v>24</v>
      </c>
      <c r="B84" s="165" t="s">
        <v>438</v>
      </c>
      <c r="C84" s="181" t="s">
        <v>439</v>
      </c>
      <c r="D84" s="166" t="s">
        <v>274</v>
      </c>
      <c r="E84" s="167">
        <v>44950.891199999998</v>
      </c>
      <c r="F84" s="168"/>
      <c r="G84" s="169">
        <f>ROUND(E84*F84,2)</f>
        <v>0</v>
      </c>
      <c r="H84" s="168"/>
      <c r="I84" s="169">
        <f>ROUND(E84*H84,2)</f>
        <v>0</v>
      </c>
      <c r="J84" s="168"/>
      <c r="K84" s="169">
        <f>ROUND(E84*J84,2)</f>
        <v>0</v>
      </c>
      <c r="L84" s="169">
        <v>21</v>
      </c>
      <c r="M84" s="169">
        <f>G84*(1+L84/100)</f>
        <v>0</v>
      </c>
      <c r="N84" s="167">
        <v>0</v>
      </c>
      <c r="O84" s="167">
        <f>ROUND(E84*N84,2)</f>
        <v>0</v>
      </c>
      <c r="P84" s="167">
        <v>0</v>
      </c>
      <c r="Q84" s="167">
        <f>ROUND(E84*P84,2)</f>
        <v>0</v>
      </c>
      <c r="R84" s="169" t="s">
        <v>322</v>
      </c>
      <c r="S84" s="169" t="s">
        <v>234</v>
      </c>
      <c r="T84" s="170" t="s">
        <v>234</v>
      </c>
      <c r="U84" s="152">
        <v>8.2000000000000003E-2</v>
      </c>
      <c r="V84" s="152">
        <f>ROUND(E84*U84,2)</f>
        <v>3685.97</v>
      </c>
      <c r="W84" s="152"/>
      <c r="X84" s="152" t="s">
        <v>435</v>
      </c>
      <c r="Y84" s="152" t="s">
        <v>236</v>
      </c>
      <c r="Z84" s="141"/>
      <c r="AA84" s="141"/>
      <c r="AB84" s="141"/>
      <c r="AC84" s="141"/>
      <c r="AD84" s="141"/>
      <c r="AE84" s="141"/>
      <c r="AF84" s="141"/>
      <c r="AG84" s="141" t="s">
        <v>436</v>
      </c>
      <c r="AH84" s="141"/>
      <c r="AI84" s="141"/>
      <c r="AJ84" s="141"/>
      <c r="AK84" s="141"/>
      <c r="AL84" s="141"/>
      <c r="AM84" s="141"/>
      <c r="AN84" s="141"/>
      <c r="AO84" s="141"/>
      <c r="AP84" s="141"/>
      <c r="AQ84" s="141"/>
      <c r="AR84" s="141"/>
      <c r="AS84" s="141"/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1"/>
      <c r="BE84" s="141"/>
      <c r="BF84" s="141"/>
      <c r="BG84" s="141"/>
      <c r="BH84" s="141"/>
    </row>
    <row r="85" spans="1:60" ht="22.5" outlineLevel="2" x14ac:dyDescent="0.2">
      <c r="A85" s="148"/>
      <c r="B85" s="149"/>
      <c r="C85" s="265" t="s">
        <v>437</v>
      </c>
      <c r="D85" s="266"/>
      <c r="E85" s="266"/>
      <c r="F85" s="266"/>
      <c r="G85" s="266"/>
      <c r="H85" s="152"/>
      <c r="I85" s="152"/>
      <c r="J85" s="152"/>
      <c r="K85" s="152"/>
      <c r="L85" s="152"/>
      <c r="M85" s="152"/>
      <c r="N85" s="151"/>
      <c r="O85" s="151"/>
      <c r="P85" s="151"/>
      <c r="Q85" s="151"/>
      <c r="R85" s="152"/>
      <c r="S85" s="152"/>
      <c r="T85" s="152"/>
      <c r="U85" s="152"/>
      <c r="V85" s="152"/>
      <c r="W85" s="152"/>
      <c r="X85" s="152"/>
      <c r="Y85" s="152"/>
      <c r="Z85" s="141"/>
      <c r="AA85" s="141"/>
      <c r="AB85" s="141"/>
      <c r="AC85" s="141"/>
      <c r="AD85" s="141"/>
      <c r="AE85" s="141"/>
      <c r="AF85" s="141"/>
      <c r="AG85" s="141" t="s">
        <v>239</v>
      </c>
      <c r="AH85" s="141"/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71" t="str">
        <f>C85</f>
        <v>na novostavbách a změnách objektů pro oplocení (815 2 JKSo), objekty zvláštní pro chov živočichů (815 3 JKSO), objekty pozemní různé (815 9 JKSO) se svislou nosnou konstrukcí monolitickou betonovou tyčovou nebo plošnou ( KMCH 2 a 3 - JKSO šesté místo)</v>
      </c>
      <c r="BB85" s="141"/>
      <c r="BC85" s="141"/>
      <c r="BD85" s="141"/>
      <c r="BE85" s="141"/>
      <c r="BF85" s="141"/>
      <c r="BG85" s="141"/>
      <c r="BH85" s="141"/>
    </row>
    <row r="86" spans="1:60" x14ac:dyDescent="0.2">
      <c r="A86" s="157" t="s">
        <v>228</v>
      </c>
      <c r="B86" s="158" t="s">
        <v>156</v>
      </c>
      <c r="C86" s="180" t="s">
        <v>157</v>
      </c>
      <c r="D86" s="159"/>
      <c r="E86" s="160"/>
      <c r="F86" s="161"/>
      <c r="G86" s="161">
        <f>SUMIF(AG87:AG102,"&lt;&gt;NOR",G87:G102)</f>
        <v>0</v>
      </c>
      <c r="H86" s="161"/>
      <c r="I86" s="161">
        <f>SUM(I87:I102)</f>
        <v>0</v>
      </c>
      <c r="J86" s="161"/>
      <c r="K86" s="161">
        <f>SUM(K87:K102)</f>
        <v>0</v>
      </c>
      <c r="L86" s="161"/>
      <c r="M86" s="161">
        <f>SUM(M87:M102)</f>
        <v>0</v>
      </c>
      <c r="N86" s="160"/>
      <c r="O86" s="160">
        <f>SUM(O87:O102)</f>
        <v>17.529999999999998</v>
      </c>
      <c r="P86" s="160"/>
      <c r="Q86" s="160">
        <f>SUM(Q87:Q102)</f>
        <v>0</v>
      </c>
      <c r="R86" s="161"/>
      <c r="S86" s="161"/>
      <c r="T86" s="162"/>
      <c r="U86" s="156"/>
      <c r="V86" s="156">
        <f>SUM(V87:V102)</f>
        <v>3107.7999999999997</v>
      </c>
      <c r="W86" s="156"/>
      <c r="X86" s="156"/>
      <c r="Y86" s="156"/>
      <c r="AG86" t="s">
        <v>229</v>
      </c>
    </row>
    <row r="87" spans="1:60" ht="22.5" outlineLevel="1" x14ac:dyDescent="0.2">
      <c r="A87" s="164">
        <v>25</v>
      </c>
      <c r="B87" s="165" t="s">
        <v>440</v>
      </c>
      <c r="C87" s="181" t="s">
        <v>441</v>
      </c>
      <c r="D87" s="166" t="s">
        <v>283</v>
      </c>
      <c r="E87" s="167">
        <v>2970</v>
      </c>
      <c r="F87" s="168"/>
      <c r="G87" s="169">
        <f>ROUND(E87*F87,2)</f>
        <v>0</v>
      </c>
      <c r="H87" s="168"/>
      <c r="I87" s="169">
        <f>ROUND(E87*H87,2)</f>
        <v>0</v>
      </c>
      <c r="J87" s="168"/>
      <c r="K87" s="169">
        <f>ROUND(E87*J87,2)</f>
        <v>0</v>
      </c>
      <c r="L87" s="169">
        <v>21</v>
      </c>
      <c r="M87" s="169">
        <f>G87*(1+L87/100)</f>
        <v>0</v>
      </c>
      <c r="N87" s="167">
        <v>3.3E-4</v>
      </c>
      <c r="O87" s="167">
        <f>ROUND(E87*N87,2)</f>
        <v>0.98</v>
      </c>
      <c r="P87" s="167">
        <v>0</v>
      </c>
      <c r="Q87" s="167">
        <f>ROUND(E87*P87,2)</f>
        <v>0</v>
      </c>
      <c r="R87" s="169" t="s">
        <v>442</v>
      </c>
      <c r="S87" s="169" t="s">
        <v>234</v>
      </c>
      <c r="T87" s="170" t="s">
        <v>234</v>
      </c>
      <c r="U87" s="152">
        <v>2.75E-2</v>
      </c>
      <c r="V87" s="152">
        <f>ROUND(E87*U87,2)</f>
        <v>81.680000000000007</v>
      </c>
      <c r="W87" s="152"/>
      <c r="X87" s="152" t="s">
        <v>285</v>
      </c>
      <c r="Y87" s="152" t="s">
        <v>236</v>
      </c>
      <c r="Z87" s="141"/>
      <c r="AA87" s="141"/>
      <c r="AB87" s="141"/>
      <c r="AC87" s="141"/>
      <c r="AD87" s="141"/>
      <c r="AE87" s="141"/>
      <c r="AF87" s="141"/>
      <c r="AG87" s="141" t="s">
        <v>286</v>
      </c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</row>
    <row r="88" spans="1:60" outlineLevel="2" x14ac:dyDescent="0.2">
      <c r="A88" s="148"/>
      <c r="B88" s="149"/>
      <c r="C88" s="182" t="s">
        <v>614</v>
      </c>
      <c r="D88" s="154"/>
      <c r="E88" s="155">
        <v>2970</v>
      </c>
      <c r="F88" s="152"/>
      <c r="G88" s="152"/>
      <c r="H88" s="152"/>
      <c r="I88" s="152"/>
      <c r="J88" s="152"/>
      <c r="K88" s="152"/>
      <c r="L88" s="152"/>
      <c r="M88" s="152"/>
      <c r="N88" s="151"/>
      <c r="O88" s="151"/>
      <c r="P88" s="151"/>
      <c r="Q88" s="151"/>
      <c r="R88" s="152"/>
      <c r="S88" s="152"/>
      <c r="T88" s="152"/>
      <c r="U88" s="152"/>
      <c r="V88" s="152"/>
      <c r="W88" s="152"/>
      <c r="X88" s="152"/>
      <c r="Y88" s="152"/>
      <c r="Z88" s="141"/>
      <c r="AA88" s="141"/>
      <c r="AB88" s="141"/>
      <c r="AC88" s="141"/>
      <c r="AD88" s="141"/>
      <c r="AE88" s="141"/>
      <c r="AF88" s="141"/>
      <c r="AG88" s="141" t="s">
        <v>241</v>
      </c>
      <c r="AH88" s="141">
        <v>0</v>
      </c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  <c r="BG88" s="141"/>
      <c r="BH88" s="141"/>
    </row>
    <row r="89" spans="1:60" ht="33.75" outlineLevel="1" x14ac:dyDescent="0.2">
      <c r="A89" s="164">
        <v>26</v>
      </c>
      <c r="B89" s="165" t="s">
        <v>443</v>
      </c>
      <c r="C89" s="181" t="s">
        <v>444</v>
      </c>
      <c r="D89" s="166" t="s">
        <v>283</v>
      </c>
      <c r="E89" s="167">
        <v>3410</v>
      </c>
      <c r="F89" s="168"/>
      <c r="G89" s="169">
        <f>ROUND(E89*F89,2)</f>
        <v>0</v>
      </c>
      <c r="H89" s="168"/>
      <c r="I89" s="169">
        <f>ROUND(E89*H89,2)</f>
        <v>0</v>
      </c>
      <c r="J89" s="168"/>
      <c r="K89" s="169">
        <f>ROUND(E89*J89,2)</f>
        <v>0</v>
      </c>
      <c r="L89" s="169">
        <v>21</v>
      </c>
      <c r="M89" s="169">
        <f>G89*(1+L89/100)</f>
        <v>0</v>
      </c>
      <c r="N89" s="167">
        <v>5.1999999999999995E-4</v>
      </c>
      <c r="O89" s="167">
        <f>ROUND(E89*N89,2)</f>
        <v>1.77</v>
      </c>
      <c r="P89" s="167">
        <v>0</v>
      </c>
      <c r="Q89" s="167">
        <f>ROUND(E89*P89,2)</f>
        <v>0</v>
      </c>
      <c r="R89" s="169" t="s">
        <v>442</v>
      </c>
      <c r="S89" s="169" t="s">
        <v>234</v>
      </c>
      <c r="T89" s="170" t="s">
        <v>234</v>
      </c>
      <c r="U89" s="152">
        <v>4.9000000000000002E-2</v>
      </c>
      <c r="V89" s="152">
        <f>ROUND(E89*U89,2)</f>
        <v>167.09</v>
      </c>
      <c r="W89" s="152"/>
      <c r="X89" s="152" t="s">
        <v>285</v>
      </c>
      <c r="Y89" s="152" t="s">
        <v>236</v>
      </c>
      <c r="Z89" s="141"/>
      <c r="AA89" s="141"/>
      <c r="AB89" s="141"/>
      <c r="AC89" s="141"/>
      <c r="AD89" s="141"/>
      <c r="AE89" s="141"/>
      <c r="AF89" s="141"/>
      <c r="AG89" s="141" t="s">
        <v>286</v>
      </c>
      <c r="AH89" s="141"/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1"/>
      <c r="BH89" s="141"/>
    </row>
    <row r="90" spans="1:60" outlineLevel="2" x14ac:dyDescent="0.2">
      <c r="A90" s="148"/>
      <c r="B90" s="149"/>
      <c r="C90" s="182" t="s">
        <v>615</v>
      </c>
      <c r="D90" s="154"/>
      <c r="E90" s="155">
        <v>3410</v>
      </c>
      <c r="F90" s="152"/>
      <c r="G90" s="152"/>
      <c r="H90" s="152"/>
      <c r="I90" s="152"/>
      <c r="J90" s="152"/>
      <c r="K90" s="152"/>
      <c r="L90" s="152"/>
      <c r="M90" s="152"/>
      <c r="N90" s="151"/>
      <c r="O90" s="151"/>
      <c r="P90" s="151"/>
      <c r="Q90" s="151"/>
      <c r="R90" s="152"/>
      <c r="S90" s="152"/>
      <c r="T90" s="152"/>
      <c r="U90" s="152"/>
      <c r="V90" s="152"/>
      <c r="W90" s="152"/>
      <c r="X90" s="152"/>
      <c r="Y90" s="152"/>
      <c r="Z90" s="141"/>
      <c r="AA90" s="141"/>
      <c r="AB90" s="141"/>
      <c r="AC90" s="141"/>
      <c r="AD90" s="141"/>
      <c r="AE90" s="141"/>
      <c r="AF90" s="141"/>
      <c r="AG90" s="141" t="s">
        <v>241</v>
      </c>
      <c r="AH90" s="141">
        <v>0</v>
      </c>
      <c r="AI90" s="141"/>
      <c r="AJ90" s="141"/>
      <c r="AK90" s="141"/>
      <c r="AL90" s="141"/>
      <c r="AM90" s="141"/>
      <c r="AN90" s="141"/>
      <c r="AO90" s="141"/>
      <c r="AP90" s="141"/>
      <c r="AQ90" s="141"/>
      <c r="AR90" s="141"/>
      <c r="AS90" s="141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141"/>
      <c r="BG90" s="141"/>
      <c r="BH90" s="141"/>
    </row>
    <row r="91" spans="1:60" ht="22.5" outlineLevel="1" x14ac:dyDescent="0.2">
      <c r="A91" s="164">
        <v>27</v>
      </c>
      <c r="B91" s="165" t="s">
        <v>445</v>
      </c>
      <c r="C91" s="181" t="s">
        <v>446</v>
      </c>
      <c r="D91" s="166" t="s">
        <v>283</v>
      </c>
      <c r="E91" s="167">
        <v>2970</v>
      </c>
      <c r="F91" s="168"/>
      <c r="G91" s="169">
        <f>ROUND(E91*F91,2)</f>
        <v>0</v>
      </c>
      <c r="H91" s="168"/>
      <c r="I91" s="169">
        <f>ROUND(E91*H91,2)</f>
        <v>0</v>
      </c>
      <c r="J91" s="168"/>
      <c r="K91" s="169">
        <f>ROUND(E91*J91,2)</f>
        <v>0</v>
      </c>
      <c r="L91" s="169">
        <v>21</v>
      </c>
      <c r="M91" s="169">
        <f>G91*(1+L91/100)</f>
        <v>0</v>
      </c>
      <c r="N91" s="167">
        <v>4.0999999999999999E-4</v>
      </c>
      <c r="O91" s="167">
        <f>ROUND(E91*N91,2)</f>
        <v>1.22</v>
      </c>
      <c r="P91" s="167">
        <v>0</v>
      </c>
      <c r="Q91" s="167">
        <f>ROUND(E91*P91,2)</f>
        <v>0</v>
      </c>
      <c r="R91" s="169" t="s">
        <v>442</v>
      </c>
      <c r="S91" s="169" t="s">
        <v>234</v>
      </c>
      <c r="T91" s="170" t="s">
        <v>234</v>
      </c>
      <c r="U91" s="152">
        <v>0.22991</v>
      </c>
      <c r="V91" s="152">
        <f>ROUND(E91*U91,2)</f>
        <v>682.83</v>
      </c>
      <c r="W91" s="152"/>
      <c r="X91" s="152" t="s">
        <v>285</v>
      </c>
      <c r="Y91" s="152" t="s">
        <v>236</v>
      </c>
      <c r="Z91" s="141"/>
      <c r="AA91" s="141"/>
      <c r="AB91" s="141"/>
      <c r="AC91" s="141"/>
      <c r="AD91" s="141"/>
      <c r="AE91" s="141"/>
      <c r="AF91" s="141"/>
      <c r="AG91" s="141" t="s">
        <v>286</v>
      </c>
      <c r="AH91" s="141"/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1"/>
      <c r="AZ91" s="141"/>
      <c r="BA91" s="141"/>
      <c r="BB91" s="141"/>
      <c r="BC91" s="141"/>
      <c r="BD91" s="141"/>
      <c r="BE91" s="141"/>
      <c r="BF91" s="141"/>
      <c r="BG91" s="141"/>
      <c r="BH91" s="141"/>
    </row>
    <row r="92" spans="1:60" outlineLevel="2" x14ac:dyDescent="0.2">
      <c r="A92" s="148"/>
      <c r="B92" s="149"/>
      <c r="C92" s="182" t="s">
        <v>614</v>
      </c>
      <c r="D92" s="154"/>
      <c r="E92" s="155">
        <v>2970</v>
      </c>
      <c r="F92" s="152"/>
      <c r="G92" s="152"/>
      <c r="H92" s="152"/>
      <c r="I92" s="152"/>
      <c r="J92" s="152"/>
      <c r="K92" s="152"/>
      <c r="L92" s="152"/>
      <c r="M92" s="152"/>
      <c r="N92" s="151"/>
      <c r="O92" s="151"/>
      <c r="P92" s="151"/>
      <c r="Q92" s="151"/>
      <c r="R92" s="152"/>
      <c r="S92" s="152"/>
      <c r="T92" s="152"/>
      <c r="U92" s="152"/>
      <c r="V92" s="152"/>
      <c r="W92" s="152"/>
      <c r="X92" s="152"/>
      <c r="Y92" s="152"/>
      <c r="Z92" s="141"/>
      <c r="AA92" s="141"/>
      <c r="AB92" s="141"/>
      <c r="AC92" s="141"/>
      <c r="AD92" s="141"/>
      <c r="AE92" s="141"/>
      <c r="AF92" s="141"/>
      <c r="AG92" s="141" t="s">
        <v>241</v>
      </c>
      <c r="AH92" s="141">
        <v>0</v>
      </c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</row>
    <row r="93" spans="1:60" ht="22.5" outlineLevel="1" x14ac:dyDescent="0.2">
      <c r="A93" s="164">
        <v>28</v>
      </c>
      <c r="B93" s="165" t="s">
        <v>452</v>
      </c>
      <c r="C93" s="181" t="s">
        <v>453</v>
      </c>
      <c r="D93" s="166" t="s">
        <v>283</v>
      </c>
      <c r="E93" s="167">
        <v>3410</v>
      </c>
      <c r="F93" s="168"/>
      <c r="G93" s="169">
        <f>ROUND(E93*F93,2)</f>
        <v>0</v>
      </c>
      <c r="H93" s="168"/>
      <c r="I93" s="169">
        <f>ROUND(E93*H93,2)</f>
        <v>0</v>
      </c>
      <c r="J93" s="168"/>
      <c r="K93" s="169">
        <f>ROUND(E93*J93,2)</f>
        <v>0</v>
      </c>
      <c r="L93" s="169">
        <v>21</v>
      </c>
      <c r="M93" s="169">
        <f>G93*(1+L93/100)</f>
        <v>0</v>
      </c>
      <c r="N93" s="167">
        <v>5.8E-4</v>
      </c>
      <c r="O93" s="167">
        <f>ROUND(E93*N93,2)</f>
        <v>1.98</v>
      </c>
      <c r="P93" s="167">
        <v>0</v>
      </c>
      <c r="Q93" s="167">
        <f>ROUND(E93*P93,2)</f>
        <v>0</v>
      </c>
      <c r="R93" s="169" t="s">
        <v>442</v>
      </c>
      <c r="S93" s="169" t="s">
        <v>234</v>
      </c>
      <c r="T93" s="170" t="s">
        <v>234</v>
      </c>
      <c r="U93" s="152">
        <v>0.26600000000000001</v>
      </c>
      <c r="V93" s="152">
        <f>ROUND(E93*U93,2)</f>
        <v>907.06</v>
      </c>
      <c r="W93" s="152"/>
      <c r="X93" s="152" t="s">
        <v>285</v>
      </c>
      <c r="Y93" s="152" t="s">
        <v>236</v>
      </c>
      <c r="Z93" s="141"/>
      <c r="AA93" s="141"/>
      <c r="AB93" s="141"/>
      <c r="AC93" s="141"/>
      <c r="AD93" s="141"/>
      <c r="AE93" s="141"/>
      <c r="AF93" s="141"/>
      <c r="AG93" s="141" t="s">
        <v>286</v>
      </c>
      <c r="AH93" s="141"/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</row>
    <row r="94" spans="1:60" outlineLevel="2" x14ac:dyDescent="0.2">
      <c r="A94" s="148"/>
      <c r="B94" s="149"/>
      <c r="C94" s="182" t="s">
        <v>615</v>
      </c>
      <c r="D94" s="154"/>
      <c r="E94" s="155">
        <v>3410</v>
      </c>
      <c r="F94" s="152"/>
      <c r="G94" s="152"/>
      <c r="H94" s="152"/>
      <c r="I94" s="152"/>
      <c r="J94" s="152"/>
      <c r="K94" s="152"/>
      <c r="L94" s="152"/>
      <c r="M94" s="152"/>
      <c r="N94" s="151"/>
      <c r="O94" s="151"/>
      <c r="P94" s="151"/>
      <c r="Q94" s="151"/>
      <c r="R94" s="152"/>
      <c r="S94" s="152"/>
      <c r="T94" s="152"/>
      <c r="U94" s="152"/>
      <c r="V94" s="152"/>
      <c r="W94" s="152"/>
      <c r="X94" s="152"/>
      <c r="Y94" s="152"/>
      <c r="Z94" s="141"/>
      <c r="AA94" s="141"/>
      <c r="AB94" s="141"/>
      <c r="AC94" s="141"/>
      <c r="AD94" s="141"/>
      <c r="AE94" s="141"/>
      <c r="AF94" s="141"/>
      <c r="AG94" s="141" t="s">
        <v>241</v>
      </c>
      <c r="AH94" s="141">
        <v>0</v>
      </c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</row>
    <row r="95" spans="1:60" ht="22.5" outlineLevel="1" x14ac:dyDescent="0.2">
      <c r="A95" s="164">
        <v>29</v>
      </c>
      <c r="B95" s="165" t="s">
        <v>461</v>
      </c>
      <c r="C95" s="181" t="s">
        <v>462</v>
      </c>
      <c r="D95" s="166" t="s">
        <v>283</v>
      </c>
      <c r="E95" s="167">
        <v>3565</v>
      </c>
      <c r="F95" s="168"/>
      <c r="G95" s="169">
        <f>ROUND(E95*F95,2)</f>
        <v>0</v>
      </c>
      <c r="H95" s="168"/>
      <c r="I95" s="169">
        <f>ROUND(E95*H95,2)</f>
        <v>0</v>
      </c>
      <c r="J95" s="168"/>
      <c r="K95" s="169">
        <f>ROUND(E95*J95,2)</f>
        <v>0</v>
      </c>
      <c r="L95" s="169">
        <v>21</v>
      </c>
      <c r="M95" s="169">
        <f>G95*(1+L95/100)</f>
        <v>0</v>
      </c>
      <c r="N95" s="167">
        <v>5.1999999999999995E-4</v>
      </c>
      <c r="O95" s="167">
        <f>ROUND(E95*N95,2)</f>
        <v>1.85</v>
      </c>
      <c r="P95" s="167">
        <v>0</v>
      </c>
      <c r="Q95" s="167">
        <f>ROUND(E95*P95,2)</f>
        <v>0</v>
      </c>
      <c r="R95" s="169" t="s">
        <v>442</v>
      </c>
      <c r="S95" s="169" t="s">
        <v>234</v>
      </c>
      <c r="T95" s="170" t="s">
        <v>234</v>
      </c>
      <c r="U95" s="152">
        <v>0.19600000000000001</v>
      </c>
      <c r="V95" s="152">
        <f>ROUND(E95*U95,2)</f>
        <v>698.74</v>
      </c>
      <c r="W95" s="152"/>
      <c r="X95" s="152" t="s">
        <v>285</v>
      </c>
      <c r="Y95" s="152" t="s">
        <v>236</v>
      </c>
      <c r="Z95" s="141"/>
      <c r="AA95" s="141"/>
      <c r="AB95" s="141"/>
      <c r="AC95" s="141"/>
      <c r="AD95" s="141"/>
      <c r="AE95" s="141"/>
      <c r="AF95" s="141"/>
      <c r="AG95" s="141" t="s">
        <v>286</v>
      </c>
      <c r="AH95" s="141"/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41"/>
      <c r="BB95" s="141"/>
      <c r="BC95" s="141"/>
      <c r="BD95" s="141"/>
      <c r="BE95" s="141"/>
      <c r="BF95" s="141"/>
      <c r="BG95" s="141"/>
      <c r="BH95" s="141"/>
    </row>
    <row r="96" spans="1:60" outlineLevel="2" x14ac:dyDescent="0.2">
      <c r="A96" s="148"/>
      <c r="B96" s="149"/>
      <c r="C96" s="182" t="s">
        <v>616</v>
      </c>
      <c r="D96" s="154"/>
      <c r="E96" s="155">
        <v>3565</v>
      </c>
      <c r="F96" s="152"/>
      <c r="G96" s="152"/>
      <c r="H96" s="152"/>
      <c r="I96" s="152"/>
      <c r="J96" s="152"/>
      <c r="K96" s="152"/>
      <c r="L96" s="152"/>
      <c r="M96" s="152"/>
      <c r="N96" s="151"/>
      <c r="O96" s="151"/>
      <c r="P96" s="151"/>
      <c r="Q96" s="151"/>
      <c r="R96" s="152"/>
      <c r="S96" s="152"/>
      <c r="T96" s="152"/>
      <c r="U96" s="152"/>
      <c r="V96" s="152"/>
      <c r="W96" s="152"/>
      <c r="X96" s="152"/>
      <c r="Y96" s="152"/>
      <c r="Z96" s="141"/>
      <c r="AA96" s="141"/>
      <c r="AB96" s="141"/>
      <c r="AC96" s="141"/>
      <c r="AD96" s="141"/>
      <c r="AE96" s="141"/>
      <c r="AF96" s="141"/>
      <c r="AG96" s="141" t="s">
        <v>241</v>
      </c>
      <c r="AH96" s="141">
        <v>0</v>
      </c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</row>
    <row r="97" spans="1:60" outlineLevel="1" x14ac:dyDescent="0.2">
      <c r="A97" s="164">
        <v>30</v>
      </c>
      <c r="B97" s="165" t="s">
        <v>464</v>
      </c>
      <c r="C97" s="181" t="s">
        <v>465</v>
      </c>
      <c r="D97" s="166" t="s">
        <v>283</v>
      </c>
      <c r="E97" s="167">
        <v>3565</v>
      </c>
      <c r="F97" s="168"/>
      <c r="G97" s="169">
        <f>ROUND(E97*F97,2)</f>
        <v>0</v>
      </c>
      <c r="H97" s="168"/>
      <c r="I97" s="169">
        <f>ROUND(E97*H97,2)</f>
        <v>0</v>
      </c>
      <c r="J97" s="168"/>
      <c r="K97" s="169">
        <f>ROUND(E97*J97,2)</f>
        <v>0</v>
      </c>
      <c r="L97" s="169">
        <v>21</v>
      </c>
      <c r="M97" s="169">
        <f>G97*(1+L97/100)</f>
        <v>0</v>
      </c>
      <c r="N97" s="167">
        <v>5.1999999999999995E-4</v>
      </c>
      <c r="O97" s="167">
        <f>ROUND(E97*N97,2)</f>
        <v>1.85</v>
      </c>
      <c r="P97" s="167">
        <v>0</v>
      </c>
      <c r="Q97" s="167">
        <f>ROUND(E97*P97,2)</f>
        <v>0</v>
      </c>
      <c r="R97" s="169" t="s">
        <v>442</v>
      </c>
      <c r="S97" s="169" t="s">
        <v>234</v>
      </c>
      <c r="T97" s="170" t="s">
        <v>234</v>
      </c>
      <c r="U97" s="152">
        <v>0.16</v>
      </c>
      <c r="V97" s="152">
        <f>ROUND(E97*U97,2)</f>
        <v>570.4</v>
      </c>
      <c r="W97" s="152"/>
      <c r="X97" s="152" t="s">
        <v>285</v>
      </c>
      <c r="Y97" s="152" t="s">
        <v>236</v>
      </c>
      <c r="Z97" s="141"/>
      <c r="AA97" s="141"/>
      <c r="AB97" s="141"/>
      <c r="AC97" s="141"/>
      <c r="AD97" s="141"/>
      <c r="AE97" s="141"/>
      <c r="AF97" s="141"/>
      <c r="AG97" s="141" t="s">
        <v>286</v>
      </c>
      <c r="AH97" s="141"/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141"/>
      <c r="AZ97" s="141"/>
      <c r="BA97" s="141"/>
      <c r="BB97" s="141"/>
      <c r="BC97" s="141"/>
      <c r="BD97" s="141"/>
      <c r="BE97" s="141"/>
      <c r="BF97" s="141"/>
      <c r="BG97" s="141"/>
      <c r="BH97" s="141"/>
    </row>
    <row r="98" spans="1:60" outlineLevel="2" x14ac:dyDescent="0.2">
      <c r="A98" s="148"/>
      <c r="B98" s="149"/>
      <c r="C98" s="182" t="s">
        <v>617</v>
      </c>
      <c r="D98" s="154"/>
      <c r="E98" s="155">
        <v>3565</v>
      </c>
      <c r="F98" s="152"/>
      <c r="G98" s="152"/>
      <c r="H98" s="152"/>
      <c r="I98" s="152"/>
      <c r="J98" s="152"/>
      <c r="K98" s="152"/>
      <c r="L98" s="152"/>
      <c r="M98" s="152"/>
      <c r="N98" s="151"/>
      <c r="O98" s="151"/>
      <c r="P98" s="151"/>
      <c r="Q98" s="151"/>
      <c r="R98" s="152"/>
      <c r="S98" s="152"/>
      <c r="T98" s="152"/>
      <c r="U98" s="152"/>
      <c r="V98" s="152"/>
      <c r="W98" s="152"/>
      <c r="X98" s="152"/>
      <c r="Y98" s="152"/>
      <c r="Z98" s="141"/>
      <c r="AA98" s="141"/>
      <c r="AB98" s="141"/>
      <c r="AC98" s="141"/>
      <c r="AD98" s="141"/>
      <c r="AE98" s="141"/>
      <c r="AF98" s="141"/>
      <c r="AG98" s="141" t="s">
        <v>241</v>
      </c>
      <c r="AH98" s="141">
        <v>0</v>
      </c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1"/>
      <c r="AX98" s="141"/>
      <c r="AY98" s="141"/>
      <c r="AZ98" s="141"/>
      <c r="BA98" s="141"/>
      <c r="BB98" s="141"/>
      <c r="BC98" s="141"/>
      <c r="BD98" s="141"/>
      <c r="BE98" s="141"/>
      <c r="BF98" s="141"/>
      <c r="BG98" s="141"/>
      <c r="BH98" s="141"/>
    </row>
    <row r="99" spans="1:60" ht="33.75" outlineLevel="1" x14ac:dyDescent="0.2">
      <c r="A99" s="164">
        <v>31</v>
      </c>
      <c r="B99" s="165" t="s">
        <v>471</v>
      </c>
      <c r="C99" s="181" t="s">
        <v>472</v>
      </c>
      <c r="D99" s="166" t="s">
        <v>283</v>
      </c>
      <c r="E99" s="167">
        <v>1750.4424899999999</v>
      </c>
      <c r="F99" s="168"/>
      <c r="G99" s="169">
        <f>ROUND(E99*F99,2)</f>
        <v>0</v>
      </c>
      <c r="H99" s="168"/>
      <c r="I99" s="169">
        <f>ROUND(E99*H99,2)</f>
        <v>0</v>
      </c>
      <c r="J99" s="168"/>
      <c r="K99" s="169">
        <f>ROUND(E99*J99,2)</f>
        <v>0</v>
      </c>
      <c r="L99" s="169">
        <v>21</v>
      </c>
      <c r="M99" s="169">
        <f>G99*(1+L99/100)</f>
        <v>0</v>
      </c>
      <c r="N99" s="167">
        <v>4.4999999999999997E-3</v>
      </c>
      <c r="O99" s="167">
        <f>ROUND(E99*N99,2)</f>
        <v>7.88</v>
      </c>
      <c r="P99" s="167">
        <v>0</v>
      </c>
      <c r="Q99" s="167">
        <f>ROUND(E99*P99,2)</f>
        <v>0</v>
      </c>
      <c r="R99" s="169" t="s">
        <v>469</v>
      </c>
      <c r="S99" s="169" t="s">
        <v>234</v>
      </c>
      <c r="T99" s="170" t="s">
        <v>234</v>
      </c>
      <c r="U99" s="152">
        <v>0</v>
      </c>
      <c r="V99" s="152">
        <f>ROUND(E99*U99,2)</f>
        <v>0</v>
      </c>
      <c r="W99" s="152"/>
      <c r="X99" s="152" t="s">
        <v>276</v>
      </c>
      <c r="Y99" s="152" t="s">
        <v>236</v>
      </c>
      <c r="Z99" s="141"/>
      <c r="AA99" s="141"/>
      <c r="AB99" s="141"/>
      <c r="AC99" s="141"/>
      <c r="AD99" s="141"/>
      <c r="AE99" s="141"/>
      <c r="AF99" s="141"/>
      <c r="AG99" s="141" t="s">
        <v>277</v>
      </c>
      <c r="AH99" s="141"/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</row>
    <row r="100" spans="1:60" outlineLevel="2" x14ac:dyDescent="0.2">
      <c r="A100" s="148"/>
      <c r="B100" s="149"/>
      <c r="C100" s="182" t="s">
        <v>618</v>
      </c>
      <c r="D100" s="154"/>
      <c r="E100" s="155">
        <v>1750.4424899999999</v>
      </c>
      <c r="F100" s="152"/>
      <c r="G100" s="152"/>
      <c r="H100" s="152"/>
      <c r="I100" s="152"/>
      <c r="J100" s="152"/>
      <c r="K100" s="152"/>
      <c r="L100" s="152"/>
      <c r="M100" s="152"/>
      <c r="N100" s="151"/>
      <c r="O100" s="151"/>
      <c r="P100" s="151"/>
      <c r="Q100" s="151"/>
      <c r="R100" s="152"/>
      <c r="S100" s="152"/>
      <c r="T100" s="152"/>
      <c r="U100" s="152"/>
      <c r="V100" s="152"/>
      <c r="W100" s="152"/>
      <c r="X100" s="152"/>
      <c r="Y100" s="152"/>
      <c r="Z100" s="141"/>
      <c r="AA100" s="141"/>
      <c r="AB100" s="141"/>
      <c r="AC100" s="141"/>
      <c r="AD100" s="141"/>
      <c r="AE100" s="141"/>
      <c r="AF100" s="141"/>
      <c r="AG100" s="141" t="s">
        <v>241</v>
      </c>
      <c r="AH100" s="141">
        <v>0</v>
      </c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</row>
    <row r="101" spans="1:60" outlineLevel="1" x14ac:dyDescent="0.2">
      <c r="A101" s="148">
        <v>32</v>
      </c>
      <c r="B101" s="149" t="s">
        <v>474</v>
      </c>
      <c r="C101" s="184" t="s">
        <v>475</v>
      </c>
      <c r="D101" s="150" t="s">
        <v>0</v>
      </c>
      <c r="E101" s="179"/>
      <c r="F101" s="153"/>
      <c r="G101" s="152">
        <f>ROUND(E101*F101,2)</f>
        <v>0</v>
      </c>
      <c r="H101" s="153"/>
      <c r="I101" s="152">
        <f>ROUND(E101*H101,2)</f>
        <v>0</v>
      </c>
      <c r="J101" s="153"/>
      <c r="K101" s="152">
        <f>ROUND(E101*J101,2)</f>
        <v>0</v>
      </c>
      <c r="L101" s="152">
        <v>21</v>
      </c>
      <c r="M101" s="152">
        <f>G101*(1+L101/100)</f>
        <v>0</v>
      </c>
      <c r="N101" s="151">
        <v>0</v>
      </c>
      <c r="O101" s="151">
        <f>ROUND(E101*N101,2)</f>
        <v>0</v>
      </c>
      <c r="P101" s="151">
        <v>0</v>
      </c>
      <c r="Q101" s="151">
        <f>ROUND(E101*P101,2)</f>
        <v>0</v>
      </c>
      <c r="R101" s="152" t="s">
        <v>442</v>
      </c>
      <c r="S101" s="152" t="s">
        <v>234</v>
      </c>
      <c r="T101" s="152" t="s">
        <v>234</v>
      </c>
      <c r="U101" s="152">
        <v>0</v>
      </c>
      <c r="V101" s="152">
        <f>ROUND(E101*U101,2)</f>
        <v>0</v>
      </c>
      <c r="W101" s="152"/>
      <c r="X101" s="152" t="s">
        <v>435</v>
      </c>
      <c r="Y101" s="152" t="s">
        <v>236</v>
      </c>
      <c r="Z101" s="141"/>
      <c r="AA101" s="141"/>
      <c r="AB101" s="141"/>
      <c r="AC101" s="141"/>
      <c r="AD101" s="141"/>
      <c r="AE101" s="141"/>
      <c r="AF101" s="141"/>
      <c r="AG101" s="141" t="s">
        <v>436</v>
      </c>
      <c r="AH101" s="141"/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1"/>
      <c r="AZ101" s="141"/>
      <c r="BA101" s="141"/>
      <c r="BB101" s="141"/>
      <c r="BC101" s="141"/>
      <c r="BD101" s="141"/>
      <c r="BE101" s="141"/>
      <c r="BF101" s="141"/>
      <c r="BG101" s="141"/>
      <c r="BH101" s="141"/>
    </row>
    <row r="102" spans="1:60" outlineLevel="2" x14ac:dyDescent="0.2">
      <c r="A102" s="148"/>
      <c r="B102" s="149"/>
      <c r="C102" s="269" t="s">
        <v>476</v>
      </c>
      <c r="D102" s="270"/>
      <c r="E102" s="270"/>
      <c r="F102" s="270"/>
      <c r="G102" s="270"/>
      <c r="H102" s="152"/>
      <c r="I102" s="152"/>
      <c r="J102" s="152"/>
      <c r="K102" s="152"/>
      <c r="L102" s="152"/>
      <c r="M102" s="152"/>
      <c r="N102" s="151"/>
      <c r="O102" s="151"/>
      <c r="P102" s="151"/>
      <c r="Q102" s="151"/>
      <c r="R102" s="152"/>
      <c r="S102" s="152"/>
      <c r="T102" s="152"/>
      <c r="U102" s="152"/>
      <c r="V102" s="152"/>
      <c r="W102" s="152"/>
      <c r="X102" s="152"/>
      <c r="Y102" s="152"/>
      <c r="Z102" s="141"/>
      <c r="AA102" s="141"/>
      <c r="AB102" s="141"/>
      <c r="AC102" s="141"/>
      <c r="AD102" s="141"/>
      <c r="AE102" s="141"/>
      <c r="AF102" s="141"/>
      <c r="AG102" s="141" t="s">
        <v>239</v>
      </c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1"/>
      <c r="BE102" s="141"/>
      <c r="BF102" s="141"/>
      <c r="BG102" s="141"/>
      <c r="BH102" s="141"/>
    </row>
    <row r="103" spans="1:60" x14ac:dyDescent="0.2">
      <c r="A103" s="157" t="s">
        <v>228</v>
      </c>
      <c r="B103" s="158" t="s">
        <v>172</v>
      </c>
      <c r="C103" s="180" t="s">
        <v>173</v>
      </c>
      <c r="D103" s="159"/>
      <c r="E103" s="160"/>
      <c r="F103" s="161"/>
      <c r="G103" s="161">
        <f>SUMIF(AG104:AG107,"&lt;&gt;NOR",G104:G107)</f>
        <v>0</v>
      </c>
      <c r="H103" s="161"/>
      <c r="I103" s="161">
        <f>SUM(I104:I107)</f>
        <v>0</v>
      </c>
      <c r="J103" s="161"/>
      <c r="K103" s="161">
        <f>SUM(K104:K107)</f>
        <v>0</v>
      </c>
      <c r="L103" s="161"/>
      <c r="M103" s="161">
        <f>SUM(M104:M107)</f>
        <v>0</v>
      </c>
      <c r="N103" s="160"/>
      <c r="O103" s="160">
        <f>SUM(O104:O107)</f>
        <v>22.99</v>
      </c>
      <c r="P103" s="160"/>
      <c r="Q103" s="160">
        <f>SUM(Q104:Q107)</f>
        <v>0</v>
      </c>
      <c r="R103" s="161"/>
      <c r="S103" s="161"/>
      <c r="T103" s="162"/>
      <c r="U103" s="156"/>
      <c r="V103" s="156">
        <f>SUM(V104:V107)</f>
        <v>481.28</v>
      </c>
      <c r="W103" s="156"/>
      <c r="X103" s="156"/>
      <c r="Y103" s="156"/>
      <c r="AG103" t="s">
        <v>229</v>
      </c>
    </row>
    <row r="104" spans="1:60" outlineLevel="1" x14ac:dyDescent="0.2">
      <c r="A104" s="164">
        <v>33</v>
      </c>
      <c r="B104" s="165" t="s">
        <v>486</v>
      </c>
      <c r="C104" s="181" t="s">
        <v>487</v>
      </c>
      <c r="D104" s="166" t="s">
        <v>283</v>
      </c>
      <c r="E104" s="167">
        <v>3565</v>
      </c>
      <c r="F104" s="168"/>
      <c r="G104" s="169">
        <f>ROUND(E104*F104,2)</f>
        <v>0</v>
      </c>
      <c r="H104" s="168"/>
      <c r="I104" s="169">
        <f>ROUND(E104*H104,2)</f>
        <v>0</v>
      </c>
      <c r="J104" s="168"/>
      <c r="K104" s="169">
        <f>ROUND(E104*J104,2)</f>
        <v>0</v>
      </c>
      <c r="L104" s="169">
        <v>21</v>
      </c>
      <c r="M104" s="169">
        <f>G104*(1+L104/100)</f>
        <v>0</v>
      </c>
      <c r="N104" s="167">
        <v>6.45E-3</v>
      </c>
      <c r="O104" s="167">
        <f>ROUND(E104*N104,2)</f>
        <v>22.99</v>
      </c>
      <c r="P104" s="167">
        <v>0</v>
      </c>
      <c r="Q104" s="167">
        <f>ROUND(E104*P104,2)</f>
        <v>0</v>
      </c>
      <c r="R104" s="169"/>
      <c r="S104" s="169" t="s">
        <v>267</v>
      </c>
      <c r="T104" s="170" t="s">
        <v>275</v>
      </c>
      <c r="U104" s="152">
        <v>0.13500000000000001</v>
      </c>
      <c r="V104" s="152">
        <f>ROUND(E104*U104,2)</f>
        <v>481.28</v>
      </c>
      <c r="W104" s="152"/>
      <c r="X104" s="152" t="s">
        <v>285</v>
      </c>
      <c r="Y104" s="152" t="s">
        <v>236</v>
      </c>
      <c r="Z104" s="141"/>
      <c r="AA104" s="141"/>
      <c r="AB104" s="141"/>
      <c r="AC104" s="141"/>
      <c r="AD104" s="141"/>
      <c r="AE104" s="141"/>
      <c r="AF104" s="141"/>
      <c r="AG104" s="141" t="s">
        <v>286</v>
      </c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</row>
    <row r="105" spans="1:60" outlineLevel="2" x14ac:dyDescent="0.2">
      <c r="A105" s="148"/>
      <c r="B105" s="149"/>
      <c r="C105" s="182" t="s">
        <v>617</v>
      </c>
      <c r="D105" s="154"/>
      <c r="E105" s="155">
        <v>3565</v>
      </c>
      <c r="F105" s="152"/>
      <c r="G105" s="152"/>
      <c r="H105" s="152"/>
      <c r="I105" s="152"/>
      <c r="J105" s="152"/>
      <c r="K105" s="152"/>
      <c r="L105" s="152"/>
      <c r="M105" s="152"/>
      <c r="N105" s="151"/>
      <c r="O105" s="151"/>
      <c r="P105" s="151"/>
      <c r="Q105" s="151"/>
      <c r="R105" s="152"/>
      <c r="S105" s="152"/>
      <c r="T105" s="152"/>
      <c r="U105" s="152"/>
      <c r="V105" s="152"/>
      <c r="W105" s="152"/>
      <c r="X105" s="152"/>
      <c r="Y105" s="152"/>
      <c r="Z105" s="141"/>
      <c r="AA105" s="141"/>
      <c r="AB105" s="141"/>
      <c r="AC105" s="141"/>
      <c r="AD105" s="141"/>
      <c r="AE105" s="141"/>
      <c r="AF105" s="141"/>
      <c r="AG105" s="141" t="s">
        <v>241</v>
      </c>
      <c r="AH105" s="141">
        <v>0</v>
      </c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</row>
    <row r="106" spans="1:60" outlineLevel="1" x14ac:dyDescent="0.2">
      <c r="A106" s="148">
        <v>34</v>
      </c>
      <c r="B106" s="149" t="s">
        <v>488</v>
      </c>
      <c r="C106" s="184" t="s">
        <v>489</v>
      </c>
      <c r="D106" s="150" t="s">
        <v>0</v>
      </c>
      <c r="E106" s="179"/>
      <c r="F106" s="153"/>
      <c r="G106" s="152">
        <f>ROUND(E106*F106,2)</f>
        <v>0</v>
      </c>
      <c r="H106" s="153"/>
      <c r="I106" s="152">
        <f>ROUND(E106*H106,2)</f>
        <v>0</v>
      </c>
      <c r="J106" s="153"/>
      <c r="K106" s="152">
        <f>ROUND(E106*J106,2)</f>
        <v>0</v>
      </c>
      <c r="L106" s="152">
        <v>21</v>
      </c>
      <c r="M106" s="152">
        <f>G106*(1+L106/100)</f>
        <v>0</v>
      </c>
      <c r="N106" s="151">
        <v>0</v>
      </c>
      <c r="O106" s="151">
        <f>ROUND(E106*N106,2)</f>
        <v>0</v>
      </c>
      <c r="P106" s="151">
        <v>0</v>
      </c>
      <c r="Q106" s="151">
        <f>ROUND(E106*P106,2)</f>
        <v>0</v>
      </c>
      <c r="R106" s="152" t="s">
        <v>490</v>
      </c>
      <c r="S106" s="152" t="s">
        <v>234</v>
      </c>
      <c r="T106" s="152" t="s">
        <v>234</v>
      </c>
      <c r="U106" s="152">
        <v>0</v>
      </c>
      <c r="V106" s="152">
        <f>ROUND(E106*U106,2)</f>
        <v>0</v>
      </c>
      <c r="W106" s="152"/>
      <c r="X106" s="152" t="s">
        <v>435</v>
      </c>
      <c r="Y106" s="152" t="s">
        <v>236</v>
      </c>
      <c r="Z106" s="141"/>
      <c r="AA106" s="141"/>
      <c r="AB106" s="141"/>
      <c r="AC106" s="141"/>
      <c r="AD106" s="141"/>
      <c r="AE106" s="141"/>
      <c r="AF106" s="141"/>
      <c r="AG106" s="141" t="s">
        <v>436</v>
      </c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</row>
    <row r="107" spans="1:60" outlineLevel="2" x14ac:dyDescent="0.2">
      <c r="A107" s="148"/>
      <c r="B107" s="149"/>
      <c r="C107" s="269" t="s">
        <v>491</v>
      </c>
      <c r="D107" s="270"/>
      <c r="E107" s="270"/>
      <c r="F107" s="270"/>
      <c r="G107" s="270"/>
      <c r="H107" s="152"/>
      <c r="I107" s="152"/>
      <c r="J107" s="152"/>
      <c r="K107" s="152"/>
      <c r="L107" s="152"/>
      <c r="M107" s="152"/>
      <c r="N107" s="151"/>
      <c r="O107" s="151"/>
      <c r="P107" s="151"/>
      <c r="Q107" s="151"/>
      <c r="R107" s="152"/>
      <c r="S107" s="152"/>
      <c r="T107" s="152"/>
      <c r="U107" s="152"/>
      <c r="V107" s="152"/>
      <c r="W107" s="152"/>
      <c r="X107" s="152"/>
      <c r="Y107" s="152"/>
      <c r="Z107" s="141"/>
      <c r="AA107" s="141"/>
      <c r="AB107" s="141"/>
      <c r="AC107" s="141"/>
      <c r="AD107" s="141"/>
      <c r="AE107" s="141"/>
      <c r="AF107" s="141"/>
      <c r="AG107" s="141" t="s">
        <v>239</v>
      </c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</row>
    <row r="108" spans="1:60" x14ac:dyDescent="0.2">
      <c r="A108" s="157" t="s">
        <v>228</v>
      </c>
      <c r="B108" s="158" t="s">
        <v>178</v>
      </c>
      <c r="C108" s="180" t="s">
        <v>179</v>
      </c>
      <c r="D108" s="159"/>
      <c r="E108" s="160"/>
      <c r="F108" s="161"/>
      <c r="G108" s="161">
        <f>SUMIF(AG109:AG138,"&lt;&gt;NOR",G109:G138)</f>
        <v>0</v>
      </c>
      <c r="H108" s="161"/>
      <c r="I108" s="161">
        <f>SUM(I109:I138)</f>
        <v>0</v>
      </c>
      <c r="J108" s="161"/>
      <c r="K108" s="161">
        <f>SUM(K109:K138)</f>
        <v>0</v>
      </c>
      <c r="L108" s="161"/>
      <c r="M108" s="161">
        <f>SUM(M109:M138)</f>
        <v>0</v>
      </c>
      <c r="N108" s="160"/>
      <c r="O108" s="160">
        <f>SUM(O109:O138)</f>
        <v>66.06</v>
      </c>
      <c r="P108" s="160"/>
      <c r="Q108" s="160">
        <f>SUM(Q109:Q138)</f>
        <v>0</v>
      </c>
      <c r="R108" s="161"/>
      <c r="S108" s="161"/>
      <c r="T108" s="162"/>
      <c r="U108" s="156"/>
      <c r="V108" s="156">
        <f>SUM(V109:V138)</f>
        <v>8903.2599999999984</v>
      </c>
      <c r="W108" s="156"/>
      <c r="X108" s="156"/>
      <c r="Y108" s="156"/>
      <c r="AG108" t="s">
        <v>229</v>
      </c>
    </row>
    <row r="109" spans="1:60" outlineLevel="1" x14ac:dyDescent="0.2">
      <c r="A109" s="164">
        <v>35</v>
      </c>
      <c r="B109" s="165" t="s">
        <v>497</v>
      </c>
      <c r="C109" s="181" t="s">
        <v>498</v>
      </c>
      <c r="D109" s="166" t="s">
        <v>494</v>
      </c>
      <c r="E109" s="167">
        <v>29898.400000000001</v>
      </c>
      <c r="F109" s="168"/>
      <c r="G109" s="169">
        <f>ROUND(E109*F109,2)</f>
        <v>0</v>
      </c>
      <c r="H109" s="168"/>
      <c r="I109" s="169">
        <f>ROUND(E109*H109,2)</f>
        <v>0</v>
      </c>
      <c r="J109" s="168"/>
      <c r="K109" s="169">
        <f>ROUND(E109*J109,2)</f>
        <v>0</v>
      </c>
      <c r="L109" s="169">
        <v>21</v>
      </c>
      <c r="M109" s="169">
        <f>G109*(1+L109/100)</f>
        <v>0</v>
      </c>
      <c r="N109" s="167">
        <v>6.0000000000000002E-5</v>
      </c>
      <c r="O109" s="167">
        <f>ROUND(E109*N109,2)</f>
        <v>1.79</v>
      </c>
      <c r="P109" s="167">
        <v>0</v>
      </c>
      <c r="Q109" s="167">
        <f>ROUND(E109*P109,2)</f>
        <v>0</v>
      </c>
      <c r="R109" s="169" t="s">
        <v>495</v>
      </c>
      <c r="S109" s="169" t="s">
        <v>234</v>
      </c>
      <c r="T109" s="170" t="s">
        <v>234</v>
      </c>
      <c r="U109" s="152">
        <v>0.221</v>
      </c>
      <c r="V109" s="152">
        <f>ROUND(E109*U109,2)</f>
        <v>6607.55</v>
      </c>
      <c r="W109" s="152"/>
      <c r="X109" s="152" t="s">
        <v>285</v>
      </c>
      <c r="Y109" s="152" t="s">
        <v>236</v>
      </c>
      <c r="Z109" s="141"/>
      <c r="AA109" s="141"/>
      <c r="AB109" s="141"/>
      <c r="AC109" s="141"/>
      <c r="AD109" s="141"/>
      <c r="AE109" s="141"/>
      <c r="AF109" s="141"/>
      <c r="AG109" s="141" t="s">
        <v>286</v>
      </c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</row>
    <row r="110" spans="1:60" outlineLevel="2" x14ac:dyDescent="0.2">
      <c r="A110" s="148"/>
      <c r="B110" s="149"/>
      <c r="C110" s="253" t="s">
        <v>619</v>
      </c>
      <c r="D110" s="254"/>
      <c r="E110" s="254"/>
      <c r="F110" s="254"/>
      <c r="G110" s="254"/>
      <c r="H110" s="152"/>
      <c r="I110" s="152"/>
      <c r="J110" s="152"/>
      <c r="K110" s="152"/>
      <c r="L110" s="152"/>
      <c r="M110" s="152"/>
      <c r="N110" s="151"/>
      <c r="O110" s="151"/>
      <c r="P110" s="151"/>
      <c r="Q110" s="151"/>
      <c r="R110" s="152"/>
      <c r="S110" s="152"/>
      <c r="T110" s="152"/>
      <c r="U110" s="152"/>
      <c r="V110" s="152"/>
      <c r="W110" s="152"/>
      <c r="X110" s="152"/>
      <c r="Y110" s="152"/>
      <c r="Z110" s="141"/>
      <c r="AA110" s="141"/>
      <c r="AB110" s="141"/>
      <c r="AC110" s="141"/>
      <c r="AD110" s="141"/>
      <c r="AE110" s="141"/>
      <c r="AF110" s="141"/>
      <c r="AG110" s="141" t="s">
        <v>246</v>
      </c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1"/>
      <c r="AZ110" s="141"/>
      <c r="BA110" s="141"/>
      <c r="BB110" s="141"/>
      <c r="BC110" s="141"/>
      <c r="BD110" s="141"/>
      <c r="BE110" s="141"/>
      <c r="BF110" s="141"/>
      <c r="BG110" s="141"/>
      <c r="BH110" s="141"/>
    </row>
    <row r="111" spans="1:60" outlineLevel="2" x14ac:dyDescent="0.2">
      <c r="A111" s="148"/>
      <c r="B111" s="149"/>
      <c r="C111" s="182" t="s">
        <v>620</v>
      </c>
      <c r="D111" s="154"/>
      <c r="E111" s="155"/>
      <c r="F111" s="152"/>
      <c r="G111" s="152"/>
      <c r="H111" s="152"/>
      <c r="I111" s="152"/>
      <c r="J111" s="152"/>
      <c r="K111" s="152"/>
      <c r="L111" s="152"/>
      <c r="M111" s="152"/>
      <c r="N111" s="151"/>
      <c r="O111" s="151"/>
      <c r="P111" s="151"/>
      <c r="Q111" s="151"/>
      <c r="R111" s="152"/>
      <c r="S111" s="152"/>
      <c r="T111" s="152"/>
      <c r="U111" s="152"/>
      <c r="V111" s="152"/>
      <c r="W111" s="152"/>
      <c r="X111" s="152"/>
      <c r="Y111" s="152"/>
      <c r="Z111" s="141"/>
      <c r="AA111" s="141"/>
      <c r="AB111" s="141"/>
      <c r="AC111" s="141"/>
      <c r="AD111" s="141"/>
      <c r="AE111" s="141"/>
      <c r="AF111" s="141"/>
      <c r="AG111" s="141" t="s">
        <v>241</v>
      </c>
      <c r="AH111" s="141">
        <v>0</v>
      </c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1"/>
      <c r="AZ111" s="141"/>
      <c r="BA111" s="141"/>
      <c r="BB111" s="141"/>
      <c r="BC111" s="141"/>
      <c r="BD111" s="141"/>
      <c r="BE111" s="141"/>
      <c r="BF111" s="141"/>
      <c r="BG111" s="141"/>
      <c r="BH111" s="141"/>
    </row>
    <row r="112" spans="1:60" outlineLevel="3" x14ac:dyDescent="0.2">
      <c r="A112" s="148"/>
      <c r="B112" s="149"/>
      <c r="C112" s="182" t="s">
        <v>621</v>
      </c>
      <c r="D112" s="154"/>
      <c r="E112" s="155"/>
      <c r="F112" s="152"/>
      <c r="G112" s="152"/>
      <c r="H112" s="152"/>
      <c r="I112" s="152"/>
      <c r="J112" s="152"/>
      <c r="K112" s="152"/>
      <c r="L112" s="152"/>
      <c r="M112" s="152"/>
      <c r="N112" s="151"/>
      <c r="O112" s="151"/>
      <c r="P112" s="151"/>
      <c r="Q112" s="151"/>
      <c r="R112" s="152"/>
      <c r="S112" s="152"/>
      <c r="T112" s="152"/>
      <c r="U112" s="152"/>
      <c r="V112" s="152"/>
      <c r="W112" s="152"/>
      <c r="X112" s="152"/>
      <c r="Y112" s="152"/>
      <c r="Z112" s="141"/>
      <c r="AA112" s="141"/>
      <c r="AB112" s="141"/>
      <c r="AC112" s="141"/>
      <c r="AD112" s="141"/>
      <c r="AE112" s="141"/>
      <c r="AF112" s="141"/>
      <c r="AG112" s="141" t="s">
        <v>241</v>
      </c>
      <c r="AH112" s="141">
        <v>0</v>
      </c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141"/>
      <c r="BF112" s="141"/>
      <c r="BG112" s="141"/>
      <c r="BH112" s="141"/>
    </row>
    <row r="113" spans="1:60" outlineLevel="3" x14ac:dyDescent="0.2">
      <c r="A113" s="148"/>
      <c r="B113" s="149"/>
      <c r="C113" s="182" t="s">
        <v>622</v>
      </c>
      <c r="D113" s="154"/>
      <c r="E113" s="155">
        <v>12824.8</v>
      </c>
      <c r="F113" s="152"/>
      <c r="G113" s="152"/>
      <c r="H113" s="152"/>
      <c r="I113" s="152"/>
      <c r="J113" s="152"/>
      <c r="K113" s="152"/>
      <c r="L113" s="152"/>
      <c r="M113" s="152"/>
      <c r="N113" s="151"/>
      <c r="O113" s="151"/>
      <c r="P113" s="151"/>
      <c r="Q113" s="151"/>
      <c r="R113" s="152"/>
      <c r="S113" s="152"/>
      <c r="T113" s="152"/>
      <c r="U113" s="152"/>
      <c r="V113" s="152"/>
      <c r="W113" s="152"/>
      <c r="X113" s="152"/>
      <c r="Y113" s="152"/>
      <c r="Z113" s="141"/>
      <c r="AA113" s="141"/>
      <c r="AB113" s="141"/>
      <c r="AC113" s="141"/>
      <c r="AD113" s="141"/>
      <c r="AE113" s="141"/>
      <c r="AF113" s="141"/>
      <c r="AG113" s="141" t="s">
        <v>241</v>
      </c>
      <c r="AH113" s="141">
        <v>0</v>
      </c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1"/>
      <c r="AZ113" s="141"/>
      <c r="BA113" s="141"/>
      <c r="BB113" s="141"/>
      <c r="BC113" s="141"/>
      <c r="BD113" s="141"/>
      <c r="BE113" s="141"/>
      <c r="BF113" s="141"/>
      <c r="BG113" s="141"/>
      <c r="BH113" s="141"/>
    </row>
    <row r="114" spans="1:60" outlineLevel="3" x14ac:dyDescent="0.2">
      <c r="A114" s="148"/>
      <c r="B114" s="149"/>
      <c r="C114" s="182" t="s">
        <v>623</v>
      </c>
      <c r="D114" s="154"/>
      <c r="E114" s="155">
        <v>2900</v>
      </c>
      <c r="F114" s="152"/>
      <c r="G114" s="152"/>
      <c r="H114" s="152"/>
      <c r="I114" s="152"/>
      <c r="J114" s="152"/>
      <c r="K114" s="152"/>
      <c r="L114" s="152"/>
      <c r="M114" s="152"/>
      <c r="N114" s="151"/>
      <c r="O114" s="151"/>
      <c r="P114" s="151"/>
      <c r="Q114" s="151"/>
      <c r="R114" s="152"/>
      <c r="S114" s="152"/>
      <c r="T114" s="152"/>
      <c r="U114" s="152"/>
      <c r="V114" s="152"/>
      <c r="W114" s="152"/>
      <c r="X114" s="152"/>
      <c r="Y114" s="152"/>
      <c r="Z114" s="141"/>
      <c r="AA114" s="141"/>
      <c r="AB114" s="141"/>
      <c r="AC114" s="141"/>
      <c r="AD114" s="141"/>
      <c r="AE114" s="141"/>
      <c r="AF114" s="141"/>
      <c r="AG114" s="141" t="s">
        <v>241</v>
      </c>
      <c r="AH114" s="141">
        <v>0</v>
      </c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1"/>
      <c r="AZ114" s="141"/>
      <c r="BA114" s="141"/>
      <c r="BB114" s="141"/>
      <c r="BC114" s="141"/>
      <c r="BD114" s="141"/>
      <c r="BE114" s="141"/>
      <c r="BF114" s="141"/>
      <c r="BG114" s="141"/>
      <c r="BH114" s="141"/>
    </row>
    <row r="115" spans="1:60" outlineLevel="3" x14ac:dyDescent="0.2">
      <c r="A115" s="148"/>
      <c r="B115" s="149"/>
      <c r="C115" s="182" t="s">
        <v>624</v>
      </c>
      <c r="D115" s="154"/>
      <c r="E115" s="155">
        <v>5132.8</v>
      </c>
      <c r="F115" s="152"/>
      <c r="G115" s="152"/>
      <c r="H115" s="152"/>
      <c r="I115" s="152"/>
      <c r="J115" s="152"/>
      <c r="K115" s="152"/>
      <c r="L115" s="152"/>
      <c r="M115" s="152"/>
      <c r="N115" s="151"/>
      <c r="O115" s="151"/>
      <c r="P115" s="151"/>
      <c r="Q115" s="151"/>
      <c r="R115" s="152"/>
      <c r="S115" s="152"/>
      <c r="T115" s="152"/>
      <c r="U115" s="152"/>
      <c r="V115" s="152"/>
      <c r="W115" s="152"/>
      <c r="X115" s="152"/>
      <c r="Y115" s="152"/>
      <c r="Z115" s="141"/>
      <c r="AA115" s="141"/>
      <c r="AB115" s="141"/>
      <c r="AC115" s="141"/>
      <c r="AD115" s="141"/>
      <c r="AE115" s="141"/>
      <c r="AF115" s="141"/>
      <c r="AG115" s="141" t="s">
        <v>241</v>
      </c>
      <c r="AH115" s="141">
        <v>0</v>
      </c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1"/>
      <c r="AZ115" s="141"/>
      <c r="BA115" s="141"/>
      <c r="BB115" s="141"/>
      <c r="BC115" s="141"/>
      <c r="BD115" s="141"/>
      <c r="BE115" s="141"/>
      <c r="BF115" s="141"/>
      <c r="BG115" s="141"/>
      <c r="BH115" s="141"/>
    </row>
    <row r="116" spans="1:60" outlineLevel="3" x14ac:dyDescent="0.2">
      <c r="A116" s="148"/>
      <c r="B116" s="149"/>
      <c r="C116" s="182" t="s">
        <v>625</v>
      </c>
      <c r="D116" s="154"/>
      <c r="E116" s="155">
        <v>8198.4</v>
      </c>
      <c r="F116" s="152"/>
      <c r="G116" s="152"/>
      <c r="H116" s="152"/>
      <c r="I116" s="152"/>
      <c r="J116" s="152"/>
      <c r="K116" s="152"/>
      <c r="L116" s="152"/>
      <c r="M116" s="152"/>
      <c r="N116" s="151"/>
      <c r="O116" s="151"/>
      <c r="P116" s="151"/>
      <c r="Q116" s="151"/>
      <c r="R116" s="152"/>
      <c r="S116" s="152"/>
      <c r="T116" s="152"/>
      <c r="U116" s="152"/>
      <c r="V116" s="152"/>
      <c r="W116" s="152"/>
      <c r="X116" s="152"/>
      <c r="Y116" s="152"/>
      <c r="Z116" s="141"/>
      <c r="AA116" s="141"/>
      <c r="AB116" s="141"/>
      <c r="AC116" s="141"/>
      <c r="AD116" s="141"/>
      <c r="AE116" s="141"/>
      <c r="AF116" s="141"/>
      <c r="AG116" s="141" t="s">
        <v>241</v>
      </c>
      <c r="AH116" s="141">
        <v>0</v>
      </c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1"/>
      <c r="AZ116" s="141"/>
      <c r="BA116" s="141"/>
      <c r="BB116" s="141"/>
      <c r="BC116" s="141"/>
      <c r="BD116" s="141"/>
      <c r="BE116" s="141"/>
      <c r="BF116" s="141"/>
      <c r="BG116" s="141"/>
      <c r="BH116" s="141"/>
    </row>
    <row r="117" spans="1:60" outlineLevel="3" x14ac:dyDescent="0.2">
      <c r="A117" s="148"/>
      <c r="B117" s="149"/>
      <c r="C117" s="182" t="s">
        <v>626</v>
      </c>
      <c r="D117" s="154"/>
      <c r="E117" s="155">
        <v>842.4</v>
      </c>
      <c r="F117" s="152"/>
      <c r="G117" s="152"/>
      <c r="H117" s="152"/>
      <c r="I117" s="152"/>
      <c r="J117" s="152"/>
      <c r="K117" s="152"/>
      <c r="L117" s="152"/>
      <c r="M117" s="152"/>
      <c r="N117" s="151"/>
      <c r="O117" s="151"/>
      <c r="P117" s="151"/>
      <c r="Q117" s="151"/>
      <c r="R117" s="152"/>
      <c r="S117" s="152"/>
      <c r="T117" s="152"/>
      <c r="U117" s="152"/>
      <c r="V117" s="152"/>
      <c r="W117" s="152"/>
      <c r="X117" s="152"/>
      <c r="Y117" s="152"/>
      <c r="Z117" s="141"/>
      <c r="AA117" s="141"/>
      <c r="AB117" s="141"/>
      <c r="AC117" s="141"/>
      <c r="AD117" s="141"/>
      <c r="AE117" s="141"/>
      <c r="AF117" s="141"/>
      <c r="AG117" s="141" t="s">
        <v>241</v>
      </c>
      <c r="AH117" s="141">
        <v>0</v>
      </c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1"/>
      <c r="AZ117" s="141"/>
      <c r="BA117" s="141"/>
      <c r="BB117" s="141"/>
      <c r="BC117" s="141"/>
      <c r="BD117" s="141"/>
      <c r="BE117" s="141"/>
      <c r="BF117" s="141"/>
      <c r="BG117" s="141"/>
      <c r="BH117" s="141"/>
    </row>
    <row r="118" spans="1:60" outlineLevel="1" x14ac:dyDescent="0.2">
      <c r="A118" s="164">
        <v>36</v>
      </c>
      <c r="B118" s="165" t="s">
        <v>506</v>
      </c>
      <c r="C118" s="181" t="s">
        <v>507</v>
      </c>
      <c r="D118" s="166" t="s">
        <v>494</v>
      </c>
      <c r="E118" s="167">
        <v>22900</v>
      </c>
      <c r="F118" s="168"/>
      <c r="G118" s="169">
        <f>ROUND(E118*F118,2)</f>
        <v>0</v>
      </c>
      <c r="H118" s="168"/>
      <c r="I118" s="169">
        <f>ROUND(E118*H118,2)</f>
        <v>0</v>
      </c>
      <c r="J118" s="168"/>
      <c r="K118" s="169">
        <f>ROUND(E118*J118,2)</f>
        <v>0</v>
      </c>
      <c r="L118" s="169">
        <v>21</v>
      </c>
      <c r="M118" s="169">
        <f>G118*(1+L118/100)</f>
        <v>0</v>
      </c>
      <c r="N118" s="167">
        <v>5.0000000000000002E-5</v>
      </c>
      <c r="O118" s="167">
        <f>ROUND(E118*N118,2)</f>
        <v>1.1499999999999999</v>
      </c>
      <c r="P118" s="167">
        <v>0</v>
      </c>
      <c r="Q118" s="167">
        <f>ROUND(E118*P118,2)</f>
        <v>0</v>
      </c>
      <c r="R118" s="169" t="s">
        <v>495</v>
      </c>
      <c r="S118" s="169" t="s">
        <v>234</v>
      </c>
      <c r="T118" s="170" t="s">
        <v>234</v>
      </c>
      <c r="U118" s="152">
        <v>0.1</v>
      </c>
      <c r="V118" s="152">
        <f>ROUND(E118*U118,2)</f>
        <v>2290</v>
      </c>
      <c r="W118" s="152"/>
      <c r="X118" s="152" t="s">
        <v>285</v>
      </c>
      <c r="Y118" s="152" t="s">
        <v>236</v>
      </c>
      <c r="Z118" s="141"/>
      <c r="AA118" s="141"/>
      <c r="AB118" s="141"/>
      <c r="AC118" s="141"/>
      <c r="AD118" s="141"/>
      <c r="AE118" s="141"/>
      <c r="AF118" s="141"/>
      <c r="AG118" s="141" t="s">
        <v>286</v>
      </c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1"/>
      <c r="AZ118" s="141"/>
      <c r="BA118" s="141"/>
      <c r="BB118" s="141"/>
      <c r="BC118" s="141"/>
      <c r="BD118" s="141"/>
      <c r="BE118" s="141"/>
      <c r="BF118" s="141"/>
      <c r="BG118" s="141"/>
      <c r="BH118" s="141"/>
    </row>
    <row r="119" spans="1:60" outlineLevel="2" x14ac:dyDescent="0.2">
      <c r="A119" s="148"/>
      <c r="B119" s="149"/>
      <c r="C119" s="253" t="s">
        <v>619</v>
      </c>
      <c r="D119" s="254"/>
      <c r="E119" s="254"/>
      <c r="F119" s="254"/>
      <c r="G119" s="254"/>
      <c r="H119" s="152"/>
      <c r="I119" s="152"/>
      <c r="J119" s="152"/>
      <c r="K119" s="152"/>
      <c r="L119" s="152"/>
      <c r="M119" s="152"/>
      <c r="N119" s="151"/>
      <c r="O119" s="151"/>
      <c r="P119" s="151"/>
      <c r="Q119" s="151"/>
      <c r="R119" s="152"/>
      <c r="S119" s="152"/>
      <c r="T119" s="152"/>
      <c r="U119" s="152"/>
      <c r="V119" s="152"/>
      <c r="W119" s="152"/>
      <c r="X119" s="152"/>
      <c r="Y119" s="152"/>
      <c r="Z119" s="141"/>
      <c r="AA119" s="141"/>
      <c r="AB119" s="141"/>
      <c r="AC119" s="141"/>
      <c r="AD119" s="141"/>
      <c r="AE119" s="141"/>
      <c r="AF119" s="141"/>
      <c r="AG119" s="141" t="s">
        <v>246</v>
      </c>
      <c r="AH119" s="141"/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1"/>
      <c r="AZ119" s="141"/>
      <c r="BA119" s="141"/>
      <c r="BB119" s="141"/>
      <c r="BC119" s="141"/>
      <c r="BD119" s="141"/>
      <c r="BE119" s="141"/>
      <c r="BF119" s="141"/>
      <c r="BG119" s="141"/>
      <c r="BH119" s="141"/>
    </row>
    <row r="120" spans="1:60" outlineLevel="2" x14ac:dyDescent="0.2">
      <c r="A120" s="148"/>
      <c r="B120" s="149"/>
      <c r="C120" s="182" t="s">
        <v>627</v>
      </c>
      <c r="D120" s="154"/>
      <c r="E120" s="155"/>
      <c r="F120" s="152"/>
      <c r="G120" s="152"/>
      <c r="H120" s="152"/>
      <c r="I120" s="152"/>
      <c r="J120" s="152"/>
      <c r="K120" s="152"/>
      <c r="L120" s="152"/>
      <c r="M120" s="152"/>
      <c r="N120" s="151"/>
      <c r="O120" s="151"/>
      <c r="P120" s="151"/>
      <c r="Q120" s="151"/>
      <c r="R120" s="152"/>
      <c r="S120" s="152"/>
      <c r="T120" s="152"/>
      <c r="U120" s="152"/>
      <c r="V120" s="152"/>
      <c r="W120" s="152"/>
      <c r="X120" s="152"/>
      <c r="Y120" s="152"/>
      <c r="Z120" s="141"/>
      <c r="AA120" s="141"/>
      <c r="AB120" s="141"/>
      <c r="AC120" s="141"/>
      <c r="AD120" s="141"/>
      <c r="AE120" s="141"/>
      <c r="AF120" s="141"/>
      <c r="AG120" s="141" t="s">
        <v>241</v>
      </c>
      <c r="AH120" s="141">
        <v>0</v>
      </c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1"/>
      <c r="AZ120" s="141"/>
      <c r="BA120" s="141"/>
      <c r="BB120" s="141"/>
      <c r="BC120" s="141"/>
      <c r="BD120" s="141"/>
      <c r="BE120" s="141"/>
      <c r="BF120" s="141"/>
      <c r="BG120" s="141"/>
      <c r="BH120" s="141"/>
    </row>
    <row r="121" spans="1:60" outlineLevel="3" x14ac:dyDescent="0.2">
      <c r="A121" s="148"/>
      <c r="B121" s="149"/>
      <c r="C121" s="182" t="s">
        <v>628</v>
      </c>
      <c r="D121" s="154"/>
      <c r="E121" s="155">
        <v>3200</v>
      </c>
      <c r="F121" s="152"/>
      <c r="G121" s="152"/>
      <c r="H121" s="152"/>
      <c r="I121" s="152"/>
      <c r="J121" s="152"/>
      <c r="K121" s="152"/>
      <c r="L121" s="152"/>
      <c r="M121" s="152"/>
      <c r="N121" s="151"/>
      <c r="O121" s="151"/>
      <c r="P121" s="151"/>
      <c r="Q121" s="151"/>
      <c r="R121" s="152"/>
      <c r="S121" s="152"/>
      <c r="T121" s="152"/>
      <c r="U121" s="152"/>
      <c r="V121" s="152"/>
      <c r="W121" s="152"/>
      <c r="X121" s="152"/>
      <c r="Y121" s="152"/>
      <c r="Z121" s="141"/>
      <c r="AA121" s="141"/>
      <c r="AB121" s="141"/>
      <c r="AC121" s="141"/>
      <c r="AD121" s="141"/>
      <c r="AE121" s="141"/>
      <c r="AF121" s="141"/>
      <c r="AG121" s="141" t="s">
        <v>241</v>
      </c>
      <c r="AH121" s="141">
        <v>0</v>
      </c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1"/>
      <c r="AW121" s="141"/>
      <c r="AX121" s="141"/>
      <c r="AY121" s="141"/>
      <c r="AZ121" s="141"/>
      <c r="BA121" s="141"/>
      <c r="BB121" s="141"/>
      <c r="BC121" s="141"/>
      <c r="BD121" s="141"/>
      <c r="BE121" s="141"/>
      <c r="BF121" s="141"/>
      <c r="BG121" s="141"/>
      <c r="BH121" s="141"/>
    </row>
    <row r="122" spans="1:60" outlineLevel="3" x14ac:dyDescent="0.2">
      <c r="A122" s="148"/>
      <c r="B122" s="149"/>
      <c r="C122" s="182" t="s">
        <v>629</v>
      </c>
      <c r="D122" s="154"/>
      <c r="E122" s="155">
        <v>2700</v>
      </c>
      <c r="F122" s="152"/>
      <c r="G122" s="152"/>
      <c r="H122" s="152"/>
      <c r="I122" s="152"/>
      <c r="J122" s="152"/>
      <c r="K122" s="152"/>
      <c r="L122" s="152"/>
      <c r="M122" s="152"/>
      <c r="N122" s="151"/>
      <c r="O122" s="151"/>
      <c r="P122" s="151"/>
      <c r="Q122" s="151"/>
      <c r="R122" s="152"/>
      <c r="S122" s="152"/>
      <c r="T122" s="152"/>
      <c r="U122" s="152"/>
      <c r="V122" s="152"/>
      <c r="W122" s="152"/>
      <c r="X122" s="152"/>
      <c r="Y122" s="152"/>
      <c r="Z122" s="141"/>
      <c r="AA122" s="141"/>
      <c r="AB122" s="141"/>
      <c r="AC122" s="141"/>
      <c r="AD122" s="141"/>
      <c r="AE122" s="141"/>
      <c r="AF122" s="141"/>
      <c r="AG122" s="141" t="s">
        <v>241</v>
      </c>
      <c r="AH122" s="141">
        <v>0</v>
      </c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  <c r="AU122" s="141"/>
      <c r="AV122" s="141"/>
      <c r="AW122" s="141"/>
      <c r="AX122" s="141"/>
      <c r="AY122" s="141"/>
      <c r="AZ122" s="141"/>
      <c r="BA122" s="141"/>
      <c r="BB122" s="141"/>
      <c r="BC122" s="141"/>
      <c r="BD122" s="141"/>
      <c r="BE122" s="141"/>
      <c r="BF122" s="141"/>
      <c r="BG122" s="141"/>
      <c r="BH122" s="141"/>
    </row>
    <row r="123" spans="1:60" outlineLevel="3" x14ac:dyDescent="0.2">
      <c r="A123" s="148"/>
      <c r="B123" s="149"/>
      <c r="C123" s="182" t="s">
        <v>630</v>
      </c>
      <c r="D123" s="154"/>
      <c r="E123" s="155">
        <v>1300</v>
      </c>
      <c r="F123" s="152"/>
      <c r="G123" s="152"/>
      <c r="H123" s="152"/>
      <c r="I123" s="152"/>
      <c r="J123" s="152"/>
      <c r="K123" s="152"/>
      <c r="L123" s="152"/>
      <c r="M123" s="152"/>
      <c r="N123" s="151"/>
      <c r="O123" s="151"/>
      <c r="P123" s="151"/>
      <c r="Q123" s="151"/>
      <c r="R123" s="152"/>
      <c r="S123" s="152"/>
      <c r="T123" s="152"/>
      <c r="U123" s="152"/>
      <c r="V123" s="152"/>
      <c r="W123" s="152"/>
      <c r="X123" s="152"/>
      <c r="Y123" s="152"/>
      <c r="Z123" s="141"/>
      <c r="AA123" s="141"/>
      <c r="AB123" s="141"/>
      <c r="AC123" s="141"/>
      <c r="AD123" s="141"/>
      <c r="AE123" s="141"/>
      <c r="AF123" s="141"/>
      <c r="AG123" s="141" t="s">
        <v>241</v>
      </c>
      <c r="AH123" s="141">
        <v>0</v>
      </c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  <c r="AU123" s="141"/>
      <c r="AV123" s="141"/>
      <c r="AW123" s="141"/>
      <c r="AX123" s="141"/>
      <c r="AY123" s="141"/>
      <c r="AZ123" s="141"/>
      <c r="BA123" s="141"/>
      <c r="BB123" s="141"/>
      <c r="BC123" s="141"/>
      <c r="BD123" s="141"/>
      <c r="BE123" s="141"/>
      <c r="BF123" s="141"/>
      <c r="BG123" s="141"/>
      <c r="BH123" s="141"/>
    </row>
    <row r="124" spans="1:60" outlineLevel="3" x14ac:dyDescent="0.2">
      <c r="A124" s="148"/>
      <c r="B124" s="149"/>
      <c r="C124" s="182" t="s">
        <v>631</v>
      </c>
      <c r="D124" s="154"/>
      <c r="E124" s="155">
        <v>2200</v>
      </c>
      <c r="F124" s="152"/>
      <c r="G124" s="152"/>
      <c r="H124" s="152"/>
      <c r="I124" s="152"/>
      <c r="J124" s="152"/>
      <c r="K124" s="152"/>
      <c r="L124" s="152"/>
      <c r="M124" s="152"/>
      <c r="N124" s="151"/>
      <c r="O124" s="151"/>
      <c r="P124" s="151"/>
      <c r="Q124" s="151"/>
      <c r="R124" s="152"/>
      <c r="S124" s="152"/>
      <c r="T124" s="152"/>
      <c r="U124" s="152"/>
      <c r="V124" s="152"/>
      <c r="W124" s="152"/>
      <c r="X124" s="152"/>
      <c r="Y124" s="152"/>
      <c r="Z124" s="141"/>
      <c r="AA124" s="141"/>
      <c r="AB124" s="141"/>
      <c r="AC124" s="141"/>
      <c r="AD124" s="141"/>
      <c r="AE124" s="141"/>
      <c r="AF124" s="141"/>
      <c r="AG124" s="141" t="s">
        <v>241</v>
      </c>
      <c r="AH124" s="141">
        <v>0</v>
      </c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  <c r="AU124" s="141"/>
      <c r="AV124" s="141"/>
      <c r="AW124" s="141"/>
      <c r="AX124" s="141"/>
      <c r="AY124" s="141"/>
      <c r="AZ124" s="141"/>
      <c r="BA124" s="141"/>
      <c r="BB124" s="141"/>
      <c r="BC124" s="141"/>
      <c r="BD124" s="141"/>
      <c r="BE124" s="141"/>
      <c r="BF124" s="141"/>
      <c r="BG124" s="141"/>
      <c r="BH124" s="141"/>
    </row>
    <row r="125" spans="1:60" outlineLevel="3" x14ac:dyDescent="0.2">
      <c r="A125" s="148"/>
      <c r="B125" s="149"/>
      <c r="C125" s="182" t="s">
        <v>632</v>
      </c>
      <c r="D125" s="154"/>
      <c r="E125" s="155">
        <v>3900</v>
      </c>
      <c r="F125" s="152"/>
      <c r="G125" s="152"/>
      <c r="H125" s="152"/>
      <c r="I125" s="152"/>
      <c r="J125" s="152"/>
      <c r="K125" s="152"/>
      <c r="L125" s="152"/>
      <c r="M125" s="152"/>
      <c r="N125" s="151"/>
      <c r="O125" s="151"/>
      <c r="P125" s="151"/>
      <c r="Q125" s="151"/>
      <c r="R125" s="152"/>
      <c r="S125" s="152"/>
      <c r="T125" s="152"/>
      <c r="U125" s="152"/>
      <c r="V125" s="152"/>
      <c r="W125" s="152"/>
      <c r="X125" s="152"/>
      <c r="Y125" s="152"/>
      <c r="Z125" s="141"/>
      <c r="AA125" s="141"/>
      <c r="AB125" s="141"/>
      <c r="AC125" s="141"/>
      <c r="AD125" s="141"/>
      <c r="AE125" s="141"/>
      <c r="AF125" s="141"/>
      <c r="AG125" s="141" t="s">
        <v>241</v>
      </c>
      <c r="AH125" s="141">
        <v>0</v>
      </c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  <c r="AU125" s="141"/>
      <c r="AV125" s="141"/>
      <c r="AW125" s="141"/>
      <c r="AX125" s="141"/>
      <c r="AY125" s="141"/>
      <c r="AZ125" s="141"/>
      <c r="BA125" s="141"/>
      <c r="BB125" s="141"/>
      <c r="BC125" s="141"/>
      <c r="BD125" s="141"/>
      <c r="BE125" s="141"/>
      <c r="BF125" s="141"/>
      <c r="BG125" s="141"/>
      <c r="BH125" s="141"/>
    </row>
    <row r="126" spans="1:60" outlineLevel="3" x14ac:dyDescent="0.2">
      <c r="A126" s="148"/>
      <c r="B126" s="149"/>
      <c r="C126" s="182" t="s">
        <v>633</v>
      </c>
      <c r="D126" s="154"/>
      <c r="E126" s="155">
        <v>9600</v>
      </c>
      <c r="F126" s="152"/>
      <c r="G126" s="152"/>
      <c r="H126" s="152"/>
      <c r="I126" s="152"/>
      <c r="J126" s="152"/>
      <c r="K126" s="152"/>
      <c r="L126" s="152"/>
      <c r="M126" s="152"/>
      <c r="N126" s="151"/>
      <c r="O126" s="151"/>
      <c r="P126" s="151"/>
      <c r="Q126" s="151"/>
      <c r="R126" s="152"/>
      <c r="S126" s="152"/>
      <c r="T126" s="152"/>
      <c r="U126" s="152"/>
      <c r="V126" s="152"/>
      <c r="W126" s="152"/>
      <c r="X126" s="152"/>
      <c r="Y126" s="152"/>
      <c r="Z126" s="141"/>
      <c r="AA126" s="141"/>
      <c r="AB126" s="141"/>
      <c r="AC126" s="141"/>
      <c r="AD126" s="141"/>
      <c r="AE126" s="141"/>
      <c r="AF126" s="141"/>
      <c r="AG126" s="141" t="s">
        <v>241</v>
      </c>
      <c r="AH126" s="141">
        <v>0</v>
      </c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  <c r="AU126" s="141"/>
      <c r="AV126" s="141"/>
      <c r="AW126" s="141"/>
      <c r="AX126" s="141"/>
      <c r="AY126" s="141"/>
      <c r="AZ126" s="141"/>
      <c r="BA126" s="141"/>
      <c r="BB126" s="141"/>
      <c r="BC126" s="141"/>
      <c r="BD126" s="141"/>
      <c r="BE126" s="141"/>
      <c r="BF126" s="141"/>
      <c r="BG126" s="141"/>
      <c r="BH126" s="141"/>
    </row>
    <row r="127" spans="1:60" ht="22.5" outlineLevel="1" x14ac:dyDescent="0.2">
      <c r="A127" s="164">
        <v>37</v>
      </c>
      <c r="B127" s="165" t="s">
        <v>634</v>
      </c>
      <c r="C127" s="181" t="s">
        <v>635</v>
      </c>
      <c r="D127" s="166" t="s">
        <v>317</v>
      </c>
      <c r="E127" s="167">
        <v>168</v>
      </c>
      <c r="F127" s="168"/>
      <c r="G127" s="169">
        <f>ROUND(E127*F127,2)</f>
        <v>0</v>
      </c>
      <c r="H127" s="168"/>
      <c r="I127" s="169">
        <f>ROUND(E127*H127,2)</f>
        <v>0</v>
      </c>
      <c r="J127" s="168"/>
      <c r="K127" s="169">
        <f>ROUND(E127*J127,2)</f>
        <v>0</v>
      </c>
      <c r="L127" s="169">
        <v>21</v>
      </c>
      <c r="M127" s="169">
        <f>G127*(1+L127/100)</f>
        <v>0</v>
      </c>
      <c r="N127" s="167">
        <v>0.03</v>
      </c>
      <c r="O127" s="167">
        <f>ROUND(E127*N127,2)</f>
        <v>5.04</v>
      </c>
      <c r="P127" s="167">
        <v>0</v>
      </c>
      <c r="Q127" s="167">
        <f>ROUND(E127*P127,2)</f>
        <v>0</v>
      </c>
      <c r="R127" s="169"/>
      <c r="S127" s="169" t="s">
        <v>267</v>
      </c>
      <c r="T127" s="170" t="s">
        <v>275</v>
      </c>
      <c r="U127" s="152">
        <v>3.4000000000000002E-2</v>
      </c>
      <c r="V127" s="152">
        <f>ROUND(E127*U127,2)</f>
        <v>5.71</v>
      </c>
      <c r="W127" s="152"/>
      <c r="X127" s="152" t="s">
        <v>285</v>
      </c>
      <c r="Y127" s="152" t="s">
        <v>236</v>
      </c>
      <c r="Z127" s="141"/>
      <c r="AA127" s="141"/>
      <c r="AB127" s="141"/>
      <c r="AC127" s="141"/>
      <c r="AD127" s="141"/>
      <c r="AE127" s="141"/>
      <c r="AF127" s="141"/>
      <c r="AG127" s="141" t="s">
        <v>286</v>
      </c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  <c r="AU127" s="141"/>
      <c r="AV127" s="141"/>
      <c r="AW127" s="141"/>
      <c r="AX127" s="141"/>
      <c r="AY127" s="141"/>
      <c r="AZ127" s="141"/>
      <c r="BA127" s="141"/>
      <c r="BB127" s="141"/>
      <c r="BC127" s="141"/>
      <c r="BD127" s="141"/>
      <c r="BE127" s="141"/>
      <c r="BF127" s="141"/>
      <c r="BG127" s="141"/>
      <c r="BH127" s="141"/>
    </row>
    <row r="128" spans="1:60" outlineLevel="2" x14ac:dyDescent="0.2">
      <c r="A128" s="148"/>
      <c r="B128" s="149"/>
      <c r="C128" s="253" t="s">
        <v>619</v>
      </c>
      <c r="D128" s="254"/>
      <c r="E128" s="254"/>
      <c r="F128" s="254"/>
      <c r="G128" s="254"/>
      <c r="H128" s="152"/>
      <c r="I128" s="152"/>
      <c r="J128" s="152"/>
      <c r="K128" s="152"/>
      <c r="L128" s="152"/>
      <c r="M128" s="152"/>
      <c r="N128" s="151"/>
      <c r="O128" s="151"/>
      <c r="P128" s="151"/>
      <c r="Q128" s="151"/>
      <c r="R128" s="152"/>
      <c r="S128" s="152"/>
      <c r="T128" s="152"/>
      <c r="U128" s="152"/>
      <c r="V128" s="152"/>
      <c r="W128" s="152"/>
      <c r="X128" s="152"/>
      <c r="Y128" s="152"/>
      <c r="Z128" s="141"/>
      <c r="AA128" s="141"/>
      <c r="AB128" s="141"/>
      <c r="AC128" s="141"/>
      <c r="AD128" s="141"/>
      <c r="AE128" s="141"/>
      <c r="AF128" s="141"/>
      <c r="AG128" s="141" t="s">
        <v>246</v>
      </c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/>
      <c r="AX128" s="141"/>
      <c r="AY128" s="141"/>
      <c r="AZ128" s="141"/>
      <c r="BA128" s="141"/>
      <c r="BB128" s="141"/>
      <c r="BC128" s="141"/>
      <c r="BD128" s="141"/>
      <c r="BE128" s="141"/>
      <c r="BF128" s="141"/>
      <c r="BG128" s="141"/>
      <c r="BH128" s="141"/>
    </row>
    <row r="129" spans="1:60" outlineLevel="2" x14ac:dyDescent="0.2">
      <c r="A129" s="148"/>
      <c r="B129" s="149"/>
      <c r="C129" s="182" t="s">
        <v>621</v>
      </c>
      <c r="D129" s="154"/>
      <c r="E129" s="155"/>
      <c r="F129" s="152"/>
      <c r="G129" s="152"/>
      <c r="H129" s="152"/>
      <c r="I129" s="152"/>
      <c r="J129" s="152"/>
      <c r="K129" s="152"/>
      <c r="L129" s="152"/>
      <c r="M129" s="152"/>
      <c r="N129" s="151"/>
      <c r="O129" s="151"/>
      <c r="P129" s="151"/>
      <c r="Q129" s="151"/>
      <c r="R129" s="152"/>
      <c r="S129" s="152"/>
      <c r="T129" s="152"/>
      <c r="U129" s="152"/>
      <c r="V129" s="152"/>
      <c r="W129" s="152"/>
      <c r="X129" s="152"/>
      <c r="Y129" s="152"/>
      <c r="Z129" s="141"/>
      <c r="AA129" s="141"/>
      <c r="AB129" s="141"/>
      <c r="AC129" s="141"/>
      <c r="AD129" s="141"/>
      <c r="AE129" s="141"/>
      <c r="AF129" s="141"/>
      <c r="AG129" s="141" t="s">
        <v>241</v>
      </c>
      <c r="AH129" s="141">
        <v>0</v>
      </c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1"/>
      <c r="AZ129" s="141"/>
      <c r="BA129" s="141"/>
      <c r="BB129" s="141"/>
      <c r="BC129" s="141"/>
      <c r="BD129" s="141"/>
      <c r="BE129" s="141"/>
      <c r="BF129" s="141"/>
      <c r="BG129" s="141"/>
      <c r="BH129" s="141"/>
    </row>
    <row r="130" spans="1:60" outlineLevel="3" x14ac:dyDescent="0.2">
      <c r="A130" s="148"/>
      <c r="B130" s="149"/>
      <c r="C130" s="182" t="s">
        <v>636</v>
      </c>
      <c r="D130" s="154"/>
      <c r="E130" s="155">
        <v>168</v>
      </c>
      <c r="F130" s="152"/>
      <c r="G130" s="152"/>
      <c r="H130" s="152"/>
      <c r="I130" s="152"/>
      <c r="J130" s="152"/>
      <c r="K130" s="152"/>
      <c r="L130" s="152"/>
      <c r="M130" s="152"/>
      <c r="N130" s="151"/>
      <c r="O130" s="151"/>
      <c r="P130" s="151"/>
      <c r="Q130" s="151"/>
      <c r="R130" s="152"/>
      <c r="S130" s="152"/>
      <c r="T130" s="152"/>
      <c r="U130" s="152"/>
      <c r="V130" s="152"/>
      <c r="W130" s="152"/>
      <c r="X130" s="152"/>
      <c r="Y130" s="152"/>
      <c r="Z130" s="141"/>
      <c r="AA130" s="141"/>
      <c r="AB130" s="141"/>
      <c r="AC130" s="141"/>
      <c r="AD130" s="141"/>
      <c r="AE130" s="141"/>
      <c r="AF130" s="141"/>
      <c r="AG130" s="141" t="s">
        <v>241</v>
      </c>
      <c r="AH130" s="141">
        <v>0</v>
      </c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  <c r="AU130" s="141"/>
      <c r="AV130" s="141"/>
      <c r="AW130" s="141"/>
      <c r="AX130" s="141"/>
      <c r="AY130" s="141"/>
      <c r="AZ130" s="141"/>
      <c r="BA130" s="141"/>
      <c r="BB130" s="141"/>
      <c r="BC130" s="141"/>
      <c r="BD130" s="141"/>
      <c r="BE130" s="141"/>
      <c r="BF130" s="141"/>
      <c r="BG130" s="141"/>
      <c r="BH130" s="141"/>
    </row>
    <row r="131" spans="1:60" ht="22.5" outlineLevel="1" x14ac:dyDescent="0.2">
      <c r="A131" s="164">
        <v>38</v>
      </c>
      <c r="B131" s="165" t="s">
        <v>637</v>
      </c>
      <c r="C131" s="181" t="s">
        <v>638</v>
      </c>
      <c r="D131" s="166" t="s">
        <v>274</v>
      </c>
      <c r="E131" s="167">
        <v>25.19</v>
      </c>
      <c r="F131" s="168"/>
      <c r="G131" s="169">
        <f>ROUND(E131*F131,2)</f>
        <v>0</v>
      </c>
      <c r="H131" s="168"/>
      <c r="I131" s="169">
        <f>ROUND(E131*H131,2)</f>
        <v>0</v>
      </c>
      <c r="J131" s="168"/>
      <c r="K131" s="169">
        <f>ROUND(E131*J131,2)</f>
        <v>0</v>
      </c>
      <c r="L131" s="169">
        <v>21</v>
      </c>
      <c r="M131" s="169">
        <f>G131*(1+L131/100)</f>
        <v>0</v>
      </c>
      <c r="N131" s="167">
        <v>1</v>
      </c>
      <c r="O131" s="167">
        <f>ROUND(E131*N131,2)</f>
        <v>25.19</v>
      </c>
      <c r="P131" s="167">
        <v>0</v>
      </c>
      <c r="Q131" s="167">
        <f>ROUND(E131*P131,2)</f>
        <v>0</v>
      </c>
      <c r="R131" s="169"/>
      <c r="S131" s="169" t="s">
        <v>267</v>
      </c>
      <c r="T131" s="170" t="s">
        <v>275</v>
      </c>
      <c r="U131" s="152">
        <v>0</v>
      </c>
      <c r="V131" s="152">
        <f>ROUND(E131*U131,2)</f>
        <v>0</v>
      </c>
      <c r="W131" s="152"/>
      <c r="X131" s="152" t="s">
        <v>276</v>
      </c>
      <c r="Y131" s="152" t="s">
        <v>236</v>
      </c>
      <c r="Z131" s="141"/>
      <c r="AA131" s="141"/>
      <c r="AB131" s="141"/>
      <c r="AC131" s="141"/>
      <c r="AD131" s="141"/>
      <c r="AE131" s="141"/>
      <c r="AF131" s="141"/>
      <c r="AG131" s="141" t="s">
        <v>277</v>
      </c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  <c r="AU131" s="141"/>
      <c r="AV131" s="141"/>
      <c r="AW131" s="141"/>
      <c r="AX131" s="141"/>
      <c r="AY131" s="141"/>
      <c r="AZ131" s="141"/>
      <c r="BA131" s="141"/>
      <c r="BB131" s="141"/>
      <c r="BC131" s="141"/>
      <c r="BD131" s="141"/>
      <c r="BE131" s="141"/>
      <c r="BF131" s="141"/>
      <c r="BG131" s="141"/>
      <c r="BH131" s="141"/>
    </row>
    <row r="132" spans="1:60" outlineLevel="2" x14ac:dyDescent="0.2">
      <c r="A132" s="148"/>
      <c r="B132" s="149"/>
      <c r="C132" s="182" t="s">
        <v>627</v>
      </c>
      <c r="D132" s="154"/>
      <c r="E132" s="155"/>
      <c r="F132" s="152"/>
      <c r="G132" s="152"/>
      <c r="H132" s="152"/>
      <c r="I132" s="152"/>
      <c r="J132" s="152"/>
      <c r="K132" s="152"/>
      <c r="L132" s="152"/>
      <c r="M132" s="152"/>
      <c r="N132" s="151"/>
      <c r="O132" s="151"/>
      <c r="P132" s="151"/>
      <c r="Q132" s="151"/>
      <c r="R132" s="152"/>
      <c r="S132" s="152"/>
      <c r="T132" s="152"/>
      <c r="U132" s="152"/>
      <c r="V132" s="152"/>
      <c r="W132" s="152"/>
      <c r="X132" s="152"/>
      <c r="Y132" s="152"/>
      <c r="Z132" s="141"/>
      <c r="AA132" s="141"/>
      <c r="AB132" s="141"/>
      <c r="AC132" s="141"/>
      <c r="AD132" s="141"/>
      <c r="AE132" s="141"/>
      <c r="AF132" s="141"/>
      <c r="AG132" s="141" t="s">
        <v>241</v>
      </c>
      <c r="AH132" s="141">
        <v>0</v>
      </c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1"/>
      <c r="AZ132" s="141"/>
      <c r="BA132" s="141"/>
      <c r="BB132" s="141"/>
      <c r="BC132" s="141"/>
      <c r="BD132" s="141"/>
      <c r="BE132" s="141"/>
      <c r="BF132" s="141"/>
      <c r="BG132" s="141"/>
      <c r="BH132" s="141"/>
    </row>
    <row r="133" spans="1:60" outlineLevel="3" x14ac:dyDescent="0.2">
      <c r="A133" s="148"/>
      <c r="B133" s="149"/>
      <c r="C133" s="182" t="s">
        <v>639</v>
      </c>
      <c r="D133" s="154"/>
      <c r="E133" s="155">
        <v>25.19</v>
      </c>
      <c r="F133" s="152"/>
      <c r="G133" s="152"/>
      <c r="H133" s="152"/>
      <c r="I133" s="152"/>
      <c r="J133" s="152"/>
      <c r="K133" s="152"/>
      <c r="L133" s="152"/>
      <c r="M133" s="152"/>
      <c r="N133" s="151"/>
      <c r="O133" s="151"/>
      <c r="P133" s="151"/>
      <c r="Q133" s="151"/>
      <c r="R133" s="152"/>
      <c r="S133" s="152"/>
      <c r="T133" s="152"/>
      <c r="U133" s="152"/>
      <c r="V133" s="152"/>
      <c r="W133" s="152"/>
      <c r="X133" s="152"/>
      <c r="Y133" s="152"/>
      <c r="Z133" s="141"/>
      <c r="AA133" s="141"/>
      <c r="AB133" s="141"/>
      <c r="AC133" s="141"/>
      <c r="AD133" s="141"/>
      <c r="AE133" s="141"/>
      <c r="AF133" s="141"/>
      <c r="AG133" s="141" t="s">
        <v>241</v>
      </c>
      <c r="AH133" s="141">
        <v>0</v>
      </c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  <c r="AU133" s="141"/>
      <c r="AV133" s="141"/>
      <c r="AW133" s="141"/>
      <c r="AX133" s="141"/>
      <c r="AY133" s="141"/>
      <c r="AZ133" s="141"/>
      <c r="BA133" s="141"/>
      <c r="BB133" s="141"/>
      <c r="BC133" s="141"/>
      <c r="BD133" s="141"/>
      <c r="BE133" s="141"/>
      <c r="BF133" s="141"/>
      <c r="BG133" s="141"/>
      <c r="BH133" s="141"/>
    </row>
    <row r="134" spans="1:60" ht="22.5" outlineLevel="1" x14ac:dyDescent="0.2">
      <c r="A134" s="164">
        <v>39</v>
      </c>
      <c r="B134" s="165" t="s">
        <v>640</v>
      </c>
      <c r="C134" s="181" t="s">
        <v>641</v>
      </c>
      <c r="D134" s="166" t="s">
        <v>274</v>
      </c>
      <c r="E134" s="167">
        <v>32.888240000000003</v>
      </c>
      <c r="F134" s="168"/>
      <c r="G134" s="169">
        <f>ROUND(E134*F134,2)</f>
        <v>0</v>
      </c>
      <c r="H134" s="168"/>
      <c r="I134" s="169">
        <f>ROUND(E134*H134,2)</f>
        <v>0</v>
      </c>
      <c r="J134" s="168"/>
      <c r="K134" s="169">
        <f>ROUND(E134*J134,2)</f>
        <v>0</v>
      </c>
      <c r="L134" s="169">
        <v>21</v>
      </c>
      <c r="M134" s="169">
        <f>G134*(1+L134/100)</f>
        <v>0</v>
      </c>
      <c r="N134" s="167">
        <v>1</v>
      </c>
      <c r="O134" s="167">
        <f>ROUND(E134*N134,2)</f>
        <v>32.89</v>
      </c>
      <c r="P134" s="167">
        <v>0</v>
      </c>
      <c r="Q134" s="167">
        <f>ROUND(E134*P134,2)</f>
        <v>0</v>
      </c>
      <c r="R134" s="169"/>
      <c r="S134" s="169" t="s">
        <v>267</v>
      </c>
      <c r="T134" s="170" t="s">
        <v>275</v>
      </c>
      <c r="U134" s="152">
        <v>0</v>
      </c>
      <c r="V134" s="152">
        <f>ROUND(E134*U134,2)</f>
        <v>0</v>
      </c>
      <c r="W134" s="152"/>
      <c r="X134" s="152" t="s">
        <v>276</v>
      </c>
      <c r="Y134" s="152" t="s">
        <v>236</v>
      </c>
      <c r="Z134" s="141"/>
      <c r="AA134" s="141"/>
      <c r="AB134" s="141"/>
      <c r="AC134" s="141"/>
      <c r="AD134" s="141"/>
      <c r="AE134" s="141"/>
      <c r="AF134" s="141"/>
      <c r="AG134" s="141" t="s">
        <v>277</v>
      </c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1"/>
      <c r="AZ134" s="141"/>
      <c r="BA134" s="141"/>
      <c r="BB134" s="141"/>
      <c r="BC134" s="141"/>
      <c r="BD134" s="141"/>
      <c r="BE134" s="141"/>
      <c r="BF134" s="141"/>
      <c r="BG134" s="141"/>
      <c r="BH134" s="141"/>
    </row>
    <row r="135" spans="1:60" outlineLevel="2" x14ac:dyDescent="0.2">
      <c r="A135" s="148"/>
      <c r="B135" s="149"/>
      <c r="C135" s="182" t="s">
        <v>621</v>
      </c>
      <c r="D135" s="154"/>
      <c r="E135" s="155"/>
      <c r="F135" s="152"/>
      <c r="G135" s="152"/>
      <c r="H135" s="152"/>
      <c r="I135" s="152"/>
      <c r="J135" s="152"/>
      <c r="K135" s="152"/>
      <c r="L135" s="152"/>
      <c r="M135" s="152"/>
      <c r="N135" s="151"/>
      <c r="O135" s="151"/>
      <c r="P135" s="151"/>
      <c r="Q135" s="151"/>
      <c r="R135" s="152"/>
      <c r="S135" s="152"/>
      <c r="T135" s="152"/>
      <c r="U135" s="152"/>
      <c r="V135" s="152"/>
      <c r="W135" s="152"/>
      <c r="X135" s="152"/>
      <c r="Y135" s="152"/>
      <c r="Z135" s="141"/>
      <c r="AA135" s="141"/>
      <c r="AB135" s="141"/>
      <c r="AC135" s="141"/>
      <c r="AD135" s="141"/>
      <c r="AE135" s="141"/>
      <c r="AF135" s="141"/>
      <c r="AG135" s="141" t="s">
        <v>241</v>
      </c>
      <c r="AH135" s="141">
        <v>0</v>
      </c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  <c r="AU135" s="141"/>
      <c r="AV135" s="141"/>
      <c r="AW135" s="141"/>
      <c r="AX135" s="141"/>
      <c r="AY135" s="141"/>
      <c r="AZ135" s="141"/>
      <c r="BA135" s="141"/>
      <c r="BB135" s="141"/>
      <c r="BC135" s="141"/>
      <c r="BD135" s="141"/>
      <c r="BE135" s="141"/>
      <c r="BF135" s="141"/>
      <c r="BG135" s="141"/>
      <c r="BH135" s="141"/>
    </row>
    <row r="136" spans="1:60" outlineLevel="3" x14ac:dyDescent="0.2">
      <c r="A136" s="148"/>
      <c r="B136" s="149"/>
      <c r="C136" s="182" t="s">
        <v>642</v>
      </c>
      <c r="D136" s="154"/>
      <c r="E136" s="155">
        <v>32.888240000000003</v>
      </c>
      <c r="F136" s="152"/>
      <c r="G136" s="152"/>
      <c r="H136" s="152"/>
      <c r="I136" s="152"/>
      <c r="J136" s="152"/>
      <c r="K136" s="152"/>
      <c r="L136" s="152"/>
      <c r="M136" s="152"/>
      <c r="N136" s="151"/>
      <c r="O136" s="151"/>
      <c r="P136" s="151"/>
      <c r="Q136" s="151"/>
      <c r="R136" s="152"/>
      <c r="S136" s="152"/>
      <c r="T136" s="152"/>
      <c r="U136" s="152"/>
      <c r="V136" s="152"/>
      <c r="W136" s="152"/>
      <c r="X136" s="152"/>
      <c r="Y136" s="152"/>
      <c r="Z136" s="141"/>
      <c r="AA136" s="141"/>
      <c r="AB136" s="141"/>
      <c r="AC136" s="141"/>
      <c r="AD136" s="141"/>
      <c r="AE136" s="141"/>
      <c r="AF136" s="141"/>
      <c r="AG136" s="141" t="s">
        <v>241</v>
      </c>
      <c r="AH136" s="141">
        <v>0</v>
      </c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  <c r="AU136" s="141"/>
      <c r="AV136" s="141"/>
      <c r="AW136" s="141"/>
      <c r="AX136" s="141"/>
      <c r="AY136" s="141"/>
      <c r="AZ136" s="141"/>
      <c r="BA136" s="141"/>
      <c r="BB136" s="141"/>
      <c r="BC136" s="141"/>
      <c r="BD136" s="141"/>
      <c r="BE136" s="141"/>
      <c r="BF136" s="141"/>
      <c r="BG136" s="141"/>
      <c r="BH136" s="141"/>
    </row>
    <row r="137" spans="1:60" outlineLevel="1" x14ac:dyDescent="0.2">
      <c r="A137" s="148">
        <v>40</v>
      </c>
      <c r="B137" s="149" t="s">
        <v>547</v>
      </c>
      <c r="C137" s="184" t="s">
        <v>548</v>
      </c>
      <c r="D137" s="150" t="s">
        <v>0</v>
      </c>
      <c r="E137" s="179"/>
      <c r="F137" s="153"/>
      <c r="G137" s="152">
        <f>ROUND(E137*F137,2)</f>
        <v>0</v>
      </c>
      <c r="H137" s="153"/>
      <c r="I137" s="152">
        <f>ROUND(E137*H137,2)</f>
        <v>0</v>
      </c>
      <c r="J137" s="153"/>
      <c r="K137" s="152">
        <f>ROUND(E137*J137,2)</f>
        <v>0</v>
      </c>
      <c r="L137" s="152">
        <v>21</v>
      </c>
      <c r="M137" s="152">
        <f>G137*(1+L137/100)</f>
        <v>0</v>
      </c>
      <c r="N137" s="151">
        <v>0</v>
      </c>
      <c r="O137" s="151">
        <f>ROUND(E137*N137,2)</f>
        <v>0</v>
      </c>
      <c r="P137" s="151">
        <v>0</v>
      </c>
      <c r="Q137" s="151">
        <f>ROUND(E137*P137,2)</f>
        <v>0</v>
      </c>
      <c r="R137" s="152" t="s">
        <v>495</v>
      </c>
      <c r="S137" s="152" t="s">
        <v>234</v>
      </c>
      <c r="T137" s="152" t="s">
        <v>234</v>
      </c>
      <c r="U137" s="152">
        <v>0</v>
      </c>
      <c r="V137" s="152">
        <f>ROUND(E137*U137,2)</f>
        <v>0</v>
      </c>
      <c r="W137" s="152"/>
      <c r="X137" s="152" t="s">
        <v>435</v>
      </c>
      <c r="Y137" s="152" t="s">
        <v>236</v>
      </c>
      <c r="Z137" s="141"/>
      <c r="AA137" s="141"/>
      <c r="AB137" s="141"/>
      <c r="AC137" s="141"/>
      <c r="AD137" s="141"/>
      <c r="AE137" s="141"/>
      <c r="AF137" s="141"/>
      <c r="AG137" s="141" t="s">
        <v>436</v>
      </c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  <c r="AU137" s="141"/>
      <c r="AV137" s="141"/>
      <c r="AW137" s="141"/>
      <c r="AX137" s="141"/>
      <c r="AY137" s="141"/>
      <c r="AZ137" s="141"/>
      <c r="BA137" s="141"/>
      <c r="BB137" s="141"/>
      <c r="BC137" s="141"/>
      <c r="BD137" s="141"/>
      <c r="BE137" s="141"/>
      <c r="BF137" s="141"/>
      <c r="BG137" s="141"/>
      <c r="BH137" s="141"/>
    </row>
    <row r="138" spans="1:60" outlineLevel="2" x14ac:dyDescent="0.2">
      <c r="A138" s="148"/>
      <c r="B138" s="149"/>
      <c r="C138" s="269" t="s">
        <v>491</v>
      </c>
      <c r="D138" s="270"/>
      <c r="E138" s="270"/>
      <c r="F138" s="270"/>
      <c r="G138" s="270"/>
      <c r="H138" s="152"/>
      <c r="I138" s="152"/>
      <c r="J138" s="152"/>
      <c r="K138" s="152"/>
      <c r="L138" s="152"/>
      <c r="M138" s="152"/>
      <c r="N138" s="151"/>
      <c r="O138" s="151"/>
      <c r="P138" s="151"/>
      <c r="Q138" s="151"/>
      <c r="R138" s="152"/>
      <c r="S138" s="152"/>
      <c r="T138" s="152"/>
      <c r="U138" s="152"/>
      <c r="V138" s="152"/>
      <c r="W138" s="152"/>
      <c r="X138" s="152"/>
      <c r="Y138" s="152"/>
      <c r="Z138" s="141"/>
      <c r="AA138" s="141"/>
      <c r="AB138" s="141"/>
      <c r="AC138" s="141"/>
      <c r="AD138" s="141"/>
      <c r="AE138" s="141"/>
      <c r="AF138" s="141"/>
      <c r="AG138" s="141" t="s">
        <v>239</v>
      </c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  <c r="AU138" s="141"/>
      <c r="AV138" s="141"/>
      <c r="AW138" s="141"/>
      <c r="AX138" s="141"/>
      <c r="AY138" s="141"/>
      <c r="AZ138" s="141"/>
      <c r="BA138" s="141"/>
      <c r="BB138" s="141"/>
      <c r="BC138" s="141"/>
      <c r="BD138" s="141"/>
      <c r="BE138" s="141"/>
      <c r="BF138" s="141"/>
      <c r="BG138" s="141"/>
      <c r="BH138" s="141"/>
    </row>
    <row r="139" spans="1:60" x14ac:dyDescent="0.2">
      <c r="A139" s="157" t="s">
        <v>228</v>
      </c>
      <c r="B139" s="158" t="s">
        <v>199</v>
      </c>
      <c r="C139" s="180" t="s">
        <v>26</v>
      </c>
      <c r="D139" s="159"/>
      <c r="E139" s="160"/>
      <c r="F139" s="161"/>
      <c r="G139" s="161">
        <f>SUMIF(AG140:AG146,"&lt;&gt;NOR",G140:G146)</f>
        <v>0</v>
      </c>
      <c r="H139" s="161"/>
      <c r="I139" s="161">
        <f>SUM(I140:I146)</f>
        <v>0</v>
      </c>
      <c r="J139" s="161"/>
      <c r="K139" s="161">
        <f>SUM(K140:K146)</f>
        <v>0</v>
      </c>
      <c r="L139" s="161"/>
      <c r="M139" s="161">
        <f>SUM(M140:M146)</f>
        <v>0</v>
      </c>
      <c r="N139" s="160"/>
      <c r="O139" s="160">
        <f>SUM(O140:O146)</f>
        <v>0</v>
      </c>
      <c r="P139" s="160"/>
      <c r="Q139" s="160">
        <f>SUM(Q140:Q146)</f>
        <v>0</v>
      </c>
      <c r="R139" s="161"/>
      <c r="S139" s="161"/>
      <c r="T139" s="162"/>
      <c r="U139" s="156"/>
      <c r="V139" s="156">
        <f>SUM(V140:V146)</f>
        <v>0</v>
      </c>
      <c r="W139" s="156"/>
      <c r="X139" s="156"/>
      <c r="Y139" s="156"/>
      <c r="AG139" t="s">
        <v>229</v>
      </c>
    </row>
    <row r="140" spans="1:60" outlineLevel="1" x14ac:dyDescent="0.2">
      <c r="A140" s="164">
        <v>41</v>
      </c>
      <c r="B140" s="165" t="s">
        <v>549</v>
      </c>
      <c r="C140" s="181" t="s">
        <v>550</v>
      </c>
      <c r="D140" s="166" t="s">
        <v>551</v>
      </c>
      <c r="E140" s="167">
        <v>1</v>
      </c>
      <c r="F140" s="168"/>
      <c r="G140" s="169">
        <f>ROUND(E140*F140,2)</f>
        <v>0</v>
      </c>
      <c r="H140" s="168"/>
      <c r="I140" s="169">
        <f>ROUND(E140*H140,2)</f>
        <v>0</v>
      </c>
      <c r="J140" s="168"/>
      <c r="K140" s="169">
        <f>ROUND(E140*J140,2)</f>
        <v>0</v>
      </c>
      <c r="L140" s="169">
        <v>21</v>
      </c>
      <c r="M140" s="169">
        <f>G140*(1+L140/100)</f>
        <v>0</v>
      </c>
      <c r="N140" s="167">
        <v>0</v>
      </c>
      <c r="O140" s="167">
        <f>ROUND(E140*N140,2)</f>
        <v>0</v>
      </c>
      <c r="P140" s="167">
        <v>0</v>
      </c>
      <c r="Q140" s="167">
        <f>ROUND(E140*P140,2)</f>
        <v>0</v>
      </c>
      <c r="R140" s="169"/>
      <c r="S140" s="169" t="s">
        <v>234</v>
      </c>
      <c r="T140" s="170" t="s">
        <v>275</v>
      </c>
      <c r="U140" s="152">
        <v>0</v>
      </c>
      <c r="V140" s="152">
        <f>ROUND(E140*U140,2)</f>
        <v>0</v>
      </c>
      <c r="W140" s="152"/>
      <c r="X140" s="152" t="s">
        <v>552</v>
      </c>
      <c r="Y140" s="152" t="s">
        <v>236</v>
      </c>
      <c r="Z140" s="141"/>
      <c r="AA140" s="141"/>
      <c r="AB140" s="141"/>
      <c r="AC140" s="141"/>
      <c r="AD140" s="141"/>
      <c r="AE140" s="141"/>
      <c r="AF140" s="141"/>
      <c r="AG140" s="141" t="s">
        <v>553</v>
      </c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1"/>
      <c r="BG140" s="141"/>
      <c r="BH140" s="141"/>
    </row>
    <row r="141" spans="1:60" ht="22.5" outlineLevel="2" x14ac:dyDescent="0.2">
      <c r="A141" s="148"/>
      <c r="B141" s="149"/>
      <c r="C141" s="253" t="s">
        <v>554</v>
      </c>
      <c r="D141" s="254"/>
      <c r="E141" s="254"/>
      <c r="F141" s="254"/>
      <c r="G141" s="254"/>
      <c r="H141" s="152"/>
      <c r="I141" s="152"/>
      <c r="J141" s="152"/>
      <c r="K141" s="152"/>
      <c r="L141" s="152"/>
      <c r="M141" s="152"/>
      <c r="N141" s="151"/>
      <c r="O141" s="151"/>
      <c r="P141" s="151"/>
      <c r="Q141" s="151"/>
      <c r="R141" s="152"/>
      <c r="S141" s="152"/>
      <c r="T141" s="152"/>
      <c r="U141" s="152"/>
      <c r="V141" s="152"/>
      <c r="W141" s="152"/>
      <c r="X141" s="152"/>
      <c r="Y141" s="152"/>
      <c r="Z141" s="141"/>
      <c r="AA141" s="141"/>
      <c r="AB141" s="141"/>
      <c r="AC141" s="141"/>
      <c r="AD141" s="141"/>
      <c r="AE141" s="141"/>
      <c r="AF141" s="141"/>
      <c r="AG141" s="141" t="s">
        <v>246</v>
      </c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  <c r="AU141" s="141"/>
      <c r="AV141" s="141"/>
      <c r="AW141" s="141"/>
      <c r="AX141" s="141"/>
      <c r="AY141" s="141"/>
      <c r="AZ141" s="141"/>
      <c r="BA141" s="171" t="str">
        <f>C141</f>
        <v>Veškeré náklady spojené s vybudováním, provozem a odstraněním zařízení staveniště včetně bezpečnostních a hygienických opatření na staveništi.</v>
      </c>
      <c r="BB141" s="141"/>
      <c r="BC141" s="141"/>
      <c r="BD141" s="141"/>
      <c r="BE141" s="141"/>
      <c r="BF141" s="141"/>
      <c r="BG141" s="141"/>
      <c r="BH141" s="141"/>
    </row>
    <row r="142" spans="1:60" outlineLevel="1" x14ac:dyDescent="0.2">
      <c r="A142" s="164">
        <v>42</v>
      </c>
      <c r="B142" s="165" t="s">
        <v>555</v>
      </c>
      <c r="C142" s="181" t="s">
        <v>556</v>
      </c>
      <c r="D142" s="166" t="s">
        <v>551</v>
      </c>
      <c r="E142" s="167">
        <v>1</v>
      </c>
      <c r="F142" s="168"/>
      <c r="G142" s="169">
        <f>ROUND(E142*F142,2)</f>
        <v>0</v>
      </c>
      <c r="H142" s="168"/>
      <c r="I142" s="169">
        <f>ROUND(E142*H142,2)</f>
        <v>0</v>
      </c>
      <c r="J142" s="168"/>
      <c r="K142" s="169">
        <f>ROUND(E142*J142,2)</f>
        <v>0</v>
      </c>
      <c r="L142" s="169">
        <v>21</v>
      </c>
      <c r="M142" s="169">
        <f>G142*(1+L142/100)</f>
        <v>0</v>
      </c>
      <c r="N142" s="167">
        <v>0</v>
      </c>
      <c r="O142" s="167">
        <f>ROUND(E142*N142,2)</f>
        <v>0</v>
      </c>
      <c r="P142" s="167">
        <v>0</v>
      </c>
      <c r="Q142" s="167">
        <f>ROUND(E142*P142,2)</f>
        <v>0</v>
      </c>
      <c r="R142" s="169"/>
      <c r="S142" s="169" t="s">
        <v>234</v>
      </c>
      <c r="T142" s="170" t="s">
        <v>275</v>
      </c>
      <c r="U142" s="152">
        <v>0</v>
      </c>
      <c r="V142" s="152">
        <f>ROUND(E142*U142,2)</f>
        <v>0</v>
      </c>
      <c r="W142" s="152"/>
      <c r="X142" s="152" t="s">
        <v>552</v>
      </c>
      <c r="Y142" s="152" t="s">
        <v>236</v>
      </c>
      <c r="Z142" s="141"/>
      <c r="AA142" s="141"/>
      <c r="AB142" s="141"/>
      <c r="AC142" s="141"/>
      <c r="AD142" s="141"/>
      <c r="AE142" s="141"/>
      <c r="AF142" s="141"/>
      <c r="AG142" s="141" t="s">
        <v>553</v>
      </c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1"/>
      <c r="BG142" s="141"/>
      <c r="BH142" s="141"/>
    </row>
    <row r="143" spans="1:60" ht="33.75" outlineLevel="2" x14ac:dyDescent="0.2">
      <c r="A143" s="148"/>
      <c r="B143" s="149"/>
      <c r="C143" s="253" t="s">
        <v>557</v>
      </c>
      <c r="D143" s="254"/>
      <c r="E143" s="254"/>
      <c r="F143" s="254"/>
      <c r="G143" s="254"/>
      <c r="H143" s="152"/>
      <c r="I143" s="152"/>
      <c r="J143" s="152"/>
      <c r="K143" s="152"/>
      <c r="L143" s="152"/>
      <c r="M143" s="152"/>
      <c r="N143" s="151"/>
      <c r="O143" s="151"/>
      <c r="P143" s="151"/>
      <c r="Q143" s="151"/>
      <c r="R143" s="152"/>
      <c r="S143" s="152"/>
      <c r="T143" s="152"/>
      <c r="U143" s="152"/>
      <c r="V143" s="152"/>
      <c r="W143" s="152"/>
      <c r="X143" s="152"/>
      <c r="Y143" s="152"/>
      <c r="Z143" s="141"/>
      <c r="AA143" s="141"/>
      <c r="AB143" s="141"/>
      <c r="AC143" s="141"/>
      <c r="AD143" s="141"/>
      <c r="AE143" s="141"/>
      <c r="AF143" s="141"/>
      <c r="AG143" s="141" t="s">
        <v>246</v>
      </c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  <c r="AU143" s="141"/>
      <c r="AV143" s="141"/>
      <c r="AW143" s="141"/>
      <c r="AX143" s="141"/>
      <c r="AY143" s="141"/>
      <c r="AZ143" s="141"/>
      <c r="BA143" s="171" t="str">
        <f>C143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143" s="141"/>
      <c r="BC143" s="141"/>
      <c r="BD143" s="141"/>
      <c r="BE143" s="141"/>
      <c r="BF143" s="141"/>
      <c r="BG143" s="141"/>
      <c r="BH143" s="141"/>
    </row>
    <row r="144" spans="1:60" outlineLevel="1" x14ac:dyDescent="0.2">
      <c r="A144" s="164">
        <v>43</v>
      </c>
      <c r="B144" s="165" t="s">
        <v>558</v>
      </c>
      <c r="C144" s="181" t="s">
        <v>559</v>
      </c>
      <c r="D144" s="166" t="s">
        <v>551</v>
      </c>
      <c r="E144" s="167">
        <v>1</v>
      </c>
      <c r="F144" s="168"/>
      <c r="G144" s="169">
        <f>ROUND(E144*F144,2)</f>
        <v>0</v>
      </c>
      <c r="H144" s="168"/>
      <c r="I144" s="169">
        <f>ROUND(E144*H144,2)</f>
        <v>0</v>
      </c>
      <c r="J144" s="168"/>
      <c r="K144" s="169">
        <f>ROUND(E144*J144,2)</f>
        <v>0</v>
      </c>
      <c r="L144" s="169">
        <v>21</v>
      </c>
      <c r="M144" s="169">
        <f>G144*(1+L144/100)</f>
        <v>0</v>
      </c>
      <c r="N144" s="167">
        <v>0</v>
      </c>
      <c r="O144" s="167">
        <f>ROUND(E144*N144,2)</f>
        <v>0</v>
      </c>
      <c r="P144" s="167">
        <v>0</v>
      </c>
      <c r="Q144" s="167">
        <f>ROUND(E144*P144,2)</f>
        <v>0</v>
      </c>
      <c r="R144" s="169"/>
      <c r="S144" s="169" t="s">
        <v>234</v>
      </c>
      <c r="T144" s="170" t="s">
        <v>275</v>
      </c>
      <c r="U144" s="152">
        <v>0</v>
      </c>
      <c r="V144" s="152">
        <f>ROUND(E144*U144,2)</f>
        <v>0</v>
      </c>
      <c r="W144" s="152"/>
      <c r="X144" s="152" t="s">
        <v>552</v>
      </c>
      <c r="Y144" s="152" t="s">
        <v>236</v>
      </c>
      <c r="Z144" s="141"/>
      <c r="AA144" s="141"/>
      <c r="AB144" s="141"/>
      <c r="AC144" s="141"/>
      <c r="AD144" s="141"/>
      <c r="AE144" s="141"/>
      <c r="AF144" s="141"/>
      <c r="AG144" s="141" t="s">
        <v>553</v>
      </c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  <c r="AU144" s="141"/>
      <c r="AV144" s="141"/>
      <c r="AW144" s="141"/>
      <c r="AX144" s="141"/>
      <c r="AY144" s="141"/>
      <c r="AZ144" s="141"/>
      <c r="BA144" s="141"/>
      <c r="BB144" s="141"/>
      <c r="BC144" s="141"/>
      <c r="BD144" s="141"/>
      <c r="BE144" s="141"/>
      <c r="BF144" s="141"/>
      <c r="BG144" s="141"/>
      <c r="BH144" s="141"/>
    </row>
    <row r="145" spans="1:60" ht="22.5" outlineLevel="2" x14ac:dyDescent="0.2">
      <c r="A145" s="148"/>
      <c r="B145" s="149"/>
      <c r="C145" s="253" t="s">
        <v>560</v>
      </c>
      <c r="D145" s="254"/>
      <c r="E145" s="254"/>
      <c r="F145" s="254"/>
      <c r="G145" s="254"/>
      <c r="H145" s="152"/>
      <c r="I145" s="152"/>
      <c r="J145" s="152"/>
      <c r="K145" s="152"/>
      <c r="L145" s="152"/>
      <c r="M145" s="152"/>
      <c r="N145" s="151"/>
      <c r="O145" s="151"/>
      <c r="P145" s="151"/>
      <c r="Q145" s="151"/>
      <c r="R145" s="152"/>
      <c r="S145" s="152"/>
      <c r="T145" s="152"/>
      <c r="U145" s="152"/>
      <c r="V145" s="152"/>
      <c r="W145" s="152"/>
      <c r="X145" s="152"/>
      <c r="Y145" s="152"/>
      <c r="Z145" s="141"/>
      <c r="AA145" s="141"/>
      <c r="AB145" s="141"/>
      <c r="AC145" s="141"/>
      <c r="AD145" s="141"/>
      <c r="AE145" s="141"/>
      <c r="AF145" s="141"/>
      <c r="AG145" s="141" t="s">
        <v>246</v>
      </c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  <c r="AU145" s="141"/>
      <c r="AV145" s="141"/>
      <c r="AW145" s="141"/>
      <c r="AX145" s="141"/>
      <c r="AY145" s="141"/>
      <c r="AZ145" s="141"/>
      <c r="BA145" s="171" t="str">
        <f>C145</f>
        <v>Náklady na ztížené podmínky provádění tam, kde se vyskytují omezující vlivy konkrétního prostředí, které mají prokazatelný vliv na provádění stavebních prací.</v>
      </c>
      <c r="BB145" s="141"/>
      <c r="BC145" s="141"/>
      <c r="BD145" s="141"/>
      <c r="BE145" s="141"/>
      <c r="BF145" s="141"/>
      <c r="BG145" s="141"/>
      <c r="BH145" s="141"/>
    </row>
    <row r="146" spans="1:60" outlineLevel="3" x14ac:dyDescent="0.2">
      <c r="A146" s="148"/>
      <c r="B146" s="149"/>
      <c r="C146" s="267" t="s">
        <v>561</v>
      </c>
      <c r="D146" s="268"/>
      <c r="E146" s="268"/>
      <c r="F146" s="268"/>
      <c r="G146" s="268"/>
      <c r="H146" s="152"/>
      <c r="I146" s="152"/>
      <c r="J146" s="152"/>
      <c r="K146" s="152"/>
      <c r="L146" s="152"/>
      <c r="M146" s="152"/>
      <c r="N146" s="151"/>
      <c r="O146" s="151"/>
      <c r="P146" s="151"/>
      <c r="Q146" s="151"/>
      <c r="R146" s="152"/>
      <c r="S146" s="152"/>
      <c r="T146" s="152"/>
      <c r="U146" s="152"/>
      <c r="V146" s="152"/>
      <c r="W146" s="152"/>
      <c r="X146" s="152"/>
      <c r="Y146" s="152"/>
      <c r="Z146" s="141"/>
      <c r="AA146" s="141"/>
      <c r="AB146" s="141"/>
      <c r="AC146" s="141"/>
      <c r="AD146" s="141"/>
      <c r="AE146" s="141"/>
      <c r="AF146" s="141"/>
      <c r="AG146" s="141" t="s">
        <v>246</v>
      </c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  <c r="AU146" s="141"/>
      <c r="AV146" s="141"/>
      <c r="AW146" s="141"/>
      <c r="AX146" s="141"/>
      <c r="AY146" s="141"/>
      <c r="AZ146" s="141"/>
      <c r="BA146" s="141"/>
      <c r="BB146" s="141"/>
      <c r="BC146" s="141"/>
      <c r="BD146" s="141"/>
      <c r="BE146" s="141"/>
      <c r="BF146" s="141"/>
      <c r="BG146" s="141"/>
      <c r="BH146" s="141"/>
    </row>
    <row r="147" spans="1:60" x14ac:dyDescent="0.2">
      <c r="A147" s="157" t="s">
        <v>228</v>
      </c>
      <c r="B147" s="158" t="s">
        <v>200</v>
      </c>
      <c r="C147" s="180" t="s">
        <v>27</v>
      </c>
      <c r="D147" s="159"/>
      <c r="E147" s="160"/>
      <c r="F147" s="161"/>
      <c r="G147" s="161">
        <f>SUMIF(AG148:AG159,"&lt;&gt;NOR",G148:G159)</f>
        <v>0</v>
      </c>
      <c r="H147" s="161"/>
      <c r="I147" s="161">
        <f>SUM(I148:I159)</f>
        <v>0</v>
      </c>
      <c r="J147" s="161"/>
      <c r="K147" s="161">
        <f>SUM(K148:K159)</f>
        <v>0</v>
      </c>
      <c r="L147" s="161"/>
      <c r="M147" s="161">
        <f>SUM(M148:M159)</f>
        <v>0</v>
      </c>
      <c r="N147" s="160"/>
      <c r="O147" s="160">
        <f>SUM(O148:O159)</f>
        <v>0</v>
      </c>
      <c r="P147" s="160"/>
      <c r="Q147" s="160">
        <f>SUM(Q148:Q159)</f>
        <v>0</v>
      </c>
      <c r="R147" s="161"/>
      <c r="S147" s="161"/>
      <c r="T147" s="162"/>
      <c r="U147" s="156"/>
      <c r="V147" s="156">
        <f>SUM(V148:V159)</f>
        <v>0</v>
      </c>
      <c r="W147" s="156"/>
      <c r="X147" s="156"/>
      <c r="Y147" s="156"/>
      <c r="AG147" t="s">
        <v>229</v>
      </c>
    </row>
    <row r="148" spans="1:60" outlineLevel="1" x14ac:dyDescent="0.2">
      <c r="A148" s="164">
        <v>44</v>
      </c>
      <c r="B148" s="165" t="s">
        <v>562</v>
      </c>
      <c r="C148" s="181" t="s">
        <v>563</v>
      </c>
      <c r="D148" s="166" t="s">
        <v>551</v>
      </c>
      <c r="E148" s="167">
        <v>1</v>
      </c>
      <c r="F148" s="168"/>
      <c r="G148" s="169">
        <f>ROUND(E148*F148,2)</f>
        <v>0</v>
      </c>
      <c r="H148" s="168"/>
      <c r="I148" s="169">
        <f>ROUND(E148*H148,2)</f>
        <v>0</v>
      </c>
      <c r="J148" s="168"/>
      <c r="K148" s="169">
        <f>ROUND(E148*J148,2)</f>
        <v>0</v>
      </c>
      <c r="L148" s="169">
        <v>21</v>
      </c>
      <c r="M148" s="169">
        <f>G148*(1+L148/100)</f>
        <v>0</v>
      </c>
      <c r="N148" s="167">
        <v>0</v>
      </c>
      <c r="O148" s="167">
        <f>ROUND(E148*N148,2)</f>
        <v>0</v>
      </c>
      <c r="P148" s="167">
        <v>0</v>
      </c>
      <c r="Q148" s="167">
        <f>ROUND(E148*P148,2)</f>
        <v>0</v>
      </c>
      <c r="R148" s="169"/>
      <c r="S148" s="169" t="s">
        <v>234</v>
      </c>
      <c r="T148" s="170" t="s">
        <v>275</v>
      </c>
      <c r="U148" s="152">
        <v>0</v>
      </c>
      <c r="V148" s="152">
        <f>ROUND(E148*U148,2)</f>
        <v>0</v>
      </c>
      <c r="W148" s="152"/>
      <c r="X148" s="152" t="s">
        <v>552</v>
      </c>
      <c r="Y148" s="152" t="s">
        <v>236</v>
      </c>
      <c r="Z148" s="141"/>
      <c r="AA148" s="141"/>
      <c r="AB148" s="141"/>
      <c r="AC148" s="141"/>
      <c r="AD148" s="141"/>
      <c r="AE148" s="141"/>
      <c r="AF148" s="141"/>
      <c r="AG148" s="141" t="s">
        <v>553</v>
      </c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  <c r="AU148" s="141"/>
      <c r="AV148" s="141"/>
      <c r="AW148" s="141"/>
      <c r="AX148" s="141"/>
      <c r="AY148" s="141"/>
      <c r="AZ148" s="141"/>
      <c r="BA148" s="141"/>
      <c r="BB148" s="141"/>
      <c r="BC148" s="141"/>
      <c r="BD148" s="141"/>
      <c r="BE148" s="141"/>
      <c r="BF148" s="141"/>
      <c r="BG148" s="141"/>
      <c r="BH148" s="141"/>
    </row>
    <row r="149" spans="1:60" ht="22.5" outlineLevel="2" x14ac:dyDescent="0.2">
      <c r="A149" s="148"/>
      <c r="B149" s="149"/>
      <c r="C149" s="253" t="s">
        <v>564</v>
      </c>
      <c r="D149" s="254"/>
      <c r="E149" s="254"/>
      <c r="F149" s="254"/>
      <c r="G149" s="254"/>
      <c r="H149" s="152"/>
      <c r="I149" s="152"/>
      <c r="J149" s="152"/>
      <c r="K149" s="152"/>
      <c r="L149" s="152"/>
      <c r="M149" s="152"/>
      <c r="N149" s="151"/>
      <c r="O149" s="151"/>
      <c r="P149" s="151"/>
      <c r="Q149" s="151"/>
      <c r="R149" s="152"/>
      <c r="S149" s="152"/>
      <c r="T149" s="152"/>
      <c r="U149" s="152"/>
      <c r="V149" s="152"/>
      <c r="W149" s="152"/>
      <c r="X149" s="152"/>
      <c r="Y149" s="152"/>
      <c r="Z149" s="141"/>
      <c r="AA149" s="141"/>
      <c r="AB149" s="141"/>
      <c r="AC149" s="141"/>
      <c r="AD149" s="141"/>
      <c r="AE149" s="141"/>
      <c r="AF149" s="141"/>
      <c r="AG149" s="141" t="s">
        <v>246</v>
      </c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  <c r="AU149" s="141"/>
      <c r="AV149" s="141"/>
      <c r="AW149" s="141"/>
      <c r="AX149" s="141"/>
      <c r="AY149" s="141"/>
      <c r="AZ149" s="141"/>
      <c r="BA149" s="171" t="str">
        <f>C149</f>
        <v>Náklady dodavatele vyplývající z povinností dodavatele stanovených obchodními podmínkami před zahájením stavebních prací. Tato skupina zahrnuje zejména náklady na přípravné činnosti.</v>
      </c>
      <c r="BB149" s="141"/>
      <c r="BC149" s="141"/>
      <c r="BD149" s="141"/>
      <c r="BE149" s="141"/>
      <c r="BF149" s="141"/>
      <c r="BG149" s="141"/>
      <c r="BH149" s="141"/>
    </row>
    <row r="150" spans="1:60" outlineLevel="1" x14ac:dyDescent="0.2">
      <c r="A150" s="164">
        <v>45</v>
      </c>
      <c r="B150" s="165" t="s">
        <v>565</v>
      </c>
      <c r="C150" s="181" t="s">
        <v>566</v>
      </c>
      <c r="D150" s="166" t="s">
        <v>551</v>
      </c>
      <c r="E150" s="167">
        <v>1</v>
      </c>
      <c r="F150" s="168"/>
      <c r="G150" s="169">
        <f>ROUND(E150*F150,2)</f>
        <v>0</v>
      </c>
      <c r="H150" s="168"/>
      <c r="I150" s="169">
        <f>ROUND(E150*H150,2)</f>
        <v>0</v>
      </c>
      <c r="J150" s="168"/>
      <c r="K150" s="169">
        <f>ROUND(E150*J150,2)</f>
        <v>0</v>
      </c>
      <c r="L150" s="169">
        <v>21</v>
      </c>
      <c r="M150" s="169">
        <f>G150*(1+L150/100)</f>
        <v>0</v>
      </c>
      <c r="N150" s="167">
        <v>0</v>
      </c>
      <c r="O150" s="167">
        <f>ROUND(E150*N150,2)</f>
        <v>0</v>
      </c>
      <c r="P150" s="167">
        <v>0</v>
      </c>
      <c r="Q150" s="167">
        <f>ROUND(E150*P150,2)</f>
        <v>0</v>
      </c>
      <c r="R150" s="169"/>
      <c r="S150" s="169" t="s">
        <v>234</v>
      </c>
      <c r="T150" s="170" t="s">
        <v>275</v>
      </c>
      <c r="U150" s="152">
        <v>0</v>
      </c>
      <c r="V150" s="152">
        <f>ROUND(E150*U150,2)</f>
        <v>0</v>
      </c>
      <c r="W150" s="152"/>
      <c r="X150" s="152" t="s">
        <v>552</v>
      </c>
      <c r="Y150" s="152" t="s">
        <v>236</v>
      </c>
      <c r="Z150" s="141"/>
      <c r="AA150" s="141"/>
      <c r="AB150" s="141"/>
      <c r="AC150" s="141"/>
      <c r="AD150" s="141"/>
      <c r="AE150" s="141"/>
      <c r="AF150" s="141"/>
      <c r="AG150" s="141" t="s">
        <v>553</v>
      </c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  <c r="AU150" s="141"/>
      <c r="AV150" s="141"/>
      <c r="AW150" s="141"/>
      <c r="AX150" s="141"/>
      <c r="AY150" s="141"/>
      <c r="AZ150" s="141"/>
      <c r="BA150" s="141"/>
      <c r="BB150" s="141"/>
      <c r="BC150" s="141"/>
      <c r="BD150" s="141"/>
      <c r="BE150" s="141"/>
      <c r="BF150" s="141"/>
      <c r="BG150" s="141"/>
      <c r="BH150" s="141"/>
    </row>
    <row r="151" spans="1:60" outlineLevel="2" x14ac:dyDescent="0.2">
      <c r="A151" s="148"/>
      <c r="B151" s="149"/>
      <c r="C151" s="253" t="s">
        <v>567</v>
      </c>
      <c r="D151" s="254"/>
      <c r="E151" s="254"/>
      <c r="F151" s="254"/>
      <c r="G151" s="254"/>
      <c r="H151" s="152"/>
      <c r="I151" s="152"/>
      <c r="J151" s="152"/>
      <c r="K151" s="152"/>
      <c r="L151" s="152"/>
      <c r="M151" s="152"/>
      <c r="N151" s="151"/>
      <c r="O151" s="151"/>
      <c r="P151" s="151"/>
      <c r="Q151" s="151"/>
      <c r="R151" s="152"/>
      <c r="S151" s="152"/>
      <c r="T151" s="152"/>
      <c r="U151" s="152"/>
      <c r="V151" s="152"/>
      <c r="W151" s="152"/>
      <c r="X151" s="152"/>
      <c r="Y151" s="152"/>
      <c r="Z151" s="141"/>
      <c r="AA151" s="141"/>
      <c r="AB151" s="141"/>
      <c r="AC151" s="141"/>
      <c r="AD151" s="141"/>
      <c r="AE151" s="141"/>
      <c r="AF151" s="141"/>
      <c r="AG151" s="141" t="s">
        <v>246</v>
      </c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  <c r="AU151" s="141"/>
      <c r="AV151" s="141"/>
      <c r="AW151" s="141"/>
      <c r="AX151" s="141"/>
      <c r="AY151" s="141"/>
      <c r="AZ151" s="141"/>
      <c r="BA151" s="171" t="str">
        <f>C151</f>
        <v>Náklady na vypracování Dílenských (Výrobních) dokumentacích.....viz další požadavky na výkrese a popis v TZ.</v>
      </c>
      <c r="BB151" s="141"/>
      <c r="BC151" s="141"/>
      <c r="BD151" s="141"/>
      <c r="BE151" s="141"/>
      <c r="BF151" s="141"/>
      <c r="BG151" s="141"/>
      <c r="BH151" s="141"/>
    </row>
    <row r="152" spans="1:60" outlineLevel="1" x14ac:dyDescent="0.2">
      <c r="A152" s="164">
        <v>46</v>
      </c>
      <c r="B152" s="165" t="s">
        <v>568</v>
      </c>
      <c r="C152" s="181" t="s">
        <v>569</v>
      </c>
      <c r="D152" s="166" t="s">
        <v>551</v>
      </c>
      <c r="E152" s="167">
        <v>1</v>
      </c>
      <c r="F152" s="168"/>
      <c r="G152" s="169">
        <f>ROUND(E152*F152,2)</f>
        <v>0</v>
      </c>
      <c r="H152" s="168"/>
      <c r="I152" s="169">
        <f>ROUND(E152*H152,2)</f>
        <v>0</v>
      </c>
      <c r="J152" s="168"/>
      <c r="K152" s="169">
        <f>ROUND(E152*J152,2)</f>
        <v>0</v>
      </c>
      <c r="L152" s="169">
        <v>21</v>
      </c>
      <c r="M152" s="169">
        <f>G152*(1+L152/100)</f>
        <v>0</v>
      </c>
      <c r="N152" s="167">
        <v>0</v>
      </c>
      <c r="O152" s="167">
        <f>ROUND(E152*N152,2)</f>
        <v>0</v>
      </c>
      <c r="P152" s="167">
        <v>0</v>
      </c>
      <c r="Q152" s="167">
        <f>ROUND(E152*P152,2)</f>
        <v>0</v>
      </c>
      <c r="R152" s="169"/>
      <c r="S152" s="169" t="s">
        <v>234</v>
      </c>
      <c r="T152" s="170" t="s">
        <v>275</v>
      </c>
      <c r="U152" s="152">
        <v>0</v>
      </c>
      <c r="V152" s="152">
        <f>ROUND(E152*U152,2)</f>
        <v>0</v>
      </c>
      <c r="W152" s="152"/>
      <c r="X152" s="152" t="s">
        <v>552</v>
      </c>
      <c r="Y152" s="152" t="s">
        <v>236</v>
      </c>
      <c r="Z152" s="141"/>
      <c r="AA152" s="141"/>
      <c r="AB152" s="141"/>
      <c r="AC152" s="141"/>
      <c r="AD152" s="141"/>
      <c r="AE152" s="141"/>
      <c r="AF152" s="141"/>
      <c r="AG152" s="141" t="s">
        <v>553</v>
      </c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  <c r="AU152" s="141"/>
      <c r="AV152" s="141"/>
      <c r="AW152" s="141"/>
      <c r="AX152" s="141"/>
      <c r="AY152" s="141"/>
      <c r="AZ152" s="141"/>
      <c r="BA152" s="141"/>
      <c r="BB152" s="141"/>
      <c r="BC152" s="141"/>
      <c r="BD152" s="141"/>
      <c r="BE152" s="141"/>
      <c r="BF152" s="141"/>
      <c r="BG152" s="141"/>
      <c r="BH152" s="141"/>
    </row>
    <row r="153" spans="1:60" ht="22.5" outlineLevel="2" x14ac:dyDescent="0.2">
      <c r="A153" s="148"/>
      <c r="B153" s="149"/>
      <c r="C153" s="253" t="s">
        <v>570</v>
      </c>
      <c r="D153" s="254"/>
      <c r="E153" s="254"/>
      <c r="F153" s="254"/>
      <c r="G153" s="254"/>
      <c r="H153" s="152"/>
      <c r="I153" s="152"/>
      <c r="J153" s="152"/>
      <c r="K153" s="152"/>
      <c r="L153" s="152"/>
      <c r="M153" s="152"/>
      <c r="N153" s="151"/>
      <c r="O153" s="151"/>
      <c r="P153" s="151"/>
      <c r="Q153" s="151"/>
      <c r="R153" s="152"/>
      <c r="S153" s="152"/>
      <c r="T153" s="152"/>
      <c r="U153" s="152"/>
      <c r="V153" s="152"/>
      <c r="W153" s="152"/>
      <c r="X153" s="152"/>
      <c r="Y153" s="152"/>
      <c r="Z153" s="141"/>
      <c r="AA153" s="141"/>
      <c r="AB153" s="141"/>
      <c r="AC153" s="141"/>
      <c r="AD153" s="141"/>
      <c r="AE153" s="141"/>
      <c r="AF153" s="141"/>
      <c r="AG153" s="141" t="s">
        <v>246</v>
      </c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71" t="str">
        <f>C153</f>
        <v>Náklady na veškeré geodetické práce (vytýčení stáv.sítí a rozvodů, vytýčení a rozměření nového stavu, geodetické práce v průběhu výstavby, apod.)</v>
      </c>
      <c r="BB153" s="141"/>
      <c r="BC153" s="141"/>
      <c r="BD153" s="141"/>
      <c r="BE153" s="141"/>
      <c r="BF153" s="141"/>
      <c r="BG153" s="141"/>
      <c r="BH153" s="141"/>
    </row>
    <row r="154" spans="1:60" outlineLevel="1" x14ac:dyDescent="0.2">
      <c r="A154" s="164">
        <v>47</v>
      </c>
      <c r="B154" s="165" t="s">
        <v>571</v>
      </c>
      <c r="C154" s="181" t="s">
        <v>572</v>
      </c>
      <c r="D154" s="166" t="s">
        <v>551</v>
      </c>
      <c r="E154" s="167">
        <v>1</v>
      </c>
      <c r="F154" s="168"/>
      <c r="G154" s="169">
        <f>ROUND(E154*F154,2)</f>
        <v>0</v>
      </c>
      <c r="H154" s="168"/>
      <c r="I154" s="169">
        <f>ROUND(E154*H154,2)</f>
        <v>0</v>
      </c>
      <c r="J154" s="168"/>
      <c r="K154" s="169">
        <f>ROUND(E154*J154,2)</f>
        <v>0</v>
      </c>
      <c r="L154" s="169">
        <v>21</v>
      </c>
      <c r="M154" s="169">
        <f>G154*(1+L154/100)</f>
        <v>0</v>
      </c>
      <c r="N154" s="167">
        <v>0</v>
      </c>
      <c r="O154" s="167">
        <f>ROUND(E154*N154,2)</f>
        <v>0</v>
      </c>
      <c r="P154" s="167">
        <v>0</v>
      </c>
      <c r="Q154" s="167">
        <f>ROUND(E154*P154,2)</f>
        <v>0</v>
      </c>
      <c r="R154" s="169"/>
      <c r="S154" s="169" t="s">
        <v>234</v>
      </c>
      <c r="T154" s="170" t="s">
        <v>275</v>
      </c>
      <c r="U154" s="152">
        <v>0</v>
      </c>
      <c r="V154" s="152">
        <f>ROUND(E154*U154,2)</f>
        <v>0</v>
      </c>
      <c r="W154" s="152"/>
      <c r="X154" s="152" t="s">
        <v>552</v>
      </c>
      <c r="Y154" s="152" t="s">
        <v>236</v>
      </c>
      <c r="Z154" s="141"/>
      <c r="AA154" s="141"/>
      <c r="AB154" s="141"/>
      <c r="AC154" s="141"/>
      <c r="AD154" s="141"/>
      <c r="AE154" s="141"/>
      <c r="AF154" s="141"/>
      <c r="AG154" s="141" t="s">
        <v>553</v>
      </c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1"/>
      <c r="AZ154" s="141"/>
      <c r="BA154" s="141"/>
      <c r="BB154" s="141"/>
      <c r="BC154" s="141"/>
      <c r="BD154" s="141"/>
      <c r="BE154" s="141"/>
      <c r="BF154" s="141"/>
      <c r="BG154" s="141"/>
      <c r="BH154" s="141"/>
    </row>
    <row r="155" spans="1:60" ht="22.5" outlineLevel="2" x14ac:dyDescent="0.2">
      <c r="A155" s="148"/>
      <c r="B155" s="149"/>
      <c r="C155" s="253" t="s">
        <v>573</v>
      </c>
      <c r="D155" s="254"/>
      <c r="E155" s="254"/>
      <c r="F155" s="254"/>
      <c r="G155" s="254"/>
      <c r="H155" s="152"/>
      <c r="I155" s="152"/>
      <c r="J155" s="152"/>
      <c r="K155" s="152"/>
      <c r="L155" s="152"/>
      <c r="M155" s="152"/>
      <c r="N155" s="151"/>
      <c r="O155" s="151"/>
      <c r="P155" s="151"/>
      <c r="Q155" s="151"/>
      <c r="R155" s="152"/>
      <c r="S155" s="152"/>
      <c r="T155" s="152"/>
      <c r="U155" s="152"/>
      <c r="V155" s="152"/>
      <c r="W155" s="152"/>
      <c r="X155" s="152"/>
      <c r="Y155" s="152"/>
      <c r="Z155" s="141"/>
      <c r="AA155" s="141"/>
      <c r="AB155" s="141"/>
      <c r="AC155" s="141"/>
      <c r="AD155" s="141"/>
      <c r="AE155" s="141"/>
      <c r="AF155" s="141"/>
      <c r="AG155" s="141" t="s">
        <v>246</v>
      </c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71" t="str">
        <f>C155</f>
        <v>Náklady zhotovitele, související s prováděním zkoušek a revizí předepsaných technickými normami nebo objednatelem a které jsou pro provedení díla nezbytné.</v>
      </c>
      <c r="BB155" s="141"/>
      <c r="BC155" s="141"/>
      <c r="BD155" s="141"/>
      <c r="BE155" s="141"/>
      <c r="BF155" s="141"/>
      <c r="BG155" s="141"/>
      <c r="BH155" s="141"/>
    </row>
    <row r="156" spans="1:60" outlineLevel="1" x14ac:dyDescent="0.2">
      <c r="A156" s="164">
        <v>48</v>
      </c>
      <c r="B156" s="165" t="s">
        <v>574</v>
      </c>
      <c r="C156" s="181" t="s">
        <v>575</v>
      </c>
      <c r="D156" s="166" t="s">
        <v>551</v>
      </c>
      <c r="E156" s="167">
        <v>1</v>
      </c>
      <c r="F156" s="168"/>
      <c r="G156" s="169">
        <f>ROUND(E156*F156,2)</f>
        <v>0</v>
      </c>
      <c r="H156" s="168"/>
      <c r="I156" s="169">
        <f>ROUND(E156*H156,2)</f>
        <v>0</v>
      </c>
      <c r="J156" s="168"/>
      <c r="K156" s="169">
        <f>ROUND(E156*J156,2)</f>
        <v>0</v>
      </c>
      <c r="L156" s="169">
        <v>21</v>
      </c>
      <c r="M156" s="169">
        <f>G156*(1+L156/100)</f>
        <v>0</v>
      </c>
      <c r="N156" s="167">
        <v>0</v>
      </c>
      <c r="O156" s="167">
        <f>ROUND(E156*N156,2)</f>
        <v>0</v>
      </c>
      <c r="P156" s="167">
        <v>0</v>
      </c>
      <c r="Q156" s="167">
        <f>ROUND(E156*P156,2)</f>
        <v>0</v>
      </c>
      <c r="R156" s="169"/>
      <c r="S156" s="169" t="s">
        <v>234</v>
      </c>
      <c r="T156" s="170" t="s">
        <v>275</v>
      </c>
      <c r="U156" s="152">
        <v>0</v>
      </c>
      <c r="V156" s="152">
        <f>ROUND(E156*U156,2)</f>
        <v>0</v>
      </c>
      <c r="W156" s="152"/>
      <c r="X156" s="152" t="s">
        <v>552</v>
      </c>
      <c r="Y156" s="152" t="s">
        <v>236</v>
      </c>
      <c r="Z156" s="141"/>
      <c r="AA156" s="141"/>
      <c r="AB156" s="141"/>
      <c r="AC156" s="141"/>
      <c r="AD156" s="141"/>
      <c r="AE156" s="141"/>
      <c r="AF156" s="141"/>
      <c r="AG156" s="141" t="s">
        <v>553</v>
      </c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  <c r="AU156" s="141"/>
      <c r="AV156" s="141"/>
      <c r="AW156" s="141"/>
      <c r="AX156" s="141"/>
      <c r="AY156" s="141"/>
      <c r="AZ156" s="141"/>
      <c r="BA156" s="141"/>
      <c r="BB156" s="141"/>
      <c r="BC156" s="141"/>
      <c r="BD156" s="141"/>
      <c r="BE156" s="141"/>
      <c r="BF156" s="141"/>
      <c r="BG156" s="141"/>
      <c r="BH156" s="141"/>
    </row>
    <row r="157" spans="1:60" ht="22.5" outlineLevel="2" x14ac:dyDescent="0.2">
      <c r="A157" s="148"/>
      <c r="B157" s="149"/>
      <c r="C157" s="253" t="s">
        <v>576</v>
      </c>
      <c r="D157" s="254"/>
      <c r="E157" s="254"/>
      <c r="F157" s="254"/>
      <c r="G157" s="254"/>
      <c r="H157" s="152"/>
      <c r="I157" s="152"/>
      <c r="J157" s="152"/>
      <c r="K157" s="152"/>
      <c r="L157" s="152"/>
      <c r="M157" s="152"/>
      <c r="N157" s="151"/>
      <c r="O157" s="151"/>
      <c r="P157" s="151"/>
      <c r="Q157" s="151"/>
      <c r="R157" s="152"/>
      <c r="S157" s="152"/>
      <c r="T157" s="152"/>
      <c r="U157" s="152"/>
      <c r="V157" s="152"/>
      <c r="W157" s="152"/>
      <c r="X157" s="152"/>
      <c r="Y157" s="152"/>
      <c r="Z157" s="141"/>
      <c r="AA157" s="141"/>
      <c r="AB157" s="141"/>
      <c r="AC157" s="141"/>
      <c r="AD157" s="141"/>
      <c r="AE157" s="141"/>
      <c r="AF157" s="141"/>
      <c r="AG157" s="141" t="s">
        <v>246</v>
      </c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71" t="str">
        <f>C157</f>
        <v>Náklady na vyhotovení dokumentace skutečného provedení stavby a její předání objednateli v požadované formě a požadovaném počtu. (Vyznačení změn do DPS).</v>
      </c>
      <c r="BB157" s="141"/>
      <c r="BC157" s="141"/>
      <c r="BD157" s="141"/>
      <c r="BE157" s="141"/>
      <c r="BF157" s="141"/>
      <c r="BG157" s="141"/>
      <c r="BH157" s="141"/>
    </row>
    <row r="158" spans="1:60" outlineLevel="1" x14ac:dyDescent="0.2">
      <c r="A158" s="164">
        <v>49</v>
      </c>
      <c r="B158" s="165" t="s">
        <v>577</v>
      </c>
      <c r="C158" s="181" t="s">
        <v>578</v>
      </c>
      <c r="D158" s="166" t="s">
        <v>551</v>
      </c>
      <c r="E158" s="167">
        <v>1</v>
      </c>
      <c r="F158" s="168"/>
      <c r="G158" s="169">
        <f>ROUND(E158*F158,2)</f>
        <v>0</v>
      </c>
      <c r="H158" s="168"/>
      <c r="I158" s="169">
        <f>ROUND(E158*H158,2)</f>
        <v>0</v>
      </c>
      <c r="J158" s="168"/>
      <c r="K158" s="169">
        <f>ROUND(E158*J158,2)</f>
        <v>0</v>
      </c>
      <c r="L158" s="169">
        <v>21</v>
      </c>
      <c r="M158" s="169">
        <f>G158*(1+L158/100)</f>
        <v>0</v>
      </c>
      <c r="N158" s="167">
        <v>0</v>
      </c>
      <c r="O158" s="167">
        <f>ROUND(E158*N158,2)</f>
        <v>0</v>
      </c>
      <c r="P158" s="167">
        <v>0</v>
      </c>
      <c r="Q158" s="167">
        <f>ROUND(E158*P158,2)</f>
        <v>0</v>
      </c>
      <c r="R158" s="169"/>
      <c r="S158" s="169" t="s">
        <v>234</v>
      </c>
      <c r="T158" s="170" t="s">
        <v>275</v>
      </c>
      <c r="U158" s="152">
        <v>0</v>
      </c>
      <c r="V158" s="152">
        <f>ROUND(E158*U158,2)</f>
        <v>0</v>
      </c>
      <c r="W158" s="152"/>
      <c r="X158" s="152" t="s">
        <v>552</v>
      </c>
      <c r="Y158" s="152" t="s">
        <v>236</v>
      </c>
      <c r="Z158" s="141"/>
      <c r="AA158" s="141"/>
      <c r="AB158" s="141"/>
      <c r="AC158" s="141"/>
      <c r="AD158" s="141"/>
      <c r="AE158" s="141"/>
      <c r="AF158" s="141"/>
      <c r="AG158" s="141" t="s">
        <v>553</v>
      </c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  <c r="AU158" s="141"/>
      <c r="AV158" s="141"/>
      <c r="AW158" s="141"/>
      <c r="AX158" s="141"/>
      <c r="AY158" s="141"/>
      <c r="AZ158" s="141"/>
      <c r="BA158" s="141"/>
      <c r="BB158" s="141"/>
      <c r="BC158" s="141"/>
      <c r="BD158" s="141"/>
      <c r="BE158" s="141"/>
      <c r="BF158" s="141"/>
      <c r="BG158" s="141"/>
      <c r="BH158" s="141"/>
    </row>
    <row r="159" spans="1:60" ht="22.5" outlineLevel="2" x14ac:dyDescent="0.2">
      <c r="A159" s="148"/>
      <c r="B159" s="149"/>
      <c r="C159" s="253" t="s">
        <v>579</v>
      </c>
      <c r="D159" s="254"/>
      <c r="E159" s="254"/>
      <c r="F159" s="254"/>
      <c r="G159" s="254"/>
      <c r="H159" s="152"/>
      <c r="I159" s="152"/>
      <c r="J159" s="152"/>
      <c r="K159" s="152"/>
      <c r="L159" s="152"/>
      <c r="M159" s="152"/>
      <c r="N159" s="151"/>
      <c r="O159" s="151"/>
      <c r="P159" s="151"/>
      <c r="Q159" s="151"/>
      <c r="R159" s="152"/>
      <c r="S159" s="152"/>
      <c r="T159" s="152"/>
      <c r="U159" s="152"/>
      <c r="V159" s="152"/>
      <c r="W159" s="152"/>
      <c r="X159" s="152"/>
      <c r="Y159" s="152"/>
      <c r="Z159" s="141"/>
      <c r="AA159" s="141"/>
      <c r="AB159" s="141"/>
      <c r="AC159" s="141"/>
      <c r="AD159" s="141"/>
      <c r="AE159" s="141"/>
      <c r="AF159" s="141"/>
      <c r="AG159" s="141" t="s">
        <v>246</v>
      </c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71" t="str">
        <f>C159</f>
        <v>Náklady na provedení skutečného zaměření stavby+geometrický plán s ověřením v rozsahu nezbytném pro zápis změny do katastru nemovitostí.</v>
      </c>
      <c r="BB159" s="141"/>
      <c r="BC159" s="141"/>
      <c r="BD159" s="141"/>
      <c r="BE159" s="141"/>
      <c r="BF159" s="141"/>
      <c r="BG159" s="141"/>
      <c r="BH159" s="141"/>
    </row>
    <row r="160" spans="1:60" x14ac:dyDescent="0.2">
      <c r="A160" s="3"/>
      <c r="B160" s="4"/>
      <c r="C160" s="185"/>
      <c r="D160" s="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AE160">
        <v>12</v>
      </c>
      <c r="AF160">
        <v>21</v>
      </c>
      <c r="AG160" t="s">
        <v>214</v>
      </c>
    </row>
    <row r="161" spans="1:33" x14ac:dyDescent="0.2">
      <c r="A161" s="144"/>
      <c r="B161" s="145" t="s">
        <v>28</v>
      </c>
      <c r="C161" s="186"/>
      <c r="D161" s="146"/>
      <c r="E161" s="147"/>
      <c r="F161" s="147"/>
      <c r="G161" s="163">
        <f>G8+G25+G44+G76+G79+G81+G86+G103+G108+G139+G147</f>
        <v>0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AE161">
        <f>SUMIF(L7:L159,AE160,G7:G159)</f>
        <v>0</v>
      </c>
      <c r="AF161">
        <f>SUMIF(L7:L159,AF160,G7:G159)</f>
        <v>0</v>
      </c>
      <c r="AG161" t="s">
        <v>580</v>
      </c>
    </row>
    <row r="162" spans="1:33" x14ac:dyDescent="0.2">
      <c r="C162" s="187"/>
      <c r="D162" s="10"/>
      <c r="AG162" t="s">
        <v>581</v>
      </c>
    </row>
    <row r="163" spans="1:33" x14ac:dyDescent="0.2">
      <c r="D163" s="10"/>
    </row>
    <row r="164" spans="1:33" x14ac:dyDescent="0.2">
      <c r="D164" s="10"/>
    </row>
    <row r="165" spans="1:33" x14ac:dyDescent="0.2">
      <c r="D165" s="10"/>
    </row>
    <row r="166" spans="1:33" x14ac:dyDescent="0.2">
      <c r="D166" s="10"/>
    </row>
    <row r="167" spans="1:33" x14ac:dyDescent="0.2">
      <c r="D167" s="10"/>
    </row>
    <row r="168" spans="1:33" x14ac:dyDescent="0.2">
      <c r="D168" s="10"/>
    </row>
    <row r="169" spans="1:33" x14ac:dyDescent="0.2">
      <c r="D169" s="10"/>
    </row>
    <row r="170" spans="1:33" x14ac:dyDescent="0.2">
      <c r="D170" s="10"/>
    </row>
    <row r="171" spans="1:33" x14ac:dyDescent="0.2">
      <c r="D171" s="10"/>
    </row>
    <row r="172" spans="1:33" x14ac:dyDescent="0.2">
      <c r="D172" s="10"/>
    </row>
    <row r="173" spans="1:33" x14ac:dyDescent="0.2">
      <c r="D173" s="10"/>
    </row>
    <row r="174" spans="1:33" x14ac:dyDescent="0.2">
      <c r="D174" s="10"/>
    </row>
    <row r="175" spans="1:33" x14ac:dyDescent="0.2">
      <c r="D175" s="10"/>
    </row>
    <row r="176" spans="1:33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formatRows="0"/>
  <mergeCells count="41">
    <mergeCell ref="C151:G151"/>
    <mergeCell ref="C153:G153"/>
    <mergeCell ref="C155:G155"/>
    <mergeCell ref="C157:G157"/>
    <mergeCell ref="C159:G159"/>
    <mergeCell ref="C149:G149"/>
    <mergeCell ref="C85:G85"/>
    <mergeCell ref="C102:G102"/>
    <mergeCell ref="C107:G107"/>
    <mergeCell ref="C110:G110"/>
    <mergeCell ref="C119:G119"/>
    <mergeCell ref="C128:G128"/>
    <mergeCell ref="C138:G138"/>
    <mergeCell ref="C141:G141"/>
    <mergeCell ref="C143:G143"/>
    <mergeCell ref="C145:G145"/>
    <mergeCell ref="C146:G146"/>
    <mergeCell ref="C83:G83"/>
    <mergeCell ref="C50:G50"/>
    <mergeCell ref="C52:G52"/>
    <mergeCell ref="C53:G53"/>
    <mergeCell ref="C57:G57"/>
    <mergeCell ref="C58:G58"/>
    <mergeCell ref="C62:G62"/>
    <mergeCell ref="C63:G63"/>
    <mergeCell ref="C67:G67"/>
    <mergeCell ref="C68:G68"/>
    <mergeCell ref="C72:G72"/>
    <mergeCell ref="C73:G73"/>
    <mergeCell ref="C46:G46"/>
    <mergeCell ref="A1:G1"/>
    <mergeCell ref="C2:G2"/>
    <mergeCell ref="C3:G3"/>
    <mergeCell ref="C4:G4"/>
    <mergeCell ref="C10:G10"/>
    <mergeCell ref="C13:G13"/>
    <mergeCell ref="C18:G18"/>
    <mergeCell ref="C27:G27"/>
    <mergeCell ref="C36:G36"/>
    <mergeCell ref="C39:G39"/>
    <mergeCell ref="C42:G42"/>
  </mergeCells>
  <pageMargins left="0.39370078740157483" right="0.19685039370078741" top="0.59055118110236227" bottom="0.39370078740157483" header="0" footer="0.19685039370078741"/>
  <pageSetup paperSize="9" orientation="landscape" verticalDpi="0" r:id="rId1"/>
  <headerFooter alignWithMargins="0">
    <oddFooter>&amp;L&amp;8Zpracováno programem &amp;"Arial CE,Tučné"BUILDpower S,  © RTS, a.s.&amp;C&amp;8Stránka &amp;P z &amp;N&amp;R&amp;8HP4-7-51967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8" activePane="bottomLeft" state="frozen"/>
      <selection activeCell="B1" sqref="B1:J1"/>
      <selection pane="bottomLeft" sqref="A1:J1"/>
    </sheetView>
  </sheetViews>
  <sheetFormatPr defaultRowHeight="12.75" outlineLevelRow="3" x14ac:dyDescent="0.2"/>
  <cols>
    <col min="1" max="1" width="3.42578125" customWidth="1"/>
    <col min="2" max="2" width="12.42578125" style="116" customWidth="1"/>
    <col min="3" max="3" width="63.28515625" style="116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55" t="s">
        <v>201</v>
      </c>
      <c r="B1" s="255"/>
      <c r="C1" s="255"/>
      <c r="D1" s="255"/>
      <c r="E1" s="255"/>
      <c r="F1" s="255"/>
      <c r="G1" s="255"/>
      <c r="AG1" t="s">
        <v>202</v>
      </c>
    </row>
    <row r="2" spans="1:60" ht="24.95" customHeight="1" x14ac:dyDescent="0.2">
      <c r="A2" s="48" t="s">
        <v>7</v>
      </c>
      <c r="B2" s="195" t="s">
        <v>42</v>
      </c>
      <c r="C2" s="256" t="s">
        <v>43</v>
      </c>
      <c r="D2" s="257"/>
      <c r="E2" s="257"/>
      <c r="F2" s="257"/>
      <c r="G2" s="258"/>
      <c r="AG2" t="s">
        <v>203</v>
      </c>
    </row>
    <row r="3" spans="1:60" ht="24.95" customHeight="1" x14ac:dyDescent="0.2">
      <c r="A3" s="48" t="s">
        <v>8</v>
      </c>
      <c r="B3" s="47" t="s">
        <v>60</v>
      </c>
      <c r="C3" s="259" t="s">
        <v>61</v>
      </c>
      <c r="D3" s="260"/>
      <c r="E3" s="260"/>
      <c r="F3" s="260"/>
      <c r="G3" s="261"/>
      <c r="AC3" s="116" t="s">
        <v>203</v>
      </c>
      <c r="AG3" t="s">
        <v>204</v>
      </c>
    </row>
    <row r="4" spans="1:60" ht="24.95" customHeight="1" x14ac:dyDescent="0.2">
      <c r="A4" s="135" t="s">
        <v>9</v>
      </c>
      <c r="B4" s="196" t="s">
        <v>62</v>
      </c>
      <c r="C4" s="262" t="s">
        <v>63</v>
      </c>
      <c r="D4" s="263"/>
      <c r="E4" s="263"/>
      <c r="F4" s="263"/>
      <c r="G4" s="264"/>
      <c r="AG4" t="s">
        <v>205</v>
      </c>
    </row>
    <row r="5" spans="1:60" x14ac:dyDescent="0.2">
      <c r="D5" s="10"/>
    </row>
    <row r="6" spans="1:60" ht="38.25" x14ac:dyDescent="0.2">
      <c r="A6" s="137" t="s">
        <v>206</v>
      </c>
      <c r="B6" s="139" t="s">
        <v>207</v>
      </c>
      <c r="C6" s="139" t="s">
        <v>208</v>
      </c>
      <c r="D6" s="138" t="s">
        <v>209</v>
      </c>
      <c r="E6" s="137" t="s">
        <v>210</v>
      </c>
      <c r="F6" s="136" t="s">
        <v>211</v>
      </c>
      <c r="G6" s="137" t="s">
        <v>28</v>
      </c>
      <c r="H6" s="140" t="s">
        <v>29</v>
      </c>
      <c r="I6" s="140" t="s">
        <v>212</v>
      </c>
      <c r="J6" s="140" t="s">
        <v>30</v>
      </c>
      <c r="K6" s="140" t="s">
        <v>213</v>
      </c>
      <c r="L6" s="140" t="s">
        <v>214</v>
      </c>
      <c r="M6" s="140" t="s">
        <v>215</v>
      </c>
      <c r="N6" s="140" t="s">
        <v>216</v>
      </c>
      <c r="O6" s="140" t="s">
        <v>217</v>
      </c>
      <c r="P6" s="140" t="s">
        <v>218</v>
      </c>
      <c r="Q6" s="140" t="s">
        <v>219</v>
      </c>
      <c r="R6" s="140" t="s">
        <v>220</v>
      </c>
      <c r="S6" s="140" t="s">
        <v>221</v>
      </c>
      <c r="T6" s="140" t="s">
        <v>222</v>
      </c>
      <c r="U6" s="140" t="s">
        <v>223</v>
      </c>
      <c r="V6" s="140" t="s">
        <v>224</v>
      </c>
      <c r="W6" s="140" t="s">
        <v>225</v>
      </c>
      <c r="X6" s="140" t="s">
        <v>226</v>
      </c>
      <c r="Y6" s="140" t="s">
        <v>227</v>
      </c>
    </row>
    <row r="7" spans="1:60" hidden="1" x14ac:dyDescent="0.2">
      <c r="A7" s="3"/>
      <c r="B7" s="4"/>
      <c r="C7" s="4"/>
      <c r="D7" s="6"/>
      <c r="E7" s="142"/>
      <c r="F7" s="143"/>
      <c r="G7" s="143"/>
      <c r="H7" s="143"/>
      <c r="I7" s="143"/>
      <c r="J7" s="143"/>
      <c r="K7" s="143"/>
      <c r="L7" s="143"/>
      <c r="M7" s="143"/>
      <c r="N7" s="142"/>
      <c r="O7" s="142"/>
      <c r="P7" s="142"/>
      <c r="Q7" s="142"/>
      <c r="R7" s="143"/>
      <c r="S7" s="143"/>
      <c r="T7" s="143"/>
      <c r="U7" s="143"/>
      <c r="V7" s="143"/>
      <c r="W7" s="143"/>
      <c r="X7" s="143"/>
      <c r="Y7" s="143"/>
    </row>
    <row r="8" spans="1:60" x14ac:dyDescent="0.2">
      <c r="A8" s="157" t="s">
        <v>228</v>
      </c>
      <c r="B8" s="158" t="s">
        <v>118</v>
      </c>
      <c r="C8" s="180" t="s">
        <v>119</v>
      </c>
      <c r="D8" s="159"/>
      <c r="E8" s="160"/>
      <c r="F8" s="161"/>
      <c r="G8" s="161">
        <f>SUMIF(AG9:AG41,"&lt;&gt;NOR",G9:G41)</f>
        <v>0</v>
      </c>
      <c r="H8" s="161"/>
      <c r="I8" s="161">
        <f>SUM(I9:I41)</f>
        <v>0</v>
      </c>
      <c r="J8" s="161"/>
      <c r="K8" s="161">
        <f>SUM(K9:K41)</f>
        <v>0</v>
      </c>
      <c r="L8" s="161"/>
      <c r="M8" s="161">
        <f>SUM(M9:M41)</f>
        <v>0</v>
      </c>
      <c r="N8" s="160"/>
      <c r="O8" s="160">
        <f>SUM(O9:O41)</f>
        <v>68.36</v>
      </c>
      <c r="P8" s="160"/>
      <c r="Q8" s="160">
        <f>SUM(Q9:Q41)</f>
        <v>0</v>
      </c>
      <c r="R8" s="161"/>
      <c r="S8" s="161"/>
      <c r="T8" s="162"/>
      <c r="U8" s="156"/>
      <c r="V8" s="156">
        <f>SUM(V9:V41)</f>
        <v>1364.77</v>
      </c>
      <c r="W8" s="156"/>
      <c r="X8" s="156"/>
      <c r="Y8" s="156"/>
      <c r="AG8" t="s">
        <v>229</v>
      </c>
    </row>
    <row r="9" spans="1:60" outlineLevel="1" x14ac:dyDescent="0.2">
      <c r="A9" s="164">
        <v>1</v>
      </c>
      <c r="B9" s="165" t="s">
        <v>643</v>
      </c>
      <c r="C9" s="181" t="s">
        <v>644</v>
      </c>
      <c r="D9" s="166" t="s">
        <v>283</v>
      </c>
      <c r="E9" s="167">
        <v>1256.086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7">
        <v>1.4999999999999999E-2</v>
      </c>
      <c r="O9" s="167">
        <f>ROUND(E9*N9,2)</f>
        <v>18.84</v>
      </c>
      <c r="P9" s="167">
        <v>0</v>
      </c>
      <c r="Q9" s="167">
        <f>ROUND(E9*P9,2)</f>
        <v>0</v>
      </c>
      <c r="R9" s="169"/>
      <c r="S9" s="169" t="s">
        <v>267</v>
      </c>
      <c r="T9" s="170" t="s">
        <v>275</v>
      </c>
      <c r="U9" s="152">
        <v>0.376</v>
      </c>
      <c r="V9" s="152">
        <f>ROUND(E9*U9,2)</f>
        <v>472.29</v>
      </c>
      <c r="W9" s="152"/>
      <c r="X9" s="152" t="s">
        <v>285</v>
      </c>
      <c r="Y9" s="152" t="s">
        <v>236</v>
      </c>
      <c r="Z9" s="141"/>
      <c r="AA9" s="141"/>
      <c r="AB9" s="141"/>
      <c r="AC9" s="141"/>
      <c r="AD9" s="141"/>
      <c r="AE9" s="141"/>
      <c r="AF9" s="141"/>
      <c r="AG9" s="141" t="s">
        <v>286</v>
      </c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</row>
    <row r="10" spans="1:60" outlineLevel="2" x14ac:dyDescent="0.2">
      <c r="A10" s="148"/>
      <c r="B10" s="149"/>
      <c r="C10" s="253" t="s">
        <v>645</v>
      </c>
      <c r="D10" s="254"/>
      <c r="E10" s="254"/>
      <c r="F10" s="254"/>
      <c r="G10" s="254"/>
      <c r="H10" s="152"/>
      <c r="I10" s="152"/>
      <c r="J10" s="152"/>
      <c r="K10" s="152"/>
      <c r="L10" s="152"/>
      <c r="M10" s="152"/>
      <c r="N10" s="151"/>
      <c r="O10" s="151"/>
      <c r="P10" s="151"/>
      <c r="Q10" s="151"/>
      <c r="R10" s="152"/>
      <c r="S10" s="152"/>
      <c r="T10" s="152"/>
      <c r="U10" s="152"/>
      <c r="V10" s="152"/>
      <c r="W10" s="152"/>
      <c r="X10" s="152"/>
      <c r="Y10" s="152"/>
      <c r="Z10" s="141"/>
      <c r="AA10" s="141"/>
      <c r="AB10" s="141"/>
      <c r="AC10" s="141"/>
      <c r="AD10" s="141"/>
      <c r="AE10" s="141"/>
      <c r="AF10" s="141"/>
      <c r="AG10" s="141" t="s">
        <v>246</v>
      </c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71" t="str">
        <f>C10</f>
        <v>Stěna bude dodána včetně potřebných kotevních prvků, těsnících pásků, ztužujících prvků, lemování, prostupů, oplechování, apod.</v>
      </c>
      <c r="BB10" s="141"/>
      <c r="BC10" s="141"/>
      <c r="BD10" s="141"/>
      <c r="BE10" s="141"/>
      <c r="BF10" s="141"/>
      <c r="BG10" s="141"/>
      <c r="BH10" s="141"/>
    </row>
    <row r="11" spans="1:60" outlineLevel="3" x14ac:dyDescent="0.2">
      <c r="A11" s="148"/>
      <c r="B11" s="149"/>
      <c r="C11" s="267" t="s">
        <v>646</v>
      </c>
      <c r="D11" s="268"/>
      <c r="E11" s="268"/>
      <c r="F11" s="268"/>
      <c r="G11" s="268"/>
      <c r="H11" s="152"/>
      <c r="I11" s="152"/>
      <c r="J11" s="152"/>
      <c r="K11" s="152"/>
      <c r="L11" s="152"/>
      <c r="M11" s="152"/>
      <c r="N11" s="151"/>
      <c r="O11" s="151"/>
      <c r="P11" s="151"/>
      <c r="Q11" s="151"/>
      <c r="R11" s="152"/>
      <c r="S11" s="152"/>
      <c r="T11" s="152"/>
      <c r="U11" s="152"/>
      <c r="V11" s="152"/>
      <c r="W11" s="152"/>
      <c r="X11" s="152"/>
      <c r="Y11" s="152"/>
      <c r="Z11" s="141"/>
      <c r="AA11" s="141"/>
      <c r="AB11" s="141"/>
      <c r="AC11" s="141"/>
      <c r="AD11" s="141"/>
      <c r="AE11" s="141"/>
      <c r="AF11" s="141"/>
      <c r="AG11" s="141" t="s">
        <v>246</v>
      </c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</row>
    <row r="12" spans="1:60" outlineLevel="3" x14ac:dyDescent="0.2">
      <c r="A12" s="148"/>
      <c r="B12" s="149"/>
      <c r="C12" s="267" t="s">
        <v>647</v>
      </c>
      <c r="D12" s="268"/>
      <c r="E12" s="268"/>
      <c r="F12" s="268"/>
      <c r="G12" s="268"/>
      <c r="H12" s="152"/>
      <c r="I12" s="152"/>
      <c r="J12" s="152"/>
      <c r="K12" s="152"/>
      <c r="L12" s="152"/>
      <c r="M12" s="152"/>
      <c r="N12" s="151"/>
      <c r="O12" s="151"/>
      <c r="P12" s="151"/>
      <c r="Q12" s="151"/>
      <c r="R12" s="152"/>
      <c r="S12" s="152"/>
      <c r="T12" s="152"/>
      <c r="U12" s="152"/>
      <c r="V12" s="152"/>
      <c r="W12" s="152"/>
      <c r="X12" s="152"/>
      <c r="Y12" s="152"/>
      <c r="Z12" s="141"/>
      <c r="AA12" s="141"/>
      <c r="AB12" s="141"/>
      <c r="AC12" s="141"/>
      <c r="AD12" s="141"/>
      <c r="AE12" s="141"/>
      <c r="AF12" s="141"/>
      <c r="AG12" s="141" t="s">
        <v>246</v>
      </c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</row>
    <row r="13" spans="1:60" outlineLevel="2" x14ac:dyDescent="0.2">
      <c r="A13" s="148"/>
      <c r="B13" s="149"/>
      <c r="C13" s="182" t="s">
        <v>648</v>
      </c>
      <c r="D13" s="154"/>
      <c r="E13" s="155"/>
      <c r="F13" s="152"/>
      <c r="G13" s="152"/>
      <c r="H13" s="152"/>
      <c r="I13" s="152"/>
      <c r="J13" s="152"/>
      <c r="K13" s="152"/>
      <c r="L13" s="152"/>
      <c r="M13" s="152"/>
      <c r="N13" s="151"/>
      <c r="O13" s="151"/>
      <c r="P13" s="151"/>
      <c r="Q13" s="151"/>
      <c r="R13" s="152"/>
      <c r="S13" s="152"/>
      <c r="T13" s="152"/>
      <c r="U13" s="152"/>
      <c r="V13" s="152"/>
      <c r="W13" s="152"/>
      <c r="X13" s="152"/>
      <c r="Y13" s="152"/>
      <c r="Z13" s="141"/>
      <c r="AA13" s="141"/>
      <c r="AB13" s="141"/>
      <c r="AC13" s="141"/>
      <c r="AD13" s="141"/>
      <c r="AE13" s="141"/>
      <c r="AF13" s="141"/>
      <c r="AG13" s="141" t="s">
        <v>241</v>
      </c>
      <c r="AH13" s="141">
        <v>0</v>
      </c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</row>
    <row r="14" spans="1:60" outlineLevel="3" x14ac:dyDescent="0.2">
      <c r="A14" s="148"/>
      <c r="B14" s="149"/>
      <c r="C14" s="182" t="s">
        <v>649</v>
      </c>
      <c r="D14" s="154"/>
      <c r="E14" s="155">
        <v>358.31799999999998</v>
      </c>
      <c r="F14" s="152"/>
      <c r="G14" s="152"/>
      <c r="H14" s="152"/>
      <c r="I14" s="152"/>
      <c r="J14" s="152"/>
      <c r="K14" s="152"/>
      <c r="L14" s="152"/>
      <c r="M14" s="152"/>
      <c r="N14" s="151"/>
      <c r="O14" s="151"/>
      <c r="P14" s="151"/>
      <c r="Q14" s="151"/>
      <c r="R14" s="152"/>
      <c r="S14" s="152"/>
      <c r="T14" s="152"/>
      <c r="U14" s="152"/>
      <c r="V14" s="152"/>
      <c r="W14" s="152"/>
      <c r="X14" s="152"/>
      <c r="Y14" s="152"/>
      <c r="Z14" s="141"/>
      <c r="AA14" s="141"/>
      <c r="AB14" s="141"/>
      <c r="AC14" s="141"/>
      <c r="AD14" s="141"/>
      <c r="AE14" s="141"/>
      <c r="AF14" s="141"/>
      <c r="AG14" s="141" t="s">
        <v>241</v>
      </c>
      <c r="AH14" s="141">
        <v>0</v>
      </c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</row>
    <row r="15" spans="1:60" outlineLevel="3" x14ac:dyDescent="0.2">
      <c r="A15" s="148"/>
      <c r="B15" s="149"/>
      <c r="C15" s="182" t="s">
        <v>650</v>
      </c>
      <c r="D15" s="154"/>
      <c r="E15" s="155">
        <v>401.37900000000002</v>
      </c>
      <c r="F15" s="152"/>
      <c r="G15" s="152"/>
      <c r="H15" s="152"/>
      <c r="I15" s="152"/>
      <c r="J15" s="152"/>
      <c r="K15" s="152"/>
      <c r="L15" s="152"/>
      <c r="M15" s="152"/>
      <c r="N15" s="151"/>
      <c r="O15" s="151"/>
      <c r="P15" s="151"/>
      <c r="Q15" s="151"/>
      <c r="R15" s="152"/>
      <c r="S15" s="152"/>
      <c r="T15" s="152"/>
      <c r="U15" s="152"/>
      <c r="V15" s="152"/>
      <c r="W15" s="152"/>
      <c r="X15" s="152"/>
      <c r="Y15" s="152"/>
      <c r="Z15" s="141"/>
      <c r="AA15" s="141"/>
      <c r="AB15" s="141"/>
      <c r="AC15" s="141"/>
      <c r="AD15" s="141"/>
      <c r="AE15" s="141"/>
      <c r="AF15" s="141"/>
      <c r="AG15" s="141" t="s">
        <v>241</v>
      </c>
      <c r="AH15" s="141">
        <v>0</v>
      </c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</row>
    <row r="16" spans="1:60" outlineLevel="3" x14ac:dyDescent="0.2">
      <c r="A16" s="148"/>
      <c r="B16" s="149"/>
      <c r="C16" s="182" t="s">
        <v>651</v>
      </c>
      <c r="D16" s="154"/>
      <c r="E16" s="155">
        <v>44.04</v>
      </c>
      <c r="F16" s="152"/>
      <c r="G16" s="152"/>
      <c r="H16" s="152"/>
      <c r="I16" s="152"/>
      <c r="J16" s="152"/>
      <c r="K16" s="152"/>
      <c r="L16" s="152"/>
      <c r="M16" s="152"/>
      <c r="N16" s="151"/>
      <c r="O16" s="151"/>
      <c r="P16" s="151"/>
      <c r="Q16" s="151"/>
      <c r="R16" s="152"/>
      <c r="S16" s="152"/>
      <c r="T16" s="152"/>
      <c r="U16" s="152"/>
      <c r="V16" s="152"/>
      <c r="W16" s="152"/>
      <c r="X16" s="152"/>
      <c r="Y16" s="152"/>
      <c r="Z16" s="141"/>
      <c r="AA16" s="141"/>
      <c r="AB16" s="141"/>
      <c r="AC16" s="141"/>
      <c r="AD16" s="141"/>
      <c r="AE16" s="141"/>
      <c r="AF16" s="141"/>
      <c r="AG16" s="141" t="s">
        <v>241</v>
      </c>
      <c r="AH16" s="141">
        <v>0</v>
      </c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</row>
    <row r="17" spans="1:60" outlineLevel="3" x14ac:dyDescent="0.2">
      <c r="A17" s="148"/>
      <c r="B17" s="149"/>
      <c r="C17" s="182" t="s">
        <v>652</v>
      </c>
      <c r="D17" s="154"/>
      <c r="E17" s="155">
        <v>71.055999999999997</v>
      </c>
      <c r="F17" s="152"/>
      <c r="G17" s="152"/>
      <c r="H17" s="152"/>
      <c r="I17" s="152"/>
      <c r="J17" s="152"/>
      <c r="K17" s="152"/>
      <c r="L17" s="152"/>
      <c r="M17" s="152"/>
      <c r="N17" s="151"/>
      <c r="O17" s="151"/>
      <c r="P17" s="151"/>
      <c r="Q17" s="151"/>
      <c r="R17" s="152"/>
      <c r="S17" s="152"/>
      <c r="T17" s="152"/>
      <c r="U17" s="152"/>
      <c r="V17" s="152"/>
      <c r="W17" s="152"/>
      <c r="X17" s="152"/>
      <c r="Y17" s="152"/>
      <c r="Z17" s="141"/>
      <c r="AA17" s="141"/>
      <c r="AB17" s="141"/>
      <c r="AC17" s="141"/>
      <c r="AD17" s="141"/>
      <c r="AE17" s="141"/>
      <c r="AF17" s="141"/>
      <c r="AG17" s="141" t="s">
        <v>241</v>
      </c>
      <c r="AH17" s="141">
        <v>0</v>
      </c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</row>
    <row r="18" spans="1:60" outlineLevel="3" x14ac:dyDescent="0.2">
      <c r="A18" s="148"/>
      <c r="B18" s="149"/>
      <c r="C18" s="182" t="s">
        <v>653</v>
      </c>
      <c r="D18" s="154"/>
      <c r="E18" s="155">
        <v>77.347999999999999</v>
      </c>
      <c r="F18" s="152"/>
      <c r="G18" s="152"/>
      <c r="H18" s="152"/>
      <c r="I18" s="152"/>
      <c r="J18" s="152"/>
      <c r="K18" s="152"/>
      <c r="L18" s="152"/>
      <c r="M18" s="152"/>
      <c r="N18" s="151"/>
      <c r="O18" s="151"/>
      <c r="P18" s="151"/>
      <c r="Q18" s="151"/>
      <c r="R18" s="152"/>
      <c r="S18" s="152"/>
      <c r="T18" s="152"/>
      <c r="U18" s="152"/>
      <c r="V18" s="152"/>
      <c r="W18" s="152"/>
      <c r="X18" s="152"/>
      <c r="Y18" s="152"/>
      <c r="Z18" s="141"/>
      <c r="AA18" s="141"/>
      <c r="AB18" s="141"/>
      <c r="AC18" s="141"/>
      <c r="AD18" s="141"/>
      <c r="AE18" s="141"/>
      <c r="AF18" s="141"/>
      <c r="AG18" s="141" t="s">
        <v>241</v>
      </c>
      <c r="AH18" s="141">
        <v>0</v>
      </c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</row>
    <row r="19" spans="1:60" outlineLevel="3" x14ac:dyDescent="0.2">
      <c r="A19" s="148"/>
      <c r="B19" s="149"/>
      <c r="C19" s="182" t="s">
        <v>654</v>
      </c>
      <c r="D19" s="154"/>
      <c r="E19" s="155">
        <v>85.965000000000003</v>
      </c>
      <c r="F19" s="152"/>
      <c r="G19" s="152"/>
      <c r="H19" s="152"/>
      <c r="I19" s="152"/>
      <c r="J19" s="152"/>
      <c r="K19" s="152"/>
      <c r="L19" s="152"/>
      <c r="M19" s="152"/>
      <c r="N19" s="151"/>
      <c r="O19" s="151"/>
      <c r="P19" s="151"/>
      <c r="Q19" s="151"/>
      <c r="R19" s="152"/>
      <c r="S19" s="152"/>
      <c r="T19" s="152"/>
      <c r="U19" s="152"/>
      <c r="V19" s="152"/>
      <c r="W19" s="152"/>
      <c r="X19" s="152"/>
      <c r="Y19" s="152"/>
      <c r="Z19" s="141"/>
      <c r="AA19" s="141"/>
      <c r="AB19" s="141"/>
      <c r="AC19" s="141"/>
      <c r="AD19" s="141"/>
      <c r="AE19" s="141"/>
      <c r="AF19" s="141"/>
      <c r="AG19" s="141" t="s">
        <v>241</v>
      </c>
      <c r="AH19" s="141">
        <v>0</v>
      </c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</row>
    <row r="20" spans="1:60" outlineLevel="3" x14ac:dyDescent="0.2">
      <c r="A20" s="148"/>
      <c r="B20" s="149"/>
      <c r="C20" s="182" t="s">
        <v>655</v>
      </c>
      <c r="D20" s="154"/>
      <c r="E20" s="155">
        <v>97.356999999999999</v>
      </c>
      <c r="F20" s="152"/>
      <c r="G20" s="152"/>
      <c r="H20" s="152"/>
      <c r="I20" s="152"/>
      <c r="J20" s="152"/>
      <c r="K20" s="152"/>
      <c r="L20" s="152"/>
      <c r="M20" s="152"/>
      <c r="N20" s="151"/>
      <c r="O20" s="151"/>
      <c r="P20" s="151"/>
      <c r="Q20" s="151"/>
      <c r="R20" s="152"/>
      <c r="S20" s="152"/>
      <c r="T20" s="152"/>
      <c r="U20" s="152"/>
      <c r="V20" s="152"/>
      <c r="W20" s="152"/>
      <c r="X20" s="152"/>
      <c r="Y20" s="152"/>
      <c r="Z20" s="141"/>
      <c r="AA20" s="141"/>
      <c r="AB20" s="141"/>
      <c r="AC20" s="141"/>
      <c r="AD20" s="141"/>
      <c r="AE20" s="141"/>
      <c r="AF20" s="141"/>
      <c r="AG20" s="141" t="s">
        <v>241</v>
      </c>
      <c r="AH20" s="141">
        <v>0</v>
      </c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</row>
    <row r="21" spans="1:60" outlineLevel="3" x14ac:dyDescent="0.2">
      <c r="A21" s="148"/>
      <c r="B21" s="149"/>
      <c r="C21" s="182" t="s">
        <v>656</v>
      </c>
      <c r="D21" s="154"/>
      <c r="E21" s="155">
        <v>120.623</v>
      </c>
      <c r="F21" s="152"/>
      <c r="G21" s="152"/>
      <c r="H21" s="152"/>
      <c r="I21" s="152"/>
      <c r="J21" s="152"/>
      <c r="K21" s="152"/>
      <c r="L21" s="152"/>
      <c r="M21" s="152"/>
      <c r="N21" s="151"/>
      <c r="O21" s="151"/>
      <c r="P21" s="151"/>
      <c r="Q21" s="151"/>
      <c r="R21" s="152"/>
      <c r="S21" s="152"/>
      <c r="T21" s="152"/>
      <c r="U21" s="152"/>
      <c r="V21" s="152"/>
      <c r="W21" s="152"/>
      <c r="X21" s="152"/>
      <c r="Y21" s="152"/>
      <c r="Z21" s="141"/>
      <c r="AA21" s="141"/>
      <c r="AB21" s="141"/>
      <c r="AC21" s="141"/>
      <c r="AD21" s="141"/>
      <c r="AE21" s="141"/>
      <c r="AF21" s="141"/>
      <c r="AG21" s="141" t="s">
        <v>241</v>
      </c>
      <c r="AH21" s="141">
        <v>0</v>
      </c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</row>
    <row r="22" spans="1:60" outlineLevel="1" x14ac:dyDescent="0.2">
      <c r="A22" s="164">
        <v>2</v>
      </c>
      <c r="B22" s="165" t="s">
        <v>657</v>
      </c>
      <c r="C22" s="181" t="s">
        <v>658</v>
      </c>
      <c r="D22" s="166" t="s">
        <v>283</v>
      </c>
      <c r="E22" s="167">
        <v>1436.3920000000001</v>
      </c>
      <c r="F22" s="168"/>
      <c r="G22" s="169">
        <f>ROUND(E22*F22,2)</f>
        <v>0</v>
      </c>
      <c r="H22" s="168"/>
      <c r="I22" s="169">
        <f>ROUND(E22*H22,2)</f>
        <v>0</v>
      </c>
      <c r="J22" s="168"/>
      <c r="K22" s="169">
        <f>ROUND(E22*J22,2)</f>
        <v>0</v>
      </c>
      <c r="L22" s="169">
        <v>21</v>
      </c>
      <c r="M22" s="169">
        <f>G22*(1+L22/100)</f>
        <v>0</v>
      </c>
      <c r="N22" s="167">
        <v>0.02</v>
      </c>
      <c r="O22" s="167">
        <f>ROUND(E22*N22,2)</f>
        <v>28.73</v>
      </c>
      <c r="P22" s="167">
        <v>0</v>
      </c>
      <c r="Q22" s="167">
        <f>ROUND(E22*P22,2)</f>
        <v>0</v>
      </c>
      <c r="R22" s="169"/>
      <c r="S22" s="169" t="s">
        <v>267</v>
      </c>
      <c r="T22" s="170" t="s">
        <v>275</v>
      </c>
      <c r="U22" s="152">
        <v>0.376</v>
      </c>
      <c r="V22" s="152">
        <f>ROUND(E22*U22,2)</f>
        <v>540.08000000000004</v>
      </c>
      <c r="W22" s="152"/>
      <c r="X22" s="152" t="s">
        <v>285</v>
      </c>
      <c r="Y22" s="152" t="s">
        <v>236</v>
      </c>
      <c r="Z22" s="141"/>
      <c r="AA22" s="141"/>
      <c r="AB22" s="141"/>
      <c r="AC22" s="141"/>
      <c r="AD22" s="141"/>
      <c r="AE22" s="141"/>
      <c r="AF22" s="141"/>
      <c r="AG22" s="141" t="s">
        <v>286</v>
      </c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</row>
    <row r="23" spans="1:60" outlineLevel="2" x14ac:dyDescent="0.2">
      <c r="A23" s="148"/>
      <c r="B23" s="149"/>
      <c r="C23" s="253" t="s">
        <v>645</v>
      </c>
      <c r="D23" s="254"/>
      <c r="E23" s="254"/>
      <c r="F23" s="254"/>
      <c r="G23" s="254"/>
      <c r="H23" s="152"/>
      <c r="I23" s="152"/>
      <c r="J23" s="152"/>
      <c r="K23" s="152"/>
      <c r="L23" s="152"/>
      <c r="M23" s="152"/>
      <c r="N23" s="151"/>
      <c r="O23" s="151"/>
      <c r="P23" s="151"/>
      <c r="Q23" s="151"/>
      <c r="R23" s="152"/>
      <c r="S23" s="152"/>
      <c r="T23" s="152"/>
      <c r="U23" s="152"/>
      <c r="V23" s="152"/>
      <c r="W23" s="152"/>
      <c r="X23" s="152"/>
      <c r="Y23" s="152"/>
      <c r="Z23" s="141"/>
      <c r="AA23" s="141"/>
      <c r="AB23" s="141"/>
      <c r="AC23" s="141"/>
      <c r="AD23" s="141"/>
      <c r="AE23" s="141"/>
      <c r="AF23" s="141"/>
      <c r="AG23" s="141" t="s">
        <v>246</v>
      </c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71" t="str">
        <f>C23</f>
        <v>Stěna bude dodána včetně potřebných kotevních prvků, těsnících pásků, ztužujících prvků, lemování, prostupů, oplechování, apod.</v>
      </c>
      <c r="BB23" s="141"/>
      <c r="BC23" s="141"/>
      <c r="BD23" s="141"/>
      <c r="BE23" s="141"/>
      <c r="BF23" s="141"/>
      <c r="BG23" s="141"/>
      <c r="BH23" s="141"/>
    </row>
    <row r="24" spans="1:60" outlineLevel="3" x14ac:dyDescent="0.2">
      <c r="A24" s="148"/>
      <c r="B24" s="149"/>
      <c r="C24" s="267" t="s">
        <v>646</v>
      </c>
      <c r="D24" s="268"/>
      <c r="E24" s="268"/>
      <c r="F24" s="268"/>
      <c r="G24" s="268"/>
      <c r="H24" s="152"/>
      <c r="I24" s="152"/>
      <c r="J24" s="152"/>
      <c r="K24" s="152"/>
      <c r="L24" s="152"/>
      <c r="M24" s="152"/>
      <c r="N24" s="151"/>
      <c r="O24" s="151"/>
      <c r="P24" s="151"/>
      <c r="Q24" s="151"/>
      <c r="R24" s="152"/>
      <c r="S24" s="152"/>
      <c r="T24" s="152"/>
      <c r="U24" s="152"/>
      <c r="V24" s="152"/>
      <c r="W24" s="152"/>
      <c r="X24" s="152"/>
      <c r="Y24" s="152"/>
      <c r="Z24" s="141"/>
      <c r="AA24" s="141"/>
      <c r="AB24" s="141"/>
      <c r="AC24" s="141"/>
      <c r="AD24" s="141"/>
      <c r="AE24" s="141"/>
      <c r="AF24" s="141"/>
      <c r="AG24" s="141" t="s">
        <v>246</v>
      </c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</row>
    <row r="25" spans="1:60" outlineLevel="3" x14ac:dyDescent="0.2">
      <c r="A25" s="148"/>
      <c r="B25" s="149"/>
      <c r="C25" s="267" t="s">
        <v>647</v>
      </c>
      <c r="D25" s="268"/>
      <c r="E25" s="268"/>
      <c r="F25" s="268"/>
      <c r="G25" s="268"/>
      <c r="H25" s="152"/>
      <c r="I25" s="152"/>
      <c r="J25" s="152"/>
      <c r="K25" s="152"/>
      <c r="L25" s="152"/>
      <c r="M25" s="152"/>
      <c r="N25" s="151"/>
      <c r="O25" s="151"/>
      <c r="P25" s="151"/>
      <c r="Q25" s="151"/>
      <c r="R25" s="152"/>
      <c r="S25" s="152"/>
      <c r="T25" s="152"/>
      <c r="U25" s="152"/>
      <c r="V25" s="152"/>
      <c r="W25" s="152"/>
      <c r="X25" s="152"/>
      <c r="Y25" s="152"/>
      <c r="Z25" s="141"/>
      <c r="AA25" s="141"/>
      <c r="AB25" s="141"/>
      <c r="AC25" s="141"/>
      <c r="AD25" s="141"/>
      <c r="AE25" s="141"/>
      <c r="AF25" s="141"/>
      <c r="AG25" s="141" t="s">
        <v>246</v>
      </c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</row>
    <row r="26" spans="1:60" outlineLevel="2" x14ac:dyDescent="0.2">
      <c r="A26" s="148"/>
      <c r="B26" s="149"/>
      <c r="C26" s="182" t="s">
        <v>659</v>
      </c>
      <c r="D26" s="154"/>
      <c r="E26" s="155"/>
      <c r="F26" s="152"/>
      <c r="G26" s="152"/>
      <c r="H26" s="152"/>
      <c r="I26" s="152"/>
      <c r="J26" s="152"/>
      <c r="K26" s="152"/>
      <c r="L26" s="152"/>
      <c r="M26" s="152"/>
      <c r="N26" s="151"/>
      <c r="O26" s="151"/>
      <c r="P26" s="151"/>
      <c r="Q26" s="151"/>
      <c r="R26" s="152"/>
      <c r="S26" s="152"/>
      <c r="T26" s="152"/>
      <c r="U26" s="152"/>
      <c r="V26" s="152"/>
      <c r="W26" s="152"/>
      <c r="X26" s="152"/>
      <c r="Y26" s="152"/>
      <c r="Z26" s="141"/>
      <c r="AA26" s="141"/>
      <c r="AB26" s="141"/>
      <c r="AC26" s="141"/>
      <c r="AD26" s="141"/>
      <c r="AE26" s="141"/>
      <c r="AF26" s="141"/>
      <c r="AG26" s="141" t="s">
        <v>241</v>
      </c>
      <c r="AH26" s="141">
        <v>0</v>
      </c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</row>
    <row r="27" spans="1:60" outlineLevel="3" x14ac:dyDescent="0.2">
      <c r="A27" s="148"/>
      <c r="B27" s="149"/>
      <c r="C27" s="182" t="s">
        <v>660</v>
      </c>
      <c r="D27" s="154"/>
      <c r="E27" s="155">
        <v>24.303000000000001</v>
      </c>
      <c r="F27" s="152"/>
      <c r="G27" s="152"/>
      <c r="H27" s="152"/>
      <c r="I27" s="152"/>
      <c r="J27" s="152"/>
      <c r="K27" s="152"/>
      <c r="L27" s="152"/>
      <c r="M27" s="152"/>
      <c r="N27" s="151"/>
      <c r="O27" s="151"/>
      <c r="P27" s="151"/>
      <c r="Q27" s="151"/>
      <c r="R27" s="152"/>
      <c r="S27" s="152"/>
      <c r="T27" s="152"/>
      <c r="U27" s="152"/>
      <c r="V27" s="152"/>
      <c r="W27" s="152"/>
      <c r="X27" s="152"/>
      <c r="Y27" s="152"/>
      <c r="Z27" s="141"/>
      <c r="AA27" s="141"/>
      <c r="AB27" s="141"/>
      <c r="AC27" s="141"/>
      <c r="AD27" s="141"/>
      <c r="AE27" s="141"/>
      <c r="AF27" s="141"/>
      <c r="AG27" s="141" t="s">
        <v>241</v>
      </c>
      <c r="AH27" s="141">
        <v>0</v>
      </c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</row>
    <row r="28" spans="1:60" ht="22.5" outlineLevel="3" x14ac:dyDescent="0.2">
      <c r="A28" s="148"/>
      <c r="B28" s="149"/>
      <c r="C28" s="182" t="s">
        <v>661</v>
      </c>
      <c r="D28" s="154"/>
      <c r="E28" s="155">
        <v>1412.0889999999999</v>
      </c>
      <c r="F28" s="152"/>
      <c r="G28" s="152"/>
      <c r="H28" s="152"/>
      <c r="I28" s="152"/>
      <c r="J28" s="152"/>
      <c r="K28" s="152"/>
      <c r="L28" s="152"/>
      <c r="M28" s="152"/>
      <c r="N28" s="151"/>
      <c r="O28" s="151"/>
      <c r="P28" s="151"/>
      <c r="Q28" s="151"/>
      <c r="R28" s="152"/>
      <c r="S28" s="152"/>
      <c r="T28" s="152"/>
      <c r="U28" s="152"/>
      <c r="V28" s="152"/>
      <c r="W28" s="152"/>
      <c r="X28" s="152"/>
      <c r="Y28" s="152"/>
      <c r="Z28" s="141"/>
      <c r="AA28" s="141"/>
      <c r="AB28" s="141"/>
      <c r="AC28" s="141"/>
      <c r="AD28" s="141"/>
      <c r="AE28" s="141"/>
      <c r="AF28" s="141"/>
      <c r="AG28" s="141" t="s">
        <v>241</v>
      </c>
      <c r="AH28" s="141">
        <v>0</v>
      </c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/>
      <c r="BH28" s="141"/>
    </row>
    <row r="29" spans="1:60" outlineLevel="1" x14ac:dyDescent="0.2">
      <c r="A29" s="164">
        <v>3</v>
      </c>
      <c r="B29" s="165" t="s">
        <v>662</v>
      </c>
      <c r="C29" s="181" t="s">
        <v>663</v>
      </c>
      <c r="D29" s="166" t="s">
        <v>283</v>
      </c>
      <c r="E29" s="167">
        <v>906.98199999999997</v>
      </c>
      <c r="F29" s="168"/>
      <c r="G29" s="169">
        <f>ROUND(E29*F29,2)</f>
        <v>0</v>
      </c>
      <c r="H29" s="168"/>
      <c r="I29" s="169">
        <f>ROUND(E29*H29,2)</f>
        <v>0</v>
      </c>
      <c r="J29" s="168"/>
      <c r="K29" s="169">
        <f>ROUND(E29*J29,2)</f>
        <v>0</v>
      </c>
      <c r="L29" s="169">
        <v>21</v>
      </c>
      <c r="M29" s="169">
        <f>G29*(1+L29/100)</f>
        <v>0</v>
      </c>
      <c r="N29" s="167">
        <v>2.2499999999999999E-2</v>
      </c>
      <c r="O29" s="167">
        <f>ROUND(E29*N29,2)</f>
        <v>20.41</v>
      </c>
      <c r="P29" s="167">
        <v>0</v>
      </c>
      <c r="Q29" s="167">
        <f>ROUND(E29*P29,2)</f>
        <v>0</v>
      </c>
      <c r="R29" s="169"/>
      <c r="S29" s="169" t="s">
        <v>267</v>
      </c>
      <c r="T29" s="170" t="s">
        <v>275</v>
      </c>
      <c r="U29" s="152">
        <v>0.376</v>
      </c>
      <c r="V29" s="152">
        <f>ROUND(E29*U29,2)</f>
        <v>341.03</v>
      </c>
      <c r="W29" s="152"/>
      <c r="X29" s="152" t="s">
        <v>285</v>
      </c>
      <c r="Y29" s="152" t="s">
        <v>236</v>
      </c>
      <c r="Z29" s="141"/>
      <c r="AA29" s="141"/>
      <c r="AB29" s="141"/>
      <c r="AC29" s="141"/>
      <c r="AD29" s="141"/>
      <c r="AE29" s="141"/>
      <c r="AF29" s="141"/>
      <c r="AG29" s="141" t="s">
        <v>286</v>
      </c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</row>
    <row r="30" spans="1:60" outlineLevel="2" x14ac:dyDescent="0.2">
      <c r="A30" s="148"/>
      <c r="B30" s="149"/>
      <c r="C30" s="253" t="s">
        <v>645</v>
      </c>
      <c r="D30" s="254"/>
      <c r="E30" s="254"/>
      <c r="F30" s="254"/>
      <c r="G30" s="254"/>
      <c r="H30" s="152"/>
      <c r="I30" s="152"/>
      <c r="J30" s="152"/>
      <c r="K30" s="152"/>
      <c r="L30" s="152"/>
      <c r="M30" s="152"/>
      <c r="N30" s="151"/>
      <c r="O30" s="151"/>
      <c r="P30" s="151"/>
      <c r="Q30" s="151"/>
      <c r="R30" s="152"/>
      <c r="S30" s="152"/>
      <c r="T30" s="152"/>
      <c r="U30" s="152"/>
      <c r="V30" s="152"/>
      <c r="W30" s="152"/>
      <c r="X30" s="152"/>
      <c r="Y30" s="152"/>
      <c r="Z30" s="141"/>
      <c r="AA30" s="141"/>
      <c r="AB30" s="141"/>
      <c r="AC30" s="141"/>
      <c r="AD30" s="141"/>
      <c r="AE30" s="141"/>
      <c r="AF30" s="141"/>
      <c r="AG30" s="141" t="s">
        <v>246</v>
      </c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71" t="str">
        <f>C30</f>
        <v>Stěna bude dodána včetně potřebných kotevních prvků, těsnících pásků, ztužujících prvků, lemování, prostupů, oplechování, apod.</v>
      </c>
      <c r="BB30" s="141"/>
      <c r="BC30" s="141"/>
      <c r="BD30" s="141"/>
      <c r="BE30" s="141"/>
      <c r="BF30" s="141"/>
      <c r="BG30" s="141"/>
      <c r="BH30" s="141"/>
    </row>
    <row r="31" spans="1:60" outlineLevel="3" x14ac:dyDescent="0.2">
      <c r="A31" s="148"/>
      <c r="B31" s="149"/>
      <c r="C31" s="267" t="s">
        <v>646</v>
      </c>
      <c r="D31" s="268"/>
      <c r="E31" s="268"/>
      <c r="F31" s="268"/>
      <c r="G31" s="268"/>
      <c r="H31" s="152"/>
      <c r="I31" s="152"/>
      <c r="J31" s="152"/>
      <c r="K31" s="152"/>
      <c r="L31" s="152"/>
      <c r="M31" s="152"/>
      <c r="N31" s="151"/>
      <c r="O31" s="151"/>
      <c r="P31" s="151"/>
      <c r="Q31" s="151"/>
      <c r="R31" s="152"/>
      <c r="S31" s="152"/>
      <c r="T31" s="152"/>
      <c r="U31" s="152"/>
      <c r="V31" s="152"/>
      <c r="W31" s="152"/>
      <c r="X31" s="152"/>
      <c r="Y31" s="152"/>
      <c r="Z31" s="141"/>
      <c r="AA31" s="141"/>
      <c r="AB31" s="141"/>
      <c r="AC31" s="141"/>
      <c r="AD31" s="141"/>
      <c r="AE31" s="141"/>
      <c r="AF31" s="141"/>
      <c r="AG31" s="141" t="s">
        <v>246</v>
      </c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</row>
    <row r="32" spans="1:60" outlineLevel="3" x14ac:dyDescent="0.2">
      <c r="A32" s="148"/>
      <c r="B32" s="149"/>
      <c r="C32" s="267" t="s">
        <v>647</v>
      </c>
      <c r="D32" s="268"/>
      <c r="E32" s="268"/>
      <c r="F32" s="268"/>
      <c r="G32" s="268"/>
      <c r="H32" s="152"/>
      <c r="I32" s="152"/>
      <c r="J32" s="152"/>
      <c r="K32" s="152"/>
      <c r="L32" s="152"/>
      <c r="M32" s="152"/>
      <c r="N32" s="151"/>
      <c r="O32" s="151"/>
      <c r="P32" s="151"/>
      <c r="Q32" s="151"/>
      <c r="R32" s="152"/>
      <c r="S32" s="152"/>
      <c r="T32" s="152"/>
      <c r="U32" s="152"/>
      <c r="V32" s="152"/>
      <c r="W32" s="152"/>
      <c r="X32" s="152"/>
      <c r="Y32" s="152"/>
      <c r="Z32" s="141"/>
      <c r="AA32" s="141"/>
      <c r="AB32" s="141"/>
      <c r="AC32" s="141"/>
      <c r="AD32" s="141"/>
      <c r="AE32" s="141"/>
      <c r="AF32" s="141"/>
      <c r="AG32" s="141" t="s">
        <v>246</v>
      </c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</row>
    <row r="33" spans="1:60" outlineLevel="2" x14ac:dyDescent="0.2">
      <c r="A33" s="148"/>
      <c r="B33" s="149"/>
      <c r="C33" s="182" t="s">
        <v>659</v>
      </c>
      <c r="D33" s="154"/>
      <c r="E33" s="155"/>
      <c r="F33" s="152"/>
      <c r="G33" s="152"/>
      <c r="H33" s="152"/>
      <c r="I33" s="152"/>
      <c r="J33" s="152"/>
      <c r="K33" s="152"/>
      <c r="L33" s="152"/>
      <c r="M33" s="152"/>
      <c r="N33" s="151"/>
      <c r="O33" s="151"/>
      <c r="P33" s="151"/>
      <c r="Q33" s="151"/>
      <c r="R33" s="152"/>
      <c r="S33" s="152"/>
      <c r="T33" s="152"/>
      <c r="U33" s="152"/>
      <c r="V33" s="152"/>
      <c r="W33" s="152"/>
      <c r="X33" s="152"/>
      <c r="Y33" s="152"/>
      <c r="Z33" s="141"/>
      <c r="AA33" s="141"/>
      <c r="AB33" s="141"/>
      <c r="AC33" s="141"/>
      <c r="AD33" s="141"/>
      <c r="AE33" s="141"/>
      <c r="AF33" s="141"/>
      <c r="AG33" s="141" t="s">
        <v>241</v>
      </c>
      <c r="AH33" s="141">
        <v>0</v>
      </c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</row>
    <row r="34" spans="1:60" outlineLevel="3" x14ac:dyDescent="0.2">
      <c r="A34" s="148"/>
      <c r="B34" s="149"/>
      <c r="C34" s="182" t="s">
        <v>664</v>
      </c>
      <c r="D34" s="154"/>
      <c r="E34" s="155">
        <v>129.971</v>
      </c>
      <c r="F34" s="152"/>
      <c r="G34" s="152"/>
      <c r="H34" s="152"/>
      <c r="I34" s="152"/>
      <c r="J34" s="152"/>
      <c r="K34" s="152"/>
      <c r="L34" s="152"/>
      <c r="M34" s="152"/>
      <c r="N34" s="151"/>
      <c r="O34" s="151"/>
      <c r="P34" s="151"/>
      <c r="Q34" s="151"/>
      <c r="R34" s="152"/>
      <c r="S34" s="152"/>
      <c r="T34" s="152"/>
      <c r="U34" s="152"/>
      <c r="V34" s="152"/>
      <c r="W34" s="152"/>
      <c r="X34" s="152"/>
      <c r="Y34" s="152"/>
      <c r="Z34" s="141"/>
      <c r="AA34" s="141"/>
      <c r="AB34" s="141"/>
      <c r="AC34" s="141"/>
      <c r="AD34" s="141"/>
      <c r="AE34" s="141"/>
      <c r="AF34" s="141"/>
      <c r="AG34" s="141" t="s">
        <v>241</v>
      </c>
      <c r="AH34" s="141">
        <v>0</v>
      </c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</row>
    <row r="35" spans="1:60" outlineLevel="3" x14ac:dyDescent="0.2">
      <c r="A35" s="148"/>
      <c r="B35" s="149"/>
      <c r="C35" s="182" t="s">
        <v>665</v>
      </c>
      <c r="D35" s="154"/>
      <c r="E35" s="155">
        <v>777.01099999999997</v>
      </c>
      <c r="F35" s="152"/>
      <c r="G35" s="152"/>
      <c r="H35" s="152"/>
      <c r="I35" s="152"/>
      <c r="J35" s="152"/>
      <c r="K35" s="152"/>
      <c r="L35" s="152"/>
      <c r="M35" s="152"/>
      <c r="N35" s="151"/>
      <c r="O35" s="151"/>
      <c r="P35" s="151"/>
      <c r="Q35" s="151"/>
      <c r="R35" s="152"/>
      <c r="S35" s="152"/>
      <c r="T35" s="152"/>
      <c r="U35" s="152"/>
      <c r="V35" s="152"/>
      <c r="W35" s="152"/>
      <c r="X35" s="152"/>
      <c r="Y35" s="152"/>
      <c r="Z35" s="141"/>
      <c r="AA35" s="141"/>
      <c r="AB35" s="141"/>
      <c r="AC35" s="141"/>
      <c r="AD35" s="141"/>
      <c r="AE35" s="141"/>
      <c r="AF35" s="141"/>
      <c r="AG35" s="141" t="s">
        <v>241</v>
      </c>
      <c r="AH35" s="141">
        <v>0</v>
      </c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</row>
    <row r="36" spans="1:60" ht="22.5" outlineLevel="1" x14ac:dyDescent="0.2">
      <c r="A36" s="164">
        <v>4</v>
      </c>
      <c r="B36" s="165" t="s">
        <v>666</v>
      </c>
      <c r="C36" s="181" t="s">
        <v>667</v>
      </c>
      <c r="D36" s="166" t="s">
        <v>283</v>
      </c>
      <c r="E36" s="167">
        <v>30.228000000000002</v>
      </c>
      <c r="F36" s="168"/>
      <c r="G36" s="169">
        <f>ROUND(E36*F36,2)</f>
        <v>0</v>
      </c>
      <c r="H36" s="168"/>
      <c r="I36" s="169">
        <f>ROUND(E36*H36,2)</f>
        <v>0</v>
      </c>
      <c r="J36" s="168"/>
      <c r="K36" s="169">
        <f>ROUND(E36*J36,2)</f>
        <v>0</v>
      </c>
      <c r="L36" s="169">
        <v>21</v>
      </c>
      <c r="M36" s="169">
        <f>G36*(1+L36/100)</f>
        <v>0</v>
      </c>
      <c r="N36" s="167">
        <v>1.2500000000000001E-2</v>
      </c>
      <c r="O36" s="167">
        <f>ROUND(E36*N36,2)</f>
        <v>0.38</v>
      </c>
      <c r="P36" s="167">
        <v>0</v>
      </c>
      <c r="Q36" s="167">
        <f>ROUND(E36*P36,2)</f>
        <v>0</v>
      </c>
      <c r="R36" s="169"/>
      <c r="S36" s="169" t="s">
        <v>267</v>
      </c>
      <c r="T36" s="170" t="s">
        <v>275</v>
      </c>
      <c r="U36" s="152">
        <v>0.376</v>
      </c>
      <c r="V36" s="152">
        <f>ROUND(E36*U36,2)</f>
        <v>11.37</v>
      </c>
      <c r="W36" s="152"/>
      <c r="X36" s="152" t="s">
        <v>285</v>
      </c>
      <c r="Y36" s="152" t="s">
        <v>236</v>
      </c>
      <c r="Z36" s="141"/>
      <c r="AA36" s="141"/>
      <c r="AB36" s="141"/>
      <c r="AC36" s="141"/>
      <c r="AD36" s="141"/>
      <c r="AE36" s="141"/>
      <c r="AF36" s="141"/>
      <c r="AG36" s="141" t="s">
        <v>286</v>
      </c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</row>
    <row r="37" spans="1:60" outlineLevel="2" x14ac:dyDescent="0.2">
      <c r="A37" s="148"/>
      <c r="B37" s="149"/>
      <c r="C37" s="253" t="s">
        <v>668</v>
      </c>
      <c r="D37" s="254"/>
      <c r="E37" s="254"/>
      <c r="F37" s="254"/>
      <c r="G37" s="254"/>
      <c r="H37" s="152"/>
      <c r="I37" s="152"/>
      <c r="J37" s="152"/>
      <c r="K37" s="152"/>
      <c r="L37" s="152"/>
      <c r="M37" s="152"/>
      <c r="N37" s="151"/>
      <c r="O37" s="151"/>
      <c r="P37" s="151"/>
      <c r="Q37" s="151"/>
      <c r="R37" s="152"/>
      <c r="S37" s="152"/>
      <c r="T37" s="152"/>
      <c r="U37" s="152"/>
      <c r="V37" s="152"/>
      <c r="W37" s="152"/>
      <c r="X37" s="152"/>
      <c r="Y37" s="152"/>
      <c r="Z37" s="141"/>
      <c r="AA37" s="141"/>
      <c r="AB37" s="141"/>
      <c r="AC37" s="141"/>
      <c r="AD37" s="141"/>
      <c r="AE37" s="141"/>
      <c r="AF37" s="141"/>
      <c r="AG37" s="141" t="s">
        <v>246</v>
      </c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71" t="str">
        <f>C37</f>
        <v>včetně potřebných kotevních prvků, těsnících pásků, ztužujících prvků, lemování, prostupů, oplechování, apod.</v>
      </c>
      <c r="BB37" s="141"/>
      <c r="BC37" s="141"/>
      <c r="BD37" s="141"/>
      <c r="BE37" s="141"/>
      <c r="BF37" s="141"/>
      <c r="BG37" s="141"/>
      <c r="BH37" s="141"/>
    </row>
    <row r="38" spans="1:60" outlineLevel="3" x14ac:dyDescent="0.2">
      <c r="A38" s="148"/>
      <c r="B38" s="149"/>
      <c r="C38" s="267" t="s">
        <v>669</v>
      </c>
      <c r="D38" s="268"/>
      <c r="E38" s="268"/>
      <c r="F38" s="268"/>
      <c r="G38" s="268"/>
      <c r="H38" s="152"/>
      <c r="I38" s="152"/>
      <c r="J38" s="152"/>
      <c r="K38" s="152"/>
      <c r="L38" s="152"/>
      <c r="M38" s="152"/>
      <c r="N38" s="151"/>
      <c r="O38" s="151"/>
      <c r="P38" s="151"/>
      <c r="Q38" s="151"/>
      <c r="R38" s="152"/>
      <c r="S38" s="152"/>
      <c r="T38" s="152"/>
      <c r="U38" s="152"/>
      <c r="V38" s="152"/>
      <c r="W38" s="152"/>
      <c r="X38" s="152"/>
      <c r="Y38" s="152"/>
      <c r="Z38" s="141"/>
      <c r="AA38" s="141"/>
      <c r="AB38" s="141"/>
      <c r="AC38" s="141"/>
      <c r="AD38" s="141"/>
      <c r="AE38" s="141"/>
      <c r="AF38" s="141"/>
      <c r="AG38" s="141" t="s">
        <v>246</v>
      </c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/>
      <c r="BG38" s="141"/>
      <c r="BH38" s="141"/>
    </row>
    <row r="39" spans="1:60" outlineLevel="3" x14ac:dyDescent="0.2">
      <c r="A39" s="148"/>
      <c r="B39" s="149"/>
      <c r="C39" s="267" t="s">
        <v>647</v>
      </c>
      <c r="D39" s="268"/>
      <c r="E39" s="268"/>
      <c r="F39" s="268"/>
      <c r="G39" s="268"/>
      <c r="H39" s="152"/>
      <c r="I39" s="152"/>
      <c r="J39" s="152"/>
      <c r="K39" s="152"/>
      <c r="L39" s="152"/>
      <c r="M39" s="152"/>
      <c r="N39" s="151"/>
      <c r="O39" s="151"/>
      <c r="P39" s="151"/>
      <c r="Q39" s="151"/>
      <c r="R39" s="152"/>
      <c r="S39" s="152"/>
      <c r="T39" s="152"/>
      <c r="U39" s="152"/>
      <c r="V39" s="152"/>
      <c r="W39" s="152"/>
      <c r="X39" s="152"/>
      <c r="Y39" s="152"/>
      <c r="Z39" s="141"/>
      <c r="AA39" s="141"/>
      <c r="AB39" s="141"/>
      <c r="AC39" s="141"/>
      <c r="AD39" s="141"/>
      <c r="AE39" s="141"/>
      <c r="AF39" s="141"/>
      <c r="AG39" s="141" t="s">
        <v>246</v>
      </c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1"/>
      <c r="BH39" s="141"/>
    </row>
    <row r="40" spans="1:60" outlineLevel="2" x14ac:dyDescent="0.2">
      <c r="A40" s="148"/>
      <c r="B40" s="149"/>
      <c r="C40" s="182" t="s">
        <v>659</v>
      </c>
      <c r="D40" s="154"/>
      <c r="E40" s="155"/>
      <c r="F40" s="152"/>
      <c r="G40" s="152"/>
      <c r="H40" s="152"/>
      <c r="I40" s="152"/>
      <c r="J40" s="152"/>
      <c r="K40" s="152"/>
      <c r="L40" s="152"/>
      <c r="M40" s="152"/>
      <c r="N40" s="151"/>
      <c r="O40" s="151"/>
      <c r="P40" s="151"/>
      <c r="Q40" s="151"/>
      <c r="R40" s="152"/>
      <c r="S40" s="152"/>
      <c r="T40" s="152"/>
      <c r="U40" s="152"/>
      <c r="V40" s="152"/>
      <c r="W40" s="152"/>
      <c r="X40" s="152"/>
      <c r="Y40" s="152"/>
      <c r="Z40" s="141"/>
      <c r="AA40" s="141"/>
      <c r="AB40" s="141"/>
      <c r="AC40" s="141"/>
      <c r="AD40" s="141"/>
      <c r="AE40" s="141"/>
      <c r="AF40" s="141"/>
      <c r="AG40" s="141" t="s">
        <v>241</v>
      </c>
      <c r="AH40" s="141">
        <v>0</v>
      </c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1"/>
      <c r="BH40" s="141"/>
    </row>
    <row r="41" spans="1:60" outlineLevel="3" x14ac:dyDescent="0.2">
      <c r="A41" s="148"/>
      <c r="B41" s="149"/>
      <c r="C41" s="182" t="s">
        <v>670</v>
      </c>
      <c r="D41" s="154"/>
      <c r="E41" s="155">
        <v>30.228000000000002</v>
      </c>
      <c r="F41" s="152"/>
      <c r="G41" s="152"/>
      <c r="H41" s="152"/>
      <c r="I41" s="152"/>
      <c r="J41" s="152"/>
      <c r="K41" s="152"/>
      <c r="L41" s="152"/>
      <c r="M41" s="152"/>
      <c r="N41" s="151"/>
      <c r="O41" s="151"/>
      <c r="P41" s="151"/>
      <c r="Q41" s="151"/>
      <c r="R41" s="152"/>
      <c r="S41" s="152"/>
      <c r="T41" s="152"/>
      <c r="U41" s="152"/>
      <c r="V41" s="152"/>
      <c r="W41" s="152"/>
      <c r="X41" s="152"/>
      <c r="Y41" s="152"/>
      <c r="Z41" s="141"/>
      <c r="AA41" s="141"/>
      <c r="AB41" s="141"/>
      <c r="AC41" s="141"/>
      <c r="AD41" s="141"/>
      <c r="AE41" s="141"/>
      <c r="AF41" s="141"/>
      <c r="AG41" s="141" t="s">
        <v>241</v>
      </c>
      <c r="AH41" s="141">
        <v>0</v>
      </c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/>
      <c r="BG41" s="141"/>
      <c r="BH41" s="141"/>
    </row>
    <row r="42" spans="1:60" x14ac:dyDescent="0.2">
      <c r="A42" s="157" t="s">
        <v>228</v>
      </c>
      <c r="B42" s="158" t="s">
        <v>120</v>
      </c>
      <c r="C42" s="180" t="s">
        <v>121</v>
      </c>
      <c r="D42" s="159"/>
      <c r="E42" s="160"/>
      <c r="F42" s="161"/>
      <c r="G42" s="161">
        <f>SUMIF(AG43:AG66,"&lt;&gt;NOR",G43:G66)</f>
        <v>0</v>
      </c>
      <c r="H42" s="161"/>
      <c r="I42" s="161">
        <f>SUM(I43:I66)</f>
        <v>0</v>
      </c>
      <c r="J42" s="161"/>
      <c r="K42" s="161">
        <f>SUM(K43:K66)</f>
        <v>0</v>
      </c>
      <c r="L42" s="161"/>
      <c r="M42" s="161">
        <f>SUM(M43:M66)</f>
        <v>0</v>
      </c>
      <c r="N42" s="160"/>
      <c r="O42" s="160">
        <f>SUM(O43:O66)</f>
        <v>15.979999999999999</v>
      </c>
      <c r="P42" s="160"/>
      <c r="Q42" s="160">
        <f>SUM(Q43:Q66)</f>
        <v>0</v>
      </c>
      <c r="R42" s="161"/>
      <c r="S42" s="161"/>
      <c r="T42" s="162"/>
      <c r="U42" s="156"/>
      <c r="V42" s="156">
        <f>SUM(V43:V66)</f>
        <v>509.04999999999995</v>
      </c>
      <c r="W42" s="156"/>
      <c r="X42" s="156"/>
      <c r="Y42" s="156"/>
      <c r="AG42" t="s">
        <v>229</v>
      </c>
    </row>
    <row r="43" spans="1:60" ht="33.75" outlineLevel="1" x14ac:dyDescent="0.2">
      <c r="A43" s="164">
        <v>5</v>
      </c>
      <c r="B43" s="165" t="s">
        <v>671</v>
      </c>
      <c r="C43" s="181" t="s">
        <v>672</v>
      </c>
      <c r="D43" s="166" t="s">
        <v>283</v>
      </c>
      <c r="E43" s="167">
        <v>72.400000000000006</v>
      </c>
      <c r="F43" s="168"/>
      <c r="G43" s="169">
        <f>ROUND(E43*F43,2)</f>
        <v>0</v>
      </c>
      <c r="H43" s="168"/>
      <c r="I43" s="169">
        <f>ROUND(E43*H43,2)</f>
        <v>0</v>
      </c>
      <c r="J43" s="168"/>
      <c r="K43" s="169">
        <f>ROUND(E43*J43,2)</f>
        <v>0</v>
      </c>
      <c r="L43" s="169">
        <v>21</v>
      </c>
      <c r="M43" s="169">
        <f>G43*(1+L43/100)</f>
        <v>0</v>
      </c>
      <c r="N43" s="167">
        <v>4.7460000000000002E-2</v>
      </c>
      <c r="O43" s="167">
        <f>ROUND(E43*N43,2)</f>
        <v>3.44</v>
      </c>
      <c r="P43" s="167">
        <v>0</v>
      </c>
      <c r="Q43" s="167">
        <f>ROUND(E43*P43,2)</f>
        <v>0</v>
      </c>
      <c r="R43" s="169" t="s">
        <v>383</v>
      </c>
      <c r="S43" s="169" t="s">
        <v>234</v>
      </c>
      <c r="T43" s="170" t="s">
        <v>234</v>
      </c>
      <c r="U43" s="152">
        <v>1.2869999999999999</v>
      </c>
      <c r="V43" s="152">
        <f>ROUND(E43*U43,2)</f>
        <v>93.18</v>
      </c>
      <c r="W43" s="152"/>
      <c r="X43" s="152" t="s">
        <v>285</v>
      </c>
      <c r="Y43" s="152" t="s">
        <v>236</v>
      </c>
      <c r="Z43" s="141"/>
      <c r="AA43" s="141"/>
      <c r="AB43" s="141"/>
      <c r="AC43" s="141"/>
      <c r="AD43" s="141"/>
      <c r="AE43" s="141"/>
      <c r="AF43" s="141"/>
      <c r="AG43" s="141" t="s">
        <v>286</v>
      </c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</row>
    <row r="44" spans="1:60" ht="22.5" outlineLevel="2" x14ac:dyDescent="0.2">
      <c r="A44" s="148"/>
      <c r="B44" s="149"/>
      <c r="C44" s="265" t="s">
        <v>673</v>
      </c>
      <c r="D44" s="266"/>
      <c r="E44" s="266"/>
      <c r="F44" s="266"/>
      <c r="G44" s="266"/>
      <c r="H44" s="152"/>
      <c r="I44" s="152"/>
      <c r="J44" s="152"/>
      <c r="K44" s="152"/>
      <c r="L44" s="152"/>
      <c r="M44" s="152"/>
      <c r="N44" s="151"/>
      <c r="O44" s="151"/>
      <c r="P44" s="151"/>
      <c r="Q44" s="151"/>
      <c r="R44" s="152"/>
      <c r="S44" s="152"/>
      <c r="T44" s="152"/>
      <c r="U44" s="152"/>
      <c r="V44" s="152"/>
      <c r="W44" s="152"/>
      <c r="X44" s="152"/>
      <c r="Y44" s="152"/>
      <c r="Z44" s="141"/>
      <c r="AA44" s="141"/>
      <c r="AB44" s="141"/>
      <c r="AC44" s="141"/>
      <c r="AD44" s="141"/>
      <c r="AE44" s="141"/>
      <c r="AF44" s="141"/>
      <c r="AG44" s="141" t="s">
        <v>239</v>
      </c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71" t="str">
        <f>C44</f>
        <v>zřízení nosné konstrukce příčky, vložení tepelné izolace tl. do 5 cm, montáž desek, tmelení spár Q2 a úprava rohů. Včetně dodávek materiálu.</v>
      </c>
      <c r="BB44" s="141"/>
      <c r="BC44" s="141"/>
      <c r="BD44" s="141"/>
      <c r="BE44" s="141"/>
      <c r="BF44" s="141"/>
      <c r="BG44" s="141"/>
      <c r="BH44" s="141"/>
    </row>
    <row r="45" spans="1:60" outlineLevel="2" x14ac:dyDescent="0.2">
      <c r="A45" s="148"/>
      <c r="B45" s="149"/>
      <c r="C45" s="182" t="s">
        <v>659</v>
      </c>
      <c r="D45" s="154"/>
      <c r="E45" s="155"/>
      <c r="F45" s="152"/>
      <c r="G45" s="152"/>
      <c r="H45" s="152"/>
      <c r="I45" s="152"/>
      <c r="J45" s="152"/>
      <c r="K45" s="152"/>
      <c r="L45" s="152"/>
      <c r="M45" s="152"/>
      <c r="N45" s="151"/>
      <c r="O45" s="151"/>
      <c r="P45" s="151"/>
      <c r="Q45" s="151"/>
      <c r="R45" s="152"/>
      <c r="S45" s="152"/>
      <c r="T45" s="152"/>
      <c r="U45" s="152"/>
      <c r="V45" s="152"/>
      <c r="W45" s="152"/>
      <c r="X45" s="152"/>
      <c r="Y45" s="152"/>
      <c r="Z45" s="141"/>
      <c r="AA45" s="141"/>
      <c r="AB45" s="141"/>
      <c r="AC45" s="141"/>
      <c r="AD45" s="141"/>
      <c r="AE45" s="141"/>
      <c r="AF45" s="141"/>
      <c r="AG45" s="141" t="s">
        <v>241</v>
      </c>
      <c r="AH45" s="141">
        <v>0</v>
      </c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/>
      <c r="BG45" s="141"/>
      <c r="BH45" s="141"/>
    </row>
    <row r="46" spans="1:60" outlineLevel="3" x14ac:dyDescent="0.2">
      <c r="A46" s="148"/>
      <c r="B46" s="149"/>
      <c r="C46" s="182" t="s">
        <v>674</v>
      </c>
      <c r="D46" s="154"/>
      <c r="E46" s="155">
        <v>12.941000000000001</v>
      </c>
      <c r="F46" s="152"/>
      <c r="G46" s="152"/>
      <c r="H46" s="152"/>
      <c r="I46" s="152"/>
      <c r="J46" s="152"/>
      <c r="K46" s="152"/>
      <c r="L46" s="152"/>
      <c r="M46" s="152"/>
      <c r="N46" s="151"/>
      <c r="O46" s="151"/>
      <c r="P46" s="151"/>
      <c r="Q46" s="151"/>
      <c r="R46" s="152"/>
      <c r="S46" s="152"/>
      <c r="T46" s="152"/>
      <c r="U46" s="152"/>
      <c r="V46" s="152"/>
      <c r="W46" s="152"/>
      <c r="X46" s="152"/>
      <c r="Y46" s="152"/>
      <c r="Z46" s="141"/>
      <c r="AA46" s="141"/>
      <c r="AB46" s="141"/>
      <c r="AC46" s="141"/>
      <c r="AD46" s="141"/>
      <c r="AE46" s="141"/>
      <c r="AF46" s="141"/>
      <c r="AG46" s="141" t="s">
        <v>241</v>
      </c>
      <c r="AH46" s="141">
        <v>0</v>
      </c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</row>
    <row r="47" spans="1:60" outlineLevel="3" x14ac:dyDescent="0.2">
      <c r="A47" s="148"/>
      <c r="B47" s="149"/>
      <c r="C47" s="182" t="s">
        <v>675</v>
      </c>
      <c r="D47" s="154"/>
      <c r="E47" s="155">
        <v>51.04</v>
      </c>
      <c r="F47" s="152"/>
      <c r="G47" s="152"/>
      <c r="H47" s="152"/>
      <c r="I47" s="152"/>
      <c r="J47" s="152"/>
      <c r="K47" s="152"/>
      <c r="L47" s="152"/>
      <c r="M47" s="152"/>
      <c r="N47" s="151"/>
      <c r="O47" s="151"/>
      <c r="P47" s="151"/>
      <c r="Q47" s="151"/>
      <c r="R47" s="152"/>
      <c r="S47" s="152"/>
      <c r="T47" s="152"/>
      <c r="U47" s="152"/>
      <c r="V47" s="152"/>
      <c r="W47" s="152"/>
      <c r="X47" s="152"/>
      <c r="Y47" s="152"/>
      <c r="Z47" s="141"/>
      <c r="AA47" s="141"/>
      <c r="AB47" s="141"/>
      <c r="AC47" s="141"/>
      <c r="AD47" s="141"/>
      <c r="AE47" s="141"/>
      <c r="AF47" s="141"/>
      <c r="AG47" s="141" t="s">
        <v>241</v>
      </c>
      <c r="AH47" s="141">
        <v>0</v>
      </c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</row>
    <row r="48" spans="1:60" outlineLevel="3" x14ac:dyDescent="0.2">
      <c r="A48" s="148"/>
      <c r="B48" s="149"/>
      <c r="C48" s="182" t="s">
        <v>676</v>
      </c>
      <c r="D48" s="154"/>
      <c r="E48" s="155">
        <v>8.4190000000000005</v>
      </c>
      <c r="F48" s="152"/>
      <c r="G48" s="152"/>
      <c r="H48" s="152"/>
      <c r="I48" s="152"/>
      <c r="J48" s="152"/>
      <c r="K48" s="152"/>
      <c r="L48" s="152"/>
      <c r="M48" s="152"/>
      <c r="N48" s="151"/>
      <c r="O48" s="151"/>
      <c r="P48" s="151"/>
      <c r="Q48" s="151"/>
      <c r="R48" s="152"/>
      <c r="S48" s="152"/>
      <c r="T48" s="152"/>
      <c r="U48" s="152"/>
      <c r="V48" s="152"/>
      <c r="W48" s="152"/>
      <c r="X48" s="152"/>
      <c r="Y48" s="152"/>
      <c r="Z48" s="141"/>
      <c r="AA48" s="141"/>
      <c r="AB48" s="141"/>
      <c r="AC48" s="141"/>
      <c r="AD48" s="141"/>
      <c r="AE48" s="141"/>
      <c r="AF48" s="141"/>
      <c r="AG48" s="141" t="s">
        <v>241</v>
      </c>
      <c r="AH48" s="141">
        <v>0</v>
      </c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</row>
    <row r="49" spans="1:60" ht="22.5" outlineLevel="1" x14ac:dyDescent="0.2">
      <c r="A49" s="172">
        <v>6</v>
      </c>
      <c r="B49" s="173" t="s">
        <v>677</v>
      </c>
      <c r="C49" s="183" t="s">
        <v>678</v>
      </c>
      <c r="D49" s="174" t="s">
        <v>283</v>
      </c>
      <c r="E49" s="175">
        <v>70.19</v>
      </c>
      <c r="F49" s="176"/>
      <c r="G49" s="177">
        <f>ROUND(E49*F49,2)</f>
        <v>0</v>
      </c>
      <c r="H49" s="176"/>
      <c r="I49" s="177">
        <f>ROUND(E49*H49,2)</f>
        <v>0</v>
      </c>
      <c r="J49" s="176"/>
      <c r="K49" s="177">
        <f>ROUND(E49*J49,2)</f>
        <v>0</v>
      </c>
      <c r="L49" s="177">
        <v>21</v>
      </c>
      <c r="M49" s="177">
        <f>G49*(1+L49/100)</f>
        <v>0</v>
      </c>
      <c r="N49" s="175">
        <v>0</v>
      </c>
      <c r="O49" s="175">
        <f>ROUND(E49*N49,2)</f>
        <v>0</v>
      </c>
      <c r="P49" s="175">
        <v>0</v>
      </c>
      <c r="Q49" s="175">
        <f>ROUND(E49*P49,2)</f>
        <v>0</v>
      </c>
      <c r="R49" s="177" t="s">
        <v>383</v>
      </c>
      <c r="S49" s="177" t="s">
        <v>234</v>
      </c>
      <c r="T49" s="178" t="s">
        <v>234</v>
      </c>
      <c r="U49" s="152">
        <v>0.32</v>
      </c>
      <c r="V49" s="152">
        <f>ROUND(E49*U49,2)</f>
        <v>22.46</v>
      </c>
      <c r="W49" s="152"/>
      <c r="X49" s="152" t="s">
        <v>285</v>
      </c>
      <c r="Y49" s="152" t="s">
        <v>236</v>
      </c>
      <c r="Z49" s="141"/>
      <c r="AA49" s="141"/>
      <c r="AB49" s="141"/>
      <c r="AC49" s="141"/>
      <c r="AD49" s="141"/>
      <c r="AE49" s="141"/>
      <c r="AF49" s="141"/>
      <c r="AG49" s="141" t="s">
        <v>286</v>
      </c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</row>
    <row r="50" spans="1:60" ht="22.5" outlineLevel="1" x14ac:dyDescent="0.2">
      <c r="A50" s="164">
        <v>7</v>
      </c>
      <c r="B50" s="165" t="s">
        <v>679</v>
      </c>
      <c r="C50" s="181" t="s">
        <v>680</v>
      </c>
      <c r="D50" s="166" t="s">
        <v>283</v>
      </c>
      <c r="E50" s="167">
        <v>9.1609999999999996</v>
      </c>
      <c r="F50" s="168"/>
      <c r="G50" s="169">
        <f>ROUND(E50*F50,2)</f>
        <v>0</v>
      </c>
      <c r="H50" s="168"/>
      <c r="I50" s="169">
        <f>ROUND(E50*H50,2)</f>
        <v>0</v>
      </c>
      <c r="J50" s="168"/>
      <c r="K50" s="169">
        <f>ROUND(E50*J50,2)</f>
        <v>0</v>
      </c>
      <c r="L50" s="169">
        <v>21</v>
      </c>
      <c r="M50" s="169">
        <f>G50*(1+L50/100)</f>
        <v>0</v>
      </c>
      <c r="N50" s="167">
        <v>4.5850000000000002E-2</v>
      </c>
      <c r="O50" s="167">
        <f>ROUND(E50*N50,2)</f>
        <v>0.42</v>
      </c>
      <c r="P50" s="167">
        <v>0</v>
      </c>
      <c r="Q50" s="167">
        <f>ROUND(E50*P50,2)</f>
        <v>0</v>
      </c>
      <c r="R50" s="169"/>
      <c r="S50" s="169" t="s">
        <v>267</v>
      </c>
      <c r="T50" s="170" t="s">
        <v>275</v>
      </c>
      <c r="U50" s="152">
        <v>1.83</v>
      </c>
      <c r="V50" s="152">
        <f>ROUND(E50*U50,2)</f>
        <v>16.760000000000002</v>
      </c>
      <c r="W50" s="152"/>
      <c r="X50" s="152" t="s">
        <v>285</v>
      </c>
      <c r="Y50" s="152" t="s">
        <v>236</v>
      </c>
      <c r="Z50" s="141"/>
      <c r="AA50" s="141"/>
      <c r="AB50" s="141"/>
      <c r="AC50" s="141"/>
      <c r="AD50" s="141"/>
      <c r="AE50" s="141"/>
      <c r="AF50" s="141"/>
      <c r="AG50" s="141" t="s">
        <v>286</v>
      </c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</row>
    <row r="51" spans="1:60" outlineLevel="2" x14ac:dyDescent="0.2">
      <c r="A51" s="148"/>
      <c r="B51" s="149"/>
      <c r="C51" s="253" t="s">
        <v>681</v>
      </c>
      <c r="D51" s="254"/>
      <c r="E51" s="254"/>
      <c r="F51" s="254"/>
      <c r="G51" s="254"/>
      <c r="H51" s="152"/>
      <c r="I51" s="152"/>
      <c r="J51" s="152"/>
      <c r="K51" s="152"/>
      <c r="L51" s="152"/>
      <c r="M51" s="152"/>
      <c r="N51" s="151"/>
      <c r="O51" s="151"/>
      <c r="P51" s="151"/>
      <c r="Q51" s="151"/>
      <c r="R51" s="152"/>
      <c r="S51" s="152"/>
      <c r="T51" s="152"/>
      <c r="U51" s="152"/>
      <c r="V51" s="152"/>
      <c r="W51" s="152"/>
      <c r="X51" s="152"/>
      <c r="Y51" s="152"/>
      <c r="Z51" s="141"/>
      <c r="AA51" s="141"/>
      <c r="AB51" s="141"/>
      <c r="AC51" s="141"/>
      <c r="AD51" s="141"/>
      <c r="AE51" s="141"/>
      <c r="AF51" s="141"/>
      <c r="AG51" s="141" t="s">
        <v>246</v>
      </c>
      <c r="AH51" s="141"/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</row>
    <row r="52" spans="1:60" outlineLevel="3" x14ac:dyDescent="0.2">
      <c r="A52" s="148"/>
      <c r="B52" s="149"/>
      <c r="C52" s="267" t="s">
        <v>313</v>
      </c>
      <c r="D52" s="268"/>
      <c r="E52" s="268"/>
      <c r="F52" s="268"/>
      <c r="G52" s="268"/>
      <c r="H52" s="152"/>
      <c r="I52" s="152"/>
      <c r="J52" s="152"/>
      <c r="K52" s="152"/>
      <c r="L52" s="152"/>
      <c r="M52" s="152"/>
      <c r="N52" s="151"/>
      <c r="O52" s="151"/>
      <c r="P52" s="151"/>
      <c r="Q52" s="151"/>
      <c r="R52" s="152"/>
      <c r="S52" s="152"/>
      <c r="T52" s="152"/>
      <c r="U52" s="152"/>
      <c r="V52" s="152"/>
      <c r="W52" s="152"/>
      <c r="X52" s="152"/>
      <c r="Y52" s="152"/>
      <c r="Z52" s="141"/>
      <c r="AA52" s="141"/>
      <c r="AB52" s="141"/>
      <c r="AC52" s="141"/>
      <c r="AD52" s="141"/>
      <c r="AE52" s="141"/>
      <c r="AF52" s="141"/>
      <c r="AG52" s="141" t="s">
        <v>246</v>
      </c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</row>
    <row r="53" spans="1:60" outlineLevel="2" x14ac:dyDescent="0.2">
      <c r="A53" s="148"/>
      <c r="B53" s="149"/>
      <c r="C53" s="182" t="s">
        <v>659</v>
      </c>
      <c r="D53" s="154"/>
      <c r="E53" s="155"/>
      <c r="F53" s="152"/>
      <c r="G53" s="152"/>
      <c r="H53" s="152"/>
      <c r="I53" s="152"/>
      <c r="J53" s="152"/>
      <c r="K53" s="152"/>
      <c r="L53" s="152"/>
      <c r="M53" s="152"/>
      <c r="N53" s="151"/>
      <c r="O53" s="151"/>
      <c r="P53" s="151"/>
      <c r="Q53" s="151"/>
      <c r="R53" s="152"/>
      <c r="S53" s="152"/>
      <c r="T53" s="152"/>
      <c r="U53" s="152"/>
      <c r="V53" s="152"/>
      <c r="W53" s="152"/>
      <c r="X53" s="152"/>
      <c r="Y53" s="152"/>
      <c r="Z53" s="141"/>
      <c r="AA53" s="141"/>
      <c r="AB53" s="141"/>
      <c r="AC53" s="141"/>
      <c r="AD53" s="141"/>
      <c r="AE53" s="141"/>
      <c r="AF53" s="141"/>
      <c r="AG53" s="141" t="s">
        <v>241</v>
      </c>
      <c r="AH53" s="141">
        <v>0</v>
      </c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</row>
    <row r="54" spans="1:60" outlineLevel="3" x14ac:dyDescent="0.2">
      <c r="A54" s="148"/>
      <c r="B54" s="149"/>
      <c r="C54" s="182" t="s">
        <v>682</v>
      </c>
      <c r="D54" s="154"/>
      <c r="E54" s="155">
        <v>1.5</v>
      </c>
      <c r="F54" s="152"/>
      <c r="G54" s="152"/>
      <c r="H54" s="152"/>
      <c r="I54" s="152"/>
      <c r="J54" s="152"/>
      <c r="K54" s="152"/>
      <c r="L54" s="152"/>
      <c r="M54" s="152"/>
      <c r="N54" s="151"/>
      <c r="O54" s="151"/>
      <c r="P54" s="151"/>
      <c r="Q54" s="151"/>
      <c r="R54" s="152"/>
      <c r="S54" s="152"/>
      <c r="T54" s="152"/>
      <c r="U54" s="152"/>
      <c r="V54" s="152"/>
      <c r="W54" s="152"/>
      <c r="X54" s="152"/>
      <c r="Y54" s="152"/>
      <c r="Z54" s="141"/>
      <c r="AA54" s="141"/>
      <c r="AB54" s="141"/>
      <c r="AC54" s="141"/>
      <c r="AD54" s="141"/>
      <c r="AE54" s="141"/>
      <c r="AF54" s="141"/>
      <c r="AG54" s="141" t="s">
        <v>241</v>
      </c>
      <c r="AH54" s="141">
        <v>0</v>
      </c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141"/>
      <c r="BH54" s="141"/>
    </row>
    <row r="55" spans="1:60" outlineLevel="3" x14ac:dyDescent="0.2">
      <c r="A55" s="148"/>
      <c r="B55" s="149"/>
      <c r="C55" s="182" t="s">
        <v>683</v>
      </c>
      <c r="D55" s="154"/>
      <c r="E55" s="155">
        <v>1.3049999999999999</v>
      </c>
      <c r="F55" s="152"/>
      <c r="G55" s="152"/>
      <c r="H55" s="152"/>
      <c r="I55" s="152"/>
      <c r="J55" s="152"/>
      <c r="K55" s="152"/>
      <c r="L55" s="152"/>
      <c r="M55" s="152"/>
      <c r="N55" s="151"/>
      <c r="O55" s="151"/>
      <c r="P55" s="151"/>
      <c r="Q55" s="151"/>
      <c r="R55" s="152"/>
      <c r="S55" s="152"/>
      <c r="T55" s="152"/>
      <c r="U55" s="152"/>
      <c r="V55" s="152"/>
      <c r="W55" s="152"/>
      <c r="X55" s="152"/>
      <c r="Y55" s="152"/>
      <c r="Z55" s="141"/>
      <c r="AA55" s="141"/>
      <c r="AB55" s="141"/>
      <c r="AC55" s="141"/>
      <c r="AD55" s="141"/>
      <c r="AE55" s="141"/>
      <c r="AF55" s="141"/>
      <c r="AG55" s="141" t="s">
        <v>241</v>
      </c>
      <c r="AH55" s="141">
        <v>0</v>
      </c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41"/>
      <c r="BF55" s="141"/>
      <c r="BG55" s="141"/>
      <c r="BH55" s="141"/>
    </row>
    <row r="56" spans="1:60" outlineLevel="3" x14ac:dyDescent="0.2">
      <c r="A56" s="148"/>
      <c r="B56" s="149"/>
      <c r="C56" s="182" t="s">
        <v>684</v>
      </c>
      <c r="D56" s="154"/>
      <c r="E56" s="155">
        <v>4.8559999999999999</v>
      </c>
      <c r="F56" s="152"/>
      <c r="G56" s="152"/>
      <c r="H56" s="152"/>
      <c r="I56" s="152"/>
      <c r="J56" s="152"/>
      <c r="K56" s="152"/>
      <c r="L56" s="152"/>
      <c r="M56" s="152"/>
      <c r="N56" s="151"/>
      <c r="O56" s="151"/>
      <c r="P56" s="151"/>
      <c r="Q56" s="151"/>
      <c r="R56" s="152"/>
      <c r="S56" s="152"/>
      <c r="T56" s="152"/>
      <c r="U56" s="152"/>
      <c r="V56" s="152"/>
      <c r="W56" s="152"/>
      <c r="X56" s="152"/>
      <c r="Y56" s="152"/>
      <c r="Z56" s="141"/>
      <c r="AA56" s="141"/>
      <c r="AB56" s="141"/>
      <c r="AC56" s="141"/>
      <c r="AD56" s="141"/>
      <c r="AE56" s="141"/>
      <c r="AF56" s="141"/>
      <c r="AG56" s="141" t="s">
        <v>241</v>
      </c>
      <c r="AH56" s="141">
        <v>0</v>
      </c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/>
      <c r="BG56" s="141"/>
      <c r="BH56" s="141"/>
    </row>
    <row r="57" spans="1:60" outlineLevel="3" x14ac:dyDescent="0.2">
      <c r="A57" s="148"/>
      <c r="B57" s="149"/>
      <c r="C57" s="182" t="s">
        <v>685</v>
      </c>
      <c r="D57" s="154"/>
      <c r="E57" s="155">
        <v>1.5</v>
      </c>
      <c r="F57" s="152"/>
      <c r="G57" s="152"/>
      <c r="H57" s="152"/>
      <c r="I57" s="152"/>
      <c r="J57" s="152"/>
      <c r="K57" s="152"/>
      <c r="L57" s="152"/>
      <c r="M57" s="152"/>
      <c r="N57" s="151"/>
      <c r="O57" s="151"/>
      <c r="P57" s="151"/>
      <c r="Q57" s="151"/>
      <c r="R57" s="152"/>
      <c r="S57" s="152"/>
      <c r="T57" s="152"/>
      <c r="U57" s="152"/>
      <c r="V57" s="152"/>
      <c r="W57" s="152"/>
      <c r="X57" s="152"/>
      <c r="Y57" s="152"/>
      <c r="Z57" s="141"/>
      <c r="AA57" s="141"/>
      <c r="AB57" s="141"/>
      <c r="AC57" s="141"/>
      <c r="AD57" s="141"/>
      <c r="AE57" s="141"/>
      <c r="AF57" s="141"/>
      <c r="AG57" s="141" t="s">
        <v>241</v>
      </c>
      <c r="AH57" s="141">
        <v>0</v>
      </c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41"/>
    </row>
    <row r="58" spans="1:60" ht="22.5" outlineLevel="1" x14ac:dyDescent="0.2">
      <c r="A58" s="164">
        <v>8</v>
      </c>
      <c r="B58" s="165" t="s">
        <v>686</v>
      </c>
      <c r="C58" s="181" t="s">
        <v>687</v>
      </c>
      <c r="D58" s="166" t="s">
        <v>283</v>
      </c>
      <c r="E58" s="167">
        <v>225.13200000000001</v>
      </c>
      <c r="F58" s="168"/>
      <c r="G58" s="169">
        <f>ROUND(E58*F58,2)</f>
        <v>0</v>
      </c>
      <c r="H58" s="168"/>
      <c r="I58" s="169">
        <f>ROUND(E58*H58,2)</f>
        <v>0</v>
      </c>
      <c r="J58" s="168"/>
      <c r="K58" s="169">
        <f>ROUND(E58*J58,2)</f>
        <v>0</v>
      </c>
      <c r="L58" s="169">
        <v>21</v>
      </c>
      <c r="M58" s="169">
        <f>G58*(1+L58/100)</f>
        <v>0</v>
      </c>
      <c r="N58" s="167">
        <v>5.382E-2</v>
      </c>
      <c r="O58" s="167">
        <f>ROUND(E58*N58,2)</f>
        <v>12.12</v>
      </c>
      <c r="P58" s="167">
        <v>0</v>
      </c>
      <c r="Q58" s="167">
        <f>ROUND(E58*P58,2)</f>
        <v>0</v>
      </c>
      <c r="R58" s="169"/>
      <c r="S58" s="169" t="s">
        <v>267</v>
      </c>
      <c r="T58" s="170" t="s">
        <v>275</v>
      </c>
      <c r="U58" s="152">
        <v>1.673</v>
      </c>
      <c r="V58" s="152">
        <f>ROUND(E58*U58,2)</f>
        <v>376.65</v>
      </c>
      <c r="W58" s="152"/>
      <c r="X58" s="152" t="s">
        <v>285</v>
      </c>
      <c r="Y58" s="152" t="s">
        <v>236</v>
      </c>
      <c r="Z58" s="141"/>
      <c r="AA58" s="141"/>
      <c r="AB58" s="141"/>
      <c r="AC58" s="141"/>
      <c r="AD58" s="141"/>
      <c r="AE58" s="141"/>
      <c r="AF58" s="141"/>
      <c r="AG58" s="141" t="s">
        <v>286</v>
      </c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/>
      <c r="BG58" s="141"/>
      <c r="BH58" s="141"/>
    </row>
    <row r="59" spans="1:60" outlineLevel="2" x14ac:dyDescent="0.2">
      <c r="A59" s="148"/>
      <c r="B59" s="149"/>
      <c r="C59" s="253" t="s">
        <v>688</v>
      </c>
      <c r="D59" s="254"/>
      <c r="E59" s="254"/>
      <c r="F59" s="254"/>
      <c r="G59" s="254"/>
      <c r="H59" s="152"/>
      <c r="I59" s="152"/>
      <c r="J59" s="152"/>
      <c r="K59" s="152"/>
      <c r="L59" s="152"/>
      <c r="M59" s="152"/>
      <c r="N59" s="151"/>
      <c r="O59" s="151"/>
      <c r="P59" s="151"/>
      <c r="Q59" s="151"/>
      <c r="R59" s="152"/>
      <c r="S59" s="152"/>
      <c r="T59" s="152"/>
      <c r="U59" s="152"/>
      <c r="V59" s="152"/>
      <c r="W59" s="152"/>
      <c r="X59" s="152"/>
      <c r="Y59" s="152"/>
      <c r="Z59" s="141"/>
      <c r="AA59" s="141"/>
      <c r="AB59" s="141"/>
      <c r="AC59" s="141"/>
      <c r="AD59" s="141"/>
      <c r="AE59" s="141"/>
      <c r="AF59" s="141"/>
      <c r="AG59" s="141" t="s">
        <v>246</v>
      </c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/>
      <c r="BG59" s="141"/>
      <c r="BH59" s="141"/>
    </row>
    <row r="60" spans="1:60" outlineLevel="3" x14ac:dyDescent="0.2">
      <c r="A60" s="148"/>
      <c r="B60" s="149"/>
      <c r="C60" s="267" t="s">
        <v>681</v>
      </c>
      <c r="D60" s="268"/>
      <c r="E60" s="268"/>
      <c r="F60" s="268"/>
      <c r="G60" s="268"/>
      <c r="H60" s="152"/>
      <c r="I60" s="152"/>
      <c r="J60" s="152"/>
      <c r="K60" s="152"/>
      <c r="L60" s="152"/>
      <c r="M60" s="152"/>
      <c r="N60" s="151"/>
      <c r="O60" s="151"/>
      <c r="P60" s="151"/>
      <c r="Q60" s="151"/>
      <c r="R60" s="152"/>
      <c r="S60" s="152"/>
      <c r="T60" s="152"/>
      <c r="U60" s="152"/>
      <c r="V60" s="152"/>
      <c r="W60" s="152"/>
      <c r="X60" s="152"/>
      <c r="Y60" s="152"/>
      <c r="Z60" s="141"/>
      <c r="AA60" s="141"/>
      <c r="AB60" s="141"/>
      <c r="AC60" s="141"/>
      <c r="AD60" s="141"/>
      <c r="AE60" s="141"/>
      <c r="AF60" s="141"/>
      <c r="AG60" s="141" t="s">
        <v>246</v>
      </c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</row>
    <row r="61" spans="1:60" outlineLevel="3" x14ac:dyDescent="0.2">
      <c r="A61" s="148"/>
      <c r="B61" s="149"/>
      <c r="C61" s="267" t="s">
        <v>313</v>
      </c>
      <c r="D61" s="268"/>
      <c r="E61" s="268"/>
      <c r="F61" s="268"/>
      <c r="G61" s="268"/>
      <c r="H61" s="152"/>
      <c r="I61" s="152"/>
      <c r="J61" s="152"/>
      <c r="K61" s="152"/>
      <c r="L61" s="152"/>
      <c r="M61" s="152"/>
      <c r="N61" s="151"/>
      <c r="O61" s="151"/>
      <c r="P61" s="151"/>
      <c r="Q61" s="151"/>
      <c r="R61" s="152"/>
      <c r="S61" s="152"/>
      <c r="T61" s="152"/>
      <c r="U61" s="152"/>
      <c r="V61" s="152"/>
      <c r="W61" s="152"/>
      <c r="X61" s="152"/>
      <c r="Y61" s="152"/>
      <c r="Z61" s="141"/>
      <c r="AA61" s="141"/>
      <c r="AB61" s="141"/>
      <c r="AC61" s="141"/>
      <c r="AD61" s="141"/>
      <c r="AE61" s="141"/>
      <c r="AF61" s="141"/>
      <c r="AG61" s="141" t="s">
        <v>246</v>
      </c>
      <c r="AH61" s="141"/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1"/>
      <c r="BE61" s="141"/>
      <c r="BF61" s="141"/>
      <c r="BG61" s="141"/>
      <c r="BH61" s="141"/>
    </row>
    <row r="62" spans="1:60" outlineLevel="2" x14ac:dyDescent="0.2">
      <c r="A62" s="148"/>
      <c r="B62" s="149"/>
      <c r="C62" s="182" t="s">
        <v>659</v>
      </c>
      <c r="D62" s="154"/>
      <c r="E62" s="155"/>
      <c r="F62" s="152"/>
      <c r="G62" s="152"/>
      <c r="H62" s="152"/>
      <c r="I62" s="152"/>
      <c r="J62" s="152"/>
      <c r="K62" s="152"/>
      <c r="L62" s="152"/>
      <c r="M62" s="152"/>
      <c r="N62" s="151"/>
      <c r="O62" s="151"/>
      <c r="P62" s="151"/>
      <c r="Q62" s="151"/>
      <c r="R62" s="152"/>
      <c r="S62" s="152"/>
      <c r="T62" s="152"/>
      <c r="U62" s="152"/>
      <c r="V62" s="152"/>
      <c r="W62" s="152"/>
      <c r="X62" s="152"/>
      <c r="Y62" s="152"/>
      <c r="Z62" s="141"/>
      <c r="AA62" s="141"/>
      <c r="AB62" s="141"/>
      <c r="AC62" s="141"/>
      <c r="AD62" s="141"/>
      <c r="AE62" s="141"/>
      <c r="AF62" s="141"/>
      <c r="AG62" s="141" t="s">
        <v>241</v>
      </c>
      <c r="AH62" s="141">
        <v>0</v>
      </c>
      <c r="AI62" s="141"/>
      <c r="AJ62" s="141"/>
      <c r="AK62" s="141"/>
      <c r="AL62" s="141"/>
      <c r="AM62" s="141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1"/>
      <c r="BC62" s="141"/>
      <c r="BD62" s="141"/>
      <c r="BE62" s="141"/>
      <c r="BF62" s="141"/>
      <c r="BG62" s="141"/>
      <c r="BH62" s="141"/>
    </row>
    <row r="63" spans="1:60" outlineLevel="3" x14ac:dyDescent="0.2">
      <c r="A63" s="148"/>
      <c r="B63" s="149"/>
      <c r="C63" s="182" t="s">
        <v>689</v>
      </c>
      <c r="D63" s="154"/>
      <c r="E63" s="155">
        <v>36.863999999999997</v>
      </c>
      <c r="F63" s="152"/>
      <c r="G63" s="152"/>
      <c r="H63" s="152"/>
      <c r="I63" s="152"/>
      <c r="J63" s="152"/>
      <c r="K63" s="152"/>
      <c r="L63" s="152"/>
      <c r="M63" s="152"/>
      <c r="N63" s="151"/>
      <c r="O63" s="151"/>
      <c r="P63" s="151"/>
      <c r="Q63" s="151"/>
      <c r="R63" s="152"/>
      <c r="S63" s="152"/>
      <c r="T63" s="152"/>
      <c r="U63" s="152"/>
      <c r="V63" s="152"/>
      <c r="W63" s="152"/>
      <c r="X63" s="152"/>
      <c r="Y63" s="152"/>
      <c r="Z63" s="141"/>
      <c r="AA63" s="141"/>
      <c r="AB63" s="141"/>
      <c r="AC63" s="141"/>
      <c r="AD63" s="141"/>
      <c r="AE63" s="141"/>
      <c r="AF63" s="141"/>
      <c r="AG63" s="141" t="s">
        <v>241</v>
      </c>
      <c r="AH63" s="141">
        <v>0</v>
      </c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1"/>
      <c r="BC63" s="141"/>
      <c r="BD63" s="141"/>
      <c r="BE63" s="141"/>
      <c r="BF63" s="141"/>
      <c r="BG63" s="141"/>
      <c r="BH63" s="141"/>
    </row>
    <row r="64" spans="1:60" outlineLevel="3" x14ac:dyDescent="0.2">
      <c r="A64" s="148"/>
      <c r="B64" s="149"/>
      <c r="C64" s="182" t="s">
        <v>690</v>
      </c>
      <c r="D64" s="154"/>
      <c r="E64" s="155">
        <v>96.543999999999997</v>
      </c>
      <c r="F64" s="152"/>
      <c r="G64" s="152"/>
      <c r="H64" s="152"/>
      <c r="I64" s="152"/>
      <c r="J64" s="152"/>
      <c r="K64" s="152"/>
      <c r="L64" s="152"/>
      <c r="M64" s="152"/>
      <c r="N64" s="151"/>
      <c r="O64" s="151"/>
      <c r="P64" s="151"/>
      <c r="Q64" s="151"/>
      <c r="R64" s="152"/>
      <c r="S64" s="152"/>
      <c r="T64" s="152"/>
      <c r="U64" s="152"/>
      <c r="V64" s="152"/>
      <c r="W64" s="152"/>
      <c r="X64" s="152"/>
      <c r="Y64" s="152"/>
      <c r="Z64" s="141"/>
      <c r="AA64" s="141"/>
      <c r="AB64" s="141"/>
      <c r="AC64" s="141"/>
      <c r="AD64" s="141"/>
      <c r="AE64" s="141"/>
      <c r="AF64" s="141"/>
      <c r="AG64" s="141" t="s">
        <v>241</v>
      </c>
      <c r="AH64" s="141">
        <v>0</v>
      </c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1"/>
      <c r="BC64" s="141"/>
      <c r="BD64" s="141"/>
      <c r="BE64" s="141"/>
      <c r="BF64" s="141"/>
      <c r="BG64" s="141"/>
      <c r="BH64" s="141"/>
    </row>
    <row r="65" spans="1:60" outlineLevel="3" x14ac:dyDescent="0.2">
      <c r="A65" s="148"/>
      <c r="B65" s="149"/>
      <c r="C65" s="182" t="s">
        <v>691</v>
      </c>
      <c r="D65" s="154"/>
      <c r="E65" s="155">
        <v>77.861999999999995</v>
      </c>
      <c r="F65" s="152"/>
      <c r="G65" s="152"/>
      <c r="H65" s="152"/>
      <c r="I65" s="152"/>
      <c r="J65" s="152"/>
      <c r="K65" s="152"/>
      <c r="L65" s="152"/>
      <c r="M65" s="152"/>
      <c r="N65" s="151"/>
      <c r="O65" s="151"/>
      <c r="P65" s="151"/>
      <c r="Q65" s="151"/>
      <c r="R65" s="152"/>
      <c r="S65" s="152"/>
      <c r="T65" s="152"/>
      <c r="U65" s="152"/>
      <c r="V65" s="152"/>
      <c r="W65" s="152"/>
      <c r="X65" s="152"/>
      <c r="Y65" s="152"/>
      <c r="Z65" s="141"/>
      <c r="AA65" s="141"/>
      <c r="AB65" s="141"/>
      <c r="AC65" s="141"/>
      <c r="AD65" s="141"/>
      <c r="AE65" s="141"/>
      <c r="AF65" s="141"/>
      <c r="AG65" s="141" t="s">
        <v>241</v>
      </c>
      <c r="AH65" s="141">
        <v>0</v>
      </c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1"/>
      <c r="BC65" s="141"/>
      <c r="BD65" s="141"/>
      <c r="BE65" s="141"/>
      <c r="BF65" s="141"/>
      <c r="BG65" s="141"/>
      <c r="BH65" s="141"/>
    </row>
    <row r="66" spans="1:60" outlineLevel="3" x14ac:dyDescent="0.2">
      <c r="A66" s="148"/>
      <c r="B66" s="149"/>
      <c r="C66" s="182" t="s">
        <v>692</v>
      </c>
      <c r="D66" s="154"/>
      <c r="E66" s="155">
        <v>13.862</v>
      </c>
      <c r="F66" s="152"/>
      <c r="G66" s="152"/>
      <c r="H66" s="152"/>
      <c r="I66" s="152"/>
      <c r="J66" s="152"/>
      <c r="K66" s="152"/>
      <c r="L66" s="152"/>
      <c r="M66" s="152"/>
      <c r="N66" s="151"/>
      <c r="O66" s="151"/>
      <c r="P66" s="151"/>
      <c r="Q66" s="151"/>
      <c r="R66" s="152"/>
      <c r="S66" s="152"/>
      <c r="T66" s="152"/>
      <c r="U66" s="152"/>
      <c r="V66" s="152"/>
      <c r="W66" s="152"/>
      <c r="X66" s="152"/>
      <c r="Y66" s="152"/>
      <c r="Z66" s="141"/>
      <c r="AA66" s="141"/>
      <c r="AB66" s="141"/>
      <c r="AC66" s="141"/>
      <c r="AD66" s="141"/>
      <c r="AE66" s="141"/>
      <c r="AF66" s="141"/>
      <c r="AG66" s="141" t="s">
        <v>241</v>
      </c>
      <c r="AH66" s="141">
        <v>0</v>
      </c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1"/>
      <c r="BH66" s="141"/>
    </row>
    <row r="67" spans="1:60" x14ac:dyDescent="0.2">
      <c r="A67" s="157" t="s">
        <v>228</v>
      </c>
      <c r="B67" s="158" t="s">
        <v>128</v>
      </c>
      <c r="C67" s="180" t="s">
        <v>129</v>
      </c>
      <c r="D67" s="159"/>
      <c r="E67" s="160"/>
      <c r="F67" s="161"/>
      <c r="G67" s="161">
        <f>SUMIF(AG68:AG106,"&lt;&gt;NOR",G68:G106)</f>
        <v>0</v>
      </c>
      <c r="H67" s="161"/>
      <c r="I67" s="161">
        <f>SUM(I68:I106)</f>
        <v>0</v>
      </c>
      <c r="J67" s="161"/>
      <c r="K67" s="161">
        <f>SUM(K68:K106)</f>
        <v>0</v>
      </c>
      <c r="L67" s="161"/>
      <c r="M67" s="161">
        <f>SUM(M68:M106)</f>
        <v>0</v>
      </c>
      <c r="N67" s="160"/>
      <c r="O67" s="160">
        <f>SUM(O68:O106)</f>
        <v>31.659999999999997</v>
      </c>
      <c r="P67" s="160"/>
      <c r="Q67" s="160">
        <f>SUM(Q68:Q106)</f>
        <v>0</v>
      </c>
      <c r="R67" s="161"/>
      <c r="S67" s="161"/>
      <c r="T67" s="162"/>
      <c r="U67" s="156"/>
      <c r="V67" s="156">
        <f>SUM(V68:V106)</f>
        <v>1558.38</v>
      </c>
      <c r="W67" s="156"/>
      <c r="X67" s="156"/>
      <c r="Y67" s="156"/>
      <c r="AG67" t="s">
        <v>229</v>
      </c>
    </row>
    <row r="68" spans="1:60" ht="22.5" outlineLevel="1" x14ac:dyDescent="0.2">
      <c r="A68" s="164">
        <v>9</v>
      </c>
      <c r="B68" s="165" t="s">
        <v>693</v>
      </c>
      <c r="C68" s="181" t="s">
        <v>694</v>
      </c>
      <c r="D68" s="166" t="s">
        <v>283</v>
      </c>
      <c r="E68" s="167">
        <v>1085.67</v>
      </c>
      <c r="F68" s="168"/>
      <c r="G68" s="169">
        <f>ROUND(E68*F68,2)</f>
        <v>0</v>
      </c>
      <c r="H68" s="168"/>
      <c r="I68" s="169">
        <f>ROUND(E68*H68,2)</f>
        <v>0</v>
      </c>
      <c r="J68" s="168"/>
      <c r="K68" s="169">
        <f>ROUND(E68*J68,2)</f>
        <v>0</v>
      </c>
      <c r="L68" s="169">
        <v>21</v>
      </c>
      <c r="M68" s="169">
        <f>G68*(1+L68/100)</f>
        <v>0</v>
      </c>
      <c r="N68" s="167">
        <v>1.3520000000000001E-2</v>
      </c>
      <c r="O68" s="167">
        <f>ROUND(E68*N68,2)</f>
        <v>14.68</v>
      </c>
      <c r="P68" s="167">
        <v>0</v>
      </c>
      <c r="Q68" s="167">
        <f>ROUND(E68*P68,2)</f>
        <v>0</v>
      </c>
      <c r="R68" s="169" t="s">
        <v>383</v>
      </c>
      <c r="S68" s="169" t="s">
        <v>234</v>
      </c>
      <c r="T68" s="170" t="s">
        <v>234</v>
      </c>
      <c r="U68" s="152">
        <v>0.95</v>
      </c>
      <c r="V68" s="152">
        <f>ROUND(E68*U68,2)</f>
        <v>1031.3900000000001</v>
      </c>
      <c r="W68" s="152"/>
      <c r="X68" s="152" t="s">
        <v>285</v>
      </c>
      <c r="Y68" s="152" t="s">
        <v>236</v>
      </c>
      <c r="Z68" s="141"/>
      <c r="AA68" s="141"/>
      <c r="AB68" s="141"/>
      <c r="AC68" s="141"/>
      <c r="AD68" s="141"/>
      <c r="AE68" s="141"/>
      <c r="AF68" s="141"/>
      <c r="AG68" s="141" t="s">
        <v>286</v>
      </c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1"/>
      <c r="BD68" s="141"/>
      <c r="BE68" s="141"/>
      <c r="BF68" s="141"/>
      <c r="BG68" s="141"/>
      <c r="BH68" s="141"/>
    </row>
    <row r="69" spans="1:60" outlineLevel="2" x14ac:dyDescent="0.2">
      <c r="A69" s="148"/>
      <c r="B69" s="149"/>
      <c r="C69" s="182" t="s">
        <v>695</v>
      </c>
      <c r="D69" s="154"/>
      <c r="E69" s="155"/>
      <c r="F69" s="152"/>
      <c r="G69" s="152"/>
      <c r="H69" s="152"/>
      <c r="I69" s="152"/>
      <c r="J69" s="152"/>
      <c r="K69" s="152"/>
      <c r="L69" s="152"/>
      <c r="M69" s="152"/>
      <c r="N69" s="151"/>
      <c r="O69" s="151"/>
      <c r="P69" s="151"/>
      <c r="Q69" s="151"/>
      <c r="R69" s="152"/>
      <c r="S69" s="152"/>
      <c r="T69" s="152"/>
      <c r="U69" s="152"/>
      <c r="V69" s="152"/>
      <c r="W69" s="152"/>
      <c r="X69" s="152"/>
      <c r="Y69" s="152"/>
      <c r="Z69" s="141"/>
      <c r="AA69" s="141"/>
      <c r="AB69" s="141"/>
      <c r="AC69" s="141"/>
      <c r="AD69" s="141"/>
      <c r="AE69" s="141"/>
      <c r="AF69" s="141"/>
      <c r="AG69" s="141" t="s">
        <v>241</v>
      </c>
      <c r="AH69" s="141">
        <v>0</v>
      </c>
      <c r="AI69" s="141"/>
      <c r="AJ69" s="141"/>
      <c r="AK69" s="141"/>
      <c r="AL69" s="141"/>
      <c r="AM69" s="141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1"/>
      <c r="BC69" s="141"/>
      <c r="BD69" s="141"/>
      <c r="BE69" s="141"/>
      <c r="BF69" s="141"/>
      <c r="BG69" s="141"/>
      <c r="BH69" s="141"/>
    </row>
    <row r="70" spans="1:60" outlineLevel="3" x14ac:dyDescent="0.2">
      <c r="A70" s="148"/>
      <c r="B70" s="149"/>
      <c r="C70" s="182" t="s">
        <v>696</v>
      </c>
      <c r="D70" s="154"/>
      <c r="E70" s="155">
        <v>110.8</v>
      </c>
      <c r="F70" s="152"/>
      <c r="G70" s="152"/>
      <c r="H70" s="152"/>
      <c r="I70" s="152"/>
      <c r="J70" s="152"/>
      <c r="K70" s="152"/>
      <c r="L70" s="152"/>
      <c r="M70" s="152"/>
      <c r="N70" s="151"/>
      <c r="O70" s="151"/>
      <c r="P70" s="151"/>
      <c r="Q70" s="151"/>
      <c r="R70" s="152"/>
      <c r="S70" s="152"/>
      <c r="T70" s="152"/>
      <c r="U70" s="152"/>
      <c r="V70" s="152"/>
      <c r="W70" s="152"/>
      <c r="X70" s="152"/>
      <c r="Y70" s="152"/>
      <c r="Z70" s="141"/>
      <c r="AA70" s="141"/>
      <c r="AB70" s="141"/>
      <c r="AC70" s="141"/>
      <c r="AD70" s="141"/>
      <c r="AE70" s="141"/>
      <c r="AF70" s="141"/>
      <c r="AG70" s="141" t="s">
        <v>241</v>
      </c>
      <c r="AH70" s="141">
        <v>0</v>
      </c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</row>
    <row r="71" spans="1:60" outlineLevel="3" x14ac:dyDescent="0.2">
      <c r="A71" s="148"/>
      <c r="B71" s="149"/>
      <c r="C71" s="182" t="s">
        <v>697</v>
      </c>
      <c r="D71" s="154"/>
      <c r="E71" s="155"/>
      <c r="F71" s="152"/>
      <c r="G71" s="152"/>
      <c r="H71" s="152"/>
      <c r="I71" s="152"/>
      <c r="J71" s="152"/>
      <c r="K71" s="152"/>
      <c r="L71" s="152"/>
      <c r="M71" s="152"/>
      <c r="N71" s="151"/>
      <c r="O71" s="151"/>
      <c r="P71" s="151"/>
      <c r="Q71" s="151"/>
      <c r="R71" s="152"/>
      <c r="S71" s="152"/>
      <c r="T71" s="152"/>
      <c r="U71" s="152"/>
      <c r="V71" s="152"/>
      <c r="W71" s="152"/>
      <c r="X71" s="152"/>
      <c r="Y71" s="152"/>
      <c r="Z71" s="141"/>
      <c r="AA71" s="141"/>
      <c r="AB71" s="141"/>
      <c r="AC71" s="141"/>
      <c r="AD71" s="141"/>
      <c r="AE71" s="141"/>
      <c r="AF71" s="141"/>
      <c r="AG71" s="141" t="s">
        <v>241</v>
      </c>
      <c r="AH71" s="141">
        <v>0</v>
      </c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</row>
    <row r="72" spans="1:60" outlineLevel="3" x14ac:dyDescent="0.2">
      <c r="A72" s="148"/>
      <c r="B72" s="149"/>
      <c r="C72" s="182" t="s">
        <v>698</v>
      </c>
      <c r="D72" s="154"/>
      <c r="E72" s="155">
        <v>115.62</v>
      </c>
      <c r="F72" s="152"/>
      <c r="G72" s="152"/>
      <c r="H72" s="152"/>
      <c r="I72" s="152"/>
      <c r="J72" s="152"/>
      <c r="K72" s="152"/>
      <c r="L72" s="152"/>
      <c r="M72" s="152"/>
      <c r="N72" s="151"/>
      <c r="O72" s="151"/>
      <c r="P72" s="151"/>
      <c r="Q72" s="151"/>
      <c r="R72" s="152"/>
      <c r="S72" s="152"/>
      <c r="T72" s="152"/>
      <c r="U72" s="152"/>
      <c r="V72" s="152"/>
      <c r="W72" s="152"/>
      <c r="X72" s="152"/>
      <c r="Y72" s="152"/>
      <c r="Z72" s="141"/>
      <c r="AA72" s="141"/>
      <c r="AB72" s="141"/>
      <c r="AC72" s="141"/>
      <c r="AD72" s="141"/>
      <c r="AE72" s="141"/>
      <c r="AF72" s="141"/>
      <c r="AG72" s="141" t="s">
        <v>241</v>
      </c>
      <c r="AH72" s="141">
        <v>0</v>
      </c>
      <c r="AI72" s="141"/>
      <c r="AJ72" s="141"/>
      <c r="AK72" s="141"/>
      <c r="AL72" s="141"/>
      <c r="AM72" s="141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1"/>
      <c r="BC72" s="141"/>
      <c r="BD72" s="141"/>
      <c r="BE72" s="141"/>
      <c r="BF72" s="141"/>
      <c r="BG72" s="141"/>
      <c r="BH72" s="141"/>
    </row>
    <row r="73" spans="1:60" outlineLevel="3" x14ac:dyDescent="0.2">
      <c r="A73" s="148"/>
      <c r="B73" s="149"/>
      <c r="C73" s="182" t="s">
        <v>699</v>
      </c>
      <c r="D73" s="154"/>
      <c r="E73" s="155">
        <v>196.35</v>
      </c>
      <c r="F73" s="152"/>
      <c r="G73" s="152"/>
      <c r="H73" s="152"/>
      <c r="I73" s="152"/>
      <c r="J73" s="152"/>
      <c r="K73" s="152"/>
      <c r="L73" s="152"/>
      <c r="M73" s="152"/>
      <c r="N73" s="151"/>
      <c r="O73" s="151"/>
      <c r="P73" s="151"/>
      <c r="Q73" s="151"/>
      <c r="R73" s="152"/>
      <c r="S73" s="152"/>
      <c r="T73" s="152"/>
      <c r="U73" s="152"/>
      <c r="V73" s="152"/>
      <c r="W73" s="152"/>
      <c r="X73" s="152"/>
      <c r="Y73" s="152"/>
      <c r="Z73" s="141"/>
      <c r="AA73" s="141"/>
      <c r="AB73" s="141"/>
      <c r="AC73" s="141"/>
      <c r="AD73" s="141"/>
      <c r="AE73" s="141"/>
      <c r="AF73" s="141"/>
      <c r="AG73" s="141" t="s">
        <v>241</v>
      </c>
      <c r="AH73" s="141">
        <v>0</v>
      </c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1"/>
      <c r="BC73" s="141"/>
      <c r="BD73" s="141"/>
      <c r="BE73" s="141"/>
      <c r="BF73" s="141"/>
      <c r="BG73" s="141"/>
      <c r="BH73" s="141"/>
    </row>
    <row r="74" spans="1:60" outlineLevel="3" x14ac:dyDescent="0.2">
      <c r="A74" s="148"/>
      <c r="B74" s="149"/>
      <c r="C74" s="182" t="s">
        <v>700</v>
      </c>
      <c r="D74" s="154"/>
      <c r="E74" s="155"/>
      <c r="F74" s="152"/>
      <c r="G74" s="152"/>
      <c r="H74" s="152"/>
      <c r="I74" s="152"/>
      <c r="J74" s="152"/>
      <c r="K74" s="152"/>
      <c r="L74" s="152"/>
      <c r="M74" s="152"/>
      <c r="N74" s="151"/>
      <c r="O74" s="151"/>
      <c r="P74" s="151"/>
      <c r="Q74" s="151"/>
      <c r="R74" s="152"/>
      <c r="S74" s="152"/>
      <c r="T74" s="152"/>
      <c r="U74" s="152"/>
      <c r="V74" s="152"/>
      <c r="W74" s="152"/>
      <c r="X74" s="152"/>
      <c r="Y74" s="152"/>
      <c r="Z74" s="141"/>
      <c r="AA74" s="141"/>
      <c r="AB74" s="141"/>
      <c r="AC74" s="141"/>
      <c r="AD74" s="141"/>
      <c r="AE74" s="141"/>
      <c r="AF74" s="141"/>
      <c r="AG74" s="141" t="s">
        <v>241</v>
      </c>
      <c r="AH74" s="141">
        <v>0</v>
      </c>
      <c r="AI74" s="141"/>
      <c r="AJ74" s="141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1"/>
      <c r="BC74" s="141"/>
      <c r="BD74" s="141"/>
      <c r="BE74" s="141"/>
      <c r="BF74" s="141"/>
      <c r="BG74" s="141"/>
      <c r="BH74" s="141"/>
    </row>
    <row r="75" spans="1:60" outlineLevel="3" x14ac:dyDescent="0.2">
      <c r="A75" s="148"/>
      <c r="B75" s="149"/>
      <c r="C75" s="182" t="s">
        <v>701</v>
      </c>
      <c r="D75" s="154"/>
      <c r="E75" s="155">
        <v>135.41</v>
      </c>
      <c r="F75" s="152"/>
      <c r="G75" s="152"/>
      <c r="H75" s="152"/>
      <c r="I75" s="152"/>
      <c r="J75" s="152"/>
      <c r="K75" s="152"/>
      <c r="L75" s="152"/>
      <c r="M75" s="152"/>
      <c r="N75" s="151"/>
      <c r="O75" s="151"/>
      <c r="P75" s="151"/>
      <c r="Q75" s="151"/>
      <c r="R75" s="152"/>
      <c r="S75" s="152"/>
      <c r="T75" s="152"/>
      <c r="U75" s="152"/>
      <c r="V75" s="152"/>
      <c r="W75" s="152"/>
      <c r="X75" s="152"/>
      <c r="Y75" s="152"/>
      <c r="Z75" s="141"/>
      <c r="AA75" s="141"/>
      <c r="AB75" s="141"/>
      <c r="AC75" s="141"/>
      <c r="AD75" s="141"/>
      <c r="AE75" s="141"/>
      <c r="AF75" s="141"/>
      <c r="AG75" s="141" t="s">
        <v>241</v>
      </c>
      <c r="AH75" s="141">
        <v>0</v>
      </c>
      <c r="AI75" s="141"/>
      <c r="AJ75" s="141"/>
      <c r="AK75" s="141"/>
      <c r="AL75" s="141"/>
      <c r="AM75" s="141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</row>
    <row r="76" spans="1:60" outlineLevel="3" x14ac:dyDescent="0.2">
      <c r="A76" s="148"/>
      <c r="B76" s="149"/>
      <c r="C76" s="182" t="s">
        <v>702</v>
      </c>
      <c r="D76" s="154"/>
      <c r="E76" s="155"/>
      <c r="F76" s="152"/>
      <c r="G76" s="152"/>
      <c r="H76" s="152"/>
      <c r="I76" s="152"/>
      <c r="J76" s="152"/>
      <c r="K76" s="152"/>
      <c r="L76" s="152"/>
      <c r="M76" s="152"/>
      <c r="N76" s="151"/>
      <c r="O76" s="151"/>
      <c r="P76" s="151"/>
      <c r="Q76" s="151"/>
      <c r="R76" s="152"/>
      <c r="S76" s="152"/>
      <c r="T76" s="152"/>
      <c r="U76" s="152"/>
      <c r="V76" s="152"/>
      <c r="W76" s="152"/>
      <c r="X76" s="152"/>
      <c r="Y76" s="152"/>
      <c r="Z76" s="141"/>
      <c r="AA76" s="141"/>
      <c r="AB76" s="141"/>
      <c r="AC76" s="141"/>
      <c r="AD76" s="141"/>
      <c r="AE76" s="141"/>
      <c r="AF76" s="141"/>
      <c r="AG76" s="141" t="s">
        <v>241</v>
      </c>
      <c r="AH76" s="141">
        <v>0</v>
      </c>
      <c r="AI76" s="141"/>
      <c r="AJ76" s="141"/>
      <c r="AK76" s="141"/>
      <c r="AL76" s="141"/>
      <c r="AM76" s="141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</row>
    <row r="77" spans="1:60" outlineLevel="3" x14ac:dyDescent="0.2">
      <c r="A77" s="148"/>
      <c r="B77" s="149"/>
      <c r="C77" s="182" t="s">
        <v>703</v>
      </c>
      <c r="D77" s="154"/>
      <c r="E77" s="155">
        <v>488.08</v>
      </c>
      <c r="F77" s="152"/>
      <c r="G77" s="152"/>
      <c r="H77" s="152"/>
      <c r="I77" s="152"/>
      <c r="J77" s="152"/>
      <c r="K77" s="152"/>
      <c r="L77" s="152"/>
      <c r="M77" s="152"/>
      <c r="N77" s="151"/>
      <c r="O77" s="151"/>
      <c r="P77" s="151"/>
      <c r="Q77" s="151"/>
      <c r="R77" s="152"/>
      <c r="S77" s="152"/>
      <c r="T77" s="152"/>
      <c r="U77" s="152"/>
      <c r="V77" s="152"/>
      <c r="W77" s="152"/>
      <c r="X77" s="152"/>
      <c r="Y77" s="152"/>
      <c r="Z77" s="141"/>
      <c r="AA77" s="141"/>
      <c r="AB77" s="141"/>
      <c r="AC77" s="141"/>
      <c r="AD77" s="141"/>
      <c r="AE77" s="141"/>
      <c r="AF77" s="141"/>
      <c r="AG77" s="141" t="s">
        <v>241</v>
      </c>
      <c r="AH77" s="141">
        <v>0</v>
      </c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</row>
    <row r="78" spans="1:60" outlineLevel="3" x14ac:dyDescent="0.2">
      <c r="A78" s="148"/>
      <c r="B78" s="149"/>
      <c r="C78" s="182" t="s">
        <v>704</v>
      </c>
      <c r="D78" s="154"/>
      <c r="E78" s="155"/>
      <c r="F78" s="152"/>
      <c r="G78" s="152"/>
      <c r="H78" s="152"/>
      <c r="I78" s="152"/>
      <c r="J78" s="152"/>
      <c r="K78" s="152"/>
      <c r="L78" s="152"/>
      <c r="M78" s="152"/>
      <c r="N78" s="151"/>
      <c r="O78" s="151"/>
      <c r="P78" s="151"/>
      <c r="Q78" s="151"/>
      <c r="R78" s="152"/>
      <c r="S78" s="152"/>
      <c r="T78" s="152"/>
      <c r="U78" s="152"/>
      <c r="V78" s="152"/>
      <c r="W78" s="152"/>
      <c r="X78" s="152"/>
      <c r="Y78" s="152"/>
      <c r="Z78" s="141"/>
      <c r="AA78" s="141"/>
      <c r="AB78" s="141"/>
      <c r="AC78" s="141"/>
      <c r="AD78" s="141"/>
      <c r="AE78" s="141"/>
      <c r="AF78" s="141"/>
      <c r="AG78" s="141" t="s">
        <v>241</v>
      </c>
      <c r="AH78" s="141">
        <v>0</v>
      </c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</row>
    <row r="79" spans="1:60" outlineLevel="3" x14ac:dyDescent="0.2">
      <c r="A79" s="148"/>
      <c r="B79" s="149"/>
      <c r="C79" s="182" t="s">
        <v>705</v>
      </c>
      <c r="D79" s="154"/>
      <c r="E79" s="155">
        <v>39.409999999999997</v>
      </c>
      <c r="F79" s="152"/>
      <c r="G79" s="152"/>
      <c r="H79" s="152"/>
      <c r="I79" s="152"/>
      <c r="J79" s="152"/>
      <c r="K79" s="152"/>
      <c r="L79" s="152"/>
      <c r="M79" s="152"/>
      <c r="N79" s="151"/>
      <c r="O79" s="151"/>
      <c r="P79" s="151"/>
      <c r="Q79" s="151"/>
      <c r="R79" s="152"/>
      <c r="S79" s="152"/>
      <c r="T79" s="152"/>
      <c r="U79" s="152"/>
      <c r="V79" s="152"/>
      <c r="W79" s="152"/>
      <c r="X79" s="152"/>
      <c r="Y79" s="152"/>
      <c r="Z79" s="141"/>
      <c r="AA79" s="141"/>
      <c r="AB79" s="141"/>
      <c r="AC79" s="141"/>
      <c r="AD79" s="141"/>
      <c r="AE79" s="141"/>
      <c r="AF79" s="141"/>
      <c r="AG79" s="141" t="s">
        <v>241</v>
      </c>
      <c r="AH79" s="141">
        <v>0</v>
      </c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</row>
    <row r="80" spans="1:60" ht="22.5" outlineLevel="1" x14ac:dyDescent="0.2">
      <c r="A80" s="172">
        <v>10</v>
      </c>
      <c r="B80" s="173" t="s">
        <v>706</v>
      </c>
      <c r="C80" s="183" t="s">
        <v>707</v>
      </c>
      <c r="D80" s="174" t="s">
        <v>283</v>
      </c>
      <c r="E80" s="175">
        <v>1085.67</v>
      </c>
      <c r="F80" s="176"/>
      <c r="G80" s="177">
        <f>ROUND(E80*F80,2)</f>
        <v>0</v>
      </c>
      <c r="H80" s="176"/>
      <c r="I80" s="177">
        <f>ROUND(E80*H80,2)</f>
        <v>0</v>
      </c>
      <c r="J80" s="176"/>
      <c r="K80" s="177">
        <f>ROUND(E80*J80,2)</f>
        <v>0</v>
      </c>
      <c r="L80" s="177">
        <v>21</v>
      </c>
      <c r="M80" s="177">
        <f>G80*(1+L80/100)</f>
        <v>0</v>
      </c>
      <c r="N80" s="175">
        <v>1.5100000000000001E-3</v>
      </c>
      <c r="O80" s="175">
        <f>ROUND(E80*N80,2)</f>
        <v>1.64</v>
      </c>
      <c r="P80" s="175">
        <v>0</v>
      </c>
      <c r="Q80" s="175">
        <f>ROUND(E80*P80,2)</f>
        <v>0</v>
      </c>
      <c r="R80" s="177" t="s">
        <v>383</v>
      </c>
      <c r="S80" s="177" t="s">
        <v>234</v>
      </c>
      <c r="T80" s="178" t="s">
        <v>234</v>
      </c>
      <c r="U80" s="152">
        <v>3.2000000000000001E-2</v>
      </c>
      <c r="V80" s="152">
        <f>ROUND(E80*U80,2)</f>
        <v>34.74</v>
      </c>
      <c r="W80" s="152"/>
      <c r="X80" s="152" t="s">
        <v>285</v>
      </c>
      <c r="Y80" s="152" t="s">
        <v>236</v>
      </c>
      <c r="Z80" s="141"/>
      <c r="AA80" s="141"/>
      <c r="AB80" s="141"/>
      <c r="AC80" s="141"/>
      <c r="AD80" s="141"/>
      <c r="AE80" s="141"/>
      <c r="AF80" s="141"/>
      <c r="AG80" s="141" t="s">
        <v>286</v>
      </c>
      <c r="AH80" s="141"/>
      <c r="AI80" s="141"/>
      <c r="AJ80" s="141"/>
      <c r="AK80" s="141"/>
      <c r="AL80" s="141"/>
      <c r="AM80" s="141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</row>
    <row r="81" spans="1:60" ht="22.5" outlineLevel="1" x14ac:dyDescent="0.2">
      <c r="A81" s="164">
        <v>11</v>
      </c>
      <c r="B81" s="165" t="s">
        <v>708</v>
      </c>
      <c r="C81" s="181" t="s">
        <v>709</v>
      </c>
      <c r="D81" s="166" t="s">
        <v>283</v>
      </c>
      <c r="E81" s="167">
        <v>133.721</v>
      </c>
      <c r="F81" s="168"/>
      <c r="G81" s="169">
        <f>ROUND(E81*F81,2)</f>
        <v>0</v>
      </c>
      <c r="H81" s="168"/>
      <c r="I81" s="169">
        <f>ROUND(E81*H81,2)</f>
        <v>0</v>
      </c>
      <c r="J81" s="168"/>
      <c r="K81" s="169">
        <f>ROUND(E81*J81,2)</f>
        <v>0</v>
      </c>
      <c r="L81" s="169">
        <v>21</v>
      </c>
      <c r="M81" s="169">
        <f>G81*(1+L81/100)</f>
        <v>0</v>
      </c>
      <c r="N81" s="167">
        <v>1.4290000000000001E-2</v>
      </c>
      <c r="O81" s="167">
        <f>ROUND(E81*N81,2)</f>
        <v>1.91</v>
      </c>
      <c r="P81" s="167">
        <v>0</v>
      </c>
      <c r="Q81" s="167">
        <f>ROUND(E81*P81,2)</f>
        <v>0</v>
      </c>
      <c r="R81" s="169"/>
      <c r="S81" s="169" t="s">
        <v>267</v>
      </c>
      <c r="T81" s="170" t="s">
        <v>275</v>
      </c>
      <c r="U81" s="152">
        <v>0.55000000000000004</v>
      </c>
      <c r="V81" s="152">
        <f>ROUND(E81*U81,2)</f>
        <v>73.55</v>
      </c>
      <c r="W81" s="152"/>
      <c r="X81" s="152" t="s">
        <v>285</v>
      </c>
      <c r="Y81" s="152" t="s">
        <v>236</v>
      </c>
      <c r="Z81" s="141"/>
      <c r="AA81" s="141"/>
      <c r="AB81" s="141"/>
      <c r="AC81" s="141"/>
      <c r="AD81" s="141"/>
      <c r="AE81" s="141"/>
      <c r="AF81" s="141"/>
      <c r="AG81" s="141" t="s">
        <v>286</v>
      </c>
      <c r="AH81" s="141"/>
      <c r="AI81" s="141"/>
      <c r="AJ81" s="141"/>
      <c r="AK81" s="141"/>
      <c r="AL81" s="141"/>
      <c r="AM81" s="141"/>
      <c r="AN81" s="141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</row>
    <row r="82" spans="1:60" outlineLevel="2" x14ac:dyDescent="0.2">
      <c r="A82" s="148"/>
      <c r="B82" s="149"/>
      <c r="C82" s="253" t="s">
        <v>681</v>
      </c>
      <c r="D82" s="254"/>
      <c r="E82" s="254"/>
      <c r="F82" s="254"/>
      <c r="G82" s="254"/>
      <c r="H82" s="152"/>
      <c r="I82" s="152"/>
      <c r="J82" s="152"/>
      <c r="K82" s="152"/>
      <c r="L82" s="152"/>
      <c r="M82" s="152"/>
      <c r="N82" s="151"/>
      <c r="O82" s="151"/>
      <c r="P82" s="151"/>
      <c r="Q82" s="151"/>
      <c r="R82" s="152"/>
      <c r="S82" s="152"/>
      <c r="T82" s="152"/>
      <c r="U82" s="152"/>
      <c r="V82" s="152"/>
      <c r="W82" s="152"/>
      <c r="X82" s="152"/>
      <c r="Y82" s="152"/>
      <c r="Z82" s="141"/>
      <c r="AA82" s="141"/>
      <c r="AB82" s="141"/>
      <c r="AC82" s="141"/>
      <c r="AD82" s="141"/>
      <c r="AE82" s="141"/>
      <c r="AF82" s="141"/>
      <c r="AG82" s="141" t="s">
        <v>246</v>
      </c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</row>
    <row r="83" spans="1:60" outlineLevel="3" x14ac:dyDescent="0.2">
      <c r="A83" s="148"/>
      <c r="B83" s="149"/>
      <c r="C83" s="267" t="s">
        <v>313</v>
      </c>
      <c r="D83" s="268"/>
      <c r="E83" s="268"/>
      <c r="F83" s="268"/>
      <c r="G83" s="268"/>
      <c r="H83" s="152"/>
      <c r="I83" s="152"/>
      <c r="J83" s="152"/>
      <c r="K83" s="152"/>
      <c r="L83" s="152"/>
      <c r="M83" s="152"/>
      <c r="N83" s="151"/>
      <c r="O83" s="151"/>
      <c r="P83" s="151"/>
      <c r="Q83" s="151"/>
      <c r="R83" s="152"/>
      <c r="S83" s="152"/>
      <c r="T83" s="152"/>
      <c r="U83" s="152"/>
      <c r="V83" s="152"/>
      <c r="W83" s="152"/>
      <c r="X83" s="152"/>
      <c r="Y83" s="152"/>
      <c r="Z83" s="141"/>
      <c r="AA83" s="141"/>
      <c r="AB83" s="141"/>
      <c r="AC83" s="141"/>
      <c r="AD83" s="141"/>
      <c r="AE83" s="141"/>
      <c r="AF83" s="141"/>
      <c r="AG83" s="141" t="s">
        <v>246</v>
      </c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1"/>
      <c r="AZ83" s="141"/>
      <c r="BA83" s="141"/>
      <c r="BB83" s="141"/>
      <c r="BC83" s="141"/>
      <c r="BD83" s="141"/>
      <c r="BE83" s="141"/>
      <c r="BF83" s="141"/>
      <c r="BG83" s="141"/>
      <c r="BH83" s="141"/>
    </row>
    <row r="84" spans="1:60" outlineLevel="2" x14ac:dyDescent="0.2">
      <c r="A84" s="148"/>
      <c r="B84" s="149"/>
      <c r="C84" s="182" t="s">
        <v>659</v>
      </c>
      <c r="D84" s="154"/>
      <c r="E84" s="155"/>
      <c r="F84" s="152"/>
      <c r="G84" s="152"/>
      <c r="H84" s="152"/>
      <c r="I84" s="152"/>
      <c r="J84" s="152"/>
      <c r="K84" s="152"/>
      <c r="L84" s="152"/>
      <c r="M84" s="152"/>
      <c r="N84" s="151"/>
      <c r="O84" s="151"/>
      <c r="P84" s="151"/>
      <c r="Q84" s="151"/>
      <c r="R84" s="152"/>
      <c r="S84" s="152"/>
      <c r="T84" s="152"/>
      <c r="U84" s="152"/>
      <c r="V84" s="152"/>
      <c r="W84" s="152"/>
      <c r="X84" s="152"/>
      <c r="Y84" s="152"/>
      <c r="Z84" s="141"/>
      <c r="AA84" s="141"/>
      <c r="AB84" s="141"/>
      <c r="AC84" s="141"/>
      <c r="AD84" s="141"/>
      <c r="AE84" s="141"/>
      <c r="AF84" s="141"/>
      <c r="AG84" s="141" t="s">
        <v>241</v>
      </c>
      <c r="AH84" s="141">
        <v>0</v>
      </c>
      <c r="AI84" s="141"/>
      <c r="AJ84" s="141"/>
      <c r="AK84" s="141"/>
      <c r="AL84" s="141"/>
      <c r="AM84" s="141"/>
      <c r="AN84" s="141"/>
      <c r="AO84" s="141"/>
      <c r="AP84" s="141"/>
      <c r="AQ84" s="141"/>
      <c r="AR84" s="141"/>
      <c r="AS84" s="141"/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1"/>
      <c r="BE84" s="141"/>
      <c r="BF84" s="141"/>
      <c r="BG84" s="141"/>
      <c r="BH84" s="141"/>
    </row>
    <row r="85" spans="1:60" outlineLevel="3" x14ac:dyDescent="0.2">
      <c r="A85" s="148"/>
      <c r="B85" s="149"/>
      <c r="C85" s="182" t="s">
        <v>710</v>
      </c>
      <c r="D85" s="154"/>
      <c r="E85" s="155">
        <v>133.721</v>
      </c>
      <c r="F85" s="152"/>
      <c r="G85" s="152"/>
      <c r="H85" s="152"/>
      <c r="I85" s="152"/>
      <c r="J85" s="152"/>
      <c r="K85" s="152"/>
      <c r="L85" s="152"/>
      <c r="M85" s="152"/>
      <c r="N85" s="151"/>
      <c r="O85" s="151"/>
      <c r="P85" s="151"/>
      <c r="Q85" s="151"/>
      <c r="R85" s="152"/>
      <c r="S85" s="152"/>
      <c r="T85" s="152"/>
      <c r="U85" s="152"/>
      <c r="V85" s="152"/>
      <c r="W85" s="152"/>
      <c r="X85" s="152"/>
      <c r="Y85" s="152"/>
      <c r="Z85" s="141"/>
      <c r="AA85" s="141"/>
      <c r="AB85" s="141"/>
      <c r="AC85" s="141"/>
      <c r="AD85" s="141"/>
      <c r="AE85" s="141"/>
      <c r="AF85" s="141"/>
      <c r="AG85" s="141" t="s">
        <v>241</v>
      </c>
      <c r="AH85" s="141">
        <v>0</v>
      </c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</row>
    <row r="86" spans="1:60" ht="33.75" outlineLevel="1" x14ac:dyDescent="0.2">
      <c r="A86" s="164">
        <v>12</v>
      </c>
      <c r="B86" s="165" t="s">
        <v>711</v>
      </c>
      <c r="C86" s="181" t="s">
        <v>712</v>
      </c>
      <c r="D86" s="166" t="s">
        <v>283</v>
      </c>
      <c r="E86" s="167">
        <v>427.18</v>
      </c>
      <c r="F86" s="168"/>
      <c r="G86" s="169">
        <f>ROUND(E86*F86,2)</f>
        <v>0</v>
      </c>
      <c r="H86" s="168"/>
      <c r="I86" s="169">
        <f>ROUND(E86*H86,2)</f>
        <v>0</v>
      </c>
      <c r="J86" s="168"/>
      <c r="K86" s="169">
        <f>ROUND(E86*J86,2)</f>
        <v>0</v>
      </c>
      <c r="L86" s="169">
        <v>21</v>
      </c>
      <c r="M86" s="169">
        <f>G86*(1+L86/100)</f>
        <v>0</v>
      </c>
      <c r="N86" s="167">
        <v>1.4290000000000001E-2</v>
      </c>
      <c r="O86" s="167">
        <f>ROUND(E86*N86,2)</f>
        <v>6.1</v>
      </c>
      <c r="P86" s="167">
        <v>0</v>
      </c>
      <c r="Q86" s="167">
        <f>ROUND(E86*P86,2)</f>
        <v>0</v>
      </c>
      <c r="R86" s="169"/>
      <c r="S86" s="169" t="s">
        <v>267</v>
      </c>
      <c r="T86" s="170" t="s">
        <v>275</v>
      </c>
      <c r="U86" s="152">
        <v>0.55000000000000004</v>
      </c>
      <c r="V86" s="152">
        <f>ROUND(E86*U86,2)</f>
        <v>234.95</v>
      </c>
      <c r="W86" s="152"/>
      <c r="X86" s="152" t="s">
        <v>285</v>
      </c>
      <c r="Y86" s="152" t="s">
        <v>236</v>
      </c>
      <c r="Z86" s="141"/>
      <c r="AA86" s="141"/>
      <c r="AB86" s="141"/>
      <c r="AC86" s="141"/>
      <c r="AD86" s="141"/>
      <c r="AE86" s="141"/>
      <c r="AF86" s="141"/>
      <c r="AG86" s="141" t="s">
        <v>286</v>
      </c>
      <c r="AH86" s="141"/>
      <c r="AI86" s="141"/>
      <c r="AJ86" s="141"/>
      <c r="AK86" s="141"/>
      <c r="AL86" s="141"/>
      <c r="AM86" s="141"/>
      <c r="AN86" s="141"/>
      <c r="AO86" s="141"/>
      <c r="AP86" s="141"/>
      <c r="AQ86" s="141"/>
      <c r="AR86" s="141"/>
      <c r="AS86" s="141"/>
      <c r="AT86" s="141"/>
      <c r="AU86" s="141"/>
      <c r="AV86" s="141"/>
      <c r="AW86" s="141"/>
      <c r="AX86" s="141"/>
      <c r="AY86" s="141"/>
      <c r="AZ86" s="141"/>
      <c r="BA86" s="141"/>
      <c r="BB86" s="141"/>
      <c r="BC86" s="141"/>
      <c r="BD86" s="141"/>
      <c r="BE86" s="141"/>
      <c r="BF86" s="141"/>
      <c r="BG86" s="141"/>
      <c r="BH86" s="141"/>
    </row>
    <row r="87" spans="1:60" outlineLevel="2" x14ac:dyDescent="0.2">
      <c r="A87" s="148"/>
      <c r="B87" s="149"/>
      <c r="C87" s="253" t="s">
        <v>681</v>
      </c>
      <c r="D87" s="254"/>
      <c r="E87" s="254"/>
      <c r="F87" s="254"/>
      <c r="G87" s="254"/>
      <c r="H87" s="152"/>
      <c r="I87" s="152"/>
      <c r="J87" s="152"/>
      <c r="K87" s="152"/>
      <c r="L87" s="152"/>
      <c r="M87" s="152"/>
      <c r="N87" s="151"/>
      <c r="O87" s="151"/>
      <c r="P87" s="151"/>
      <c r="Q87" s="151"/>
      <c r="R87" s="152"/>
      <c r="S87" s="152"/>
      <c r="T87" s="152"/>
      <c r="U87" s="152"/>
      <c r="V87" s="152"/>
      <c r="W87" s="152"/>
      <c r="X87" s="152"/>
      <c r="Y87" s="152"/>
      <c r="Z87" s="141"/>
      <c r="AA87" s="141"/>
      <c r="AB87" s="141"/>
      <c r="AC87" s="141"/>
      <c r="AD87" s="141"/>
      <c r="AE87" s="141"/>
      <c r="AF87" s="141"/>
      <c r="AG87" s="141" t="s">
        <v>246</v>
      </c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</row>
    <row r="88" spans="1:60" outlineLevel="3" x14ac:dyDescent="0.2">
      <c r="A88" s="148"/>
      <c r="B88" s="149"/>
      <c r="C88" s="267" t="s">
        <v>313</v>
      </c>
      <c r="D88" s="268"/>
      <c r="E88" s="268"/>
      <c r="F88" s="268"/>
      <c r="G88" s="268"/>
      <c r="H88" s="152"/>
      <c r="I88" s="152"/>
      <c r="J88" s="152"/>
      <c r="K88" s="152"/>
      <c r="L88" s="152"/>
      <c r="M88" s="152"/>
      <c r="N88" s="151"/>
      <c r="O88" s="151"/>
      <c r="P88" s="151"/>
      <c r="Q88" s="151"/>
      <c r="R88" s="152"/>
      <c r="S88" s="152"/>
      <c r="T88" s="152"/>
      <c r="U88" s="152"/>
      <c r="V88" s="152"/>
      <c r="W88" s="152"/>
      <c r="X88" s="152"/>
      <c r="Y88" s="152"/>
      <c r="Z88" s="141"/>
      <c r="AA88" s="141"/>
      <c r="AB88" s="141"/>
      <c r="AC88" s="141"/>
      <c r="AD88" s="141"/>
      <c r="AE88" s="141"/>
      <c r="AF88" s="141"/>
      <c r="AG88" s="141" t="s">
        <v>246</v>
      </c>
      <c r="AH88" s="141"/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  <c r="BG88" s="141"/>
      <c r="BH88" s="141"/>
    </row>
    <row r="89" spans="1:60" outlineLevel="2" x14ac:dyDescent="0.2">
      <c r="A89" s="148"/>
      <c r="B89" s="149"/>
      <c r="C89" s="182" t="s">
        <v>713</v>
      </c>
      <c r="D89" s="154"/>
      <c r="E89" s="155"/>
      <c r="F89" s="152"/>
      <c r="G89" s="152"/>
      <c r="H89" s="152"/>
      <c r="I89" s="152"/>
      <c r="J89" s="152"/>
      <c r="K89" s="152"/>
      <c r="L89" s="152"/>
      <c r="M89" s="152"/>
      <c r="N89" s="151"/>
      <c r="O89" s="151"/>
      <c r="P89" s="151"/>
      <c r="Q89" s="151"/>
      <c r="R89" s="152"/>
      <c r="S89" s="152"/>
      <c r="T89" s="152"/>
      <c r="U89" s="152"/>
      <c r="V89" s="152"/>
      <c r="W89" s="152"/>
      <c r="X89" s="152"/>
      <c r="Y89" s="152"/>
      <c r="Z89" s="141"/>
      <c r="AA89" s="141"/>
      <c r="AB89" s="141"/>
      <c r="AC89" s="141"/>
      <c r="AD89" s="141"/>
      <c r="AE89" s="141"/>
      <c r="AF89" s="141"/>
      <c r="AG89" s="141" t="s">
        <v>241</v>
      </c>
      <c r="AH89" s="141">
        <v>0</v>
      </c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1"/>
      <c r="BH89" s="141"/>
    </row>
    <row r="90" spans="1:60" outlineLevel="3" x14ac:dyDescent="0.2">
      <c r="A90" s="148"/>
      <c r="B90" s="149"/>
      <c r="C90" s="182" t="s">
        <v>714</v>
      </c>
      <c r="D90" s="154"/>
      <c r="E90" s="155">
        <v>179.01</v>
      </c>
      <c r="F90" s="152"/>
      <c r="G90" s="152"/>
      <c r="H90" s="152"/>
      <c r="I90" s="152"/>
      <c r="J90" s="152"/>
      <c r="K90" s="152"/>
      <c r="L90" s="152"/>
      <c r="M90" s="152"/>
      <c r="N90" s="151"/>
      <c r="O90" s="151"/>
      <c r="P90" s="151"/>
      <c r="Q90" s="151"/>
      <c r="R90" s="152"/>
      <c r="S90" s="152"/>
      <c r="T90" s="152"/>
      <c r="U90" s="152"/>
      <c r="V90" s="152"/>
      <c r="W90" s="152"/>
      <c r="X90" s="152"/>
      <c r="Y90" s="152"/>
      <c r="Z90" s="141"/>
      <c r="AA90" s="141"/>
      <c r="AB90" s="141"/>
      <c r="AC90" s="141"/>
      <c r="AD90" s="141"/>
      <c r="AE90" s="141"/>
      <c r="AF90" s="141"/>
      <c r="AG90" s="141" t="s">
        <v>241</v>
      </c>
      <c r="AH90" s="141">
        <v>0</v>
      </c>
      <c r="AI90" s="141"/>
      <c r="AJ90" s="141"/>
      <c r="AK90" s="141"/>
      <c r="AL90" s="141"/>
      <c r="AM90" s="141"/>
      <c r="AN90" s="141"/>
      <c r="AO90" s="141"/>
      <c r="AP90" s="141"/>
      <c r="AQ90" s="141"/>
      <c r="AR90" s="141"/>
      <c r="AS90" s="141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141"/>
      <c r="BG90" s="141"/>
      <c r="BH90" s="141"/>
    </row>
    <row r="91" spans="1:60" outlineLevel="3" x14ac:dyDescent="0.2">
      <c r="A91" s="148"/>
      <c r="B91" s="149"/>
      <c r="C91" s="182" t="s">
        <v>715</v>
      </c>
      <c r="D91" s="154"/>
      <c r="E91" s="155">
        <v>99.59</v>
      </c>
      <c r="F91" s="152"/>
      <c r="G91" s="152"/>
      <c r="H91" s="152"/>
      <c r="I91" s="152"/>
      <c r="J91" s="152"/>
      <c r="K91" s="152"/>
      <c r="L91" s="152"/>
      <c r="M91" s="152"/>
      <c r="N91" s="151"/>
      <c r="O91" s="151"/>
      <c r="P91" s="151"/>
      <c r="Q91" s="151"/>
      <c r="R91" s="152"/>
      <c r="S91" s="152"/>
      <c r="T91" s="152"/>
      <c r="U91" s="152"/>
      <c r="V91" s="152"/>
      <c r="W91" s="152"/>
      <c r="X91" s="152"/>
      <c r="Y91" s="152"/>
      <c r="Z91" s="141"/>
      <c r="AA91" s="141"/>
      <c r="AB91" s="141"/>
      <c r="AC91" s="141"/>
      <c r="AD91" s="141"/>
      <c r="AE91" s="141"/>
      <c r="AF91" s="141"/>
      <c r="AG91" s="141" t="s">
        <v>241</v>
      </c>
      <c r="AH91" s="141">
        <v>0</v>
      </c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1"/>
      <c r="AZ91" s="141"/>
      <c r="BA91" s="141"/>
      <c r="BB91" s="141"/>
      <c r="BC91" s="141"/>
      <c r="BD91" s="141"/>
      <c r="BE91" s="141"/>
      <c r="BF91" s="141"/>
      <c r="BG91" s="141"/>
      <c r="BH91" s="141"/>
    </row>
    <row r="92" spans="1:60" outlineLevel="3" x14ac:dyDescent="0.2">
      <c r="A92" s="148"/>
      <c r="B92" s="149"/>
      <c r="C92" s="182" t="s">
        <v>716</v>
      </c>
      <c r="D92" s="154"/>
      <c r="E92" s="155">
        <v>5.86</v>
      </c>
      <c r="F92" s="152"/>
      <c r="G92" s="152"/>
      <c r="H92" s="152"/>
      <c r="I92" s="152"/>
      <c r="J92" s="152"/>
      <c r="K92" s="152"/>
      <c r="L92" s="152"/>
      <c r="M92" s="152"/>
      <c r="N92" s="151"/>
      <c r="O92" s="151"/>
      <c r="P92" s="151"/>
      <c r="Q92" s="151"/>
      <c r="R92" s="152"/>
      <c r="S92" s="152"/>
      <c r="T92" s="152"/>
      <c r="U92" s="152"/>
      <c r="V92" s="152"/>
      <c r="W92" s="152"/>
      <c r="X92" s="152"/>
      <c r="Y92" s="152"/>
      <c r="Z92" s="141"/>
      <c r="AA92" s="141"/>
      <c r="AB92" s="141"/>
      <c r="AC92" s="141"/>
      <c r="AD92" s="141"/>
      <c r="AE92" s="141"/>
      <c r="AF92" s="141"/>
      <c r="AG92" s="141" t="s">
        <v>241</v>
      </c>
      <c r="AH92" s="141">
        <v>0</v>
      </c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</row>
    <row r="93" spans="1:60" outlineLevel="3" x14ac:dyDescent="0.2">
      <c r="A93" s="148"/>
      <c r="B93" s="149"/>
      <c r="C93" s="182" t="s">
        <v>717</v>
      </c>
      <c r="D93" s="154"/>
      <c r="E93" s="155">
        <v>138.56</v>
      </c>
      <c r="F93" s="152"/>
      <c r="G93" s="152"/>
      <c r="H93" s="152"/>
      <c r="I93" s="152"/>
      <c r="J93" s="152"/>
      <c r="K93" s="152"/>
      <c r="L93" s="152"/>
      <c r="M93" s="152"/>
      <c r="N93" s="151"/>
      <c r="O93" s="151"/>
      <c r="P93" s="151"/>
      <c r="Q93" s="151"/>
      <c r="R93" s="152"/>
      <c r="S93" s="152"/>
      <c r="T93" s="152"/>
      <c r="U93" s="152"/>
      <c r="V93" s="152"/>
      <c r="W93" s="152"/>
      <c r="X93" s="152"/>
      <c r="Y93" s="152"/>
      <c r="Z93" s="141"/>
      <c r="AA93" s="141"/>
      <c r="AB93" s="141"/>
      <c r="AC93" s="141"/>
      <c r="AD93" s="141"/>
      <c r="AE93" s="141"/>
      <c r="AF93" s="141"/>
      <c r="AG93" s="141" t="s">
        <v>241</v>
      </c>
      <c r="AH93" s="141">
        <v>0</v>
      </c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</row>
    <row r="94" spans="1:60" outlineLevel="3" x14ac:dyDescent="0.2">
      <c r="A94" s="148"/>
      <c r="B94" s="149"/>
      <c r="C94" s="182" t="s">
        <v>718</v>
      </c>
      <c r="D94" s="154"/>
      <c r="E94" s="155"/>
      <c r="F94" s="152"/>
      <c r="G94" s="152"/>
      <c r="H94" s="152"/>
      <c r="I94" s="152"/>
      <c r="J94" s="152"/>
      <c r="K94" s="152"/>
      <c r="L94" s="152"/>
      <c r="M94" s="152"/>
      <c r="N94" s="151"/>
      <c r="O94" s="151"/>
      <c r="P94" s="151"/>
      <c r="Q94" s="151"/>
      <c r="R94" s="152"/>
      <c r="S94" s="152"/>
      <c r="T94" s="152"/>
      <c r="U94" s="152"/>
      <c r="V94" s="152"/>
      <c r="W94" s="152"/>
      <c r="X94" s="152"/>
      <c r="Y94" s="152"/>
      <c r="Z94" s="141"/>
      <c r="AA94" s="141"/>
      <c r="AB94" s="141"/>
      <c r="AC94" s="141"/>
      <c r="AD94" s="141"/>
      <c r="AE94" s="141"/>
      <c r="AF94" s="141"/>
      <c r="AG94" s="141" t="s">
        <v>241</v>
      </c>
      <c r="AH94" s="141">
        <v>0</v>
      </c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</row>
    <row r="95" spans="1:60" outlineLevel="3" x14ac:dyDescent="0.2">
      <c r="A95" s="148"/>
      <c r="B95" s="149"/>
      <c r="C95" s="182" t="s">
        <v>719</v>
      </c>
      <c r="D95" s="154"/>
      <c r="E95" s="155">
        <v>4.16</v>
      </c>
      <c r="F95" s="152"/>
      <c r="G95" s="152"/>
      <c r="H95" s="152"/>
      <c r="I95" s="152"/>
      <c r="J95" s="152"/>
      <c r="K95" s="152"/>
      <c r="L95" s="152"/>
      <c r="M95" s="152"/>
      <c r="N95" s="151"/>
      <c r="O95" s="151"/>
      <c r="P95" s="151"/>
      <c r="Q95" s="151"/>
      <c r="R95" s="152"/>
      <c r="S95" s="152"/>
      <c r="T95" s="152"/>
      <c r="U95" s="152"/>
      <c r="V95" s="152"/>
      <c r="W95" s="152"/>
      <c r="X95" s="152"/>
      <c r="Y95" s="152"/>
      <c r="Z95" s="141"/>
      <c r="AA95" s="141"/>
      <c r="AB95" s="141"/>
      <c r="AC95" s="141"/>
      <c r="AD95" s="141"/>
      <c r="AE95" s="141"/>
      <c r="AF95" s="141"/>
      <c r="AG95" s="141" t="s">
        <v>241</v>
      </c>
      <c r="AH95" s="141">
        <v>0</v>
      </c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41"/>
      <c r="BB95" s="141"/>
      <c r="BC95" s="141"/>
      <c r="BD95" s="141"/>
      <c r="BE95" s="141"/>
      <c r="BF95" s="141"/>
      <c r="BG95" s="141"/>
      <c r="BH95" s="141"/>
    </row>
    <row r="96" spans="1:60" ht="22.5" outlineLevel="1" x14ac:dyDescent="0.2">
      <c r="A96" s="164">
        <v>13</v>
      </c>
      <c r="B96" s="165" t="s">
        <v>720</v>
      </c>
      <c r="C96" s="181" t="s">
        <v>721</v>
      </c>
      <c r="D96" s="166" t="s">
        <v>283</v>
      </c>
      <c r="E96" s="167">
        <v>488.71</v>
      </c>
      <c r="F96" s="168"/>
      <c r="G96" s="169">
        <f>ROUND(E96*F96,2)</f>
        <v>0</v>
      </c>
      <c r="H96" s="168"/>
      <c r="I96" s="169">
        <f>ROUND(E96*H96,2)</f>
        <v>0</v>
      </c>
      <c r="J96" s="168"/>
      <c r="K96" s="169">
        <f>ROUND(E96*J96,2)</f>
        <v>0</v>
      </c>
      <c r="L96" s="169">
        <v>21</v>
      </c>
      <c r="M96" s="169">
        <f>G96*(1+L96/100)</f>
        <v>0</v>
      </c>
      <c r="N96" s="167">
        <v>1.4999999999999999E-2</v>
      </c>
      <c r="O96" s="167">
        <f>ROUND(E96*N96,2)</f>
        <v>7.33</v>
      </c>
      <c r="P96" s="167">
        <v>0</v>
      </c>
      <c r="Q96" s="167">
        <f>ROUND(E96*P96,2)</f>
        <v>0</v>
      </c>
      <c r="R96" s="169"/>
      <c r="S96" s="169" t="s">
        <v>267</v>
      </c>
      <c r="T96" s="170" t="s">
        <v>275</v>
      </c>
      <c r="U96" s="152">
        <v>0.376</v>
      </c>
      <c r="V96" s="152">
        <f>ROUND(E96*U96,2)</f>
        <v>183.75</v>
      </c>
      <c r="W96" s="152"/>
      <c r="X96" s="152" t="s">
        <v>285</v>
      </c>
      <c r="Y96" s="152" t="s">
        <v>236</v>
      </c>
      <c r="Z96" s="141"/>
      <c r="AA96" s="141"/>
      <c r="AB96" s="141"/>
      <c r="AC96" s="141"/>
      <c r="AD96" s="141"/>
      <c r="AE96" s="141"/>
      <c r="AF96" s="141"/>
      <c r="AG96" s="141" t="s">
        <v>286</v>
      </c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</row>
    <row r="97" spans="1:60" outlineLevel="2" x14ac:dyDescent="0.2">
      <c r="A97" s="148"/>
      <c r="B97" s="149"/>
      <c r="C97" s="253" t="s">
        <v>722</v>
      </c>
      <c r="D97" s="254"/>
      <c r="E97" s="254"/>
      <c r="F97" s="254"/>
      <c r="G97" s="254"/>
      <c r="H97" s="152"/>
      <c r="I97" s="152"/>
      <c r="J97" s="152"/>
      <c r="K97" s="152"/>
      <c r="L97" s="152"/>
      <c r="M97" s="152"/>
      <c r="N97" s="151"/>
      <c r="O97" s="151"/>
      <c r="P97" s="151"/>
      <c r="Q97" s="151"/>
      <c r="R97" s="152"/>
      <c r="S97" s="152"/>
      <c r="T97" s="152"/>
      <c r="U97" s="152"/>
      <c r="V97" s="152"/>
      <c r="W97" s="152"/>
      <c r="X97" s="152"/>
      <c r="Y97" s="152"/>
      <c r="Z97" s="141"/>
      <c r="AA97" s="141"/>
      <c r="AB97" s="141"/>
      <c r="AC97" s="141"/>
      <c r="AD97" s="141"/>
      <c r="AE97" s="141"/>
      <c r="AF97" s="141"/>
      <c r="AG97" s="141" t="s">
        <v>246</v>
      </c>
      <c r="AH97" s="141"/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141"/>
      <c r="AZ97" s="141"/>
      <c r="BA97" s="171" t="str">
        <f>C97</f>
        <v>Střecha bude dodána včetně potřebných kotevních prvků, těsnících pásků, ztužujících prvků, lemování, prostupů, oplechování, apod.</v>
      </c>
      <c r="BB97" s="141"/>
      <c r="BC97" s="141"/>
      <c r="BD97" s="141"/>
      <c r="BE97" s="141"/>
      <c r="BF97" s="141"/>
      <c r="BG97" s="141"/>
      <c r="BH97" s="141"/>
    </row>
    <row r="98" spans="1:60" outlineLevel="3" x14ac:dyDescent="0.2">
      <c r="A98" s="148"/>
      <c r="B98" s="149"/>
      <c r="C98" s="267" t="s">
        <v>646</v>
      </c>
      <c r="D98" s="268"/>
      <c r="E98" s="268"/>
      <c r="F98" s="268"/>
      <c r="G98" s="268"/>
      <c r="H98" s="152"/>
      <c r="I98" s="152"/>
      <c r="J98" s="152"/>
      <c r="K98" s="152"/>
      <c r="L98" s="152"/>
      <c r="M98" s="152"/>
      <c r="N98" s="151"/>
      <c r="O98" s="151"/>
      <c r="P98" s="151"/>
      <c r="Q98" s="151"/>
      <c r="R98" s="152"/>
      <c r="S98" s="152"/>
      <c r="T98" s="152"/>
      <c r="U98" s="152"/>
      <c r="V98" s="152"/>
      <c r="W98" s="152"/>
      <c r="X98" s="152"/>
      <c r="Y98" s="152"/>
      <c r="Z98" s="141"/>
      <c r="AA98" s="141"/>
      <c r="AB98" s="141"/>
      <c r="AC98" s="141"/>
      <c r="AD98" s="141"/>
      <c r="AE98" s="141"/>
      <c r="AF98" s="141"/>
      <c r="AG98" s="141" t="s">
        <v>246</v>
      </c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1"/>
      <c r="AX98" s="141"/>
      <c r="AY98" s="141"/>
      <c r="AZ98" s="141"/>
      <c r="BA98" s="141"/>
      <c r="BB98" s="141"/>
      <c r="BC98" s="141"/>
      <c r="BD98" s="141"/>
      <c r="BE98" s="141"/>
      <c r="BF98" s="141"/>
      <c r="BG98" s="141"/>
      <c r="BH98" s="141"/>
    </row>
    <row r="99" spans="1:60" outlineLevel="3" x14ac:dyDescent="0.2">
      <c r="A99" s="148"/>
      <c r="B99" s="149"/>
      <c r="C99" s="267" t="s">
        <v>647</v>
      </c>
      <c r="D99" s="268"/>
      <c r="E99" s="268"/>
      <c r="F99" s="268"/>
      <c r="G99" s="268"/>
      <c r="H99" s="152"/>
      <c r="I99" s="152"/>
      <c r="J99" s="152"/>
      <c r="K99" s="152"/>
      <c r="L99" s="152"/>
      <c r="M99" s="152"/>
      <c r="N99" s="151"/>
      <c r="O99" s="151"/>
      <c r="P99" s="151"/>
      <c r="Q99" s="151"/>
      <c r="R99" s="152"/>
      <c r="S99" s="152"/>
      <c r="T99" s="152"/>
      <c r="U99" s="152"/>
      <c r="V99" s="152"/>
      <c r="W99" s="152"/>
      <c r="X99" s="152"/>
      <c r="Y99" s="152"/>
      <c r="Z99" s="141"/>
      <c r="AA99" s="141"/>
      <c r="AB99" s="141"/>
      <c r="AC99" s="141"/>
      <c r="AD99" s="141"/>
      <c r="AE99" s="141"/>
      <c r="AF99" s="141"/>
      <c r="AG99" s="141" t="s">
        <v>246</v>
      </c>
      <c r="AH99" s="141"/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</row>
    <row r="100" spans="1:60" outlineLevel="2" x14ac:dyDescent="0.2">
      <c r="A100" s="148"/>
      <c r="B100" s="149"/>
      <c r="C100" s="182" t="s">
        <v>723</v>
      </c>
      <c r="D100" s="154"/>
      <c r="E100" s="155"/>
      <c r="F100" s="152"/>
      <c r="G100" s="152"/>
      <c r="H100" s="152"/>
      <c r="I100" s="152"/>
      <c r="J100" s="152"/>
      <c r="K100" s="152"/>
      <c r="L100" s="152"/>
      <c r="M100" s="152"/>
      <c r="N100" s="151"/>
      <c r="O100" s="151"/>
      <c r="P100" s="151"/>
      <c r="Q100" s="151"/>
      <c r="R100" s="152"/>
      <c r="S100" s="152"/>
      <c r="T100" s="152"/>
      <c r="U100" s="152"/>
      <c r="V100" s="152"/>
      <c r="W100" s="152"/>
      <c r="X100" s="152"/>
      <c r="Y100" s="152"/>
      <c r="Z100" s="141"/>
      <c r="AA100" s="141"/>
      <c r="AB100" s="141"/>
      <c r="AC100" s="141"/>
      <c r="AD100" s="141"/>
      <c r="AE100" s="141"/>
      <c r="AF100" s="141"/>
      <c r="AG100" s="141" t="s">
        <v>241</v>
      </c>
      <c r="AH100" s="141">
        <v>0</v>
      </c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</row>
    <row r="101" spans="1:60" outlineLevel="3" x14ac:dyDescent="0.2">
      <c r="A101" s="148"/>
      <c r="B101" s="149"/>
      <c r="C101" s="182" t="s">
        <v>724</v>
      </c>
      <c r="D101" s="154"/>
      <c r="E101" s="155">
        <v>29.42</v>
      </c>
      <c r="F101" s="152"/>
      <c r="G101" s="152"/>
      <c r="H101" s="152"/>
      <c r="I101" s="152"/>
      <c r="J101" s="152"/>
      <c r="K101" s="152"/>
      <c r="L101" s="152"/>
      <c r="M101" s="152"/>
      <c r="N101" s="151"/>
      <c r="O101" s="151"/>
      <c r="P101" s="151"/>
      <c r="Q101" s="151"/>
      <c r="R101" s="152"/>
      <c r="S101" s="152"/>
      <c r="T101" s="152"/>
      <c r="U101" s="152"/>
      <c r="V101" s="152"/>
      <c r="W101" s="152"/>
      <c r="X101" s="152"/>
      <c r="Y101" s="152"/>
      <c r="Z101" s="141"/>
      <c r="AA101" s="141"/>
      <c r="AB101" s="141"/>
      <c r="AC101" s="141"/>
      <c r="AD101" s="141"/>
      <c r="AE101" s="141"/>
      <c r="AF101" s="141"/>
      <c r="AG101" s="141" t="s">
        <v>241</v>
      </c>
      <c r="AH101" s="141">
        <v>0</v>
      </c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1"/>
      <c r="AZ101" s="141"/>
      <c r="BA101" s="141"/>
      <c r="BB101" s="141"/>
      <c r="BC101" s="141"/>
      <c r="BD101" s="141"/>
      <c r="BE101" s="141"/>
      <c r="BF101" s="141"/>
      <c r="BG101" s="141"/>
      <c r="BH101" s="141"/>
    </row>
    <row r="102" spans="1:60" outlineLevel="3" x14ac:dyDescent="0.2">
      <c r="A102" s="148"/>
      <c r="B102" s="149"/>
      <c r="C102" s="182" t="s">
        <v>725</v>
      </c>
      <c r="D102" s="154"/>
      <c r="E102" s="155">
        <v>32.78</v>
      </c>
      <c r="F102" s="152"/>
      <c r="G102" s="152"/>
      <c r="H102" s="152"/>
      <c r="I102" s="152"/>
      <c r="J102" s="152"/>
      <c r="K102" s="152"/>
      <c r="L102" s="152"/>
      <c r="M102" s="152"/>
      <c r="N102" s="151"/>
      <c r="O102" s="151"/>
      <c r="P102" s="151"/>
      <c r="Q102" s="151"/>
      <c r="R102" s="152"/>
      <c r="S102" s="152"/>
      <c r="T102" s="152"/>
      <c r="U102" s="152"/>
      <c r="V102" s="152"/>
      <c r="W102" s="152"/>
      <c r="X102" s="152"/>
      <c r="Y102" s="152"/>
      <c r="Z102" s="141"/>
      <c r="AA102" s="141"/>
      <c r="AB102" s="141"/>
      <c r="AC102" s="141"/>
      <c r="AD102" s="141"/>
      <c r="AE102" s="141"/>
      <c r="AF102" s="141"/>
      <c r="AG102" s="141" t="s">
        <v>241</v>
      </c>
      <c r="AH102" s="141">
        <v>0</v>
      </c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1"/>
      <c r="BE102" s="141"/>
      <c r="BF102" s="141"/>
      <c r="BG102" s="141"/>
      <c r="BH102" s="141"/>
    </row>
    <row r="103" spans="1:60" outlineLevel="3" x14ac:dyDescent="0.2">
      <c r="A103" s="148"/>
      <c r="B103" s="149"/>
      <c r="C103" s="182" t="s">
        <v>726</v>
      </c>
      <c r="D103" s="154"/>
      <c r="E103" s="155">
        <v>232.74</v>
      </c>
      <c r="F103" s="152"/>
      <c r="G103" s="152"/>
      <c r="H103" s="152"/>
      <c r="I103" s="152"/>
      <c r="J103" s="152"/>
      <c r="K103" s="152"/>
      <c r="L103" s="152"/>
      <c r="M103" s="152"/>
      <c r="N103" s="151"/>
      <c r="O103" s="151"/>
      <c r="P103" s="151"/>
      <c r="Q103" s="151"/>
      <c r="R103" s="152"/>
      <c r="S103" s="152"/>
      <c r="T103" s="152"/>
      <c r="U103" s="152"/>
      <c r="V103" s="152"/>
      <c r="W103" s="152"/>
      <c r="X103" s="152"/>
      <c r="Y103" s="152"/>
      <c r="Z103" s="141"/>
      <c r="AA103" s="141"/>
      <c r="AB103" s="141"/>
      <c r="AC103" s="141"/>
      <c r="AD103" s="141"/>
      <c r="AE103" s="141"/>
      <c r="AF103" s="141"/>
      <c r="AG103" s="141" t="s">
        <v>241</v>
      </c>
      <c r="AH103" s="141">
        <v>0</v>
      </c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1"/>
    </row>
    <row r="104" spans="1:60" outlineLevel="3" x14ac:dyDescent="0.2">
      <c r="A104" s="148"/>
      <c r="B104" s="149"/>
      <c r="C104" s="182" t="s">
        <v>727</v>
      </c>
      <c r="D104" s="154"/>
      <c r="E104" s="155">
        <v>44.8</v>
      </c>
      <c r="F104" s="152"/>
      <c r="G104" s="152"/>
      <c r="H104" s="152"/>
      <c r="I104" s="152"/>
      <c r="J104" s="152"/>
      <c r="K104" s="152"/>
      <c r="L104" s="152"/>
      <c r="M104" s="152"/>
      <c r="N104" s="151"/>
      <c r="O104" s="151"/>
      <c r="P104" s="151"/>
      <c r="Q104" s="151"/>
      <c r="R104" s="152"/>
      <c r="S104" s="152"/>
      <c r="T104" s="152"/>
      <c r="U104" s="152"/>
      <c r="V104" s="152"/>
      <c r="W104" s="152"/>
      <c r="X104" s="152"/>
      <c r="Y104" s="152"/>
      <c r="Z104" s="141"/>
      <c r="AA104" s="141"/>
      <c r="AB104" s="141"/>
      <c r="AC104" s="141"/>
      <c r="AD104" s="141"/>
      <c r="AE104" s="141"/>
      <c r="AF104" s="141"/>
      <c r="AG104" s="141" t="s">
        <v>241</v>
      </c>
      <c r="AH104" s="141">
        <v>0</v>
      </c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</row>
    <row r="105" spans="1:60" outlineLevel="3" x14ac:dyDescent="0.2">
      <c r="A105" s="148"/>
      <c r="B105" s="149"/>
      <c r="C105" s="182" t="s">
        <v>728</v>
      </c>
      <c r="D105" s="154"/>
      <c r="E105" s="155">
        <v>77.97</v>
      </c>
      <c r="F105" s="152"/>
      <c r="G105" s="152"/>
      <c r="H105" s="152"/>
      <c r="I105" s="152"/>
      <c r="J105" s="152"/>
      <c r="K105" s="152"/>
      <c r="L105" s="152"/>
      <c r="M105" s="152"/>
      <c r="N105" s="151"/>
      <c r="O105" s="151"/>
      <c r="P105" s="151"/>
      <c r="Q105" s="151"/>
      <c r="R105" s="152"/>
      <c r="S105" s="152"/>
      <c r="T105" s="152"/>
      <c r="U105" s="152"/>
      <c r="V105" s="152"/>
      <c r="W105" s="152"/>
      <c r="X105" s="152"/>
      <c r="Y105" s="152"/>
      <c r="Z105" s="141"/>
      <c r="AA105" s="141"/>
      <c r="AB105" s="141"/>
      <c r="AC105" s="141"/>
      <c r="AD105" s="141"/>
      <c r="AE105" s="141"/>
      <c r="AF105" s="141"/>
      <c r="AG105" s="141" t="s">
        <v>241</v>
      </c>
      <c r="AH105" s="141">
        <v>0</v>
      </c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</row>
    <row r="106" spans="1:60" outlineLevel="3" x14ac:dyDescent="0.2">
      <c r="A106" s="148"/>
      <c r="B106" s="149"/>
      <c r="C106" s="182" t="s">
        <v>729</v>
      </c>
      <c r="D106" s="154"/>
      <c r="E106" s="155">
        <v>71</v>
      </c>
      <c r="F106" s="152"/>
      <c r="G106" s="152"/>
      <c r="H106" s="152"/>
      <c r="I106" s="152"/>
      <c r="J106" s="152"/>
      <c r="K106" s="152"/>
      <c r="L106" s="152"/>
      <c r="M106" s="152"/>
      <c r="N106" s="151"/>
      <c r="O106" s="151"/>
      <c r="P106" s="151"/>
      <c r="Q106" s="151"/>
      <c r="R106" s="152"/>
      <c r="S106" s="152"/>
      <c r="T106" s="152"/>
      <c r="U106" s="152"/>
      <c r="V106" s="152"/>
      <c r="W106" s="152"/>
      <c r="X106" s="152"/>
      <c r="Y106" s="152"/>
      <c r="Z106" s="141"/>
      <c r="AA106" s="141"/>
      <c r="AB106" s="141"/>
      <c r="AC106" s="141"/>
      <c r="AD106" s="141"/>
      <c r="AE106" s="141"/>
      <c r="AF106" s="141"/>
      <c r="AG106" s="141" t="s">
        <v>241</v>
      </c>
      <c r="AH106" s="141">
        <v>0</v>
      </c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</row>
    <row r="107" spans="1:60" x14ac:dyDescent="0.2">
      <c r="A107" s="157" t="s">
        <v>228</v>
      </c>
      <c r="B107" s="158" t="s">
        <v>136</v>
      </c>
      <c r="C107" s="180" t="s">
        <v>137</v>
      </c>
      <c r="D107" s="159"/>
      <c r="E107" s="160"/>
      <c r="F107" s="161"/>
      <c r="G107" s="161">
        <f>SUMIF(AG108:AG137,"&lt;&gt;NOR",G108:G137)</f>
        <v>0</v>
      </c>
      <c r="H107" s="161"/>
      <c r="I107" s="161">
        <f>SUM(I108:I137)</f>
        <v>0</v>
      </c>
      <c r="J107" s="161"/>
      <c r="K107" s="161">
        <f>SUM(K108:K137)</f>
        <v>0</v>
      </c>
      <c r="L107" s="161"/>
      <c r="M107" s="161">
        <f>SUM(M108:M137)</f>
        <v>0</v>
      </c>
      <c r="N107" s="160"/>
      <c r="O107" s="160">
        <f>SUM(O108:O137)</f>
        <v>427.32</v>
      </c>
      <c r="P107" s="160"/>
      <c r="Q107" s="160">
        <f>SUM(Q108:Q137)</f>
        <v>0</v>
      </c>
      <c r="R107" s="161"/>
      <c r="S107" s="161"/>
      <c r="T107" s="162"/>
      <c r="U107" s="156"/>
      <c r="V107" s="156">
        <f>SUM(V108:V137)</f>
        <v>924.43000000000006</v>
      </c>
      <c r="W107" s="156"/>
      <c r="X107" s="156"/>
      <c r="Y107" s="156"/>
      <c r="AG107" t="s">
        <v>229</v>
      </c>
    </row>
    <row r="108" spans="1:60" outlineLevel="1" x14ac:dyDescent="0.2">
      <c r="A108" s="164">
        <v>14</v>
      </c>
      <c r="B108" s="165" t="s">
        <v>730</v>
      </c>
      <c r="C108" s="181" t="s">
        <v>731</v>
      </c>
      <c r="D108" s="166" t="s">
        <v>244</v>
      </c>
      <c r="E108" s="167">
        <v>161.6952</v>
      </c>
      <c r="F108" s="168"/>
      <c r="G108" s="169">
        <f>ROUND(E108*F108,2)</f>
        <v>0</v>
      </c>
      <c r="H108" s="168"/>
      <c r="I108" s="169">
        <f>ROUND(E108*H108,2)</f>
        <v>0</v>
      </c>
      <c r="J108" s="168"/>
      <c r="K108" s="169">
        <f>ROUND(E108*J108,2)</f>
        <v>0</v>
      </c>
      <c r="L108" s="169">
        <v>21</v>
      </c>
      <c r="M108" s="169">
        <f>G108*(1+L108/100)</f>
        <v>0</v>
      </c>
      <c r="N108" s="167">
        <v>0.02</v>
      </c>
      <c r="O108" s="167">
        <f>ROUND(E108*N108,2)</f>
        <v>3.23</v>
      </c>
      <c r="P108" s="167">
        <v>0</v>
      </c>
      <c r="Q108" s="167">
        <f>ROUND(E108*P108,2)</f>
        <v>0</v>
      </c>
      <c r="R108" s="169" t="s">
        <v>383</v>
      </c>
      <c r="S108" s="169" t="s">
        <v>234</v>
      </c>
      <c r="T108" s="170" t="s">
        <v>234</v>
      </c>
      <c r="U108" s="152">
        <v>1.35</v>
      </c>
      <c r="V108" s="152">
        <f>ROUND(E108*U108,2)</f>
        <v>218.29</v>
      </c>
      <c r="W108" s="152"/>
      <c r="X108" s="152" t="s">
        <v>285</v>
      </c>
      <c r="Y108" s="152" t="s">
        <v>236</v>
      </c>
      <c r="Z108" s="141"/>
      <c r="AA108" s="141"/>
      <c r="AB108" s="141"/>
      <c r="AC108" s="141"/>
      <c r="AD108" s="141"/>
      <c r="AE108" s="141"/>
      <c r="AF108" s="141"/>
      <c r="AG108" s="141" t="s">
        <v>286</v>
      </c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1"/>
      <c r="AZ108" s="141"/>
      <c r="BA108" s="141"/>
      <c r="BB108" s="141"/>
      <c r="BC108" s="141"/>
      <c r="BD108" s="141"/>
      <c r="BE108" s="141"/>
      <c r="BF108" s="141"/>
      <c r="BG108" s="141"/>
      <c r="BH108" s="141"/>
    </row>
    <row r="109" spans="1:60" outlineLevel="2" x14ac:dyDescent="0.2">
      <c r="A109" s="148"/>
      <c r="B109" s="149"/>
      <c r="C109" s="265" t="s">
        <v>384</v>
      </c>
      <c r="D109" s="266"/>
      <c r="E109" s="266"/>
      <c r="F109" s="266"/>
      <c r="G109" s="266"/>
      <c r="H109" s="152"/>
      <c r="I109" s="152"/>
      <c r="J109" s="152"/>
      <c r="K109" s="152"/>
      <c r="L109" s="152"/>
      <c r="M109" s="152"/>
      <c r="N109" s="151"/>
      <c r="O109" s="151"/>
      <c r="P109" s="151"/>
      <c r="Q109" s="151"/>
      <c r="R109" s="152"/>
      <c r="S109" s="152"/>
      <c r="T109" s="152"/>
      <c r="U109" s="152"/>
      <c r="V109" s="152"/>
      <c r="W109" s="152"/>
      <c r="X109" s="152"/>
      <c r="Y109" s="152"/>
      <c r="Z109" s="141"/>
      <c r="AA109" s="141"/>
      <c r="AB109" s="141"/>
      <c r="AC109" s="141"/>
      <c r="AD109" s="141"/>
      <c r="AE109" s="141"/>
      <c r="AF109" s="141"/>
      <c r="AG109" s="141" t="s">
        <v>239</v>
      </c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</row>
    <row r="110" spans="1:60" outlineLevel="1" x14ac:dyDescent="0.2">
      <c r="A110" s="164">
        <v>15</v>
      </c>
      <c r="B110" s="165" t="s">
        <v>732</v>
      </c>
      <c r="C110" s="181" t="s">
        <v>733</v>
      </c>
      <c r="D110" s="166" t="s">
        <v>244</v>
      </c>
      <c r="E110" s="167">
        <v>161.6952</v>
      </c>
      <c r="F110" s="168"/>
      <c r="G110" s="169">
        <f>ROUND(E110*F110,2)</f>
        <v>0</v>
      </c>
      <c r="H110" s="168"/>
      <c r="I110" s="169">
        <f>ROUND(E110*H110,2)</f>
        <v>0</v>
      </c>
      <c r="J110" s="168"/>
      <c r="K110" s="169">
        <f>ROUND(E110*J110,2)</f>
        <v>0</v>
      </c>
      <c r="L110" s="169">
        <v>21</v>
      </c>
      <c r="M110" s="169">
        <f>G110*(1+L110/100)</f>
        <v>0</v>
      </c>
      <c r="N110" s="167">
        <v>0</v>
      </c>
      <c r="O110" s="167">
        <f>ROUND(E110*N110,2)</f>
        <v>0</v>
      </c>
      <c r="P110" s="167">
        <v>0</v>
      </c>
      <c r="Q110" s="167">
        <f>ROUND(E110*P110,2)</f>
        <v>0</v>
      </c>
      <c r="R110" s="169" t="s">
        <v>383</v>
      </c>
      <c r="S110" s="169" t="s">
        <v>234</v>
      </c>
      <c r="T110" s="170" t="s">
        <v>234</v>
      </c>
      <c r="U110" s="152">
        <v>0.41</v>
      </c>
      <c r="V110" s="152">
        <f>ROUND(E110*U110,2)</f>
        <v>66.3</v>
      </c>
      <c r="W110" s="152"/>
      <c r="X110" s="152" t="s">
        <v>285</v>
      </c>
      <c r="Y110" s="152" t="s">
        <v>236</v>
      </c>
      <c r="Z110" s="141"/>
      <c r="AA110" s="141"/>
      <c r="AB110" s="141"/>
      <c r="AC110" s="141"/>
      <c r="AD110" s="141"/>
      <c r="AE110" s="141"/>
      <c r="AF110" s="141"/>
      <c r="AG110" s="141" t="s">
        <v>286</v>
      </c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1"/>
      <c r="AZ110" s="141"/>
      <c r="BA110" s="141"/>
      <c r="BB110" s="141"/>
      <c r="BC110" s="141"/>
      <c r="BD110" s="141"/>
      <c r="BE110" s="141"/>
      <c r="BF110" s="141"/>
      <c r="BG110" s="141"/>
      <c r="BH110" s="141"/>
    </row>
    <row r="111" spans="1:60" outlineLevel="2" x14ac:dyDescent="0.2">
      <c r="A111" s="148"/>
      <c r="B111" s="149"/>
      <c r="C111" s="265" t="s">
        <v>734</v>
      </c>
      <c r="D111" s="266"/>
      <c r="E111" s="266"/>
      <c r="F111" s="266"/>
      <c r="G111" s="266"/>
      <c r="H111" s="152"/>
      <c r="I111" s="152"/>
      <c r="J111" s="152"/>
      <c r="K111" s="152"/>
      <c r="L111" s="152"/>
      <c r="M111" s="152"/>
      <c r="N111" s="151"/>
      <c r="O111" s="151"/>
      <c r="P111" s="151"/>
      <c r="Q111" s="151"/>
      <c r="R111" s="152"/>
      <c r="S111" s="152"/>
      <c r="T111" s="152"/>
      <c r="U111" s="152"/>
      <c r="V111" s="152"/>
      <c r="W111" s="152"/>
      <c r="X111" s="152"/>
      <c r="Y111" s="152"/>
      <c r="Z111" s="141"/>
      <c r="AA111" s="141"/>
      <c r="AB111" s="141"/>
      <c r="AC111" s="141"/>
      <c r="AD111" s="141"/>
      <c r="AE111" s="141"/>
      <c r="AF111" s="141"/>
      <c r="AG111" s="141" t="s">
        <v>239</v>
      </c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1"/>
      <c r="AZ111" s="141"/>
      <c r="BA111" s="141"/>
      <c r="BB111" s="141"/>
      <c r="BC111" s="141"/>
      <c r="BD111" s="141"/>
      <c r="BE111" s="141"/>
      <c r="BF111" s="141"/>
      <c r="BG111" s="141"/>
      <c r="BH111" s="141"/>
    </row>
    <row r="112" spans="1:60" ht="22.5" outlineLevel="1" x14ac:dyDescent="0.2">
      <c r="A112" s="164">
        <v>16</v>
      </c>
      <c r="B112" s="165" t="s">
        <v>735</v>
      </c>
      <c r="C112" s="181" t="s">
        <v>736</v>
      </c>
      <c r="D112" s="166" t="s">
        <v>244</v>
      </c>
      <c r="E112" s="167">
        <v>161.6952</v>
      </c>
      <c r="F112" s="168"/>
      <c r="G112" s="169">
        <f>ROUND(E112*F112,2)</f>
        <v>0</v>
      </c>
      <c r="H112" s="168"/>
      <c r="I112" s="169">
        <f>ROUND(E112*H112,2)</f>
        <v>0</v>
      </c>
      <c r="J112" s="168"/>
      <c r="K112" s="169">
        <f>ROUND(E112*J112,2)</f>
        <v>0</v>
      </c>
      <c r="L112" s="169">
        <v>21</v>
      </c>
      <c r="M112" s="169">
        <f>G112*(1+L112/100)</f>
        <v>0</v>
      </c>
      <c r="N112" s="167">
        <v>2.5550000000000002</v>
      </c>
      <c r="O112" s="167">
        <f>ROUND(E112*N112,2)</f>
        <v>413.13</v>
      </c>
      <c r="P112" s="167">
        <v>0</v>
      </c>
      <c r="Q112" s="167">
        <f>ROUND(E112*P112,2)</f>
        <v>0</v>
      </c>
      <c r="R112" s="169" t="s">
        <v>383</v>
      </c>
      <c r="S112" s="169" t="s">
        <v>234</v>
      </c>
      <c r="T112" s="170" t="s">
        <v>234</v>
      </c>
      <c r="U112" s="152">
        <v>2.58</v>
      </c>
      <c r="V112" s="152">
        <f>ROUND(E112*U112,2)</f>
        <v>417.17</v>
      </c>
      <c r="W112" s="152"/>
      <c r="X112" s="152" t="s">
        <v>285</v>
      </c>
      <c r="Y112" s="152" t="s">
        <v>236</v>
      </c>
      <c r="Z112" s="141"/>
      <c r="AA112" s="141"/>
      <c r="AB112" s="141"/>
      <c r="AC112" s="141"/>
      <c r="AD112" s="141"/>
      <c r="AE112" s="141"/>
      <c r="AF112" s="141"/>
      <c r="AG112" s="141" t="s">
        <v>286</v>
      </c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141"/>
      <c r="BF112" s="141"/>
      <c r="BG112" s="141"/>
      <c r="BH112" s="141"/>
    </row>
    <row r="113" spans="1:60" ht="22.5" outlineLevel="2" x14ac:dyDescent="0.2">
      <c r="A113" s="148"/>
      <c r="B113" s="149"/>
      <c r="C113" s="265" t="s">
        <v>388</v>
      </c>
      <c r="D113" s="266"/>
      <c r="E113" s="266"/>
      <c r="F113" s="266"/>
      <c r="G113" s="266"/>
      <c r="H113" s="152"/>
      <c r="I113" s="152"/>
      <c r="J113" s="152"/>
      <c r="K113" s="152"/>
      <c r="L113" s="152"/>
      <c r="M113" s="152"/>
      <c r="N113" s="151"/>
      <c r="O113" s="151"/>
      <c r="P113" s="151"/>
      <c r="Q113" s="151"/>
      <c r="R113" s="152"/>
      <c r="S113" s="152"/>
      <c r="T113" s="152"/>
      <c r="U113" s="152"/>
      <c r="V113" s="152"/>
      <c r="W113" s="152"/>
      <c r="X113" s="152"/>
      <c r="Y113" s="152"/>
      <c r="Z113" s="141"/>
      <c r="AA113" s="141"/>
      <c r="AB113" s="141"/>
      <c r="AC113" s="141"/>
      <c r="AD113" s="141"/>
      <c r="AE113" s="141"/>
      <c r="AF113" s="141"/>
      <c r="AG113" s="141" t="s">
        <v>239</v>
      </c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1"/>
      <c r="AZ113" s="141"/>
      <c r="BA113" s="171" t="str">
        <f>C113</f>
        <v>hlazená dřevěným hladítkem, s vytvořením dilatačních spár v mazanině uložením dočasného dilatačního profilu, s odstraněním dočasného profilu. Bez zaplnění spáry trvalým materiálem (634 60).</v>
      </c>
      <c r="BB113" s="141"/>
      <c r="BC113" s="141"/>
      <c r="BD113" s="141"/>
      <c r="BE113" s="141"/>
      <c r="BF113" s="141"/>
      <c r="BG113" s="141"/>
      <c r="BH113" s="141"/>
    </row>
    <row r="114" spans="1:60" outlineLevel="2" x14ac:dyDescent="0.2">
      <c r="A114" s="148"/>
      <c r="B114" s="149"/>
      <c r="C114" s="182" t="s">
        <v>737</v>
      </c>
      <c r="D114" s="154"/>
      <c r="E114" s="155"/>
      <c r="F114" s="152"/>
      <c r="G114" s="152"/>
      <c r="H114" s="152"/>
      <c r="I114" s="152"/>
      <c r="J114" s="152"/>
      <c r="K114" s="152"/>
      <c r="L114" s="152"/>
      <c r="M114" s="152"/>
      <c r="N114" s="151"/>
      <c r="O114" s="151"/>
      <c r="P114" s="151"/>
      <c r="Q114" s="151"/>
      <c r="R114" s="152"/>
      <c r="S114" s="152"/>
      <c r="T114" s="152"/>
      <c r="U114" s="152"/>
      <c r="V114" s="152"/>
      <c r="W114" s="152"/>
      <c r="X114" s="152"/>
      <c r="Y114" s="152"/>
      <c r="Z114" s="141"/>
      <c r="AA114" s="141"/>
      <c r="AB114" s="141"/>
      <c r="AC114" s="141"/>
      <c r="AD114" s="141"/>
      <c r="AE114" s="141"/>
      <c r="AF114" s="141"/>
      <c r="AG114" s="141" t="s">
        <v>241</v>
      </c>
      <c r="AH114" s="141">
        <v>0</v>
      </c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1"/>
      <c r="AZ114" s="141"/>
      <c r="BA114" s="141"/>
      <c r="BB114" s="141"/>
      <c r="BC114" s="141"/>
      <c r="BD114" s="141"/>
      <c r="BE114" s="141"/>
      <c r="BF114" s="141"/>
      <c r="BG114" s="141"/>
      <c r="BH114" s="141"/>
    </row>
    <row r="115" spans="1:60" outlineLevel="3" x14ac:dyDescent="0.2">
      <c r="A115" s="148"/>
      <c r="B115" s="149"/>
      <c r="C115" s="182" t="s">
        <v>695</v>
      </c>
      <c r="D115" s="154"/>
      <c r="E115" s="155"/>
      <c r="F115" s="152"/>
      <c r="G115" s="152"/>
      <c r="H115" s="152"/>
      <c r="I115" s="152"/>
      <c r="J115" s="152"/>
      <c r="K115" s="152"/>
      <c r="L115" s="152"/>
      <c r="M115" s="152"/>
      <c r="N115" s="151"/>
      <c r="O115" s="151"/>
      <c r="P115" s="151"/>
      <c r="Q115" s="151"/>
      <c r="R115" s="152"/>
      <c r="S115" s="152"/>
      <c r="T115" s="152"/>
      <c r="U115" s="152"/>
      <c r="V115" s="152"/>
      <c r="W115" s="152"/>
      <c r="X115" s="152"/>
      <c r="Y115" s="152"/>
      <c r="Z115" s="141"/>
      <c r="AA115" s="141"/>
      <c r="AB115" s="141"/>
      <c r="AC115" s="141"/>
      <c r="AD115" s="141"/>
      <c r="AE115" s="141"/>
      <c r="AF115" s="141"/>
      <c r="AG115" s="141" t="s">
        <v>241</v>
      </c>
      <c r="AH115" s="141">
        <v>0</v>
      </c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1"/>
      <c r="AZ115" s="141"/>
      <c r="BA115" s="141"/>
      <c r="BB115" s="141"/>
      <c r="BC115" s="141"/>
      <c r="BD115" s="141"/>
      <c r="BE115" s="141"/>
      <c r="BF115" s="141"/>
      <c r="BG115" s="141"/>
      <c r="BH115" s="141"/>
    </row>
    <row r="116" spans="1:60" outlineLevel="3" x14ac:dyDescent="0.2">
      <c r="A116" s="148"/>
      <c r="B116" s="149"/>
      <c r="C116" s="182" t="s">
        <v>738</v>
      </c>
      <c r="D116" s="154"/>
      <c r="E116" s="155">
        <v>13.295999999999999</v>
      </c>
      <c r="F116" s="152"/>
      <c r="G116" s="152"/>
      <c r="H116" s="152"/>
      <c r="I116" s="152"/>
      <c r="J116" s="152"/>
      <c r="K116" s="152"/>
      <c r="L116" s="152"/>
      <c r="M116" s="152"/>
      <c r="N116" s="151"/>
      <c r="O116" s="151"/>
      <c r="P116" s="151"/>
      <c r="Q116" s="151"/>
      <c r="R116" s="152"/>
      <c r="S116" s="152"/>
      <c r="T116" s="152"/>
      <c r="U116" s="152"/>
      <c r="V116" s="152"/>
      <c r="W116" s="152"/>
      <c r="X116" s="152"/>
      <c r="Y116" s="152"/>
      <c r="Z116" s="141"/>
      <c r="AA116" s="141"/>
      <c r="AB116" s="141"/>
      <c r="AC116" s="141"/>
      <c r="AD116" s="141"/>
      <c r="AE116" s="141"/>
      <c r="AF116" s="141"/>
      <c r="AG116" s="141" t="s">
        <v>241</v>
      </c>
      <c r="AH116" s="141">
        <v>0</v>
      </c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1"/>
      <c r="AZ116" s="141"/>
      <c r="BA116" s="141"/>
      <c r="BB116" s="141"/>
      <c r="BC116" s="141"/>
      <c r="BD116" s="141"/>
      <c r="BE116" s="141"/>
      <c r="BF116" s="141"/>
      <c r="BG116" s="141"/>
      <c r="BH116" s="141"/>
    </row>
    <row r="117" spans="1:60" outlineLevel="3" x14ac:dyDescent="0.2">
      <c r="A117" s="148"/>
      <c r="B117" s="149"/>
      <c r="C117" s="182" t="s">
        <v>697</v>
      </c>
      <c r="D117" s="154"/>
      <c r="E117" s="155"/>
      <c r="F117" s="152"/>
      <c r="G117" s="152"/>
      <c r="H117" s="152"/>
      <c r="I117" s="152"/>
      <c r="J117" s="152"/>
      <c r="K117" s="152"/>
      <c r="L117" s="152"/>
      <c r="M117" s="152"/>
      <c r="N117" s="151"/>
      <c r="O117" s="151"/>
      <c r="P117" s="151"/>
      <c r="Q117" s="151"/>
      <c r="R117" s="152"/>
      <c r="S117" s="152"/>
      <c r="T117" s="152"/>
      <c r="U117" s="152"/>
      <c r="V117" s="152"/>
      <c r="W117" s="152"/>
      <c r="X117" s="152"/>
      <c r="Y117" s="152"/>
      <c r="Z117" s="141"/>
      <c r="AA117" s="141"/>
      <c r="AB117" s="141"/>
      <c r="AC117" s="141"/>
      <c r="AD117" s="141"/>
      <c r="AE117" s="141"/>
      <c r="AF117" s="141"/>
      <c r="AG117" s="141" t="s">
        <v>241</v>
      </c>
      <c r="AH117" s="141">
        <v>0</v>
      </c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1"/>
      <c r="AZ117" s="141"/>
      <c r="BA117" s="141"/>
      <c r="BB117" s="141"/>
      <c r="BC117" s="141"/>
      <c r="BD117" s="141"/>
      <c r="BE117" s="141"/>
      <c r="BF117" s="141"/>
      <c r="BG117" s="141"/>
      <c r="BH117" s="141"/>
    </row>
    <row r="118" spans="1:60" outlineLevel="3" x14ac:dyDescent="0.2">
      <c r="A118" s="148"/>
      <c r="B118" s="149"/>
      <c r="C118" s="182" t="s">
        <v>739</v>
      </c>
      <c r="D118" s="154"/>
      <c r="E118" s="155">
        <v>13.8744</v>
      </c>
      <c r="F118" s="152"/>
      <c r="G118" s="152"/>
      <c r="H118" s="152"/>
      <c r="I118" s="152"/>
      <c r="J118" s="152"/>
      <c r="K118" s="152"/>
      <c r="L118" s="152"/>
      <c r="M118" s="152"/>
      <c r="N118" s="151"/>
      <c r="O118" s="151"/>
      <c r="P118" s="151"/>
      <c r="Q118" s="151"/>
      <c r="R118" s="152"/>
      <c r="S118" s="152"/>
      <c r="T118" s="152"/>
      <c r="U118" s="152"/>
      <c r="V118" s="152"/>
      <c r="W118" s="152"/>
      <c r="X118" s="152"/>
      <c r="Y118" s="152"/>
      <c r="Z118" s="141"/>
      <c r="AA118" s="141"/>
      <c r="AB118" s="141"/>
      <c r="AC118" s="141"/>
      <c r="AD118" s="141"/>
      <c r="AE118" s="141"/>
      <c r="AF118" s="141"/>
      <c r="AG118" s="141" t="s">
        <v>241</v>
      </c>
      <c r="AH118" s="141">
        <v>0</v>
      </c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1"/>
      <c r="AZ118" s="141"/>
      <c r="BA118" s="141"/>
      <c r="BB118" s="141"/>
      <c r="BC118" s="141"/>
      <c r="BD118" s="141"/>
      <c r="BE118" s="141"/>
      <c r="BF118" s="141"/>
      <c r="BG118" s="141"/>
      <c r="BH118" s="141"/>
    </row>
    <row r="119" spans="1:60" outlineLevel="3" x14ac:dyDescent="0.2">
      <c r="A119" s="148"/>
      <c r="B119" s="149"/>
      <c r="C119" s="182" t="s">
        <v>740</v>
      </c>
      <c r="D119" s="154"/>
      <c r="E119" s="155">
        <v>23.562000000000001</v>
      </c>
      <c r="F119" s="152"/>
      <c r="G119" s="152"/>
      <c r="H119" s="152"/>
      <c r="I119" s="152"/>
      <c r="J119" s="152"/>
      <c r="K119" s="152"/>
      <c r="L119" s="152"/>
      <c r="M119" s="152"/>
      <c r="N119" s="151"/>
      <c r="O119" s="151"/>
      <c r="P119" s="151"/>
      <c r="Q119" s="151"/>
      <c r="R119" s="152"/>
      <c r="S119" s="152"/>
      <c r="T119" s="152"/>
      <c r="U119" s="152"/>
      <c r="V119" s="152"/>
      <c r="W119" s="152"/>
      <c r="X119" s="152"/>
      <c r="Y119" s="152"/>
      <c r="Z119" s="141"/>
      <c r="AA119" s="141"/>
      <c r="AB119" s="141"/>
      <c r="AC119" s="141"/>
      <c r="AD119" s="141"/>
      <c r="AE119" s="141"/>
      <c r="AF119" s="141"/>
      <c r="AG119" s="141" t="s">
        <v>241</v>
      </c>
      <c r="AH119" s="141">
        <v>0</v>
      </c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1"/>
      <c r="AZ119" s="141"/>
      <c r="BA119" s="141"/>
      <c r="BB119" s="141"/>
      <c r="BC119" s="141"/>
      <c r="BD119" s="141"/>
      <c r="BE119" s="141"/>
      <c r="BF119" s="141"/>
      <c r="BG119" s="141"/>
      <c r="BH119" s="141"/>
    </row>
    <row r="120" spans="1:60" outlineLevel="3" x14ac:dyDescent="0.2">
      <c r="A120" s="148"/>
      <c r="B120" s="149"/>
      <c r="C120" s="182" t="s">
        <v>700</v>
      </c>
      <c r="D120" s="154"/>
      <c r="E120" s="155"/>
      <c r="F120" s="152"/>
      <c r="G120" s="152"/>
      <c r="H120" s="152"/>
      <c r="I120" s="152"/>
      <c r="J120" s="152"/>
      <c r="K120" s="152"/>
      <c r="L120" s="152"/>
      <c r="M120" s="152"/>
      <c r="N120" s="151"/>
      <c r="O120" s="151"/>
      <c r="P120" s="151"/>
      <c r="Q120" s="151"/>
      <c r="R120" s="152"/>
      <c r="S120" s="152"/>
      <c r="T120" s="152"/>
      <c r="U120" s="152"/>
      <c r="V120" s="152"/>
      <c r="W120" s="152"/>
      <c r="X120" s="152"/>
      <c r="Y120" s="152"/>
      <c r="Z120" s="141"/>
      <c r="AA120" s="141"/>
      <c r="AB120" s="141"/>
      <c r="AC120" s="141"/>
      <c r="AD120" s="141"/>
      <c r="AE120" s="141"/>
      <c r="AF120" s="141"/>
      <c r="AG120" s="141" t="s">
        <v>241</v>
      </c>
      <c r="AH120" s="141">
        <v>0</v>
      </c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1"/>
      <c r="AZ120" s="141"/>
      <c r="BA120" s="141"/>
      <c r="BB120" s="141"/>
      <c r="BC120" s="141"/>
      <c r="BD120" s="141"/>
      <c r="BE120" s="141"/>
      <c r="BF120" s="141"/>
      <c r="BG120" s="141"/>
      <c r="BH120" s="141"/>
    </row>
    <row r="121" spans="1:60" outlineLevel="3" x14ac:dyDescent="0.2">
      <c r="A121" s="148"/>
      <c r="B121" s="149"/>
      <c r="C121" s="182" t="s">
        <v>741</v>
      </c>
      <c r="D121" s="154"/>
      <c r="E121" s="155">
        <v>16.249199999999998</v>
      </c>
      <c r="F121" s="152"/>
      <c r="G121" s="152"/>
      <c r="H121" s="152"/>
      <c r="I121" s="152"/>
      <c r="J121" s="152"/>
      <c r="K121" s="152"/>
      <c r="L121" s="152"/>
      <c r="M121" s="152"/>
      <c r="N121" s="151"/>
      <c r="O121" s="151"/>
      <c r="P121" s="151"/>
      <c r="Q121" s="151"/>
      <c r="R121" s="152"/>
      <c r="S121" s="152"/>
      <c r="T121" s="152"/>
      <c r="U121" s="152"/>
      <c r="V121" s="152"/>
      <c r="W121" s="152"/>
      <c r="X121" s="152"/>
      <c r="Y121" s="152"/>
      <c r="Z121" s="141"/>
      <c r="AA121" s="141"/>
      <c r="AB121" s="141"/>
      <c r="AC121" s="141"/>
      <c r="AD121" s="141"/>
      <c r="AE121" s="141"/>
      <c r="AF121" s="141"/>
      <c r="AG121" s="141" t="s">
        <v>241</v>
      </c>
      <c r="AH121" s="141">
        <v>0</v>
      </c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1"/>
      <c r="AW121" s="141"/>
      <c r="AX121" s="141"/>
      <c r="AY121" s="141"/>
      <c r="AZ121" s="141"/>
      <c r="BA121" s="141"/>
      <c r="BB121" s="141"/>
      <c r="BC121" s="141"/>
      <c r="BD121" s="141"/>
      <c r="BE121" s="141"/>
      <c r="BF121" s="141"/>
      <c r="BG121" s="141"/>
      <c r="BH121" s="141"/>
    </row>
    <row r="122" spans="1:60" outlineLevel="3" x14ac:dyDescent="0.2">
      <c r="A122" s="148"/>
      <c r="B122" s="149"/>
      <c r="C122" s="182" t="s">
        <v>702</v>
      </c>
      <c r="D122" s="154"/>
      <c r="E122" s="155"/>
      <c r="F122" s="152"/>
      <c r="G122" s="152"/>
      <c r="H122" s="152"/>
      <c r="I122" s="152"/>
      <c r="J122" s="152"/>
      <c r="K122" s="152"/>
      <c r="L122" s="152"/>
      <c r="M122" s="152"/>
      <c r="N122" s="151"/>
      <c r="O122" s="151"/>
      <c r="P122" s="151"/>
      <c r="Q122" s="151"/>
      <c r="R122" s="152"/>
      <c r="S122" s="152"/>
      <c r="T122" s="152"/>
      <c r="U122" s="152"/>
      <c r="V122" s="152"/>
      <c r="W122" s="152"/>
      <c r="X122" s="152"/>
      <c r="Y122" s="152"/>
      <c r="Z122" s="141"/>
      <c r="AA122" s="141"/>
      <c r="AB122" s="141"/>
      <c r="AC122" s="141"/>
      <c r="AD122" s="141"/>
      <c r="AE122" s="141"/>
      <c r="AF122" s="141"/>
      <c r="AG122" s="141" t="s">
        <v>241</v>
      </c>
      <c r="AH122" s="141">
        <v>0</v>
      </c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  <c r="AU122" s="141"/>
      <c r="AV122" s="141"/>
      <c r="AW122" s="141"/>
      <c r="AX122" s="141"/>
      <c r="AY122" s="141"/>
      <c r="AZ122" s="141"/>
      <c r="BA122" s="141"/>
      <c r="BB122" s="141"/>
      <c r="BC122" s="141"/>
      <c r="BD122" s="141"/>
      <c r="BE122" s="141"/>
      <c r="BF122" s="141"/>
      <c r="BG122" s="141"/>
      <c r="BH122" s="141"/>
    </row>
    <row r="123" spans="1:60" outlineLevel="3" x14ac:dyDescent="0.2">
      <c r="A123" s="148"/>
      <c r="B123" s="149"/>
      <c r="C123" s="182" t="s">
        <v>742</v>
      </c>
      <c r="D123" s="154"/>
      <c r="E123" s="155">
        <v>58.569600000000001</v>
      </c>
      <c r="F123" s="152"/>
      <c r="G123" s="152"/>
      <c r="H123" s="152"/>
      <c r="I123" s="152"/>
      <c r="J123" s="152"/>
      <c r="K123" s="152"/>
      <c r="L123" s="152"/>
      <c r="M123" s="152"/>
      <c r="N123" s="151"/>
      <c r="O123" s="151"/>
      <c r="P123" s="151"/>
      <c r="Q123" s="151"/>
      <c r="R123" s="152"/>
      <c r="S123" s="152"/>
      <c r="T123" s="152"/>
      <c r="U123" s="152"/>
      <c r="V123" s="152"/>
      <c r="W123" s="152"/>
      <c r="X123" s="152"/>
      <c r="Y123" s="152"/>
      <c r="Z123" s="141"/>
      <c r="AA123" s="141"/>
      <c r="AB123" s="141"/>
      <c r="AC123" s="141"/>
      <c r="AD123" s="141"/>
      <c r="AE123" s="141"/>
      <c r="AF123" s="141"/>
      <c r="AG123" s="141" t="s">
        <v>241</v>
      </c>
      <c r="AH123" s="141">
        <v>0</v>
      </c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  <c r="AU123" s="141"/>
      <c r="AV123" s="141"/>
      <c r="AW123" s="141"/>
      <c r="AX123" s="141"/>
      <c r="AY123" s="141"/>
      <c r="AZ123" s="141"/>
      <c r="BA123" s="141"/>
      <c r="BB123" s="141"/>
      <c r="BC123" s="141"/>
      <c r="BD123" s="141"/>
      <c r="BE123" s="141"/>
      <c r="BF123" s="141"/>
      <c r="BG123" s="141"/>
      <c r="BH123" s="141"/>
    </row>
    <row r="124" spans="1:60" outlineLevel="3" x14ac:dyDescent="0.2">
      <c r="A124" s="148"/>
      <c r="B124" s="149"/>
      <c r="C124" s="182" t="s">
        <v>743</v>
      </c>
      <c r="D124" s="154"/>
      <c r="E124" s="155"/>
      <c r="F124" s="152"/>
      <c r="G124" s="152"/>
      <c r="H124" s="152"/>
      <c r="I124" s="152"/>
      <c r="J124" s="152"/>
      <c r="K124" s="152"/>
      <c r="L124" s="152"/>
      <c r="M124" s="152"/>
      <c r="N124" s="151"/>
      <c r="O124" s="151"/>
      <c r="P124" s="151"/>
      <c r="Q124" s="151"/>
      <c r="R124" s="152"/>
      <c r="S124" s="152"/>
      <c r="T124" s="152"/>
      <c r="U124" s="152"/>
      <c r="V124" s="152"/>
      <c r="W124" s="152"/>
      <c r="X124" s="152"/>
      <c r="Y124" s="152"/>
      <c r="Z124" s="141"/>
      <c r="AA124" s="141"/>
      <c r="AB124" s="141"/>
      <c r="AC124" s="141"/>
      <c r="AD124" s="141"/>
      <c r="AE124" s="141"/>
      <c r="AF124" s="141"/>
      <c r="AG124" s="141" t="s">
        <v>241</v>
      </c>
      <c r="AH124" s="141">
        <v>0</v>
      </c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  <c r="AU124" s="141"/>
      <c r="AV124" s="141"/>
      <c r="AW124" s="141"/>
      <c r="AX124" s="141"/>
      <c r="AY124" s="141"/>
      <c r="AZ124" s="141"/>
      <c r="BA124" s="141"/>
      <c r="BB124" s="141"/>
      <c r="BC124" s="141"/>
      <c r="BD124" s="141"/>
      <c r="BE124" s="141"/>
      <c r="BF124" s="141"/>
      <c r="BG124" s="141"/>
      <c r="BH124" s="141"/>
    </row>
    <row r="125" spans="1:60" outlineLevel="3" x14ac:dyDescent="0.2">
      <c r="A125" s="148"/>
      <c r="B125" s="149"/>
      <c r="C125" s="182" t="s">
        <v>744</v>
      </c>
      <c r="D125" s="154"/>
      <c r="E125" s="155">
        <v>18.4956</v>
      </c>
      <c r="F125" s="152"/>
      <c r="G125" s="152"/>
      <c r="H125" s="152"/>
      <c r="I125" s="152"/>
      <c r="J125" s="152"/>
      <c r="K125" s="152"/>
      <c r="L125" s="152"/>
      <c r="M125" s="152"/>
      <c r="N125" s="151"/>
      <c r="O125" s="151"/>
      <c r="P125" s="151"/>
      <c r="Q125" s="151"/>
      <c r="R125" s="152"/>
      <c r="S125" s="152"/>
      <c r="T125" s="152"/>
      <c r="U125" s="152"/>
      <c r="V125" s="152"/>
      <c r="W125" s="152"/>
      <c r="X125" s="152"/>
      <c r="Y125" s="152"/>
      <c r="Z125" s="141"/>
      <c r="AA125" s="141"/>
      <c r="AB125" s="141"/>
      <c r="AC125" s="141"/>
      <c r="AD125" s="141"/>
      <c r="AE125" s="141"/>
      <c r="AF125" s="141"/>
      <c r="AG125" s="141" t="s">
        <v>241</v>
      </c>
      <c r="AH125" s="141">
        <v>0</v>
      </c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  <c r="AU125" s="141"/>
      <c r="AV125" s="141"/>
      <c r="AW125" s="141"/>
      <c r="AX125" s="141"/>
      <c r="AY125" s="141"/>
      <c r="AZ125" s="141"/>
      <c r="BA125" s="141"/>
      <c r="BB125" s="141"/>
      <c r="BC125" s="141"/>
      <c r="BD125" s="141"/>
      <c r="BE125" s="141"/>
      <c r="BF125" s="141"/>
      <c r="BG125" s="141"/>
      <c r="BH125" s="141"/>
    </row>
    <row r="126" spans="1:60" outlineLevel="3" x14ac:dyDescent="0.2">
      <c r="A126" s="148"/>
      <c r="B126" s="149"/>
      <c r="C126" s="182" t="s">
        <v>704</v>
      </c>
      <c r="D126" s="154"/>
      <c r="E126" s="155"/>
      <c r="F126" s="152"/>
      <c r="G126" s="152"/>
      <c r="H126" s="152"/>
      <c r="I126" s="152"/>
      <c r="J126" s="152"/>
      <c r="K126" s="152"/>
      <c r="L126" s="152"/>
      <c r="M126" s="152"/>
      <c r="N126" s="151"/>
      <c r="O126" s="151"/>
      <c r="P126" s="151"/>
      <c r="Q126" s="151"/>
      <c r="R126" s="152"/>
      <c r="S126" s="152"/>
      <c r="T126" s="152"/>
      <c r="U126" s="152"/>
      <c r="V126" s="152"/>
      <c r="W126" s="152"/>
      <c r="X126" s="152"/>
      <c r="Y126" s="152"/>
      <c r="Z126" s="141"/>
      <c r="AA126" s="141"/>
      <c r="AB126" s="141"/>
      <c r="AC126" s="141"/>
      <c r="AD126" s="141"/>
      <c r="AE126" s="141"/>
      <c r="AF126" s="141"/>
      <c r="AG126" s="141" t="s">
        <v>241</v>
      </c>
      <c r="AH126" s="141">
        <v>0</v>
      </c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  <c r="AU126" s="141"/>
      <c r="AV126" s="141"/>
      <c r="AW126" s="141"/>
      <c r="AX126" s="141"/>
      <c r="AY126" s="141"/>
      <c r="AZ126" s="141"/>
      <c r="BA126" s="141"/>
      <c r="BB126" s="141"/>
      <c r="BC126" s="141"/>
      <c r="BD126" s="141"/>
      <c r="BE126" s="141"/>
      <c r="BF126" s="141"/>
      <c r="BG126" s="141"/>
      <c r="BH126" s="141"/>
    </row>
    <row r="127" spans="1:60" outlineLevel="3" x14ac:dyDescent="0.2">
      <c r="A127" s="148"/>
      <c r="B127" s="149"/>
      <c r="C127" s="182" t="s">
        <v>745</v>
      </c>
      <c r="D127" s="154"/>
      <c r="E127" s="155">
        <v>9.4583999999999993</v>
      </c>
      <c r="F127" s="152"/>
      <c r="G127" s="152"/>
      <c r="H127" s="152"/>
      <c r="I127" s="152"/>
      <c r="J127" s="152"/>
      <c r="K127" s="152"/>
      <c r="L127" s="152"/>
      <c r="M127" s="152"/>
      <c r="N127" s="151"/>
      <c r="O127" s="151"/>
      <c r="P127" s="151"/>
      <c r="Q127" s="151"/>
      <c r="R127" s="152"/>
      <c r="S127" s="152"/>
      <c r="T127" s="152"/>
      <c r="U127" s="152"/>
      <c r="V127" s="152"/>
      <c r="W127" s="152"/>
      <c r="X127" s="152"/>
      <c r="Y127" s="152"/>
      <c r="Z127" s="141"/>
      <c r="AA127" s="141"/>
      <c r="AB127" s="141"/>
      <c r="AC127" s="141"/>
      <c r="AD127" s="141"/>
      <c r="AE127" s="141"/>
      <c r="AF127" s="141"/>
      <c r="AG127" s="141" t="s">
        <v>241</v>
      </c>
      <c r="AH127" s="141">
        <v>0</v>
      </c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  <c r="AU127" s="141"/>
      <c r="AV127" s="141"/>
      <c r="AW127" s="141"/>
      <c r="AX127" s="141"/>
      <c r="AY127" s="141"/>
      <c r="AZ127" s="141"/>
      <c r="BA127" s="141"/>
      <c r="BB127" s="141"/>
      <c r="BC127" s="141"/>
      <c r="BD127" s="141"/>
      <c r="BE127" s="141"/>
      <c r="BF127" s="141"/>
      <c r="BG127" s="141"/>
      <c r="BH127" s="141"/>
    </row>
    <row r="128" spans="1:60" outlineLevel="3" x14ac:dyDescent="0.2">
      <c r="A128" s="148"/>
      <c r="B128" s="149"/>
      <c r="C128" s="182" t="s">
        <v>746</v>
      </c>
      <c r="D128" s="154"/>
      <c r="E128" s="155"/>
      <c r="F128" s="152"/>
      <c r="G128" s="152"/>
      <c r="H128" s="152"/>
      <c r="I128" s="152"/>
      <c r="J128" s="152"/>
      <c r="K128" s="152"/>
      <c r="L128" s="152"/>
      <c r="M128" s="152"/>
      <c r="N128" s="151"/>
      <c r="O128" s="151"/>
      <c r="P128" s="151"/>
      <c r="Q128" s="151"/>
      <c r="R128" s="152"/>
      <c r="S128" s="152"/>
      <c r="T128" s="152"/>
      <c r="U128" s="152"/>
      <c r="V128" s="152"/>
      <c r="W128" s="152"/>
      <c r="X128" s="152"/>
      <c r="Y128" s="152"/>
      <c r="Z128" s="141"/>
      <c r="AA128" s="141"/>
      <c r="AB128" s="141"/>
      <c r="AC128" s="141"/>
      <c r="AD128" s="141"/>
      <c r="AE128" s="141"/>
      <c r="AF128" s="141"/>
      <c r="AG128" s="141" t="s">
        <v>241</v>
      </c>
      <c r="AH128" s="141">
        <v>0</v>
      </c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/>
      <c r="AX128" s="141"/>
      <c r="AY128" s="141"/>
      <c r="AZ128" s="141"/>
      <c r="BA128" s="141"/>
      <c r="BB128" s="141"/>
      <c r="BC128" s="141"/>
      <c r="BD128" s="141"/>
      <c r="BE128" s="141"/>
      <c r="BF128" s="141"/>
      <c r="BG128" s="141"/>
      <c r="BH128" s="141"/>
    </row>
    <row r="129" spans="1:60" outlineLevel="3" x14ac:dyDescent="0.2">
      <c r="A129" s="148"/>
      <c r="B129" s="149"/>
      <c r="C129" s="182" t="s">
        <v>747</v>
      </c>
      <c r="D129" s="154"/>
      <c r="E129" s="155">
        <v>8.19</v>
      </c>
      <c r="F129" s="152"/>
      <c r="G129" s="152"/>
      <c r="H129" s="152"/>
      <c r="I129" s="152"/>
      <c r="J129" s="152"/>
      <c r="K129" s="152"/>
      <c r="L129" s="152"/>
      <c r="M129" s="152"/>
      <c r="N129" s="151"/>
      <c r="O129" s="151"/>
      <c r="P129" s="151"/>
      <c r="Q129" s="151"/>
      <c r="R129" s="152"/>
      <c r="S129" s="152"/>
      <c r="T129" s="152"/>
      <c r="U129" s="152"/>
      <c r="V129" s="152"/>
      <c r="W129" s="152"/>
      <c r="X129" s="152"/>
      <c r="Y129" s="152"/>
      <c r="Z129" s="141"/>
      <c r="AA129" s="141"/>
      <c r="AB129" s="141"/>
      <c r="AC129" s="141"/>
      <c r="AD129" s="141"/>
      <c r="AE129" s="141"/>
      <c r="AF129" s="141"/>
      <c r="AG129" s="141" t="s">
        <v>241</v>
      </c>
      <c r="AH129" s="141">
        <v>0</v>
      </c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1"/>
      <c r="AZ129" s="141"/>
      <c r="BA129" s="141"/>
      <c r="BB129" s="141"/>
      <c r="BC129" s="141"/>
      <c r="BD129" s="141"/>
      <c r="BE129" s="141"/>
      <c r="BF129" s="141"/>
      <c r="BG129" s="141"/>
      <c r="BH129" s="141"/>
    </row>
    <row r="130" spans="1:60" ht="22.5" outlineLevel="1" x14ac:dyDescent="0.2">
      <c r="A130" s="164">
        <v>17</v>
      </c>
      <c r="B130" s="165" t="s">
        <v>748</v>
      </c>
      <c r="C130" s="181" t="s">
        <v>749</v>
      </c>
      <c r="D130" s="166" t="s">
        <v>274</v>
      </c>
      <c r="E130" s="167">
        <v>7.1145899999999997</v>
      </c>
      <c r="F130" s="168"/>
      <c r="G130" s="169">
        <f>ROUND(E130*F130,2)</f>
        <v>0</v>
      </c>
      <c r="H130" s="168"/>
      <c r="I130" s="169">
        <f>ROUND(E130*H130,2)</f>
        <v>0</v>
      </c>
      <c r="J130" s="168"/>
      <c r="K130" s="169">
        <f>ROUND(E130*J130,2)</f>
        <v>0</v>
      </c>
      <c r="L130" s="169">
        <v>21</v>
      </c>
      <c r="M130" s="169">
        <f>G130*(1+L130/100)</f>
        <v>0</v>
      </c>
      <c r="N130" s="167">
        <v>1.08961</v>
      </c>
      <c r="O130" s="167">
        <f>ROUND(E130*N130,2)</f>
        <v>7.75</v>
      </c>
      <c r="P130" s="167">
        <v>0</v>
      </c>
      <c r="Q130" s="167">
        <f>ROUND(E130*P130,2)</f>
        <v>0</v>
      </c>
      <c r="R130" s="169" t="s">
        <v>383</v>
      </c>
      <c r="S130" s="169" t="s">
        <v>234</v>
      </c>
      <c r="T130" s="170" t="s">
        <v>234</v>
      </c>
      <c r="U130" s="152">
        <v>15.231</v>
      </c>
      <c r="V130" s="152">
        <f>ROUND(E130*U130,2)</f>
        <v>108.36</v>
      </c>
      <c r="W130" s="152"/>
      <c r="X130" s="152" t="s">
        <v>285</v>
      </c>
      <c r="Y130" s="152" t="s">
        <v>236</v>
      </c>
      <c r="Z130" s="141"/>
      <c r="AA130" s="141"/>
      <c r="AB130" s="141"/>
      <c r="AC130" s="141"/>
      <c r="AD130" s="141"/>
      <c r="AE130" s="141"/>
      <c r="AF130" s="141"/>
      <c r="AG130" s="141" t="s">
        <v>286</v>
      </c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  <c r="AU130" s="141"/>
      <c r="AV130" s="141"/>
      <c r="AW130" s="141"/>
      <c r="AX130" s="141"/>
      <c r="AY130" s="141"/>
      <c r="AZ130" s="141"/>
      <c r="BA130" s="141"/>
      <c r="BB130" s="141"/>
      <c r="BC130" s="141"/>
      <c r="BD130" s="141"/>
      <c r="BE130" s="141"/>
      <c r="BF130" s="141"/>
      <c r="BG130" s="141"/>
      <c r="BH130" s="141"/>
    </row>
    <row r="131" spans="1:60" outlineLevel="2" x14ac:dyDescent="0.2">
      <c r="A131" s="148"/>
      <c r="B131" s="149"/>
      <c r="C131" s="265" t="s">
        <v>750</v>
      </c>
      <c r="D131" s="266"/>
      <c r="E131" s="266"/>
      <c r="F131" s="266"/>
      <c r="G131" s="266"/>
      <c r="H131" s="152"/>
      <c r="I131" s="152"/>
      <c r="J131" s="152"/>
      <c r="K131" s="152"/>
      <c r="L131" s="152"/>
      <c r="M131" s="152"/>
      <c r="N131" s="151"/>
      <c r="O131" s="151"/>
      <c r="P131" s="151"/>
      <c r="Q131" s="151"/>
      <c r="R131" s="152"/>
      <c r="S131" s="152"/>
      <c r="T131" s="152"/>
      <c r="U131" s="152"/>
      <c r="V131" s="152"/>
      <c r="W131" s="152"/>
      <c r="X131" s="152"/>
      <c r="Y131" s="152"/>
      <c r="Z131" s="141"/>
      <c r="AA131" s="141"/>
      <c r="AB131" s="141"/>
      <c r="AC131" s="141"/>
      <c r="AD131" s="141"/>
      <c r="AE131" s="141"/>
      <c r="AF131" s="141"/>
      <c r="AG131" s="141" t="s">
        <v>239</v>
      </c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  <c r="AU131" s="141"/>
      <c r="AV131" s="141"/>
      <c r="AW131" s="141"/>
      <c r="AX131" s="141"/>
      <c r="AY131" s="141"/>
      <c r="AZ131" s="141"/>
      <c r="BA131" s="141"/>
      <c r="BB131" s="141"/>
      <c r="BC131" s="141"/>
      <c r="BD131" s="141"/>
      <c r="BE131" s="141"/>
      <c r="BF131" s="141"/>
      <c r="BG131" s="141"/>
      <c r="BH131" s="141"/>
    </row>
    <row r="132" spans="1:60" outlineLevel="2" x14ac:dyDescent="0.2">
      <c r="A132" s="148"/>
      <c r="B132" s="149"/>
      <c r="C132" s="182" t="s">
        <v>751</v>
      </c>
      <c r="D132" s="154"/>
      <c r="E132" s="155">
        <v>7.1145899999999997</v>
      </c>
      <c r="F132" s="152"/>
      <c r="G132" s="152"/>
      <c r="H132" s="152"/>
      <c r="I132" s="152"/>
      <c r="J132" s="152"/>
      <c r="K132" s="152"/>
      <c r="L132" s="152"/>
      <c r="M132" s="152"/>
      <c r="N132" s="151"/>
      <c r="O132" s="151"/>
      <c r="P132" s="151"/>
      <c r="Q132" s="151"/>
      <c r="R132" s="152"/>
      <c r="S132" s="152"/>
      <c r="T132" s="152"/>
      <c r="U132" s="152"/>
      <c r="V132" s="152"/>
      <c r="W132" s="152"/>
      <c r="X132" s="152"/>
      <c r="Y132" s="152"/>
      <c r="Z132" s="141"/>
      <c r="AA132" s="141"/>
      <c r="AB132" s="141"/>
      <c r="AC132" s="141"/>
      <c r="AD132" s="141"/>
      <c r="AE132" s="141"/>
      <c r="AF132" s="141"/>
      <c r="AG132" s="141" t="s">
        <v>241</v>
      </c>
      <c r="AH132" s="141">
        <v>0</v>
      </c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1"/>
      <c r="AZ132" s="141"/>
      <c r="BA132" s="141"/>
      <c r="BB132" s="141"/>
      <c r="BC132" s="141"/>
      <c r="BD132" s="141"/>
      <c r="BE132" s="141"/>
      <c r="BF132" s="141"/>
      <c r="BG132" s="141"/>
      <c r="BH132" s="141"/>
    </row>
    <row r="133" spans="1:60" outlineLevel="1" x14ac:dyDescent="0.2">
      <c r="A133" s="164">
        <v>18</v>
      </c>
      <c r="B133" s="165" t="s">
        <v>752</v>
      </c>
      <c r="C133" s="181" t="s">
        <v>753</v>
      </c>
      <c r="D133" s="166" t="s">
        <v>283</v>
      </c>
      <c r="E133" s="167">
        <v>642.21</v>
      </c>
      <c r="F133" s="168"/>
      <c r="G133" s="169">
        <f>ROUND(E133*F133,2)</f>
        <v>0</v>
      </c>
      <c r="H133" s="168"/>
      <c r="I133" s="169">
        <f>ROUND(E133*H133,2)</f>
        <v>0</v>
      </c>
      <c r="J133" s="168"/>
      <c r="K133" s="169">
        <f>ROUND(E133*J133,2)</f>
        <v>0</v>
      </c>
      <c r="L133" s="169">
        <v>21</v>
      </c>
      <c r="M133" s="169">
        <f>G133*(1+L133/100)</f>
        <v>0</v>
      </c>
      <c r="N133" s="167">
        <v>5.0000000000000001E-3</v>
      </c>
      <c r="O133" s="167">
        <f>ROUND(E133*N133,2)</f>
        <v>3.21</v>
      </c>
      <c r="P133" s="167">
        <v>0</v>
      </c>
      <c r="Q133" s="167">
        <f>ROUND(E133*P133,2)</f>
        <v>0</v>
      </c>
      <c r="R133" s="169"/>
      <c r="S133" s="169" t="s">
        <v>267</v>
      </c>
      <c r="T133" s="170" t="s">
        <v>275</v>
      </c>
      <c r="U133" s="152">
        <v>0.17799999999999999</v>
      </c>
      <c r="V133" s="152">
        <f>ROUND(E133*U133,2)</f>
        <v>114.31</v>
      </c>
      <c r="W133" s="152"/>
      <c r="X133" s="152" t="s">
        <v>285</v>
      </c>
      <c r="Y133" s="152" t="s">
        <v>236</v>
      </c>
      <c r="Z133" s="141"/>
      <c r="AA133" s="141"/>
      <c r="AB133" s="141"/>
      <c r="AC133" s="141"/>
      <c r="AD133" s="141"/>
      <c r="AE133" s="141"/>
      <c r="AF133" s="141"/>
      <c r="AG133" s="141" t="s">
        <v>286</v>
      </c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  <c r="AU133" s="141"/>
      <c r="AV133" s="141"/>
      <c r="AW133" s="141"/>
      <c r="AX133" s="141"/>
      <c r="AY133" s="141"/>
      <c r="AZ133" s="141"/>
      <c r="BA133" s="141"/>
      <c r="BB133" s="141"/>
      <c r="BC133" s="141"/>
      <c r="BD133" s="141"/>
      <c r="BE133" s="141"/>
      <c r="BF133" s="141"/>
      <c r="BG133" s="141"/>
      <c r="BH133" s="141"/>
    </row>
    <row r="134" spans="1:60" outlineLevel="2" x14ac:dyDescent="0.2">
      <c r="A134" s="148"/>
      <c r="B134" s="149"/>
      <c r="C134" s="182" t="s">
        <v>743</v>
      </c>
      <c r="D134" s="154"/>
      <c r="E134" s="155"/>
      <c r="F134" s="152"/>
      <c r="G134" s="152"/>
      <c r="H134" s="152"/>
      <c r="I134" s="152"/>
      <c r="J134" s="152"/>
      <c r="K134" s="152"/>
      <c r="L134" s="152"/>
      <c r="M134" s="152"/>
      <c r="N134" s="151"/>
      <c r="O134" s="151"/>
      <c r="P134" s="151"/>
      <c r="Q134" s="151"/>
      <c r="R134" s="152"/>
      <c r="S134" s="152"/>
      <c r="T134" s="152"/>
      <c r="U134" s="152"/>
      <c r="V134" s="152"/>
      <c r="W134" s="152"/>
      <c r="X134" s="152"/>
      <c r="Y134" s="152"/>
      <c r="Z134" s="141"/>
      <c r="AA134" s="141"/>
      <c r="AB134" s="141"/>
      <c r="AC134" s="141"/>
      <c r="AD134" s="141"/>
      <c r="AE134" s="141"/>
      <c r="AF134" s="141"/>
      <c r="AG134" s="141" t="s">
        <v>241</v>
      </c>
      <c r="AH134" s="141">
        <v>0</v>
      </c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1"/>
      <c r="AZ134" s="141"/>
      <c r="BA134" s="141"/>
      <c r="BB134" s="141"/>
      <c r="BC134" s="141"/>
      <c r="BD134" s="141"/>
      <c r="BE134" s="141"/>
      <c r="BF134" s="141"/>
      <c r="BG134" s="141"/>
      <c r="BH134" s="141"/>
    </row>
    <row r="135" spans="1:60" outlineLevel="3" x14ac:dyDescent="0.2">
      <c r="A135" s="148"/>
      <c r="B135" s="149"/>
      <c r="C135" s="182" t="s">
        <v>754</v>
      </c>
      <c r="D135" s="154"/>
      <c r="E135" s="155">
        <v>154.13</v>
      </c>
      <c r="F135" s="152"/>
      <c r="G135" s="152"/>
      <c r="H135" s="152"/>
      <c r="I135" s="152"/>
      <c r="J135" s="152"/>
      <c r="K135" s="152"/>
      <c r="L135" s="152"/>
      <c r="M135" s="152"/>
      <c r="N135" s="151"/>
      <c r="O135" s="151"/>
      <c r="P135" s="151"/>
      <c r="Q135" s="151"/>
      <c r="R135" s="152"/>
      <c r="S135" s="152"/>
      <c r="T135" s="152"/>
      <c r="U135" s="152"/>
      <c r="V135" s="152"/>
      <c r="W135" s="152"/>
      <c r="X135" s="152"/>
      <c r="Y135" s="152"/>
      <c r="Z135" s="141"/>
      <c r="AA135" s="141"/>
      <c r="AB135" s="141"/>
      <c r="AC135" s="141"/>
      <c r="AD135" s="141"/>
      <c r="AE135" s="141"/>
      <c r="AF135" s="141"/>
      <c r="AG135" s="141" t="s">
        <v>241</v>
      </c>
      <c r="AH135" s="141">
        <v>0</v>
      </c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  <c r="AU135" s="141"/>
      <c r="AV135" s="141"/>
      <c r="AW135" s="141"/>
      <c r="AX135" s="141"/>
      <c r="AY135" s="141"/>
      <c r="AZ135" s="141"/>
      <c r="BA135" s="141"/>
      <c r="BB135" s="141"/>
      <c r="BC135" s="141"/>
      <c r="BD135" s="141"/>
      <c r="BE135" s="141"/>
      <c r="BF135" s="141"/>
      <c r="BG135" s="141"/>
      <c r="BH135" s="141"/>
    </row>
    <row r="136" spans="1:60" outlineLevel="3" x14ac:dyDescent="0.2">
      <c r="A136" s="148"/>
      <c r="B136" s="149"/>
      <c r="C136" s="182" t="s">
        <v>702</v>
      </c>
      <c r="D136" s="154"/>
      <c r="E136" s="155"/>
      <c r="F136" s="152"/>
      <c r="G136" s="152"/>
      <c r="H136" s="152"/>
      <c r="I136" s="152"/>
      <c r="J136" s="152"/>
      <c r="K136" s="152"/>
      <c r="L136" s="152"/>
      <c r="M136" s="152"/>
      <c r="N136" s="151"/>
      <c r="O136" s="151"/>
      <c r="P136" s="151"/>
      <c r="Q136" s="151"/>
      <c r="R136" s="152"/>
      <c r="S136" s="152"/>
      <c r="T136" s="152"/>
      <c r="U136" s="152"/>
      <c r="V136" s="152"/>
      <c r="W136" s="152"/>
      <c r="X136" s="152"/>
      <c r="Y136" s="152"/>
      <c r="Z136" s="141"/>
      <c r="AA136" s="141"/>
      <c r="AB136" s="141"/>
      <c r="AC136" s="141"/>
      <c r="AD136" s="141"/>
      <c r="AE136" s="141"/>
      <c r="AF136" s="141"/>
      <c r="AG136" s="141" t="s">
        <v>241</v>
      </c>
      <c r="AH136" s="141">
        <v>0</v>
      </c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  <c r="AU136" s="141"/>
      <c r="AV136" s="141"/>
      <c r="AW136" s="141"/>
      <c r="AX136" s="141"/>
      <c r="AY136" s="141"/>
      <c r="AZ136" s="141"/>
      <c r="BA136" s="141"/>
      <c r="BB136" s="141"/>
      <c r="BC136" s="141"/>
      <c r="BD136" s="141"/>
      <c r="BE136" s="141"/>
      <c r="BF136" s="141"/>
      <c r="BG136" s="141"/>
      <c r="BH136" s="141"/>
    </row>
    <row r="137" spans="1:60" outlineLevel="3" x14ac:dyDescent="0.2">
      <c r="A137" s="148"/>
      <c r="B137" s="149"/>
      <c r="C137" s="182" t="s">
        <v>703</v>
      </c>
      <c r="D137" s="154"/>
      <c r="E137" s="155">
        <v>488.08</v>
      </c>
      <c r="F137" s="152"/>
      <c r="G137" s="152"/>
      <c r="H137" s="152"/>
      <c r="I137" s="152"/>
      <c r="J137" s="152"/>
      <c r="K137" s="152"/>
      <c r="L137" s="152"/>
      <c r="M137" s="152"/>
      <c r="N137" s="151"/>
      <c r="O137" s="151"/>
      <c r="P137" s="151"/>
      <c r="Q137" s="151"/>
      <c r="R137" s="152"/>
      <c r="S137" s="152"/>
      <c r="T137" s="152"/>
      <c r="U137" s="152"/>
      <c r="V137" s="152"/>
      <c r="W137" s="152"/>
      <c r="X137" s="152"/>
      <c r="Y137" s="152"/>
      <c r="Z137" s="141"/>
      <c r="AA137" s="141"/>
      <c r="AB137" s="141"/>
      <c r="AC137" s="141"/>
      <c r="AD137" s="141"/>
      <c r="AE137" s="141"/>
      <c r="AF137" s="141"/>
      <c r="AG137" s="141" t="s">
        <v>241</v>
      </c>
      <c r="AH137" s="141">
        <v>0</v>
      </c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  <c r="AU137" s="141"/>
      <c r="AV137" s="141"/>
      <c r="AW137" s="141"/>
      <c r="AX137" s="141"/>
      <c r="AY137" s="141"/>
      <c r="AZ137" s="141"/>
      <c r="BA137" s="141"/>
      <c r="BB137" s="141"/>
      <c r="BC137" s="141"/>
      <c r="BD137" s="141"/>
      <c r="BE137" s="141"/>
      <c r="BF137" s="141"/>
      <c r="BG137" s="141"/>
      <c r="BH137" s="141"/>
    </row>
    <row r="138" spans="1:60" x14ac:dyDescent="0.2">
      <c r="A138" s="157" t="s">
        <v>228</v>
      </c>
      <c r="B138" s="158" t="s">
        <v>138</v>
      </c>
      <c r="C138" s="180" t="s">
        <v>139</v>
      </c>
      <c r="D138" s="159"/>
      <c r="E138" s="160"/>
      <c r="F138" s="161"/>
      <c r="G138" s="161">
        <f>SUMIF(AG139:AG273,"&lt;&gt;NOR",G139:G273)</f>
        <v>0</v>
      </c>
      <c r="H138" s="161"/>
      <c r="I138" s="161">
        <f>SUM(I139:I273)</f>
        <v>0</v>
      </c>
      <c r="J138" s="161"/>
      <c r="K138" s="161">
        <f>SUM(K139:K273)</f>
        <v>0</v>
      </c>
      <c r="L138" s="161"/>
      <c r="M138" s="161">
        <f>SUM(M139:M273)</f>
        <v>0</v>
      </c>
      <c r="N138" s="160"/>
      <c r="O138" s="160">
        <f>SUM(O139:O273)</f>
        <v>10.46</v>
      </c>
      <c r="P138" s="160"/>
      <c r="Q138" s="160">
        <f>SUM(Q139:Q273)</f>
        <v>0</v>
      </c>
      <c r="R138" s="161"/>
      <c r="S138" s="161"/>
      <c r="T138" s="162"/>
      <c r="U138" s="156"/>
      <c r="V138" s="156">
        <f>SUM(V139:V273)</f>
        <v>1656.87</v>
      </c>
      <c r="W138" s="156"/>
      <c r="X138" s="156"/>
      <c r="Y138" s="156"/>
      <c r="AG138" t="s">
        <v>229</v>
      </c>
    </row>
    <row r="139" spans="1:60" outlineLevel="1" x14ac:dyDescent="0.2">
      <c r="A139" s="164">
        <v>19</v>
      </c>
      <c r="B139" s="165" t="s">
        <v>755</v>
      </c>
      <c r="C139" s="181" t="s">
        <v>756</v>
      </c>
      <c r="D139" s="166" t="s">
        <v>317</v>
      </c>
      <c r="E139" s="167">
        <v>11</v>
      </c>
      <c r="F139" s="168"/>
      <c r="G139" s="169">
        <f>ROUND(E139*F139,2)</f>
        <v>0</v>
      </c>
      <c r="H139" s="168"/>
      <c r="I139" s="169">
        <f>ROUND(E139*H139,2)</f>
        <v>0</v>
      </c>
      <c r="J139" s="168"/>
      <c r="K139" s="169">
        <f>ROUND(E139*J139,2)</f>
        <v>0</v>
      </c>
      <c r="L139" s="169">
        <v>21</v>
      </c>
      <c r="M139" s="169">
        <f>G139*(1+L139/100)</f>
        <v>0</v>
      </c>
      <c r="N139" s="167">
        <v>2.2499999999999999E-2</v>
      </c>
      <c r="O139" s="167">
        <f>ROUND(E139*N139,2)</f>
        <v>0.25</v>
      </c>
      <c r="P139" s="167">
        <v>0</v>
      </c>
      <c r="Q139" s="167">
        <f>ROUND(E139*P139,2)</f>
        <v>0</v>
      </c>
      <c r="R139" s="169"/>
      <c r="S139" s="169" t="s">
        <v>267</v>
      </c>
      <c r="T139" s="170" t="s">
        <v>275</v>
      </c>
      <c r="U139" s="152">
        <v>0.45</v>
      </c>
      <c r="V139" s="152">
        <f>ROUND(E139*U139,2)</f>
        <v>4.95</v>
      </c>
      <c r="W139" s="152"/>
      <c r="X139" s="152" t="s">
        <v>285</v>
      </c>
      <c r="Y139" s="152" t="s">
        <v>236</v>
      </c>
      <c r="Z139" s="141"/>
      <c r="AA139" s="141"/>
      <c r="AB139" s="141"/>
      <c r="AC139" s="141"/>
      <c r="AD139" s="141"/>
      <c r="AE139" s="141"/>
      <c r="AF139" s="141"/>
      <c r="AG139" s="141" t="s">
        <v>286</v>
      </c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  <c r="AU139" s="141"/>
      <c r="AV139" s="141"/>
      <c r="AW139" s="141"/>
      <c r="AX139" s="141"/>
      <c r="AY139" s="141"/>
      <c r="AZ139" s="141"/>
      <c r="BA139" s="141"/>
      <c r="BB139" s="141"/>
      <c r="BC139" s="141"/>
      <c r="BD139" s="141"/>
      <c r="BE139" s="141"/>
      <c r="BF139" s="141"/>
      <c r="BG139" s="141"/>
      <c r="BH139" s="141"/>
    </row>
    <row r="140" spans="1:60" outlineLevel="2" x14ac:dyDescent="0.2">
      <c r="A140" s="148"/>
      <c r="B140" s="149"/>
      <c r="C140" s="253" t="s">
        <v>412</v>
      </c>
      <c r="D140" s="254"/>
      <c r="E140" s="254"/>
      <c r="F140" s="254"/>
      <c r="G140" s="254"/>
      <c r="H140" s="152"/>
      <c r="I140" s="152"/>
      <c r="J140" s="152"/>
      <c r="K140" s="152"/>
      <c r="L140" s="152"/>
      <c r="M140" s="152"/>
      <c r="N140" s="151"/>
      <c r="O140" s="151"/>
      <c r="P140" s="151"/>
      <c r="Q140" s="151"/>
      <c r="R140" s="152"/>
      <c r="S140" s="152"/>
      <c r="T140" s="152"/>
      <c r="U140" s="152"/>
      <c r="V140" s="152"/>
      <c r="W140" s="152"/>
      <c r="X140" s="152"/>
      <c r="Y140" s="152"/>
      <c r="Z140" s="141"/>
      <c r="AA140" s="141"/>
      <c r="AB140" s="141"/>
      <c r="AC140" s="141"/>
      <c r="AD140" s="141"/>
      <c r="AE140" s="141"/>
      <c r="AF140" s="141"/>
      <c r="AG140" s="141" t="s">
        <v>246</v>
      </c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1"/>
      <c r="BG140" s="141"/>
      <c r="BH140" s="141"/>
    </row>
    <row r="141" spans="1:60" outlineLevel="2" x14ac:dyDescent="0.2">
      <c r="A141" s="148"/>
      <c r="B141" s="149"/>
      <c r="C141" s="182" t="s">
        <v>757</v>
      </c>
      <c r="D141" s="154"/>
      <c r="E141" s="155"/>
      <c r="F141" s="152"/>
      <c r="G141" s="152"/>
      <c r="H141" s="152"/>
      <c r="I141" s="152"/>
      <c r="J141" s="152"/>
      <c r="K141" s="152"/>
      <c r="L141" s="152"/>
      <c r="M141" s="152"/>
      <c r="N141" s="151"/>
      <c r="O141" s="151"/>
      <c r="P141" s="151"/>
      <c r="Q141" s="151"/>
      <c r="R141" s="152"/>
      <c r="S141" s="152"/>
      <c r="T141" s="152"/>
      <c r="U141" s="152"/>
      <c r="V141" s="152"/>
      <c r="W141" s="152"/>
      <c r="X141" s="152"/>
      <c r="Y141" s="152"/>
      <c r="Z141" s="141"/>
      <c r="AA141" s="141"/>
      <c r="AB141" s="141"/>
      <c r="AC141" s="141"/>
      <c r="AD141" s="141"/>
      <c r="AE141" s="141"/>
      <c r="AF141" s="141"/>
      <c r="AG141" s="141" t="s">
        <v>241</v>
      </c>
      <c r="AH141" s="141">
        <v>0</v>
      </c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  <c r="AU141" s="141"/>
      <c r="AV141" s="141"/>
      <c r="AW141" s="141"/>
      <c r="AX141" s="141"/>
      <c r="AY141" s="141"/>
      <c r="AZ141" s="141"/>
      <c r="BA141" s="141"/>
      <c r="BB141" s="141"/>
      <c r="BC141" s="141"/>
      <c r="BD141" s="141"/>
      <c r="BE141" s="141"/>
      <c r="BF141" s="141"/>
      <c r="BG141" s="141"/>
      <c r="BH141" s="141"/>
    </row>
    <row r="142" spans="1:60" outlineLevel="3" x14ac:dyDescent="0.2">
      <c r="A142" s="148"/>
      <c r="B142" s="149"/>
      <c r="C142" s="182" t="s">
        <v>758</v>
      </c>
      <c r="D142" s="154"/>
      <c r="E142" s="155">
        <v>11</v>
      </c>
      <c r="F142" s="152"/>
      <c r="G142" s="152"/>
      <c r="H142" s="152"/>
      <c r="I142" s="152"/>
      <c r="J142" s="152"/>
      <c r="K142" s="152"/>
      <c r="L142" s="152"/>
      <c r="M142" s="152"/>
      <c r="N142" s="151"/>
      <c r="O142" s="151"/>
      <c r="P142" s="151"/>
      <c r="Q142" s="151"/>
      <c r="R142" s="152"/>
      <c r="S142" s="152"/>
      <c r="T142" s="152"/>
      <c r="U142" s="152"/>
      <c r="V142" s="152"/>
      <c r="W142" s="152"/>
      <c r="X142" s="152"/>
      <c r="Y142" s="152"/>
      <c r="Z142" s="141"/>
      <c r="AA142" s="141"/>
      <c r="AB142" s="141"/>
      <c r="AC142" s="141"/>
      <c r="AD142" s="141"/>
      <c r="AE142" s="141"/>
      <c r="AF142" s="141"/>
      <c r="AG142" s="141" t="s">
        <v>241</v>
      </c>
      <c r="AH142" s="141">
        <v>0</v>
      </c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1"/>
      <c r="BG142" s="141"/>
      <c r="BH142" s="141"/>
    </row>
    <row r="143" spans="1:60" outlineLevel="1" x14ac:dyDescent="0.2">
      <c r="A143" s="164">
        <v>20</v>
      </c>
      <c r="B143" s="165" t="s">
        <v>759</v>
      </c>
      <c r="C143" s="181" t="s">
        <v>760</v>
      </c>
      <c r="D143" s="166" t="s">
        <v>317</v>
      </c>
      <c r="E143" s="167">
        <v>4</v>
      </c>
      <c r="F143" s="168"/>
      <c r="G143" s="169">
        <f>ROUND(E143*F143,2)</f>
        <v>0</v>
      </c>
      <c r="H143" s="168"/>
      <c r="I143" s="169">
        <f>ROUND(E143*H143,2)</f>
        <v>0</v>
      </c>
      <c r="J143" s="168"/>
      <c r="K143" s="169">
        <f>ROUND(E143*J143,2)</f>
        <v>0</v>
      </c>
      <c r="L143" s="169">
        <v>21</v>
      </c>
      <c r="M143" s="169">
        <f>G143*(1+L143/100)</f>
        <v>0</v>
      </c>
      <c r="N143" s="167">
        <v>0.02</v>
      </c>
      <c r="O143" s="167">
        <f>ROUND(E143*N143,2)</f>
        <v>0.08</v>
      </c>
      <c r="P143" s="167">
        <v>0</v>
      </c>
      <c r="Q143" s="167">
        <f>ROUND(E143*P143,2)</f>
        <v>0</v>
      </c>
      <c r="R143" s="169"/>
      <c r="S143" s="169" t="s">
        <v>267</v>
      </c>
      <c r="T143" s="170" t="s">
        <v>275</v>
      </c>
      <c r="U143" s="152">
        <v>0.45</v>
      </c>
      <c r="V143" s="152">
        <f>ROUND(E143*U143,2)</f>
        <v>1.8</v>
      </c>
      <c r="W143" s="152"/>
      <c r="X143" s="152" t="s">
        <v>285</v>
      </c>
      <c r="Y143" s="152" t="s">
        <v>236</v>
      </c>
      <c r="Z143" s="141"/>
      <c r="AA143" s="141"/>
      <c r="AB143" s="141"/>
      <c r="AC143" s="141"/>
      <c r="AD143" s="141"/>
      <c r="AE143" s="141"/>
      <c r="AF143" s="141"/>
      <c r="AG143" s="141" t="s">
        <v>286</v>
      </c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  <c r="AU143" s="141"/>
      <c r="AV143" s="141"/>
      <c r="AW143" s="141"/>
      <c r="AX143" s="141"/>
      <c r="AY143" s="141"/>
      <c r="AZ143" s="141"/>
      <c r="BA143" s="141"/>
      <c r="BB143" s="141"/>
      <c r="BC143" s="141"/>
      <c r="BD143" s="141"/>
      <c r="BE143" s="141"/>
      <c r="BF143" s="141"/>
      <c r="BG143" s="141"/>
      <c r="BH143" s="141"/>
    </row>
    <row r="144" spans="1:60" outlineLevel="2" x14ac:dyDescent="0.2">
      <c r="A144" s="148"/>
      <c r="B144" s="149"/>
      <c r="C144" s="253" t="s">
        <v>412</v>
      </c>
      <c r="D144" s="254"/>
      <c r="E144" s="254"/>
      <c r="F144" s="254"/>
      <c r="G144" s="254"/>
      <c r="H144" s="152"/>
      <c r="I144" s="152"/>
      <c r="J144" s="152"/>
      <c r="K144" s="152"/>
      <c r="L144" s="152"/>
      <c r="M144" s="152"/>
      <c r="N144" s="151"/>
      <c r="O144" s="151"/>
      <c r="P144" s="151"/>
      <c r="Q144" s="151"/>
      <c r="R144" s="152"/>
      <c r="S144" s="152"/>
      <c r="T144" s="152"/>
      <c r="U144" s="152"/>
      <c r="V144" s="152"/>
      <c r="W144" s="152"/>
      <c r="X144" s="152"/>
      <c r="Y144" s="152"/>
      <c r="Z144" s="141"/>
      <c r="AA144" s="141"/>
      <c r="AB144" s="141"/>
      <c r="AC144" s="141"/>
      <c r="AD144" s="141"/>
      <c r="AE144" s="141"/>
      <c r="AF144" s="141"/>
      <c r="AG144" s="141" t="s">
        <v>246</v>
      </c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  <c r="AU144" s="141"/>
      <c r="AV144" s="141"/>
      <c r="AW144" s="141"/>
      <c r="AX144" s="141"/>
      <c r="AY144" s="141"/>
      <c r="AZ144" s="141"/>
      <c r="BA144" s="141"/>
      <c r="BB144" s="141"/>
      <c r="BC144" s="141"/>
      <c r="BD144" s="141"/>
      <c r="BE144" s="141"/>
      <c r="BF144" s="141"/>
      <c r="BG144" s="141"/>
      <c r="BH144" s="141"/>
    </row>
    <row r="145" spans="1:60" outlineLevel="2" x14ac:dyDescent="0.2">
      <c r="A145" s="148"/>
      <c r="B145" s="149"/>
      <c r="C145" s="182" t="s">
        <v>761</v>
      </c>
      <c r="D145" s="154"/>
      <c r="E145" s="155"/>
      <c r="F145" s="152"/>
      <c r="G145" s="152"/>
      <c r="H145" s="152"/>
      <c r="I145" s="152"/>
      <c r="J145" s="152"/>
      <c r="K145" s="152"/>
      <c r="L145" s="152"/>
      <c r="M145" s="152"/>
      <c r="N145" s="151"/>
      <c r="O145" s="151"/>
      <c r="P145" s="151"/>
      <c r="Q145" s="151"/>
      <c r="R145" s="152"/>
      <c r="S145" s="152"/>
      <c r="T145" s="152"/>
      <c r="U145" s="152"/>
      <c r="V145" s="152"/>
      <c r="W145" s="152"/>
      <c r="X145" s="152"/>
      <c r="Y145" s="152"/>
      <c r="Z145" s="141"/>
      <c r="AA145" s="141"/>
      <c r="AB145" s="141"/>
      <c r="AC145" s="141"/>
      <c r="AD145" s="141"/>
      <c r="AE145" s="141"/>
      <c r="AF145" s="141"/>
      <c r="AG145" s="141" t="s">
        <v>241</v>
      </c>
      <c r="AH145" s="141">
        <v>0</v>
      </c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  <c r="AU145" s="141"/>
      <c r="AV145" s="141"/>
      <c r="AW145" s="141"/>
      <c r="AX145" s="141"/>
      <c r="AY145" s="141"/>
      <c r="AZ145" s="141"/>
      <c r="BA145" s="141"/>
      <c r="BB145" s="141"/>
      <c r="BC145" s="141"/>
      <c r="BD145" s="141"/>
      <c r="BE145" s="141"/>
      <c r="BF145" s="141"/>
      <c r="BG145" s="141"/>
      <c r="BH145" s="141"/>
    </row>
    <row r="146" spans="1:60" outlineLevel="3" x14ac:dyDescent="0.2">
      <c r="A146" s="148"/>
      <c r="B146" s="149"/>
      <c r="C146" s="182" t="s">
        <v>762</v>
      </c>
      <c r="D146" s="154"/>
      <c r="E146" s="155">
        <v>4</v>
      </c>
      <c r="F146" s="152"/>
      <c r="G146" s="152"/>
      <c r="H146" s="152"/>
      <c r="I146" s="152"/>
      <c r="J146" s="152"/>
      <c r="K146" s="152"/>
      <c r="L146" s="152"/>
      <c r="M146" s="152"/>
      <c r="N146" s="151"/>
      <c r="O146" s="151"/>
      <c r="P146" s="151"/>
      <c r="Q146" s="151"/>
      <c r="R146" s="152"/>
      <c r="S146" s="152"/>
      <c r="T146" s="152"/>
      <c r="U146" s="152"/>
      <c r="V146" s="152"/>
      <c r="W146" s="152"/>
      <c r="X146" s="152"/>
      <c r="Y146" s="152"/>
      <c r="Z146" s="141"/>
      <c r="AA146" s="141"/>
      <c r="AB146" s="141"/>
      <c r="AC146" s="141"/>
      <c r="AD146" s="141"/>
      <c r="AE146" s="141"/>
      <c r="AF146" s="141"/>
      <c r="AG146" s="141" t="s">
        <v>241</v>
      </c>
      <c r="AH146" s="141">
        <v>0</v>
      </c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  <c r="AU146" s="141"/>
      <c r="AV146" s="141"/>
      <c r="AW146" s="141"/>
      <c r="AX146" s="141"/>
      <c r="AY146" s="141"/>
      <c r="AZ146" s="141"/>
      <c r="BA146" s="141"/>
      <c r="BB146" s="141"/>
      <c r="BC146" s="141"/>
      <c r="BD146" s="141"/>
      <c r="BE146" s="141"/>
      <c r="BF146" s="141"/>
      <c r="BG146" s="141"/>
      <c r="BH146" s="141"/>
    </row>
    <row r="147" spans="1:60" outlineLevel="1" x14ac:dyDescent="0.2">
      <c r="A147" s="164">
        <v>21</v>
      </c>
      <c r="B147" s="165" t="s">
        <v>763</v>
      </c>
      <c r="C147" s="181" t="s">
        <v>764</v>
      </c>
      <c r="D147" s="166" t="s">
        <v>317</v>
      </c>
      <c r="E147" s="167">
        <v>1</v>
      </c>
      <c r="F147" s="168"/>
      <c r="G147" s="169">
        <f>ROUND(E147*F147,2)</f>
        <v>0</v>
      </c>
      <c r="H147" s="168"/>
      <c r="I147" s="169">
        <f>ROUND(E147*H147,2)</f>
        <v>0</v>
      </c>
      <c r="J147" s="168"/>
      <c r="K147" s="169">
        <f>ROUND(E147*J147,2)</f>
        <v>0</v>
      </c>
      <c r="L147" s="169">
        <v>21</v>
      </c>
      <c r="M147" s="169">
        <f>G147*(1+L147/100)</f>
        <v>0</v>
      </c>
      <c r="N147" s="167">
        <v>1.2500000000000001E-2</v>
      </c>
      <c r="O147" s="167">
        <f>ROUND(E147*N147,2)</f>
        <v>0.01</v>
      </c>
      <c r="P147" s="167">
        <v>0</v>
      </c>
      <c r="Q147" s="167">
        <f>ROUND(E147*P147,2)</f>
        <v>0</v>
      </c>
      <c r="R147" s="169"/>
      <c r="S147" s="169" t="s">
        <v>267</v>
      </c>
      <c r="T147" s="170" t="s">
        <v>275</v>
      </c>
      <c r="U147" s="152">
        <v>0.45</v>
      </c>
      <c r="V147" s="152">
        <f>ROUND(E147*U147,2)</f>
        <v>0.45</v>
      </c>
      <c r="W147" s="152"/>
      <c r="X147" s="152" t="s">
        <v>285</v>
      </c>
      <c r="Y147" s="152" t="s">
        <v>236</v>
      </c>
      <c r="Z147" s="141"/>
      <c r="AA147" s="141"/>
      <c r="AB147" s="141"/>
      <c r="AC147" s="141"/>
      <c r="AD147" s="141"/>
      <c r="AE147" s="141"/>
      <c r="AF147" s="141"/>
      <c r="AG147" s="141" t="s">
        <v>286</v>
      </c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  <c r="AU147" s="141"/>
      <c r="AV147" s="141"/>
      <c r="AW147" s="141"/>
      <c r="AX147" s="141"/>
      <c r="AY147" s="141"/>
      <c r="AZ147" s="141"/>
      <c r="BA147" s="141"/>
      <c r="BB147" s="141"/>
      <c r="BC147" s="141"/>
      <c r="BD147" s="141"/>
      <c r="BE147" s="141"/>
      <c r="BF147" s="141"/>
      <c r="BG147" s="141"/>
      <c r="BH147" s="141"/>
    </row>
    <row r="148" spans="1:60" outlineLevel="2" x14ac:dyDescent="0.2">
      <c r="A148" s="148"/>
      <c r="B148" s="149"/>
      <c r="C148" s="253" t="s">
        <v>412</v>
      </c>
      <c r="D148" s="254"/>
      <c r="E148" s="254"/>
      <c r="F148" s="254"/>
      <c r="G148" s="254"/>
      <c r="H148" s="152"/>
      <c r="I148" s="152"/>
      <c r="J148" s="152"/>
      <c r="K148" s="152"/>
      <c r="L148" s="152"/>
      <c r="M148" s="152"/>
      <c r="N148" s="151"/>
      <c r="O148" s="151"/>
      <c r="P148" s="151"/>
      <c r="Q148" s="151"/>
      <c r="R148" s="152"/>
      <c r="S148" s="152"/>
      <c r="T148" s="152"/>
      <c r="U148" s="152"/>
      <c r="V148" s="152"/>
      <c r="W148" s="152"/>
      <c r="X148" s="152"/>
      <c r="Y148" s="152"/>
      <c r="Z148" s="141"/>
      <c r="AA148" s="141"/>
      <c r="AB148" s="141"/>
      <c r="AC148" s="141"/>
      <c r="AD148" s="141"/>
      <c r="AE148" s="141"/>
      <c r="AF148" s="141"/>
      <c r="AG148" s="141" t="s">
        <v>246</v>
      </c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  <c r="AU148" s="141"/>
      <c r="AV148" s="141"/>
      <c r="AW148" s="141"/>
      <c r="AX148" s="141"/>
      <c r="AY148" s="141"/>
      <c r="AZ148" s="141"/>
      <c r="BA148" s="141"/>
      <c r="BB148" s="141"/>
      <c r="BC148" s="141"/>
      <c r="BD148" s="141"/>
      <c r="BE148" s="141"/>
      <c r="BF148" s="141"/>
      <c r="BG148" s="141"/>
      <c r="BH148" s="141"/>
    </row>
    <row r="149" spans="1:60" outlineLevel="2" x14ac:dyDescent="0.2">
      <c r="A149" s="148"/>
      <c r="B149" s="149"/>
      <c r="C149" s="182" t="s">
        <v>765</v>
      </c>
      <c r="D149" s="154"/>
      <c r="E149" s="155"/>
      <c r="F149" s="152"/>
      <c r="G149" s="152"/>
      <c r="H149" s="152"/>
      <c r="I149" s="152"/>
      <c r="J149" s="152"/>
      <c r="K149" s="152"/>
      <c r="L149" s="152"/>
      <c r="M149" s="152"/>
      <c r="N149" s="151"/>
      <c r="O149" s="151"/>
      <c r="P149" s="151"/>
      <c r="Q149" s="151"/>
      <c r="R149" s="152"/>
      <c r="S149" s="152"/>
      <c r="T149" s="152"/>
      <c r="U149" s="152"/>
      <c r="V149" s="152"/>
      <c r="W149" s="152"/>
      <c r="X149" s="152"/>
      <c r="Y149" s="152"/>
      <c r="Z149" s="141"/>
      <c r="AA149" s="141"/>
      <c r="AB149" s="141"/>
      <c r="AC149" s="141"/>
      <c r="AD149" s="141"/>
      <c r="AE149" s="141"/>
      <c r="AF149" s="141"/>
      <c r="AG149" s="141" t="s">
        <v>241</v>
      </c>
      <c r="AH149" s="141">
        <v>0</v>
      </c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  <c r="AU149" s="141"/>
      <c r="AV149" s="141"/>
      <c r="AW149" s="141"/>
      <c r="AX149" s="141"/>
      <c r="AY149" s="141"/>
      <c r="AZ149" s="141"/>
      <c r="BA149" s="141"/>
      <c r="BB149" s="141"/>
      <c r="BC149" s="141"/>
      <c r="BD149" s="141"/>
      <c r="BE149" s="141"/>
      <c r="BF149" s="141"/>
      <c r="BG149" s="141"/>
      <c r="BH149" s="141"/>
    </row>
    <row r="150" spans="1:60" outlineLevel="3" x14ac:dyDescent="0.2">
      <c r="A150" s="148"/>
      <c r="B150" s="149"/>
      <c r="C150" s="182" t="s">
        <v>766</v>
      </c>
      <c r="D150" s="154"/>
      <c r="E150" s="155">
        <v>1</v>
      </c>
      <c r="F150" s="152"/>
      <c r="G150" s="152"/>
      <c r="H150" s="152"/>
      <c r="I150" s="152"/>
      <c r="J150" s="152"/>
      <c r="K150" s="152"/>
      <c r="L150" s="152"/>
      <c r="M150" s="152"/>
      <c r="N150" s="151"/>
      <c r="O150" s="151"/>
      <c r="P150" s="151"/>
      <c r="Q150" s="151"/>
      <c r="R150" s="152"/>
      <c r="S150" s="152"/>
      <c r="T150" s="152"/>
      <c r="U150" s="152"/>
      <c r="V150" s="152"/>
      <c r="W150" s="152"/>
      <c r="X150" s="152"/>
      <c r="Y150" s="152"/>
      <c r="Z150" s="141"/>
      <c r="AA150" s="141"/>
      <c r="AB150" s="141"/>
      <c r="AC150" s="141"/>
      <c r="AD150" s="141"/>
      <c r="AE150" s="141"/>
      <c r="AF150" s="141"/>
      <c r="AG150" s="141" t="s">
        <v>241</v>
      </c>
      <c r="AH150" s="141">
        <v>0</v>
      </c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  <c r="AU150" s="141"/>
      <c r="AV150" s="141"/>
      <c r="AW150" s="141"/>
      <c r="AX150" s="141"/>
      <c r="AY150" s="141"/>
      <c r="AZ150" s="141"/>
      <c r="BA150" s="141"/>
      <c r="BB150" s="141"/>
      <c r="BC150" s="141"/>
      <c r="BD150" s="141"/>
      <c r="BE150" s="141"/>
      <c r="BF150" s="141"/>
      <c r="BG150" s="141"/>
      <c r="BH150" s="141"/>
    </row>
    <row r="151" spans="1:60" outlineLevel="1" x14ac:dyDescent="0.2">
      <c r="A151" s="164">
        <v>22</v>
      </c>
      <c r="B151" s="165" t="s">
        <v>767</v>
      </c>
      <c r="C151" s="181" t="s">
        <v>768</v>
      </c>
      <c r="D151" s="166" t="s">
        <v>317</v>
      </c>
      <c r="E151" s="167">
        <v>3</v>
      </c>
      <c r="F151" s="168"/>
      <c r="G151" s="169">
        <f>ROUND(E151*F151,2)</f>
        <v>0</v>
      </c>
      <c r="H151" s="168"/>
      <c r="I151" s="169">
        <f>ROUND(E151*H151,2)</f>
        <v>0</v>
      </c>
      <c r="J151" s="168"/>
      <c r="K151" s="169">
        <f>ROUND(E151*J151,2)</f>
        <v>0</v>
      </c>
      <c r="L151" s="169">
        <v>21</v>
      </c>
      <c r="M151" s="169">
        <f>G151*(1+L151/100)</f>
        <v>0</v>
      </c>
      <c r="N151" s="167">
        <v>2.2499999999999999E-2</v>
      </c>
      <c r="O151" s="167">
        <f>ROUND(E151*N151,2)</f>
        <v>7.0000000000000007E-2</v>
      </c>
      <c r="P151" s="167">
        <v>0</v>
      </c>
      <c r="Q151" s="167">
        <f>ROUND(E151*P151,2)</f>
        <v>0</v>
      </c>
      <c r="R151" s="169"/>
      <c r="S151" s="169" t="s">
        <v>267</v>
      </c>
      <c r="T151" s="170" t="s">
        <v>275</v>
      </c>
      <c r="U151" s="152">
        <v>0.45</v>
      </c>
      <c r="V151" s="152">
        <f>ROUND(E151*U151,2)</f>
        <v>1.35</v>
      </c>
      <c r="W151" s="152"/>
      <c r="X151" s="152" t="s">
        <v>285</v>
      </c>
      <c r="Y151" s="152" t="s">
        <v>236</v>
      </c>
      <c r="Z151" s="141"/>
      <c r="AA151" s="141"/>
      <c r="AB151" s="141"/>
      <c r="AC151" s="141"/>
      <c r="AD151" s="141"/>
      <c r="AE151" s="141"/>
      <c r="AF151" s="141"/>
      <c r="AG151" s="141" t="s">
        <v>286</v>
      </c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  <c r="AU151" s="141"/>
      <c r="AV151" s="141"/>
      <c r="AW151" s="141"/>
      <c r="AX151" s="141"/>
      <c r="AY151" s="141"/>
      <c r="AZ151" s="141"/>
      <c r="BA151" s="141"/>
      <c r="BB151" s="141"/>
      <c r="BC151" s="141"/>
      <c r="BD151" s="141"/>
      <c r="BE151" s="141"/>
      <c r="BF151" s="141"/>
      <c r="BG151" s="141"/>
      <c r="BH151" s="141"/>
    </row>
    <row r="152" spans="1:60" outlineLevel="2" x14ac:dyDescent="0.2">
      <c r="A152" s="148"/>
      <c r="B152" s="149"/>
      <c r="C152" s="253" t="s">
        <v>412</v>
      </c>
      <c r="D152" s="254"/>
      <c r="E152" s="254"/>
      <c r="F152" s="254"/>
      <c r="G152" s="254"/>
      <c r="H152" s="152"/>
      <c r="I152" s="152"/>
      <c r="J152" s="152"/>
      <c r="K152" s="152"/>
      <c r="L152" s="152"/>
      <c r="M152" s="152"/>
      <c r="N152" s="151"/>
      <c r="O152" s="151"/>
      <c r="P152" s="151"/>
      <c r="Q152" s="151"/>
      <c r="R152" s="152"/>
      <c r="S152" s="152"/>
      <c r="T152" s="152"/>
      <c r="U152" s="152"/>
      <c r="V152" s="152"/>
      <c r="W152" s="152"/>
      <c r="X152" s="152"/>
      <c r="Y152" s="152"/>
      <c r="Z152" s="141"/>
      <c r="AA152" s="141"/>
      <c r="AB152" s="141"/>
      <c r="AC152" s="141"/>
      <c r="AD152" s="141"/>
      <c r="AE152" s="141"/>
      <c r="AF152" s="141"/>
      <c r="AG152" s="141" t="s">
        <v>246</v>
      </c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  <c r="AU152" s="141"/>
      <c r="AV152" s="141"/>
      <c r="AW152" s="141"/>
      <c r="AX152" s="141"/>
      <c r="AY152" s="141"/>
      <c r="AZ152" s="141"/>
      <c r="BA152" s="141"/>
      <c r="BB152" s="141"/>
      <c r="BC152" s="141"/>
      <c r="BD152" s="141"/>
      <c r="BE152" s="141"/>
      <c r="BF152" s="141"/>
      <c r="BG152" s="141"/>
      <c r="BH152" s="141"/>
    </row>
    <row r="153" spans="1:60" outlineLevel="2" x14ac:dyDescent="0.2">
      <c r="A153" s="148"/>
      <c r="B153" s="149"/>
      <c r="C153" s="182" t="s">
        <v>765</v>
      </c>
      <c r="D153" s="154"/>
      <c r="E153" s="155"/>
      <c r="F153" s="152"/>
      <c r="G153" s="152"/>
      <c r="H153" s="152"/>
      <c r="I153" s="152"/>
      <c r="J153" s="152"/>
      <c r="K153" s="152"/>
      <c r="L153" s="152"/>
      <c r="M153" s="152"/>
      <c r="N153" s="151"/>
      <c r="O153" s="151"/>
      <c r="P153" s="151"/>
      <c r="Q153" s="151"/>
      <c r="R153" s="152"/>
      <c r="S153" s="152"/>
      <c r="T153" s="152"/>
      <c r="U153" s="152"/>
      <c r="V153" s="152"/>
      <c r="W153" s="152"/>
      <c r="X153" s="152"/>
      <c r="Y153" s="152"/>
      <c r="Z153" s="141"/>
      <c r="AA153" s="141"/>
      <c r="AB153" s="141"/>
      <c r="AC153" s="141"/>
      <c r="AD153" s="141"/>
      <c r="AE153" s="141"/>
      <c r="AF153" s="141"/>
      <c r="AG153" s="141" t="s">
        <v>241</v>
      </c>
      <c r="AH153" s="141">
        <v>0</v>
      </c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41"/>
      <c r="BB153" s="141"/>
      <c r="BC153" s="141"/>
      <c r="BD153" s="141"/>
      <c r="BE153" s="141"/>
      <c r="BF153" s="141"/>
      <c r="BG153" s="141"/>
      <c r="BH153" s="141"/>
    </row>
    <row r="154" spans="1:60" outlineLevel="3" x14ac:dyDescent="0.2">
      <c r="A154" s="148"/>
      <c r="B154" s="149"/>
      <c r="C154" s="182" t="s">
        <v>769</v>
      </c>
      <c r="D154" s="154"/>
      <c r="E154" s="155">
        <v>3</v>
      </c>
      <c r="F154" s="152"/>
      <c r="G154" s="152"/>
      <c r="H154" s="152"/>
      <c r="I154" s="152"/>
      <c r="J154" s="152"/>
      <c r="K154" s="152"/>
      <c r="L154" s="152"/>
      <c r="M154" s="152"/>
      <c r="N154" s="151"/>
      <c r="O154" s="151"/>
      <c r="P154" s="151"/>
      <c r="Q154" s="151"/>
      <c r="R154" s="152"/>
      <c r="S154" s="152"/>
      <c r="T154" s="152"/>
      <c r="U154" s="152"/>
      <c r="V154" s="152"/>
      <c r="W154" s="152"/>
      <c r="X154" s="152"/>
      <c r="Y154" s="152"/>
      <c r="Z154" s="141"/>
      <c r="AA154" s="141"/>
      <c r="AB154" s="141"/>
      <c r="AC154" s="141"/>
      <c r="AD154" s="141"/>
      <c r="AE154" s="141"/>
      <c r="AF154" s="141"/>
      <c r="AG154" s="141" t="s">
        <v>241</v>
      </c>
      <c r="AH154" s="141">
        <v>0</v>
      </c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1"/>
      <c r="AZ154" s="141"/>
      <c r="BA154" s="141"/>
      <c r="BB154" s="141"/>
      <c r="BC154" s="141"/>
      <c r="BD154" s="141"/>
      <c r="BE154" s="141"/>
      <c r="BF154" s="141"/>
      <c r="BG154" s="141"/>
      <c r="BH154" s="141"/>
    </row>
    <row r="155" spans="1:60" outlineLevel="1" x14ac:dyDescent="0.2">
      <c r="A155" s="164">
        <v>23</v>
      </c>
      <c r="B155" s="165" t="s">
        <v>770</v>
      </c>
      <c r="C155" s="181" t="s">
        <v>771</v>
      </c>
      <c r="D155" s="166" t="s">
        <v>317</v>
      </c>
      <c r="E155" s="167">
        <v>1</v>
      </c>
      <c r="F155" s="168"/>
      <c r="G155" s="169">
        <f>ROUND(E155*F155,2)</f>
        <v>0</v>
      </c>
      <c r="H155" s="168"/>
      <c r="I155" s="169">
        <f>ROUND(E155*H155,2)</f>
        <v>0</v>
      </c>
      <c r="J155" s="168"/>
      <c r="K155" s="169">
        <f>ROUND(E155*J155,2)</f>
        <v>0</v>
      </c>
      <c r="L155" s="169">
        <v>21</v>
      </c>
      <c r="M155" s="169">
        <f>G155*(1+L155/100)</f>
        <v>0</v>
      </c>
      <c r="N155" s="167">
        <v>1.4999999999999999E-2</v>
      </c>
      <c r="O155" s="167">
        <f>ROUND(E155*N155,2)</f>
        <v>0.02</v>
      </c>
      <c r="P155" s="167">
        <v>0</v>
      </c>
      <c r="Q155" s="167">
        <f>ROUND(E155*P155,2)</f>
        <v>0</v>
      </c>
      <c r="R155" s="169"/>
      <c r="S155" s="169" t="s">
        <v>267</v>
      </c>
      <c r="T155" s="170" t="s">
        <v>275</v>
      </c>
      <c r="U155" s="152">
        <v>0.45</v>
      </c>
      <c r="V155" s="152">
        <f>ROUND(E155*U155,2)</f>
        <v>0.45</v>
      </c>
      <c r="W155" s="152"/>
      <c r="X155" s="152" t="s">
        <v>285</v>
      </c>
      <c r="Y155" s="152" t="s">
        <v>236</v>
      </c>
      <c r="Z155" s="141"/>
      <c r="AA155" s="141"/>
      <c r="AB155" s="141"/>
      <c r="AC155" s="141"/>
      <c r="AD155" s="141"/>
      <c r="AE155" s="141"/>
      <c r="AF155" s="141"/>
      <c r="AG155" s="141" t="s">
        <v>286</v>
      </c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41"/>
      <c r="BB155" s="141"/>
      <c r="BC155" s="141"/>
      <c r="BD155" s="141"/>
      <c r="BE155" s="141"/>
      <c r="BF155" s="141"/>
      <c r="BG155" s="141"/>
      <c r="BH155" s="141"/>
    </row>
    <row r="156" spans="1:60" outlineLevel="2" x14ac:dyDescent="0.2">
      <c r="A156" s="148"/>
      <c r="B156" s="149"/>
      <c r="C156" s="253" t="s">
        <v>412</v>
      </c>
      <c r="D156" s="254"/>
      <c r="E156" s="254"/>
      <c r="F156" s="254"/>
      <c r="G156" s="254"/>
      <c r="H156" s="152"/>
      <c r="I156" s="152"/>
      <c r="J156" s="152"/>
      <c r="K156" s="152"/>
      <c r="L156" s="152"/>
      <c r="M156" s="152"/>
      <c r="N156" s="151"/>
      <c r="O156" s="151"/>
      <c r="P156" s="151"/>
      <c r="Q156" s="151"/>
      <c r="R156" s="152"/>
      <c r="S156" s="152"/>
      <c r="T156" s="152"/>
      <c r="U156" s="152"/>
      <c r="V156" s="152"/>
      <c r="W156" s="152"/>
      <c r="X156" s="152"/>
      <c r="Y156" s="152"/>
      <c r="Z156" s="141"/>
      <c r="AA156" s="141"/>
      <c r="AB156" s="141"/>
      <c r="AC156" s="141"/>
      <c r="AD156" s="141"/>
      <c r="AE156" s="141"/>
      <c r="AF156" s="141"/>
      <c r="AG156" s="141" t="s">
        <v>246</v>
      </c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  <c r="AU156" s="141"/>
      <c r="AV156" s="141"/>
      <c r="AW156" s="141"/>
      <c r="AX156" s="141"/>
      <c r="AY156" s="141"/>
      <c r="AZ156" s="141"/>
      <c r="BA156" s="141"/>
      <c r="BB156" s="141"/>
      <c r="BC156" s="141"/>
      <c r="BD156" s="141"/>
      <c r="BE156" s="141"/>
      <c r="BF156" s="141"/>
      <c r="BG156" s="141"/>
      <c r="BH156" s="141"/>
    </row>
    <row r="157" spans="1:60" outlineLevel="2" x14ac:dyDescent="0.2">
      <c r="A157" s="148"/>
      <c r="B157" s="149"/>
      <c r="C157" s="182" t="s">
        <v>765</v>
      </c>
      <c r="D157" s="154"/>
      <c r="E157" s="155"/>
      <c r="F157" s="152"/>
      <c r="G157" s="152"/>
      <c r="H157" s="152"/>
      <c r="I157" s="152"/>
      <c r="J157" s="152"/>
      <c r="K157" s="152"/>
      <c r="L157" s="152"/>
      <c r="M157" s="152"/>
      <c r="N157" s="151"/>
      <c r="O157" s="151"/>
      <c r="P157" s="151"/>
      <c r="Q157" s="151"/>
      <c r="R157" s="152"/>
      <c r="S157" s="152"/>
      <c r="T157" s="152"/>
      <c r="U157" s="152"/>
      <c r="V157" s="152"/>
      <c r="W157" s="152"/>
      <c r="X157" s="152"/>
      <c r="Y157" s="152"/>
      <c r="Z157" s="141"/>
      <c r="AA157" s="141"/>
      <c r="AB157" s="141"/>
      <c r="AC157" s="141"/>
      <c r="AD157" s="141"/>
      <c r="AE157" s="141"/>
      <c r="AF157" s="141"/>
      <c r="AG157" s="141" t="s">
        <v>241</v>
      </c>
      <c r="AH157" s="141">
        <v>0</v>
      </c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1"/>
      <c r="BG157" s="141"/>
      <c r="BH157" s="141"/>
    </row>
    <row r="158" spans="1:60" outlineLevel="3" x14ac:dyDescent="0.2">
      <c r="A158" s="148"/>
      <c r="B158" s="149"/>
      <c r="C158" s="182" t="s">
        <v>772</v>
      </c>
      <c r="D158" s="154"/>
      <c r="E158" s="155">
        <v>1</v>
      </c>
      <c r="F158" s="152"/>
      <c r="G158" s="152"/>
      <c r="H158" s="152"/>
      <c r="I158" s="152"/>
      <c r="J158" s="152"/>
      <c r="K158" s="152"/>
      <c r="L158" s="152"/>
      <c r="M158" s="152"/>
      <c r="N158" s="151"/>
      <c r="O158" s="151"/>
      <c r="P158" s="151"/>
      <c r="Q158" s="151"/>
      <c r="R158" s="152"/>
      <c r="S158" s="152"/>
      <c r="T158" s="152"/>
      <c r="U158" s="152"/>
      <c r="V158" s="152"/>
      <c r="W158" s="152"/>
      <c r="X158" s="152"/>
      <c r="Y158" s="152"/>
      <c r="Z158" s="141"/>
      <c r="AA158" s="141"/>
      <c r="AB158" s="141"/>
      <c r="AC158" s="141"/>
      <c r="AD158" s="141"/>
      <c r="AE158" s="141"/>
      <c r="AF158" s="141"/>
      <c r="AG158" s="141" t="s">
        <v>241</v>
      </c>
      <c r="AH158" s="141">
        <v>0</v>
      </c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  <c r="AU158" s="141"/>
      <c r="AV158" s="141"/>
      <c r="AW158" s="141"/>
      <c r="AX158" s="141"/>
      <c r="AY158" s="141"/>
      <c r="AZ158" s="141"/>
      <c r="BA158" s="141"/>
      <c r="BB158" s="141"/>
      <c r="BC158" s="141"/>
      <c r="BD158" s="141"/>
      <c r="BE158" s="141"/>
      <c r="BF158" s="141"/>
      <c r="BG158" s="141"/>
      <c r="BH158" s="141"/>
    </row>
    <row r="159" spans="1:60" outlineLevel="1" x14ac:dyDescent="0.2">
      <c r="A159" s="164">
        <v>24</v>
      </c>
      <c r="B159" s="165" t="s">
        <v>773</v>
      </c>
      <c r="C159" s="181" t="s">
        <v>774</v>
      </c>
      <c r="D159" s="166" t="s">
        <v>317</v>
      </c>
      <c r="E159" s="167">
        <v>1</v>
      </c>
      <c r="F159" s="168"/>
      <c r="G159" s="169">
        <f>ROUND(E159*F159,2)</f>
        <v>0</v>
      </c>
      <c r="H159" s="168"/>
      <c r="I159" s="169">
        <f>ROUND(E159*H159,2)</f>
        <v>0</v>
      </c>
      <c r="J159" s="168"/>
      <c r="K159" s="169">
        <f>ROUND(E159*J159,2)</f>
        <v>0</v>
      </c>
      <c r="L159" s="169">
        <v>21</v>
      </c>
      <c r="M159" s="169">
        <f>G159*(1+L159/100)</f>
        <v>0</v>
      </c>
      <c r="N159" s="167">
        <v>0.02</v>
      </c>
      <c r="O159" s="167">
        <f>ROUND(E159*N159,2)</f>
        <v>0.02</v>
      </c>
      <c r="P159" s="167">
        <v>0</v>
      </c>
      <c r="Q159" s="167">
        <f>ROUND(E159*P159,2)</f>
        <v>0</v>
      </c>
      <c r="R159" s="169"/>
      <c r="S159" s="169" t="s">
        <v>267</v>
      </c>
      <c r="T159" s="170" t="s">
        <v>275</v>
      </c>
      <c r="U159" s="152">
        <v>0.45</v>
      </c>
      <c r="V159" s="152">
        <f>ROUND(E159*U159,2)</f>
        <v>0.45</v>
      </c>
      <c r="W159" s="152"/>
      <c r="X159" s="152" t="s">
        <v>285</v>
      </c>
      <c r="Y159" s="152" t="s">
        <v>236</v>
      </c>
      <c r="Z159" s="141"/>
      <c r="AA159" s="141"/>
      <c r="AB159" s="141"/>
      <c r="AC159" s="141"/>
      <c r="AD159" s="141"/>
      <c r="AE159" s="141"/>
      <c r="AF159" s="141"/>
      <c r="AG159" s="141" t="s">
        <v>286</v>
      </c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1"/>
      <c r="BG159" s="141"/>
      <c r="BH159" s="141"/>
    </row>
    <row r="160" spans="1:60" outlineLevel="2" x14ac:dyDescent="0.2">
      <c r="A160" s="148"/>
      <c r="B160" s="149"/>
      <c r="C160" s="253" t="s">
        <v>412</v>
      </c>
      <c r="D160" s="254"/>
      <c r="E160" s="254"/>
      <c r="F160" s="254"/>
      <c r="G160" s="254"/>
      <c r="H160" s="152"/>
      <c r="I160" s="152"/>
      <c r="J160" s="152"/>
      <c r="K160" s="152"/>
      <c r="L160" s="152"/>
      <c r="M160" s="152"/>
      <c r="N160" s="151"/>
      <c r="O160" s="151"/>
      <c r="P160" s="151"/>
      <c r="Q160" s="151"/>
      <c r="R160" s="152"/>
      <c r="S160" s="152"/>
      <c r="T160" s="152"/>
      <c r="U160" s="152"/>
      <c r="V160" s="152"/>
      <c r="W160" s="152"/>
      <c r="X160" s="152"/>
      <c r="Y160" s="152"/>
      <c r="Z160" s="141"/>
      <c r="AA160" s="141"/>
      <c r="AB160" s="141"/>
      <c r="AC160" s="141"/>
      <c r="AD160" s="141"/>
      <c r="AE160" s="141"/>
      <c r="AF160" s="141"/>
      <c r="AG160" s="141" t="s">
        <v>246</v>
      </c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  <c r="AU160" s="141"/>
      <c r="AV160" s="141"/>
      <c r="AW160" s="141"/>
      <c r="AX160" s="141"/>
      <c r="AY160" s="141"/>
      <c r="AZ160" s="141"/>
      <c r="BA160" s="141"/>
      <c r="BB160" s="141"/>
      <c r="BC160" s="141"/>
      <c r="BD160" s="141"/>
      <c r="BE160" s="141"/>
      <c r="BF160" s="141"/>
      <c r="BG160" s="141"/>
      <c r="BH160" s="141"/>
    </row>
    <row r="161" spans="1:60" outlineLevel="2" x14ac:dyDescent="0.2">
      <c r="A161" s="148"/>
      <c r="B161" s="149"/>
      <c r="C161" s="182" t="s">
        <v>765</v>
      </c>
      <c r="D161" s="154"/>
      <c r="E161" s="155"/>
      <c r="F161" s="152"/>
      <c r="G161" s="152"/>
      <c r="H161" s="152"/>
      <c r="I161" s="152"/>
      <c r="J161" s="152"/>
      <c r="K161" s="152"/>
      <c r="L161" s="152"/>
      <c r="M161" s="152"/>
      <c r="N161" s="151"/>
      <c r="O161" s="151"/>
      <c r="P161" s="151"/>
      <c r="Q161" s="151"/>
      <c r="R161" s="152"/>
      <c r="S161" s="152"/>
      <c r="T161" s="152"/>
      <c r="U161" s="152"/>
      <c r="V161" s="152"/>
      <c r="W161" s="152"/>
      <c r="X161" s="152"/>
      <c r="Y161" s="152"/>
      <c r="Z161" s="141"/>
      <c r="AA161" s="141"/>
      <c r="AB161" s="141"/>
      <c r="AC161" s="141"/>
      <c r="AD161" s="141"/>
      <c r="AE161" s="141"/>
      <c r="AF161" s="141"/>
      <c r="AG161" s="141" t="s">
        <v>241</v>
      </c>
      <c r="AH161" s="141">
        <v>0</v>
      </c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  <c r="AU161" s="141"/>
      <c r="AV161" s="141"/>
      <c r="AW161" s="141"/>
      <c r="AX161" s="141"/>
      <c r="AY161" s="141"/>
      <c r="AZ161" s="141"/>
      <c r="BA161" s="141"/>
      <c r="BB161" s="141"/>
      <c r="BC161" s="141"/>
      <c r="BD161" s="141"/>
      <c r="BE161" s="141"/>
      <c r="BF161" s="141"/>
      <c r="BG161" s="141"/>
      <c r="BH161" s="141"/>
    </row>
    <row r="162" spans="1:60" outlineLevel="3" x14ac:dyDescent="0.2">
      <c r="A162" s="148"/>
      <c r="B162" s="149"/>
      <c r="C162" s="182" t="s">
        <v>775</v>
      </c>
      <c r="D162" s="154"/>
      <c r="E162" s="155">
        <v>1</v>
      </c>
      <c r="F162" s="152"/>
      <c r="G162" s="152"/>
      <c r="H162" s="152"/>
      <c r="I162" s="152"/>
      <c r="J162" s="152"/>
      <c r="K162" s="152"/>
      <c r="L162" s="152"/>
      <c r="M162" s="152"/>
      <c r="N162" s="151"/>
      <c r="O162" s="151"/>
      <c r="P162" s="151"/>
      <c r="Q162" s="151"/>
      <c r="R162" s="152"/>
      <c r="S162" s="152"/>
      <c r="T162" s="152"/>
      <c r="U162" s="152"/>
      <c r="V162" s="152"/>
      <c r="W162" s="152"/>
      <c r="X162" s="152"/>
      <c r="Y162" s="152"/>
      <c r="Z162" s="141"/>
      <c r="AA162" s="141"/>
      <c r="AB162" s="141"/>
      <c r="AC162" s="141"/>
      <c r="AD162" s="141"/>
      <c r="AE162" s="141"/>
      <c r="AF162" s="141"/>
      <c r="AG162" s="141" t="s">
        <v>241</v>
      </c>
      <c r="AH162" s="141">
        <v>0</v>
      </c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  <c r="AU162" s="141"/>
      <c r="AV162" s="141"/>
      <c r="AW162" s="141"/>
      <c r="AX162" s="141"/>
      <c r="AY162" s="141"/>
      <c r="AZ162" s="141"/>
      <c r="BA162" s="141"/>
      <c r="BB162" s="141"/>
      <c r="BC162" s="141"/>
      <c r="BD162" s="141"/>
      <c r="BE162" s="141"/>
      <c r="BF162" s="141"/>
      <c r="BG162" s="141"/>
      <c r="BH162" s="141"/>
    </row>
    <row r="163" spans="1:60" outlineLevel="1" x14ac:dyDescent="0.2">
      <c r="A163" s="164">
        <v>25</v>
      </c>
      <c r="B163" s="165" t="s">
        <v>776</v>
      </c>
      <c r="C163" s="181" t="s">
        <v>777</v>
      </c>
      <c r="D163" s="166" t="s">
        <v>317</v>
      </c>
      <c r="E163" s="167">
        <v>4</v>
      </c>
      <c r="F163" s="168"/>
      <c r="G163" s="169">
        <f>ROUND(E163*F163,2)</f>
        <v>0</v>
      </c>
      <c r="H163" s="168"/>
      <c r="I163" s="169">
        <f>ROUND(E163*H163,2)</f>
        <v>0</v>
      </c>
      <c r="J163" s="168"/>
      <c r="K163" s="169">
        <f>ROUND(E163*J163,2)</f>
        <v>0</v>
      </c>
      <c r="L163" s="169">
        <v>21</v>
      </c>
      <c r="M163" s="169">
        <f>G163*(1+L163/100)</f>
        <v>0</v>
      </c>
      <c r="N163" s="167">
        <v>2.5000000000000001E-2</v>
      </c>
      <c r="O163" s="167">
        <f>ROUND(E163*N163,2)</f>
        <v>0.1</v>
      </c>
      <c r="P163" s="167">
        <v>0</v>
      </c>
      <c r="Q163" s="167">
        <f>ROUND(E163*P163,2)</f>
        <v>0</v>
      </c>
      <c r="R163" s="169"/>
      <c r="S163" s="169" t="s">
        <v>267</v>
      </c>
      <c r="T163" s="170" t="s">
        <v>275</v>
      </c>
      <c r="U163" s="152">
        <v>0.45</v>
      </c>
      <c r="V163" s="152">
        <f>ROUND(E163*U163,2)</f>
        <v>1.8</v>
      </c>
      <c r="W163" s="152"/>
      <c r="X163" s="152" t="s">
        <v>285</v>
      </c>
      <c r="Y163" s="152" t="s">
        <v>236</v>
      </c>
      <c r="Z163" s="141"/>
      <c r="AA163" s="141"/>
      <c r="AB163" s="141"/>
      <c r="AC163" s="141"/>
      <c r="AD163" s="141"/>
      <c r="AE163" s="141"/>
      <c r="AF163" s="141"/>
      <c r="AG163" s="141" t="s">
        <v>286</v>
      </c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  <c r="AU163" s="141"/>
      <c r="AV163" s="141"/>
      <c r="AW163" s="141"/>
      <c r="AX163" s="141"/>
      <c r="AY163" s="141"/>
      <c r="AZ163" s="141"/>
      <c r="BA163" s="141"/>
      <c r="BB163" s="141"/>
      <c r="BC163" s="141"/>
      <c r="BD163" s="141"/>
      <c r="BE163" s="141"/>
      <c r="BF163" s="141"/>
      <c r="BG163" s="141"/>
      <c r="BH163" s="141"/>
    </row>
    <row r="164" spans="1:60" outlineLevel="2" x14ac:dyDescent="0.2">
      <c r="A164" s="148"/>
      <c r="B164" s="149"/>
      <c r="C164" s="253" t="s">
        <v>412</v>
      </c>
      <c r="D164" s="254"/>
      <c r="E164" s="254"/>
      <c r="F164" s="254"/>
      <c r="G164" s="254"/>
      <c r="H164" s="152"/>
      <c r="I164" s="152"/>
      <c r="J164" s="152"/>
      <c r="K164" s="152"/>
      <c r="L164" s="152"/>
      <c r="M164" s="152"/>
      <c r="N164" s="151"/>
      <c r="O164" s="151"/>
      <c r="P164" s="151"/>
      <c r="Q164" s="151"/>
      <c r="R164" s="152"/>
      <c r="S164" s="152"/>
      <c r="T164" s="152"/>
      <c r="U164" s="152"/>
      <c r="V164" s="152"/>
      <c r="W164" s="152"/>
      <c r="X164" s="152"/>
      <c r="Y164" s="152"/>
      <c r="Z164" s="141"/>
      <c r="AA164" s="141"/>
      <c r="AB164" s="141"/>
      <c r="AC164" s="141"/>
      <c r="AD164" s="141"/>
      <c r="AE164" s="141"/>
      <c r="AF164" s="141"/>
      <c r="AG164" s="141" t="s">
        <v>246</v>
      </c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  <c r="AU164" s="141"/>
      <c r="AV164" s="141"/>
      <c r="AW164" s="141"/>
      <c r="AX164" s="141"/>
      <c r="AY164" s="141"/>
      <c r="AZ164" s="141"/>
      <c r="BA164" s="141"/>
      <c r="BB164" s="141"/>
      <c r="BC164" s="141"/>
      <c r="BD164" s="141"/>
      <c r="BE164" s="141"/>
      <c r="BF164" s="141"/>
      <c r="BG164" s="141"/>
      <c r="BH164" s="141"/>
    </row>
    <row r="165" spans="1:60" outlineLevel="2" x14ac:dyDescent="0.2">
      <c r="A165" s="148"/>
      <c r="B165" s="149"/>
      <c r="C165" s="182" t="s">
        <v>778</v>
      </c>
      <c r="D165" s="154"/>
      <c r="E165" s="155"/>
      <c r="F165" s="152"/>
      <c r="G165" s="152"/>
      <c r="H165" s="152"/>
      <c r="I165" s="152"/>
      <c r="J165" s="152"/>
      <c r="K165" s="152"/>
      <c r="L165" s="152"/>
      <c r="M165" s="152"/>
      <c r="N165" s="151"/>
      <c r="O165" s="151"/>
      <c r="P165" s="151"/>
      <c r="Q165" s="151"/>
      <c r="R165" s="152"/>
      <c r="S165" s="152"/>
      <c r="T165" s="152"/>
      <c r="U165" s="152"/>
      <c r="V165" s="152"/>
      <c r="W165" s="152"/>
      <c r="X165" s="152"/>
      <c r="Y165" s="152"/>
      <c r="Z165" s="141"/>
      <c r="AA165" s="141"/>
      <c r="AB165" s="141"/>
      <c r="AC165" s="141"/>
      <c r="AD165" s="141"/>
      <c r="AE165" s="141"/>
      <c r="AF165" s="141"/>
      <c r="AG165" s="141" t="s">
        <v>241</v>
      </c>
      <c r="AH165" s="141">
        <v>0</v>
      </c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  <c r="AU165" s="141"/>
      <c r="AV165" s="141"/>
      <c r="AW165" s="141"/>
      <c r="AX165" s="141"/>
      <c r="AY165" s="141"/>
      <c r="AZ165" s="141"/>
      <c r="BA165" s="141"/>
      <c r="BB165" s="141"/>
      <c r="BC165" s="141"/>
      <c r="BD165" s="141"/>
      <c r="BE165" s="141"/>
      <c r="BF165" s="141"/>
      <c r="BG165" s="141"/>
      <c r="BH165" s="141"/>
    </row>
    <row r="166" spans="1:60" outlineLevel="3" x14ac:dyDescent="0.2">
      <c r="A166" s="148"/>
      <c r="B166" s="149"/>
      <c r="C166" s="182" t="s">
        <v>779</v>
      </c>
      <c r="D166" s="154"/>
      <c r="E166" s="155">
        <v>4</v>
      </c>
      <c r="F166" s="152"/>
      <c r="G166" s="152"/>
      <c r="H166" s="152"/>
      <c r="I166" s="152"/>
      <c r="J166" s="152"/>
      <c r="K166" s="152"/>
      <c r="L166" s="152"/>
      <c r="M166" s="152"/>
      <c r="N166" s="151"/>
      <c r="O166" s="151"/>
      <c r="P166" s="151"/>
      <c r="Q166" s="151"/>
      <c r="R166" s="152"/>
      <c r="S166" s="152"/>
      <c r="T166" s="152"/>
      <c r="U166" s="152"/>
      <c r="V166" s="152"/>
      <c r="W166" s="152"/>
      <c r="X166" s="152"/>
      <c r="Y166" s="152"/>
      <c r="Z166" s="141"/>
      <c r="AA166" s="141"/>
      <c r="AB166" s="141"/>
      <c r="AC166" s="141"/>
      <c r="AD166" s="141"/>
      <c r="AE166" s="141"/>
      <c r="AF166" s="141"/>
      <c r="AG166" s="141" t="s">
        <v>241</v>
      </c>
      <c r="AH166" s="141">
        <v>0</v>
      </c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1"/>
      <c r="AZ166" s="141"/>
      <c r="BA166" s="141"/>
      <c r="BB166" s="141"/>
      <c r="BC166" s="141"/>
      <c r="BD166" s="141"/>
      <c r="BE166" s="141"/>
      <c r="BF166" s="141"/>
      <c r="BG166" s="141"/>
      <c r="BH166" s="141"/>
    </row>
    <row r="167" spans="1:60" outlineLevel="1" x14ac:dyDescent="0.2">
      <c r="A167" s="164">
        <v>26</v>
      </c>
      <c r="B167" s="165" t="s">
        <v>780</v>
      </c>
      <c r="C167" s="181" t="s">
        <v>781</v>
      </c>
      <c r="D167" s="166" t="s">
        <v>317</v>
      </c>
      <c r="E167" s="167">
        <v>4</v>
      </c>
      <c r="F167" s="168"/>
      <c r="G167" s="169">
        <f>ROUND(E167*F167,2)</f>
        <v>0</v>
      </c>
      <c r="H167" s="168"/>
      <c r="I167" s="169">
        <f>ROUND(E167*H167,2)</f>
        <v>0</v>
      </c>
      <c r="J167" s="168"/>
      <c r="K167" s="169">
        <f>ROUND(E167*J167,2)</f>
        <v>0</v>
      </c>
      <c r="L167" s="169">
        <v>21</v>
      </c>
      <c r="M167" s="169">
        <f>G167*(1+L167/100)</f>
        <v>0</v>
      </c>
      <c r="N167" s="167">
        <v>3.5000000000000003E-2</v>
      </c>
      <c r="O167" s="167">
        <f>ROUND(E167*N167,2)</f>
        <v>0.14000000000000001</v>
      </c>
      <c r="P167" s="167">
        <v>0</v>
      </c>
      <c r="Q167" s="167">
        <f>ROUND(E167*P167,2)</f>
        <v>0</v>
      </c>
      <c r="R167" s="169"/>
      <c r="S167" s="169" t="s">
        <v>267</v>
      </c>
      <c r="T167" s="170" t="s">
        <v>275</v>
      </c>
      <c r="U167" s="152">
        <v>0.45</v>
      </c>
      <c r="V167" s="152">
        <f>ROUND(E167*U167,2)</f>
        <v>1.8</v>
      </c>
      <c r="W167" s="152"/>
      <c r="X167" s="152" t="s">
        <v>285</v>
      </c>
      <c r="Y167" s="152" t="s">
        <v>236</v>
      </c>
      <c r="Z167" s="141"/>
      <c r="AA167" s="141"/>
      <c r="AB167" s="141"/>
      <c r="AC167" s="141"/>
      <c r="AD167" s="141"/>
      <c r="AE167" s="141"/>
      <c r="AF167" s="141"/>
      <c r="AG167" s="141" t="s">
        <v>286</v>
      </c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  <c r="AU167" s="141"/>
      <c r="AV167" s="141"/>
      <c r="AW167" s="141"/>
      <c r="AX167" s="141"/>
      <c r="AY167" s="141"/>
      <c r="AZ167" s="141"/>
      <c r="BA167" s="141"/>
      <c r="BB167" s="141"/>
      <c r="BC167" s="141"/>
      <c r="BD167" s="141"/>
      <c r="BE167" s="141"/>
      <c r="BF167" s="141"/>
      <c r="BG167" s="141"/>
      <c r="BH167" s="141"/>
    </row>
    <row r="168" spans="1:60" outlineLevel="2" x14ac:dyDescent="0.2">
      <c r="A168" s="148"/>
      <c r="B168" s="149"/>
      <c r="C168" s="253" t="s">
        <v>412</v>
      </c>
      <c r="D168" s="254"/>
      <c r="E168" s="254"/>
      <c r="F168" s="254"/>
      <c r="G168" s="254"/>
      <c r="H168" s="152"/>
      <c r="I168" s="152"/>
      <c r="J168" s="152"/>
      <c r="K168" s="152"/>
      <c r="L168" s="152"/>
      <c r="M168" s="152"/>
      <c r="N168" s="151"/>
      <c r="O168" s="151"/>
      <c r="P168" s="151"/>
      <c r="Q168" s="151"/>
      <c r="R168" s="152"/>
      <c r="S168" s="152"/>
      <c r="T168" s="152"/>
      <c r="U168" s="152"/>
      <c r="V168" s="152"/>
      <c r="W168" s="152"/>
      <c r="X168" s="152"/>
      <c r="Y168" s="152"/>
      <c r="Z168" s="141"/>
      <c r="AA168" s="141"/>
      <c r="AB168" s="141"/>
      <c r="AC168" s="141"/>
      <c r="AD168" s="141"/>
      <c r="AE168" s="141"/>
      <c r="AF168" s="141"/>
      <c r="AG168" s="141" t="s">
        <v>246</v>
      </c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  <c r="AU168" s="141"/>
      <c r="AV168" s="141"/>
      <c r="AW168" s="141"/>
      <c r="AX168" s="141"/>
      <c r="AY168" s="141"/>
      <c r="AZ168" s="141"/>
      <c r="BA168" s="141"/>
      <c r="BB168" s="141"/>
      <c r="BC168" s="141"/>
      <c r="BD168" s="141"/>
      <c r="BE168" s="141"/>
      <c r="BF168" s="141"/>
      <c r="BG168" s="141"/>
      <c r="BH168" s="141"/>
    </row>
    <row r="169" spans="1:60" outlineLevel="2" x14ac:dyDescent="0.2">
      <c r="A169" s="148"/>
      <c r="B169" s="149"/>
      <c r="C169" s="182" t="s">
        <v>778</v>
      </c>
      <c r="D169" s="154"/>
      <c r="E169" s="155"/>
      <c r="F169" s="152"/>
      <c r="G169" s="152"/>
      <c r="H169" s="152"/>
      <c r="I169" s="152"/>
      <c r="J169" s="152"/>
      <c r="K169" s="152"/>
      <c r="L169" s="152"/>
      <c r="M169" s="152"/>
      <c r="N169" s="151"/>
      <c r="O169" s="151"/>
      <c r="P169" s="151"/>
      <c r="Q169" s="151"/>
      <c r="R169" s="152"/>
      <c r="S169" s="152"/>
      <c r="T169" s="152"/>
      <c r="U169" s="152"/>
      <c r="V169" s="152"/>
      <c r="W169" s="152"/>
      <c r="X169" s="152"/>
      <c r="Y169" s="152"/>
      <c r="Z169" s="141"/>
      <c r="AA169" s="141"/>
      <c r="AB169" s="141"/>
      <c r="AC169" s="141"/>
      <c r="AD169" s="141"/>
      <c r="AE169" s="141"/>
      <c r="AF169" s="141"/>
      <c r="AG169" s="141" t="s">
        <v>241</v>
      </c>
      <c r="AH169" s="141">
        <v>0</v>
      </c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  <c r="AU169" s="141"/>
      <c r="AV169" s="141"/>
      <c r="AW169" s="141"/>
      <c r="AX169" s="141"/>
      <c r="AY169" s="141"/>
      <c r="AZ169" s="141"/>
      <c r="BA169" s="141"/>
      <c r="BB169" s="141"/>
      <c r="BC169" s="141"/>
      <c r="BD169" s="141"/>
      <c r="BE169" s="141"/>
      <c r="BF169" s="141"/>
      <c r="BG169" s="141"/>
      <c r="BH169" s="141"/>
    </row>
    <row r="170" spans="1:60" outlineLevel="3" x14ac:dyDescent="0.2">
      <c r="A170" s="148"/>
      <c r="B170" s="149"/>
      <c r="C170" s="182" t="s">
        <v>782</v>
      </c>
      <c r="D170" s="154"/>
      <c r="E170" s="155">
        <v>4</v>
      </c>
      <c r="F170" s="152"/>
      <c r="G170" s="152"/>
      <c r="H170" s="152"/>
      <c r="I170" s="152"/>
      <c r="J170" s="152"/>
      <c r="K170" s="152"/>
      <c r="L170" s="152"/>
      <c r="M170" s="152"/>
      <c r="N170" s="151"/>
      <c r="O170" s="151"/>
      <c r="P170" s="151"/>
      <c r="Q170" s="151"/>
      <c r="R170" s="152"/>
      <c r="S170" s="152"/>
      <c r="T170" s="152"/>
      <c r="U170" s="152"/>
      <c r="V170" s="152"/>
      <c r="W170" s="152"/>
      <c r="X170" s="152"/>
      <c r="Y170" s="152"/>
      <c r="Z170" s="141"/>
      <c r="AA170" s="141"/>
      <c r="AB170" s="141"/>
      <c r="AC170" s="141"/>
      <c r="AD170" s="141"/>
      <c r="AE170" s="141"/>
      <c r="AF170" s="141"/>
      <c r="AG170" s="141" t="s">
        <v>241</v>
      </c>
      <c r="AH170" s="141">
        <v>0</v>
      </c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  <c r="AU170" s="141"/>
      <c r="AV170" s="141"/>
      <c r="AW170" s="141"/>
      <c r="AX170" s="141"/>
      <c r="AY170" s="141"/>
      <c r="AZ170" s="141"/>
      <c r="BA170" s="141"/>
      <c r="BB170" s="141"/>
      <c r="BC170" s="141"/>
      <c r="BD170" s="141"/>
      <c r="BE170" s="141"/>
      <c r="BF170" s="141"/>
      <c r="BG170" s="141"/>
      <c r="BH170" s="141"/>
    </row>
    <row r="171" spans="1:60" outlineLevel="1" x14ac:dyDescent="0.2">
      <c r="A171" s="164">
        <v>27</v>
      </c>
      <c r="B171" s="165" t="s">
        <v>783</v>
      </c>
      <c r="C171" s="181" t="s">
        <v>784</v>
      </c>
      <c r="D171" s="166" t="s">
        <v>317</v>
      </c>
      <c r="E171" s="167">
        <v>4</v>
      </c>
      <c r="F171" s="168"/>
      <c r="G171" s="169">
        <f>ROUND(E171*F171,2)</f>
        <v>0</v>
      </c>
      <c r="H171" s="168"/>
      <c r="I171" s="169">
        <f>ROUND(E171*H171,2)</f>
        <v>0</v>
      </c>
      <c r="J171" s="168"/>
      <c r="K171" s="169">
        <f>ROUND(E171*J171,2)</f>
        <v>0</v>
      </c>
      <c r="L171" s="169">
        <v>21</v>
      </c>
      <c r="M171" s="169">
        <f>G171*(1+L171/100)</f>
        <v>0</v>
      </c>
      <c r="N171" s="167">
        <v>0.02</v>
      </c>
      <c r="O171" s="167">
        <f>ROUND(E171*N171,2)</f>
        <v>0.08</v>
      </c>
      <c r="P171" s="167">
        <v>0</v>
      </c>
      <c r="Q171" s="167">
        <f>ROUND(E171*P171,2)</f>
        <v>0</v>
      </c>
      <c r="R171" s="169"/>
      <c r="S171" s="169" t="s">
        <v>267</v>
      </c>
      <c r="T171" s="170" t="s">
        <v>275</v>
      </c>
      <c r="U171" s="152">
        <v>0.45</v>
      </c>
      <c r="V171" s="152">
        <f>ROUND(E171*U171,2)</f>
        <v>1.8</v>
      </c>
      <c r="W171" s="152"/>
      <c r="X171" s="152" t="s">
        <v>285</v>
      </c>
      <c r="Y171" s="152" t="s">
        <v>236</v>
      </c>
      <c r="Z171" s="141"/>
      <c r="AA171" s="141"/>
      <c r="AB171" s="141"/>
      <c r="AC171" s="141"/>
      <c r="AD171" s="141"/>
      <c r="AE171" s="141"/>
      <c r="AF171" s="141"/>
      <c r="AG171" s="141" t="s">
        <v>286</v>
      </c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  <c r="AU171" s="141"/>
      <c r="AV171" s="141"/>
      <c r="AW171" s="141"/>
      <c r="AX171" s="141"/>
      <c r="AY171" s="141"/>
      <c r="AZ171" s="141"/>
      <c r="BA171" s="141"/>
      <c r="BB171" s="141"/>
      <c r="BC171" s="141"/>
      <c r="BD171" s="141"/>
      <c r="BE171" s="141"/>
      <c r="BF171" s="141"/>
      <c r="BG171" s="141"/>
      <c r="BH171" s="141"/>
    </row>
    <row r="172" spans="1:60" outlineLevel="2" x14ac:dyDescent="0.2">
      <c r="A172" s="148"/>
      <c r="B172" s="149"/>
      <c r="C172" s="253" t="s">
        <v>412</v>
      </c>
      <c r="D172" s="254"/>
      <c r="E172" s="254"/>
      <c r="F172" s="254"/>
      <c r="G172" s="254"/>
      <c r="H172" s="152"/>
      <c r="I172" s="152"/>
      <c r="J172" s="152"/>
      <c r="K172" s="152"/>
      <c r="L172" s="152"/>
      <c r="M172" s="152"/>
      <c r="N172" s="151"/>
      <c r="O172" s="151"/>
      <c r="P172" s="151"/>
      <c r="Q172" s="151"/>
      <c r="R172" s="152"/>
      <c r="S172" s="152"/>
      <c r="T172" s="152"/>
      <c r="U172" s="152"/>
      <c r="V172" s="152"/>
      <c r="W172" s="152"/>
      <c r="X172" s="152"/>
      <c r="Y172" s="152"/>
      <c r="Z172" s="141"/>
      <c r="AA172" s="141"/>
      <c r="AB172" s="141"/>
      <c r="AC172" s="141"/>
      <c r="AD172" s="141"/>
      <c r="AE172" s="141"/>
      <c r="AF172" s="141"/>
      <c r="AG172" s="141" t="s">
        <v>246</v>
      </c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  <c r="AU172" s="141"/>
      <c r="AV172" s="141"/>
      <c r="AW172" s="141"/>
      <c r="AX172" s="141"/>
      <c r="AY172" s="141"/>
      <c r="AZ172" s="141"/>
      <c r="BA172" s="141"/>
      <c r="BB172" s="141"/>
      <c r="BC172" s="141"/>
      <c r="BD172" s="141"/>
      <c r="BE172" s="141"/>
      <c r="BF172" s="141"/>
      <c r="BG172" s="141"/>
      <c r="BH172" s="141"/>
    </row>
    <row r="173" spans="1:60" outlineLevel="2" x14ac:dyDescent="0.2">
      <c r="A173" s="148"/>
      <c r="B173" s="149"/>
      <c r="C173" s="182" t="s">
        <v>778</v>
      </c>
      <c r="D173" s="154"/>
      <c r="E173" s="155"/>
      <c r="F173" s="152"/>
      <c r="G173" s="152"/>
      <c r="H173" s="152"/>
      <c r="I173" s="152"/>
      <c r="J173" s="152"/>
      <c r="K173" s="152"/>
      <c r="L173" s="152"/>
      <c r="M173" s="152"/>
      <c r="N173" s="151"/>
      <c r="O173" s="151"/>
      <c r="P173" s="151"/>
      <c r="Q173" s="151"/>
      <c r="R173" s="152"/>
      <c r="S173" s="152"/>
      <c r="T173" s="152"/>
      <c r="U173" s="152"/>
      <c r="V173" s="152"/>
      <c r="W173" s="152"/>
      <c r="X173" s="152"/>
      <c r="Y173" s="152"/>
      <c r="Z173" s="141"/>
      <c r="AA173" s="141"/>
      <c r="AB173" s="141"/>
      <c r="AC173" s="141"/>
      <c r="AD173" s="141"/>
      <c r="AE173" s="141"/>
      <c r="AF173" s="141"/>
      <c r="AG173" s="141" t="s">
        <v>241</v>
      </c>
      <c r="AH173" s="141">
        <v>0</v>
      </c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  <c r="AU173" s="141"/>
      <c r="AV173" s="141"/>
      <c r="AW173" s="141"/>
      <c r="AX173" s="141"/>
      <c r="AY173" s="141"/>
      <c r="AZ173" s="141"/>
      <c r="BA173" s="141"/>
      <c r="BB173" s="141"/>
      <c r="BC173" s="141"/>
      <c r="BD173" s="141"/>
      <c r="BE173" s="141"/>
      <c r="BF173" s="141"/>
      <c r="BG173" s="141"/>
      <c r="BH173" s="141"/>
    </row>
    <row r="174" spans="1:60" outlineLevel="3" x14ac:dyDescent="0.2">
      <c r="A174" s="148"/>
      <c r="B174" s="149"/>
      <c r="C174" s="182" t="s">
        <v>785</v>
      </c>
      <c r="D174" s="154"/>
      <c r="E174" s="155">
        <v>4</v>
      </c>
      <c r="F174" s="152"/>
      <c r="G174" s="152"/>
      <c r="H174" s="152"/>
      <c r="I174" s="152"/>
      <c r="J174" s="152"/>
      <c r="K174" s="152"/>
      <c r="L174" s="152"/>
      <c r="M174" s="152"/>
      <c r="N174" s="151"/>
      <c r="O174" s="151"/>
      <c r="P174" s="151"/>
      <c r="Q174" s="151"/>
      <c r="R174" s="152"/>
      <c r="S174" s="152"/>
      <c r="T174" s="152"/>
      <c r="U174" s="152"/>
      <c r="V174" s="152"/>
      <c r="W174" s="152"/>
      <c r="X174" s="152"/>
      <c r="Y174" s="152"/>
      <c r="Z174" s="141"/>
      <c r="AA174" s="141"/>
      <c r="AB174" s="141"/>
      <c r="AC174" s="141"/>
      <c r="AD174" s="141"/>
      <c r="AE174" s="141"/>
      <c r="AF174" s="141"/>
      <c r="AG174" s="141" t="s">
        <v>241</v>
      </c>
      <c r="AH174" s="141">
        <v>0</v>
      </c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  <c r="AU174" s="141"/>
      <c r="AV174" s="141"/>
      <c r="AW174" s="141"/>
      <c r="AX174" s="141"/>
      <c r="AY174" s="141"/>
      <c r="AZ174" s="141"/>
      <c r="BA174" s="141"/>
      <c r="BB174" s="141"/>
      <c r="BC174" s="141"/>
      <c r="BD174" s="141"/>
      <c r="BE174" s="141"/>
      <c r="BF174" s="141"/>
      <c r="BG174" s="141"/>
      <c r="BH174" s="141"/>
    </row>
    <row r="175" spans="1:60" outlineLevel="1" x14ac:dyDescent="0.2">
      <c r="A175" s="164">
        <v>28</v>
      </c>
      <c r="B175" s="165" t="s">
        <v>786</v>
      </c>
      <c r="C175" s="181" t="s">
        <v>787</v>
      </c>
      <c r="D175" s="166" t="s">
        <v>317</v>
      </c>
      <c r="E175" s="167">
        <v>8</v>
      </c>
      <c r="F175" s="168"/>
      <c r="G175" s="169">
        <f>ROUND(E175*F175,2)</f>
        <v>0</v>
      </c>
      <c r="H175" s="168"/>
      <c r="I175" s="169">
        <f>ROUND(E175*H175,2)</f>
        <v>0</v>
      </c>
      <c r="J175" s="168"/>
      <c r="K175" s="169">
        <f>ROUND(E175*J175,2)</f>
        <v>0</v>
      </c>
      <c r="L175" s="169">
        <v>21</v>
      </c>
      <c r="M175" s="169">
        <f>G175*(1+L175/100)</f>
        <v>0</v>
      </c>
      <c r="N175" s="167">
        <v>0.04</v>
      </c>
      <c r="O175" s="167">
        <f>ROUND(E175*N175,2)</f>
        <v>0.32</v>
      </c>
      <c r="P175" s="167">
        <v>0</v>
      </c>
      <c r="Q175" s="167">
        <f>ROUND(E175*P175,2)</f>
        <v>0</v>
      </c>
      <c r="R175" s="169"/>
      <c r="S175" s="169" t="s">
        <v>267</v>
      </c>
      <c r="T175" s="170" t="s">
        <v>275</v>
      </c>
      <c r="U175" s="152">
        <v>0.45</v>
      </c>
      <c r="V175" s="152">
        <f>ROUND(E175*U175,2)</f>
        <v>3.6</v>
      </c>
      <c r="W175" s="152"/>
      <c r="X175" s="152" t="s">
        <v>285</v>
      </c>
      <c r="Y175" s="152" t="s">
        <v>236</v>
      </c>
      <c r="Z175" s="141"/>
      <c r="AA175" s="141"/>
      <c r="AB175" s="141"/>
      <c r="AC175" s="141"/>
      <c r="AD175" s="141"/>
      <c r="AE175" s="141"/>
      <c r="AF175" s="141"/>
      <c r="AG175" s="141" t="s">
        <v>286</v>
      </c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  <c r="AU175" s="141"/>
      <c r="AV175" s="141"/>
      <c r="AW175" s="141"/>
      <c r="AX175" s="141"/>
      <c r="AY175" s="141"/>
      <c r="AZ175" s="141"/>
      <c r="BA175" s="141"/>
      <c r="BB175" s="141"/>
      <c r="BC175" s="141"/>
      <c r="BD175" s="141"/>
      <c r="BE175" s="141"/>
      <c r="BF175" s="141"/>
      <c r="BG175" s="141"/>
      <c r="BH175" s="141"/>
    </row>
    <row r="176" spans="1:60" outlineLevel="2" x14ac:dyDescent="0.2">
      <c r="A176" s="148"/>
      <c r="B176" s="149"/>
      <c r="C176" s="253" t="s">
        <v>412</v>
      </c>
      <c r="D176" s="254"/>
      <c r="E176" s="254"/>
      <c r="F176" s="254"/>
      <c r="G176" s="254"/>
      <c r="H176" s="152"/>
      <c r="I176" s="152"/>
      <c r="J176" s="152"/>
      <c r="K176" s="152"/>
      <c r="L176" s="152"/>
      <c r="M176" s="152"/>
      <c r="N176" s="151"/>
      <c r="O176" s="151"/>
      <c r="P176" s="151"/>
      <c r="Q176" s="151"/>
      <c r="R176" s="152"/>
      <c r="S176" s="152"/>
      <c r="T176" s="152"/>
      <c r="U176" s="152"/>
      <c r="V176" s="152"/>
      <c r="W176" s="152"/>
      <c r="X176" s="152"/>
      <c r="Y176" s="152"/>
      <c r="Z176" s="141"/>
      <c r="AA176" s="141"/>
      <c r="AB176" s="141"/>
      <c r="AC176" s="141"/>
      <c r="AD176" s="141"/>
      <c r="AE176" s="141"/>
      <c r="AF176" s="141"/>
      <c r="AG176" s="141" t="s">
        <v>246</v>
      </c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  <c r="AU176" s="141"/>
      <c r="AV176" s="141"/>
      <c r="AW176" s="141"/>
      <c r="AX176" s="141"/>
      <c r="AY176" s="141"/>
      <c r="AZ176" s="141"/>
      <c r="BA176" s="141"/>
      <c r="BB176" s="141"/>
      <c r="BC176" s="141"/>
      <c r="BD176" s="141"/>
      <c r="BE176" s="141"/>
      <c r="BF176" s="141"/>
      <c r="BG176" s="141"/>
      <c r="BH176" s="141"/>
    </row>
    <row r="177" spans="1:60" outlineLevel="2" x14ac:dyDescent="0.2">
      <c r="A177" s="148"/>
      <c r="B177" s="149"/>
      <c r="C177" s="182" t="s">
        <v>778</v>
      </c>
      <c r="D177" s="154"/>
      <c r="E177" s="155"/>
      <c r="F177" s="152"/>
      <c r="G177" s="152"/>
      <c r="H177" s="152"/>
      <c r="I177" s="152"/>
      <c r="J177" s="152"/>
      <c r="K177" s="152"/>
      <c r="L177" s="152"/>
      <c r="M177" s="152"/>
      <c r="N177" s="151"/>
      <c r="O177" s="151"/>
      <c r="P177" s="151"/>
      <c r="Q177" s="151"/>
      <c r="R177" s="152"/>
      <c r="S177" s="152"/>
      <c r="T177" s="152"/>
      <c r="U177" s="152"/>
      <c r="V177" s="152"/>
      <c r="W177" s="152"/>
      <c r="X177" s="152"/>
      <c r="Y177" s="152"/>
      <c r="Z177" s="141"/>
      <c r="AA177" s="141"/>
      <c r="AB177" s="141"/>
      <c r="AC177" s="141"/>
      <c r="AD177" s="141"/>
      <c r="AE177" s="141"/>
      <c r="AF177" s="141"/>
      <c r="AG177" s="141" t="s">
        <v>241</v>
      </c>
      <c r="AH177" s="141">
        <v>0</v>
      </c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  <c r="AU177" s="141"/>
      <c r="AV177" s="141"/>
      <c r="AW177" s="141"/>
      <c r="AX177" s="141"/>
      <c r="AY177" s="141"/>
      <c r="AZ177" s="141"/>
      <c r="BA177" s="141"/>
      <c r="BB177" s="141"/>
      <c r="BC177" s="141"/>
      <c r="BD177" s="141"/>
      <c r="BE177" s="141"/>
      <c r="BF177" s="141"/>
      <c r="BG177" s="141"/>
      <c r="BH177" s="141"/>
    </row>
    <row r="178" spans="1:60" outlineLevel="3" x14ac:dyDescent="0.2">
      <c r="A178" s="148"/>
      <c r="B178" s="149"/>
      <c r="C178" s="182" t="s">
        <v>788</v>
      </c>
      <c r="D178" s="154"/>
      <c r="E178" s="155">
        <v>8</v>
      </c>
      <c r="F178" s="152"/>
      <c r="G178" s="152"/>
      <c r="H178" s="152"/>
      <c r="I178" s="152"/>
      <c r="J178" s="152"/>
      <c r="K178" s="152"/>
      <c r="L178" s="152"/>
      <c r="M178" s="152"/>
      <c r="N178" s="151"/>
      <c r="O178" s="151"/>
      <c r="P178" s="151"/>
      <c r="Q178" s="151"/>
      <c r="R178" s="152"/>
      <c r="S178" s="152"/>
      <c r="T178" s="152"/>
      <c r="U178" s="152"/>
      <c r="V178" s="152"/>
      <c r="W178" s="152"/>
      <c r="X178" s="152"/>
      <c r="Y178" s="152"/>
      <c r="Z178" s="141"/>
      <c r="AA178" s="141"/>
      <c r="AB178" s="141"/>
      <c r="AC178" s="141"/>
      <c r="AD178" s="141"/>
      <c r="AE178" s="141"/>
      <c r="AF178" s="141"/>
      <c r="AG178" s="141" t="s">
        <v>241</v>
      </c>
      <c r="AH178" s="141">
        <v>0</v>
      </c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  <c r="AU178" s="141"/>
      <c r="AV178" s="141"/>
      <c r="AW178" s="141"/>
      <c r="AX178" s="141"/>
      <c r="AY178" s="141"/>
      <c r="AZ178" s="141"/>
      <c r="BA178" s="141"/>
      <c r="BB178" s="141"/>
      <c r="BC178" s="141"/>
      <c r="BD178" s="141"/>
      <c r="BE178" s="141"/>
      <c r="BF178" s="141"/>
      <c r="BG178" s="141"/>
      <c r="BH178" s="141"/>
    </row>
    <row r="179" spans="1:60" outlineLevel="1" x14ac:dyDescent="0.2">
      <c r="A179" s="164">
        <v>29</v>
      </c>
      <c r="B179" s="165" t="s">
        <v>789</v>
      </c>
      <c r="C179" s="181" t="s">
        <v>790</v>
      </c>
      <c r="D179" s="166" t="s">
        <v>317</v>
      </c>
      <c r="E179" s="167">
        <v>4</v>
      </c>
      <c r="F179" s="168"/>
      <c r="G179" s="169">
        <f>ROUND(E179*F179,2)</f>
        <v>0</v>
      </c>
      <c r="H179" s="168"/>
      <c r="I179" s="169">
        <f>ROUND(E179*H179,2)</f>
        <v>0</v>
      </c>
      <c r="J179" s="168"/>
      <c r="K179" s="169">
        <f>ROUND(E179*J179,2)</f>
        <v>0</v>
      </c>
      <c r="L179" s="169">
        <v>21</v>
      </c>
      <c r="M179" s="169">
        <f>G179*(1+L179/100)</f>
        <v>0</v>
      </c>
      <c r="N179" s="167">
        <v>1.4999999999999999E-2</v>
      </c>
      <c r="O179" s="167">
        <f>ROUND(E179*N179,2)</f>
        <v>0.06</v>
      </c>
      <c r="P179" s="167">
        <v>0</v>
      </c>
      <c r="Q179" s="167">
        <f>ROUND(E179*P179,2)</f>
        <v>0</v>
      </c>
      <c r="R179" s="169"/>
      <c r="S179" s="169" t="s">
        <v>267</v>
      </c>
      <c r="T179" s="170" t="s">
        <v>275</v>
      </c>
      <c r="U179" s="152">
        <v>0.45</v>
      </c>
      <c r="V179" s="152">
        <f>ROUND(E179*U179,2)</f>
        <v>1.8</v>
      </c>
      <c r="W179" s="152"/>
      <c r="X179" s="152" t="s">
        <v>285</v>
      </c>
      <c r="Y179" s="152" t="s">
        <v>236</v>
      </c>
      <c r="Z179" s="141"/>
      <c r="AA179" s="141"/>
      <c r="AB179" s="141"/>
      <c r="AC179" s="141"/>
      <c r="AD179" s="141"/>
      <c r="AE179" s="141"/>
      <c r="AF179" s="141"/>
      <c r="AG179" s="141" t="s">
        <v>286</v>
      </c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  <c r="AU179" s="141"/>
      <c r="AV179" s="141"/>
      <c r="AW179" s="141"/>
      <c r="AX179" s="141"/>
      <c r="AY179" s="141"/>
      <c r="AZ179" s="141"/>
      <c r="BA179" s="141"/>
      <c r="BB179" s="141"/>
      <c r="BC179" s="141"/>
      <c r="BD179" s="141"/>
      <c r="BE179" s="141"/>
      <c r="BF179" s="141"/>
      <c r="BG179" s="141"/>
      <c r="BH179" s="141"/>
    </row>
    <row r="180" spans="1:60" outlineLevel="2" x14ac:dyDescent="0.2">
      <c r="A180" s="148"/>
      <c r="B180" s="149"/>
      <c r="C180" s="253" t="s">
        <v>412</v>
      </c>
      <c r="D180" s="254"/>
      <c r="E180" s="254"/>
      <c r="F180" s="254"/>
      <c r="G180" s="254"/>
      <c r="H180" s="152"/>
      <c r="I180" s="152"/>
      <c r="J180" s="152"/>
      <c r="K180" s="152"/>
      <c r="L180" s="152"/>
      <c r="M180" s="152"/>
      <c r="N180" s="151"/>
      <c r="O180" s="151"/>
      <c r="P180" s="151"/>
      <c r="Q180" s="151"/>
      <c r="R180" s="152"/>
      <c r="S180" s="152"/>
      <c r="T180" s="152"/>
      <c r="U180" s="152"/>
      <c r="V180" s="152"/>
      <c r="W180" s="152"/>
      <c r="X180" s="152"/>
      <c r="Y180" s="152"/>
      <c r="Z180" s="141"/>
      <c r="AA180" s="141"/>
      <c r="AB180" s="141"/>
      <c r="AC180" s="141"/>
      <c r="AD180" s="141"/>
      <c r="AE180" s="141"/>
      <c r="AF180" s="141"/>
      <c r="AG180" s="141" t="s">
        <v>246</v>
      </c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  <c r="AU180" s="141"/>
      <c r="AV180" s="141"/>
      <c r="AW180" s="141"/>
      <c r="AX180" s="141"/>
      <c r="AY180" s="141"/>
      <c r="AZ180" s="141"/>
      <c r="BA180" s="141"/>
      <c r="BB180" s="141"/>
      <c r="BC180" s="141"/>
      <c r="BD180" s="141"/>
      <c r="BE180" s="141"/>
      <c r="BF180" s="141"/>
      <c r="BG180" s="141"/>
      <c r="BH180" s="141"/>
    </row>
    <row r="181" spans="1:60" outlineLevel="2" x14ac:dyDescent="0.2">
      <c r="A181" s="148"/>
      <c r="B181" s="149"/>
      <c r="C181" s="182" t="s">
        <v>791</v>
      </c>
      <c r="D181" s="154"/>
      <c r="E181" s="155"/>
      <c r="F181" s="152"/>
      <c r="G181" s="152"/>
      <c r="H181" s="152"/>
      <c r="I181" s="152"/>
      <c r="J181" s="152"/>
      <c r="K181" s="152"/>
      <c r="L181" s="152"/>
      <c r="M181" s="152"/>
      <c r="N181" s="151"/>
      <c r="O181" s="151"/>
      <c r="P181" s="151"/>
      <c r="Q181" s="151"/>
      <c r="R181" s="152"/>
      <c r="S181" s="152"/>
      <c r="T181" s="152"/>
      <c r="U181" s="152"/>
      <c r="V181" s="152"/>
      <c r="W181" s="152"/>
      <c r="X181" s="152"/>
      <c r="Y181" s="152"/>
      <c r="Z181" s="141"/>
      <c r="AA181" s="141"/>
      <c r="AB181" s="141"/>
      <c r="AC181" s="141"/>
      <c r="AD181" s="141"/>
      <c r="AE181" s="141"/>
      <c r="AF181" s="141"/>
      <c r="AG181" s="141" t="s">
        <v>241</v>
      </c>
      <c r="AH181" s="141">
        <v>0</v>
      </c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1"/>
      <c r="AZ181" s="141"/>
      <c r="BA181" s="141"/>
      <c r="BB181" s="141"/>
      <c r="BC181" s="141"/>
      <c r="BD181" s="141"/>
      <c r="BE181" s="141"/>
      <c r="BF181" s="141"/>
      <c r="BG181" s="141"/>
      <c r="BH181" s="141"/>
    </row>
    <row r="182" spans="1:60" outlineLevel="3" x14ac:dyDescent="0.2">
      <c r="A182" s="148"/>
      <c r="B182" s="149"/>
      <c r="C182" s="182" t="s">
        <v>792</v>
      </c>
      <c r="D182" s="154"/>
      <c r="E182" s="155">
        <v>4</v>
      </c>
      <c r="F182" s="152"/>
      <c r="G182" s="152"/>
      <c r="H182" s="152"/>
      <c r="I182" s="152"/>
      <c r="J182" s="152"/>
      <c r="K182" s="152"/>
      <c r="L182" s="152"/>
      <c r="M182" s="152"/>
      <c r="N182" s="151"/>
      <c r="O182" s="151"/>
      <c r="P182" s="151"/>
      <c r="Q182" s="151"/>
      <c r="R182" s="152"/>
      <c r="S182" s="152"/>
      <c r="T182" s="152"/>
      <c r="U182" s="152"/>
      <c r="V182" s="152"/>
      <c r="W182" s="152"/>
      <c r="X182" s="152"/>
      <c r="Y182" s="152"/>
      <c r="Z182" s="141"/>
      <c r="AA182" s="141"/>
      <c r="AB182" s="141"/>
      <c r="AC182" s="141"/>
      <c r="AD182" s="141"/>
      <c r="AE182" s="141"/>
      <c r="AF182" s="141"/>
      <c r="AG182" s="141" t="s">
        <v>241</v>
      </c>
      <c r="AH182" s="141">
        <v>0</v>
      </c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  <c r="AU182" s="141"/>
      <c r="AV182" s="141"/>
      <c r="AW182" s="141"/>
      <c r="AX182" s="141"/>
      <c r="AY182" s="141"/>
      <c r="AZ182" s="141"/>
      <c r="BA182" s="141"/>
      <c r="BB182" s="141"/>
      <c r="BC182" s="141"/>
      <c r="BD182" s="141"/>
      <c r="BE182" s="141"/>
      <c r="BF182" s="141"/>
      <c r="BG182" s="141"/>
      <c r="BH182" s="141"/>
    </row>
    <row r="183" spans="1:60" outlineLevel="1" x14ac:dyDescent="0.2">
      <c r="A183" s="164">
        <v>30</v>
      </c>
      <c r="B183" s="165" t="s">
        <v>793</v>
      </c>
      <c r="C183" s="181" t="s">
        <v>794</v>
      </c>
      <c r="D183" s="166" t="s">
        <v>317</v>
      </c>
      <c r="E183" s="167">
        <v>4</v>
      </c>
      <c r="F183" s="168"/>
      <c r="G183" s="169">
        <f>ROUND(E183*F183,2)</f>
        <v>0</v>
      </c>
      <c r="H183" s="168"/>
      <c r="I183" s="169">
        <f>ROUND(E183*H183,2)</f>
        <v>0</v>
      </c>
      <c r="J183" s="168"/>
      <c r="K183" s="169">
        <f>ROUND(E183*J183,2)</f>
        <v>0</v>
      </c>
      <c r="L183" s="169">
        <v>21</v>
      </c>
      <c r="M183" s="169">
        <f>G183*(1+L183/100)</f>
        <v>0</v>
      </c>
      <c r="N183" s="167">
        <v>3.5000000000000003E-2</v>
      </c>
      <c r="O183" s="167">
        <f>ROUND(E183*N183,2)</f>
        <v>0.14000000000000001</v>
      </c>
      <c r="P183" s="167">
        <v>0</v>
      </c>
      <c r="Q183" s="167">
        <f>ROUND(E183*P183,2)</f>
        <v>0</v>
      </c>
      <c r="R183" s="169"/>
      <c r="S183" s="169" t="s">
        <v>267</v>
      </c>
      <c r="T183" s="170" t="s">
        <v>275</v>
      </c>
      <c r="U183" s="152">
        <v>0.45</v>
      </c>
      <c r="V183" s="152">
        <f>ROUND(E183*U183,2)</f>
        <v>1.8</v>
      </c>
      <c r="W183" s="152"/>
      <c r="X183" s="152" t="s">
        <v>285</v>
      </c>
      <c r="Y183" s="152" t="s">
        <v>236</v>
      </c>
      <c r="Z183" s="141"/>
      <c r="AA183" s="141"/>
      <c r="AB183" s="141"/>
      <c r="AC183" s="141"/>
      <c r="AD183" s="141"/>
      <c r="AE183" s="141"/>
      <c r="AF183" s="141"/>
      <c r="AG183" s="141" t="s">
        <v>286</v>
      </c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</row>
    <row r="184" spans="1:60" outlineLevel="2" x14ac:dyDescent="0.2">
      <c r="A184" s="148"/>
      <c r="B184" s="149"/>
      <c r="C184" s="253" t="s">
        <v>412</v>
      </c>
      <c r="D184" s="254"/>
      <c r="E184" s="254"/>
      <c r="F184" s="254"/>
      <c r="G184" s="254"/>
      <c r="H184" s="152"/>
      <c r="I184" s="152"/>
      <c r="J184" s="152"/>
      <c r="K184" s="152"/>
      <c r="L184" s="152"/>
      <c r="M184" s="152"/>
      <c r="N184" s="151"/>
      <c r="O184" s="151"/>
      <c r="P184" s="151"/>
      <c r="Q184" s="151"/>
      <c r="R184" s="152"/>
      <c r="S184" s="152"/>
      <c r="T184" s="152"/>
      <c r="U184" s="152"/>
      <c r="V184" s="152"/>
      <c r="W184" s="152"/>
      <c r="X184" s="152"/>
      <c r="Y184" s="152"/>
      <c r="Z184" s="141"/>
      <c r="AA184" s="141"/>
      <c r="AB184" s="141"/>
      <c r="AC184" s="141"/>
      <c r="AD184" s="141"/>
      <c r="AE184" s="141"/>
      <c r="AF184" s="141"/>
      <c r="AG184" s="141" t="s">
        <v>246</v>
      </c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</row>
    <row r="185" spans="1:60" outlineLevel="2" x14ac:dyDescent="0.2">
      <c r="A185" s="148"/>
      <c r="B185" s="149"/>
      <c r="C185" s="182" t="s">
        <v>791</v>
      </c>
      <c r="D185" s="154"/>
      <c r="E185" s="155"/>
      <c r="F185" s="152"/>
      <c r="G185" s="152"/>
      <c r="H185" s="152"/>
      <c r="I185" s="152"/>
      <c r="J185" s="152"/>
      <c r="K185" s="152"/>
      <c r="L185" s="152"/>
      <c r="M185" s="152"/>
      <c r="N185" s="151"/>
      <c r="O185" s="151"/>
      <c r="P185" s="151"/>
      <c r="Q185" s="151"/>
      <c r="R185" s="152"/>
      <c r="S185" s="152"/>
      <c r="T185" s="152"/>
      <c r="U185" s="152"/>
      <c r="V185" s="152"/>
      <c r="W185" s="152"/>
      <c r="X185" s="152"/>
      <c r="Y185" s="152"/>
      <c r="Z185" s="141"/>
      <c r="AA185" s="141"/>
      <c r="AB185" s="141"/>
      <c r="AC185" s="141"/>
      <c r="AD185" s="141"/>
      <c r="AE185" s="141"/>
      <c r="AF185" s="141"/>
      <c r="AG185" s="141" t="s">
        <v>241</v>
      </c>
      <c r="AH185" s="141">
        <v>0</v>
      </c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  <c r="AU185" s="141"/>
      <c r="AV185" s="141"/>
      <c r="AW185" s="141"/>
      <c r="AX185" s="141"/>
      <c r="AY185" s="141"/>
      <c r="AZ185" s="141"/>
      <c r="BA185" s="141"/>
      <c r="BB185" s="141"/>
      <c r="BC185" s="141"/>
      <c r="BD185" s="141"/>
      <c r="BE185" s="141"/>
      <c r="BF185" s="141"/>
      <c r="BG185" s="141"/>
      <c r="BH185" s="141"/>
    </row>
    <row r="186" spans="1:60" outlineLevel="3" x14ac:dyDescent="0.2">
      <c r="A186" s="148"/>
      <c r="B186" s="149"/>
      <c r="C186" s="182" t="s">
        <v>795</v>
      </c>
      <c r="D186" s="154"/>
      <c r="E186" s="155">
        <v>4</v>
      </c>
      <c r="F186" s="152"/>
      <c r="G186" s="152"/>
      <c r="H186" s="152"/>
      <c r="I186" s="152"/>
      <c r="J186" s="152"/>
      <c r="K186" s="152"/>
      <c r="L186" s="152"/>
      <c r="M186" s="152"/>
      <c r="N186" s="151"/>
      <c r="O186" s="151"/>
      <c r="P186" s="151"/>
      <c r="Q186" s="151"/>
      <c r="R186" s="152"/>
      <c r="S186" s="152"/>
      <c r="T186" s="152"/>
      <c r="U186" s="152"/>
      <c r="V186" s="152"/>
      <c r="W186" s="152"/>
      <c r="X186" s="152"/>
      <c r="Y186" s="152"/>
      <c r="Z186" s="141"/>
      <c r="AA186" s="141"/>
      <c r="AB186" s="141"/>
      <c r="AC186" s="141"/>
      <c r="AD186" s="141"/>
      <c r="AE186" s="141"/>
      <c r="AF186" s="141"/>
      <c r="AG186" s="141" t="s">
        <v>241</v>
      </c>
      <c r="AH186" s="141">
        <v>0</v>
      </c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  <c r="AU186" s="141"/>
      <c r="AV186" s="141"/>
      <c r="AW186" s="141"/>
      <c r="AX186" s="141"/>
      <c r="AY186" s="141"/>
      <c r="AZ186" s="141"/>
      <c r="BA186" s="141"/>
      <c r="BB186" s="141"/>
      <c r="BC186" s="141"/>
      <c r="BD186" s="141"/>
      <c r="BE186" s="141"/>
      <c r="BF186" s="141"/>
      <c r="BG186" s="141"/>
      <c r="BH186" s="141"/>
    </row>
    <row r="187" spans="1:60" ht="22.5" outlineLevel="1" x14ac:dyDescent="0.2">
      <c r="A187" s="164">
        <v>31</v>
      </c>
      <c r="B187" s="165" t="s">
        <v>410</v>
      </c>
      <c r="C187" s="181" t="s">
        <v>796</v>
      </c>
      <c r="D187" s="166" t="s">
        <v>317</v>
      </c>
      <c r="E187" s="167">
        <v>1</v>
      </c>
      <c r="F187" s="168"/>
      <c r="G187" s="169">
        <f>ROUND(E187*F187,2)</f>
        <v>0</v>
      </c>
      <c r="H187" s="168"/>
      <c r="I187" s="169">
        <f>ROUND(E187*H187,2)</f>
        <v>0</v>
      </c>
      <c r="J187" s="168"/>
      <c r="K187" s="169">
        <f>ROUND(E187*J187,2)</f>
        <v>0</v>
      </c>
      <c r="L187" s="169">
        <v>21</v>
      </c>
      <c r="M187" s="169">
        <f>G187*(1+L187/100)</f>
        <v>0</v>
      </c>
      <c r="N187" s="167">
        <v>5.5E-2</v>
      </c>
      <c r="O187" s="167">
        <f>ROUND(E187*N187,2)</f>
        <v>0.06</v>
      </c>
      <c r="P187" s="167">
        <v>0</v>
      </c>
      <c r="Q187" s="167">
        <f>ROUND(E187*P187,2)</f>
        <v>0</v>
      </c>
      <c r="R187" s="169"/>
      <c r="S187" s="169" t="s">
        <v>267</v>
      </c>
      <c r="T187" s="170" t="s">
        <v>275</v>
      </c>
      <c r="U187" s="152">
        <v>24.400490000000001</v>
      </c>
      <c r="V187" s="152">
        <f>ROUND(E187*U187,2)</f>
        <v>24.4</v>
      </c>
      <c r="W187" s="152"/>
      <c r="X187" s="152" t="s">
        <v>285</v>
      </c>
      <c r="Y187" s="152" t="s">
        <v>236</v>
      </c>
      <c r="Z187" s="141"/>
      <c r="AA187" s="141"/>
      <c r="AB187" s="141"/>
      <c r="AC187" s="141"/>
      <c r="AD187" s="141"/>
      <c r="AE187" s="141"/>
      <c r="AF187" s="141"/>
      <c r="AG187" s="141" t="s">
        <v>286</v>
      </c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  <c r="AU187" s="141"/>
      <c r="AV187" s="141"/>
      <c r="AW187" s="141"/>
      <c r="AX187" s="141"/>
      <c r="AY187" s="141"/>
      <c r="AZ187" s="141"/>
      <c r="BA187" s="141"/>
      <c r="BB187" s="141"/>
      <c r="BC187" s="141"/>
      <c r="BD187" s="141"/>
      <c r="BE187" s="141"/>
      <c r="BF187" s="141"/>
      <c r="BG187" s="141"/>
      <c r="BH187" s="141"/>
    </row>
    <row r="188" spans="1:60" outlineLevel="2" x14ac:dyDescent="0.2">
      <c r="A188" s="148"/>
      <c r="B188" s="149"/>
      <c r="C188" s="253" t="s">
        <v>412</v>
      </c>
      <c r="D188" s="254"/>
      <c r="E188" s="254"/>
      <c r="F188" s="254"/>
      <c r="G188" s="254"/>
      <c r="H188" s="152"/>
      <c r="I188" s="152"/>
      <c r="J188" s="152"/>
      <c r="K188" s="152"/>
      <c r="L188" s="152"/>
      <c r="M188" s="152"/>
      <c r="N188" s="151"/>
      <c r="O188" s="151"/>
      <c r="P188" s="151"/>
      <c r="Q188" s="151"/>
      <c r="R188" s="152"/>
      <c r="S188" s="152"/>
      <c r="T188" s="152"/>
      <c r="U188" s="152"/>
      <c r="V188" s="152"/>
      <c r="W188" s="152"/>
      <c r="X188" s="152"/>
      <c r="Y188" s="152"/>
      <c r="Z188" s="141"/>
      <c r="AA188" s="141"/>
      <c r="AB188" s="141"/>
      <c r="AC188" s="141"/>
      <c r="AD188" s="141"/>
      <c r="AE188" s="141"/>
      <c r="AF188" s="141"/>
      <c r="AG188" s="141" t="s">
        <v>246</v>
      </c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  <c r="AU188" s="141"/>
      <c r="AV188" s="141"/>
      <c r="AW188" s="141"/>
      <c r="AX188" s="141"/>
      <c r="AY188" s="141"/>
      <c r="AZ188" s="141"/>
      <c r="BA188" s="141"/>
      <c r="BB188" s="141"/>
      <c r="BC188" s="141"/>
      <c r="BD188" s="141"/>
      <c r="BE188" s="141"/>
      <c r="BF188" s="141"/>
      <c r="BG188" s="141"/>
      <c r="BH188" s="141"/>
    </row>
    <row r="189" spans="1:60" outlineLevel="2" x14ac:dyDescent="0.2">
      <c r="A189" s="148"/>
      <c r="B189" s="149"/>
      <c r="C189" s="182" t="s">
        <v>797</v>
      </c>
      <c r="D189" s="154"/>
      <c r="E189" s="155"/>
      <c r="F189" s="152"/>
      <c r="G189" s="152"/>
      <c r="H189" s="152"/>
      <c r="I189" s="152"/>
      <c r="J189" s="152"/>
      <c r="K189" s="152"/>
      <c r="L189" s="152"/>
      <c r="M189" s="152"/>
      <c r="N189" s="151"/>
      <c r="O189" s="151"/>
      <c r="P189" s="151"/>
      <c r="Q189" s="151"/>
      <c r="R189" s="152"/>
      <c r="S189" s="152"/>
      <c r="T189" s="152"/>
      <c r="U189" s="152"/>
      <c r="V189" s="152"/>
      <c r="W189" s="152"/>
      <c r="X189" s="152"/>
      <c r="Y189" s="152"/>
      <c r="Z189" s="141"/>
      <c r="AA189" s="141"/>
      <c r="AB189" s="141"/>
      <c r="AC189" s="141"/>
      <c r="AD189" s="141"/>
      <c r="AE189" s="141"/>
      <c r="AF189" s="141"/>
      <c r="AG189" s="141" t="s">
        <v>241</v>
      </c>
      <c r="AH189" s="141">
        <v>0</v>
      </c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  <c r="AU189" s="141"/>
      <c r="AV189" s="141"/>
      <c r="AW189" s="141"/>
      <c r="AX189" s="141"/>
      <c r="AY189" s="141"/>
      <c r="AZ189" s="141"/>
      <c r="BA189" s="141"/>
      <c r="BB189" s="141"/>
      <c r="BC189" s="141"/>
      <c r="BD189" s="141"/>
      <c r="BE189" s="141"/>
      <c r="BF189" s="141"/>
      <c r="BG189" s="141"/>
      <c r="BH189" s="141"/>
    </row>
    <row r="190" spans="1:60" outlineLevel="3" x14ac:dyDescent="0.2">
      <c r="A190" s="148"/>
      <c r="B190" s="149"/>
      <c r="C190" s="182" t="s">
        <v>798</v>
      </c>
      <c r="D190" s="154"/>
      <c r="E190" s="155">
        <v>1</v>
      </c>
      <c r="F190" s="152"/>
      <c r="G190" s="152"/>
      <c r="H190" s="152"/>
      <c r="I190" s="152"/>
      <c r="J190" s="152"/>
      <c r="K190" s="152"/>
      <c r="L190" s="152"/>
      <c r="M190" s="152"/>
      <c r="N190" s="151"/>
      <c r="O190" s="151"/>
      <c r="P190" s="151"/>
      <c r="Q190" s="151"/>
      <c r="R190" s="152"/>
      <c r="S190" s="152"/>
      <c r="T190" s="152"/>
      <c r="U190" s="152"/>
      <c r="V190" s="152"/>
      <c r="W190" s="152"/>
      <c r="X190" s="152"/>
      <c r="Y190" s="152"/>
      <c r="Z190" s="141"/>
      <c r="AA190" s="141"/>
      <c r="AB190" s="141"/>
      <c r="AC190" s="141"/>
      <c r="AD190" s="141"/>
      <c r="AE190" s="141"/>
      <c r="AF190" s="141"/>
      <c r="AG190" s="141" t="s">
        <v>241</v>
      </c>
      <c r="AH190" s="141">
        <v>0</v>
      </c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  <c r="AU190" s="141"/>
      <c r="AV190" s="141"/>
      <c r="AW190" s="141"/>
      <c r="AX190" s="141"/>
      <c r="AY190" s="141"/>
      <c r="AZ190" s="141"/>
      <c r="BA190" s="141"/>
      <c r="BB190" s="141"/>
      <c r="BC190" s="141"/>
      <c r="BD190" s="141"/>
      <c r="BE190" s="141"/>
      <c r="BF190" s="141"/>
      <c r="BG190" s="141"/>
      <c r="BH190" s="141"/>
    </row>
    <row r="191" spans="1:60" ht="22.5" outlineLevel="1" x14ac:dyDescent="0.2">
      <c r="A191" s="164">
        <v>32</v>
      </c>
      <c r="B191" s="165" t="s">
        <v>799</v>
      </c>
      <c r="C191" s="181" t="s">
        <v>800</v>
      </c>
      <c r="D191" s="166" t="s">
        <v>317</v>
      </c>
      <c r="E191" s="167">
        <v>13</v>
      </c>
      <c r="F191" s="168"/>
      <c r="G191" s="169">
        <f>ROUND(E191*F191,2)</f>
        <v>0</v>
      </c>
      <c r="H191" s="168"/>
      <c r="I191" s="169">
        <f>ROUND(E191*H191,2)</f>
        <v>0</v>
      </c>
      <c r="J191" s="168"/>
      <c r="K191" s="169">
        <f>ROUND(E191*J191,2)</f>
        <v>0</v>
      </c>
      <c r="L191" s="169">
        <v>21</v>
      </c>
      <c r="M191" s="169">
        <f>G191*(1+L191/100)</f>
        <v>0</v>
      </c>
      <c r="N191" s="167">
        <v>0.06</v>
      </c>
      <c r="O191" s="167">
        <f>ROUND(E191*N191,2)</f>
        <v>0.78</v>
      </c>
      <c r="P191" s="167">
        <v>0</v>
      </c>
      <c r="Q191" s="167">
        <f>ROUND(E191*P191,2)</f>
        <v>0</v>
      </c>
      <c r="R191" s="169"/>
      <c r="S191" s="169" t="s">
        <v>267</v>
      </c>
      <c r="T191" s="170" t="s">
        <v>275</v>
      </c>
      <c r="U191" s="152">
        <v>24.400490000000001</v>
      </c>
      <c r="V191" s="152">
        <f>ROUND(E191*U191,2)</f>
        <v>317.20999999999998</v>
      </c>
      <c r="W191" s="152"/>
      <c r="X191" s="152" t="s">
        <v>285</v>
      </c>
      <c r="Y191" s="152" t="s">
        <v>236</v>
      </c>
      <c r="Z191" s="141"/>
      <c r="AA191" s="141"/>
      <c r="AB191" s="141"/>
      <c r="AC191" s="141"/>
      <c r="AD191" s="141"/>
      <c r="AE191" s="141"/>
      <c r="AF191" s="141"/>
      <c r="AG191" s="141" t="s">
        <v>286</v>
      </c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  <c r="AU191" s="141"/>
      <c r="AV191" s="141"/>
      <c r="AW191" s="141"/>
      <c r="AX191" s="141"/>
      <c r="AY191" s="141"/>
      <c r="AZ191" s="141"/>
      <c r="BA191" s="141"/>
      <c r="BB191" s="141"/>
      <c r="BC191" s="141"/>
      <c r="BD191" s="141"/>
      <c r="BE191" s="141"/>
      <c r="BF191" s="141"/>
      <c r="BG191" s="141"/>
      <c r="BH191" s="141"/>
    </row>
    <row r="192" spans="1:60" outlineLevel="2" x14ac:dyDescent="0.2">
      <c r="A192" s="148"/>
      <c r="B192" s="149"/>
      <c r="C192" s="253" t="s">
        <v>412</v>
      </c>
      <c r="D192" s="254"/>
      <c r="E192" s="254"/>
      <c r="F192" s="254"/>
      <c r="G192" s="254"/>
      <c r="H192" s="152"/>
      <c r="I192" s="152"/>
      <c r="J192" s="152"/>
      <c r="K192" s="152"/>
      <c r="L192" s="152"/>
      <c r="M192" s="152"/>
      <c r="N192" s="151"/>
      <c r="O192" s="151"/>
      <c r="P192" s="151"/>
      <c r="Q192" s="151"/>
      <c r="R192" s="152"/>
      <c r="S192" s="152"/>
      <c r="T192" s="152"/>
      <c r="U192" s="152"/>
      <c r="V192" s="152"/>
      <c r="W192" s="152"/>
      <c r="X192" s="152"/>
      <c r="Y192" s="152"/>
      <c r="Z192" s="141"/>
      <c r="AA192" s="141"/>
      <c r="AB192" s="141"/>
      <c r="AC192" s="141"/>
      <c r="AD192" s="141"/>
      <c r="AE192" s="141"/>
      <c r="AF192" s="141"/>
      <c r="AG192" s="141" t="s">
        <v>246</v>
      </c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  <c r="AU192" s="141"/>
      <c r="AV192" s="141"/>
      <c r="AW192" s="141"/>
      <c r="AX192" s="141"/>
      <c r="AY192" s="141"/>
      <c r="AZ192" s="141"/>
      <c r="BA192" s="141"/>
      <c r="BB192" s="141"/>
      <c r="BC192" s="141"/>
      <c r="BD192" s="141"/>
      <c r="BE192" s="141"/>
      <c r="BF192" s="141"/>
      <c r="BG192" s="141"/>
      <c r="BH192" s="141"/>
    </row>
    <row r="193" spans="1:60" outlineLevel="2" x14ac:dyDescent="0.2">
      <c r="A193" s="148"/>
      <c r="B193" s="149"/>
      <c r="C193" s="182" t="s">
        <v>801</v>
      </c>
      <c r="D193" s="154"/>
      <c r="E193" s="155"/>
      <c r="F193" s="152"/>
      <c r="G193" s="152"/>
      <c r="H193" s="152"/>
      <c r="I193" s="152"/>
      <c r="J193" s="152"/>
      <c r="K193" s="152"/>
      <c r="L193" s="152"/>
      <c r="M193" s="152"/>
      <c r="N193" s="151"/>
      <c r="O193" s="151"/>
      <c r="P193" s="151"/>
      <c r="Q193" s="151"/>
      <c r="R193" s="152"/>
      <c r="S193" s="152"/>
      <c r="T193" s="152"/>
      <c r="U193" s="152"/>
      <c r="V193" s="152"/>
      <c r="W193" s="152"/>
      <c r="X193" s="152"/>
      <c r="Y193" s="152"/>
      <c r="Z193" s="141"/>
      <c r="AA193" s="141"/>
      <c r="AB193" s="141"/>
      <c r="AC193" s="141"/>
      <c r="AD193" s="141"/>
      <c r="AE193" s="141"/>
      <c r="AF193" s="141"/>
      <c r="AG193" s="141" t="s">
        <v>241</v>
      </c>
      <c r="AH193" s="141">
        <v>0</v>
      </c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  <c r="AU193" s="141"/>
      <c r="AV193" s="141"/>
      <c r="AW193" s="141"/>
      <c r="AX193" s="141"/>
      <c r="AY193" s="141"/>
      <c r="AZ193" s="141"/>
      <c r="BA193" s="141"/>
      <c r="BB193" s="141"/>
      <c r="BC193" s="141"/>
      <c r="BD193" s="141"/>
      <c r="BE193" s="141"/>
      <c r="BF193" s="141"/>
      <c r="BG193" s="141"/>
      <c r="BH193" s="141"/>
    </row>
    <row r="194" spans="1:60" outlineLevel="3" x14ac:dyDescent="0.2">
      <c r="A194" s="148"/>
      <c r="B194" s="149"/>
      <c r="C194" s="182" t="s">
        <v>802</v>
      </c>
      <c r="D194" s="154"/>
      <c r="E194" s="155">
        <v>6</v>
      </c>
      <c r="F194" s="152"/>
      <c r="G194" s="152"/>
      <c r="H194" s="152"/>
      <c r="I194" s="152"/>
      <c r="J194" s="152"/>
      <c r="K194" s="152"/>
      <c r="L194" s="152"/>
      <c r="M194" s="152"/>
      <c r="N194" s="151"/>
      <c r="O194" s="151"/>
      <c r="P194" s="151"/>
      <c r="Q194" s="151"/>
      <c r="R194" s="152"/>
      <c r="S194" s="152"/>
      <c r="T194" s="152"/>
      <c r="U194" s="152"/>
      <c r="V194" s="152"/>
      <c r="W194" s="152"/>
      <c r="X194" s="152"/>
      <c r="Y194" s="152"/>
      <c r="Z194" s="141"/>
      <c r="AA194" s="141"/>
      <c r="AB194" s="141"/>
      <c r="AC194" s="141"/>
      <c r="AD194" s="141"/>
      <c r="AE194" s="141"/>
      <c r="AF194" s="141"/>
      <c r="AG194" s="141" t="s">
        <v>241</v>
      </c>
      <c r="AH194" s="141">
        <v>0</v>
      </c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  <c r="AU194" s="141"/>
      <c r="AV194" s="141"/>
      <c r="AW194" s="141"/>
      <c r="AX194" s="141"/>
      <c r="AY194" s="141"/>
      <c r="AZ194" s="141"/>
      <c r="BA194" s="141"/>
      <c r="BB194" s="141"/>
      <c r="BC194" s="141"/>
      <c r="BD194" s="141"/>
      <c r="BE194" s="141"/>
      <c r="BF194" s="141"/>
      <c r="BG194" s="141"/>
      <c r="BH194" s="141"/>
    </row>
    <row r="195" spans="1:60" outlineLevel="3" x14ac:dyDescent="0.2">
      <c r="A195" s="148"/>
      <c r="B195" s="149"/>
      <c r="C195" s="182" t="s">
        <v>803</v>
      </c>
      <c r="D195" s="154"/>
      <c r="E195" s="155"/>
      <c r="F195" s="152"/>
      <c r="G195" s="152"/>
      <c r="H195" s="152"/>
      <c r="I195" s="152"/>
      <c r="J195" s="152"/>
      <c r="K195" s="152"/>
      <c r="L195" s="152"/>
      <c r="M195" s="152"/>
      <c r="N195" s="151"/>
      <c r="O195" s="151"/>
      <c r="P195" s="151"/>
      <c r="Q195" s="151"/>
      <c r="R195" s="152"/>
      <c r="S195" s="152"/>
      <c r="T195" s="152"/>
      <c r="U195" s="152"/>
      <c r="V195" s="152"/>
      <c r="W195" s="152"/>
      <c r="X195" s="152"/>
      <c r="Y195" s="152"/>
      <c r="Z195" s="141"/>
      <c r="AA195" s="141"/>
      <c r="AB195" s="141"/>
      <c r="AC195" s="141"/>
      <c r="AD195" s="141"/>
      <c r="AE195" s="141"/>
      <c r="AF195" s="141"/>
      <c r="AG195" s="141" t="s">
        <v>241</v>
      </c>
      <c r="AH195" s="141">
        <v>0</v>
      </c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  <c r="AU195" s="141"/>
      <c r="AV195" s="141"/>
      <c r="AW195" s="141"/>
      <c r="AX195" s="141"/>
      <c r="AY195" s="141"/>
      <c r="AZ195" s="141"/>
      <c r="BA195" s="141"/>
      <c r="BB195" s="141"/>
      <c r="BC195" s="141"/>
      <c r="BD195" s="141"/>
      <c r="BE195" s="141"/>
      <c r="BF195" s="141"/>
      <c r="BG195" s="141"/>
      <c r="BH195" s="141"/>
    </row>
    <row r="196" spans="1:60" outlineLevel="3" x14ac:dyDescent="0.2">
      <c r="A196" s="148"/>
      <c r="B196" s="149"/>
      <c r="C196" s="182" t="s">
        <v>804</v>
      </c>
      <c r="D196" s="154"/>
      <c r="E196" s="155">
        <v>2</v>
      </c>
      <c r="F196" s="152"/>
      <c r="G196" s="152"/>
      <c r="H196" s="152"/>
      <c r="I196" s="152"/>
      <c r="J196" s="152"/>
      <c r="K196" s="152"/>
      <c r="L196" s="152"/>
      <c r="M196" s="152"/>
      <c r="N196" s="151"/>
      <c r="O196" s="151"/>
      <c r="P196" s="151"/>
      <c r="Q196" s="151"/>
      <c r="R196" s="152"/>
      <c r="S196" s="152"/>
      <c r="T196" s="152"/>
      <c r="U196" s="152"/>
      <c r="V196" s="152"/>
      <c r="W196" s="152"/>
      <c r="X196" s="152"/>
      <c r="Y196" s="152"/>
      <c r="Z196" s="141"/>
      <c r="AA196" s="141"/>
      <c r="AB196" s="141"/>
      <c r="AC196" s="141"/>
      <c r="AD196" s="141"/>
      <c r="AE196" s="141"/>
      <c r="AF196" s="141"/>
      <c r="AG196" s="141" t="s">
        <v>241</v>
      </c>
      <c r="AH196" s="141">
        <v>0</v>
      </c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  <c r="AU196" s="141"/>
      <c r="AV196" s="141"/>
      <c r="AW196" s="141"/>
      <c r="AX196" s="141"/>
      <c r="AY196" s="141"/>
      <c r="AZ196" s="141"/>
      <c r="BA196" s="141"/>
      <c r="BB196" s="141"/>
      <c r="BC196" s="141"/>
      <c r="BD196" s="141"/>
      <c r="BE196" s="141"/>
      <c r="BF196" s="141"/>
      <c r="BG196" s="141"/>
      <c r="BH196" s="141"/>
    </row>
    <row r="197" spans="1:60" outlineLevel="3" x14ac:dyDescent="0.2">
      <c r="A197" s="148"/>
      <c r="B197" s="149"/>
      <c r="C197" s="182" t="s">
        <v>757</v>
      </c>
      <c r="D197" s="154"/>
      <c r="E197" s="155"/>
      <c r="F197" s="152"/>
      <c r="G197" s="152"/>
      <c r="H197" s="152"/>
      <c r="I197" s="152"/>
      <c r="J197" s="152"/>
      <c r="K197" s="152"/>
      <c r="L197" s="152"/>
      <c r="M197" s="152"/>
      <c r="N197" s="151"/>
      <c r="O197" s="151"/>
      <c r="P197" s="151"/>
      <c r="Q197" s="151"/>
      <c r="R197" s="152"/>
      <c r="S197" s="152"/>
      <c r="T197" s="152"/>
      <c r="U197" s="152"/>
      <c r="V197" s="152"/>
      <c r="W197" s="152"/>
      <c r="X197" s="152"/>
      <c r="Y197" s="152"/>
      <c r="Z197" s="141"/>
      <c r="AA197" s="141"/>
      <c r="AB197" s="141"/>
      <c r="AC197" s="141"/>
      <c r="AD197" s="141"/>
      <c r="AE197" s="141"/>
      <c r="AF197" s="141"/>
      <c r="AG197" s="141" t="s">
        <v>241</v>
      </c>
      <c r="AH197" s="141">
        <v>0</v>
      </c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  <c r="AU197" s="141"/>
      <c r="AV197" s="141"/>
      <c r="AW197" s="141"/>
      <c r="AX197" s="141"/>
      <c r="AY197" s="141"/>
      <c r="AZ197" s="141"/>
      <c r="BA197" s="141"/>
      <c r="BB197" s="141"/>
      <c r="BC197" s="141"/>
      <c r="BD197" s="141"/>
      <c r="BE197" s="141"/>
      <c r="BF197" s="141"/>
      <c r="BG197" s="141"/>
      <c r="BH197" s="141"/>
    </row>
    <row r="198" spans="1:60" outlineLevel="3" x14ac:dyDescent="0.2">
      <c r="A198" s="148"/>
      <c r="B198" s="149"/>
      <c r="C198" s="182" t="s">
        <v>805</v>
      </c>
      <c r="D198" s="154"/>
      <c r="E198" s="155">
        <v>5</v>
      </c>
      <c r="F198" s="152"/>
      <c r="G198" s="152"/>
      <c r="H198" s="152"/>
      <c r="I198" s="152"/>
      <c r="J198" s="152"/>
      <c r="K198" s="152"/>
      <c r="L198" s="152"/>
      <c r="M198" s="152"/>
      <c r="N198" s="151"/>
      <c r="O198" s="151"/>
      <c r="P198" s="151"/>
      <c r="Q198" s="151"/>
      <c r="R198" s="152"/>
      <c r="S198" s="152"/>
      <c r="T198" s="152"/>
      <c r="U198" s="152"/>
      <c r="V198" s="152"/>
      <c r="W198" s="152"/>
      <c r="X198" s="152"/>
      <c r="Y198" s="152"/>
      <c r="Z198" s="141"/>
      <c r="AA198" s="141"/>
      <c r="AB198" s="141"/>
      <c r="AC198" s="141"/>
      <c r="AD198" s="141"/>
      <c r="AE198" s="141"/>
      <c r="AF198" s="141"/>
      <c r="AG198" s="141" t="s">
        <v>241</v>
      </c>
      <c r="AH198" s="141">
        <v>0</v>
      </c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  <c r="AU198" s="141"/>
      <c r="AV198" s="141"/>
      <c r="AW198" s="141"/>
      <c r="AX198" s="141"/>
      <c r="AY198" s="141"/>
      <c r="AZ198" s="141"/>
      <c r="BA198" s="141"/>
      <c r="BB198" s="141"/>
      <c r="BC198" s="141"/>
      <c r="BD198" s="141"/>
      <c r="BE198" s="141"/>
      <c r="BF198" s="141"/>
      <c r="BG198" s="141"/>
      <c r="BH198" s="141"/>
    </row>
    <row r="199" spans="1:60" ht="22.5" outlineLevel="1" x14ac:dyDescent="0.2">
      <c r="A199" s="164">
        <v>33</v>
      </c>
      <c r="B199" s="165" t="s">
        <v>806</v>
      </c>
      <c r="C199" s="181" t="s">
        <v>807</v>
      </c>
      <c r="D199" s="166" t="s">
        <v>317</v>
      </c>
      <c r="E199" s="167">
        <v>19</v>
      </c>
      <c r="F199" s="168"/>
      <c r="G199" s="169">
        <f>ROUND(E199*F199,2)</f>
        <v>0</v>
      </c>
      <c r="H199" s="168"/>
      <c r="I199" s="169">
        <f>ROUND(E199*H199,2)</f>
        <v>0</v>
      </c>
      <c r="J199" s="168"/>
      <c r="K199" s="169">
        <f>ROUND(E199*J199,2)</f>
        <v>0</v>
      </c>
      <c r="L199" s="169">
        <v>21</v>
      </c>
      <c r="M199" s="169">
        <f>G199*(1+L199/100)</f>
        <v>0</v>
      </c>
      <c r="N199" s="167">
        <v>6.5000000000000002E-2</v>
      </c>
      <c r="O199" s="167">
        <f>ROUND(E199*N199,2)</f>
        <v>1.24</v>
      </c>
      <c r="P199" s="167">
        <v>0</v>
      </c>
      <c r="Q199" s="167">
        <f>ROUND(E199*P199,2)</f>
        <v>0</v>
      </c>
      <c r="R199" s="169"/>
      <c r="S199" s="169" t="s">
        <v>267</v>
      </c>
      <c r="T199" s="170" t="s">
        <v>275</v>
      </c>
      <c r="U199" s="152">
        <v>24.400490000000001</v>
      </c>
      <c r="V199" s="152">
        <f>ROUND(E199*U199,2)</f>
        <v>463.61</v>
      </c>
      <c r="W199" s="152"/>
      <c r="X199" s="152" t="s">
        <v>285</v>
      </c>
      <c r="Y199" s="152" t="s">
        <v>236</v>
      </c>
      <c r="Z199" s="141"/>
      <c r="AA199" s="141"/>
      <c r="AB199" s="141"/>
      <c r="AC199" s="141"/>
      <c r="AD199" s="141"/>
      <c r="AE199" s="141"/>
      <c r="AF199" s="141"/>
      <c r="AG199" s="141" t="s">
        <v>286</v>
      </c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  <c r="AU199" s="141"/>
      <c r="AV199" s="141"/>
      <c r="AW199" s="141"/>
      <c r="AX199" s="141"/>
      <c r="AY199" s="141"/>
      <c r="AZ199" s="141"/>
      <c r="BA199" s="141"/>
      <c r="BB199" s="141"/>
      <c r="BC199" s="141"/>
      <c r="BD199" s="141"/>
      <c r="BE199" s="141"/>
      <c r="BF199" s="141"/>
      <c r="BG199" s="141"/>
      <c r="BH199" s="141"/>
    </row>
    <row r="200" spans="1:60" outlineLevel="2" x14ac:dyDescent="0.2">
      <c r="A200" s="148"/>
      <c r="B200" s="149"/>
      <c r="C200" s="253" t="s">
        <v>412</v>
      </c>
      <c r="D200" s="254"/>
      <c r="E200" s="254"/>
      <c r="F200" s="254"/>
      <c r="G200" s="254"/>
      <c r="H200" s="152"/>
      <c r="I200" s="152"/>
      <c r="J200" s="152"/>
      <c r="K200" s="152"/>
      <c r="L200" s="152"/>
      <c r="M200" s="152"/>
      <c r="N200" s="151"/>
      <c r="O200" s="151"/>
      <c r="P200" s="151"/>
      <c r="Q200" s="151"/>
      <c r="R200" s="152"/>
      <c r="S200" s="152"/>
      <c r="T200" s="152"/>
      <c r="U200" s="152"/>
      <c r="V200" s="152"/>
      <c r="W200" s="152"/>
      <c r="X200" s="152"/>
      <c r="Y200" s="152"/>
      <c r="Z200" s="141"/>
      <c r="AA200" s="141"/>
      <c r="AB200" s="141"/>
      <c r="AC200" s="141"/>
      <c r="AD200" s="141"/>
      <c r="AE200" s="141"/>
      <c r="AF200" s="141"/>
      <c r="AG200" s="141" t="s">
        <v>246</v>
      </c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  <c r="AU200" s="141"/>
      <c r="AV200" s="141"/>
      <c r="AW200" s="141"/>
      <c r="AX200" s="141"/>
      <c r="AY200" s="141"/>
      <c r="AZ200" s="141"/>
      <c r="BA200" s="141"/>
      <c r="BB200" s="141"/>
      <c r="BC200" s="141"/>
      <c r="BD200" s="141"/>
      <c r="BE200" s="141"/>
      <c r="BF200" s="141"/>
      <c r="BG200" s="141"/>
      <c r="BH200" s="141"/>
    </row>
    <row r="201" spans="1:60" outlineLevel="2" x14ac:dyDescent="0.2">
      <c r="A201" s="148"/>
      <c r="B201" s="149"/>
      <c r="C201" s="182" t="s">
        <v>803</v>
      </c>
      <c r="D201" s="154"/>
      <c r="E201" s="155"/>
      <c r="F201" s="152"/>
      <c r="G201" s="152"/>
      <c r="H201" s="152"/>
      <c r="I201" s="152"/>
      <c r="J201" s="152"/>
      <c r="K201" s="152"/>
      <c r="L201" s="152"/>
      <c r="M201" s="152"/>
      <c r="N201" s="151"/>
      <c r="O201" s="151"/>
      <c r="P201" s="151"/>
      <c r="Q201" s="151"/>
      <c r="R201" s="152"/>
      <c r="S201" s="152"/>
      <c r="T201" s="152"/>
      <c r="U201" s="152"/>
      <c r="V201" s="152"/>
      <c r="W201" s="152"/>
      <c r="X201" s="152"/>
      <c r="Y201" s="152"/>
      <c r="Z201" s="141"/>
      <c r="AA201" s="141"/>
      <c r="AB201" s="141"/>
      <c r="AC201" s="141"/>
      <c r="AD201" s="141"/>
      <c r="AE201" s="141"/>
      <c r="AF201" s="141"/>
      <c r="AG201" s="141" t="s">
        <v>241</v>
      </c>
      <c r="AH201" s="141">
        <v>0</v>
      </c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  <c r="AU201" s="141"/>
      <c r="AV201" s="141"/>
      <c r="AW201" s="141"/>
      <c r="AX201" s="141"/>
      <c r="AY201" s="141"/>
      <c r="AZ201" s="141"/>
      <c r="BA201" s="141"/>
      <c r="BB201" s="141"/>
      <c r="BC201" s="141"/>
      <c r="BD201" s="141"/>
      <c r="BE201" s="141"/>
      <c r="BF201" s="141"/>
      <c r="BG201" s="141"/>
      <c r="BH201" s="141"/>
    </row>
    <row r="202" spans="1:60" outlineLevel="3" x14ac:dyDescent="0.2">
      <c r="A202" s="148"/>
      <c r="B202" s="149"/>
      <c r="C202" s="182" t="s">
        <v>808</v>
      </c>
      <c r="D202" s="154"/>
      <c r="E202" s="155">
        <v>7</v>
      </c>
      <c r="F202" s="152"/>
      <c r="G202" s="152"/>
      <c r="H202" s="152"/>
      <c r="I202" s="152"/>
      <c r="J202" s="152"/>
      <c r="K202" s="152"/>
      <c r="L202" s="152"/>
      <c r="M202" s="152"/>
      <c r="N202" s="151"/>
      <c r="O202" s="151"/>
      <c r="P202" s="151"/>
      <c r="Q202" s="151"/>
      <c r="R202" s="152"/>
      <c r="S202" s="152"/>
      <c r="T202" s="152"/>
      <c r="U202" s="152"/>
      <c r="V202" s="152"/>
      <c r="W202" s="152"/>
      <c r="X202" s="152"/>
      <c r="Y202" s="152"/>
      <c r="Z202" s="141"/>
      <c r="AA202" s="141"/>
      <c r="AB202" s="141"/>
      <c r="AC202" s="141"/>
      <c r="AD202" s="141"/>
      <c r="AE202" s="141"/>
      <c r="AF202" s="141"/>
      <c r="AG202" s="141" t="s">
        <v>241</v>
      </c>
      <c r="AH202" s="141">
        <v>0</v>
      </c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  <c r="AU202" s="141"/>
      <c r="AV202" s="141"/>
      <c r="AW202" s="141"/>
      <c r="AX202" s="141"/>
      <c r="AY202" s="141"/>
      <c r="AZ202" s="141"/>
      <c r="BA202" s="141"/>
      <c r="BB202" s="141"/>
      <c r="BC202" s="141"/>
      <c r="BD202" s="141"/>
      <c r="BE202" s="141"/>
      <c r="BF202" s="141"/>
      <c r="BG202" s="141"/>
      <c r="BH202" s="141"/>
    </row>
    <row r="203" spans="1:60" outlineLevel="3" x14ac:dyDescent="0.2">
      <c r="A203" s="148"/>
      <c r="B203" s="149"/>
      <c r="C203" s="182" t="s">
        <v>809</v>
      </c>
      <c r="D203" s="154"/>
      <c r="E203" s="155">
        <v>1</v>
      </c>
      <c r="F203" s="152"/>
      <c r="G203" s="152"/>
      <c r="H203" s="152"/>
      <c r="I203" s="152"/>
      <c r="J203" s="152"/>
      <c r="K203" s="152"/>
      <c r="L203" s="152"/>
      <c r="M203" s="152"/>
      <c r="N203" s="151"/>
      <c r="O203" s="151"/>
      <c r="P203" s="151"/>
      <c r="Q203" s="151"/>
      <c r="R203" s="152"/>
      <c r="S203" s="152"/>
      <c r="T203" s="152"/>
      <c r="U203" s="152"/>
      <c r="V203" s="152"/>
      <c r="W203" s="152"/>
      <c r="X203" s="152"/>
      <c r="Y203" s="152"/>
      <c r="Z203" s="141"/>
      <c r="AA203" s="141"/>
      <c r="AB203" s="141"/>
      <c r="AC203" s="141"/>
      <c r="AD203" s="141"/>
      <c r="AE203" s="141"/>
      <c r="AF203" s="141"/>
      <c r="AG203" s="141" t="s">
        <v>241</v>
      </c>
      <c r="AH203" s="141">
        <v>0</v>
      </c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  <c r="AU203" s="141"/>
      <c r="AV203" s="141"/>
      <c r="AW203" s="141"/>
      <c r="AX203" s="141"/>
      <c r="AY203" s="141"/>
      <c r="AZ203" s="141"/>
      <c r="BA203" s="141"/>
      <c r="BB203" s="141"/>
      <c r="BC203" s="141"/>
      <c r="BD203" s="141"/>
      <c r="BE203" s="141"/>
      <c r="BF203" s="141"/>
      <c r="BG203" s="141"/>
      <c r="BH203" s="141"/>
    </row>
    <row r="204" spans="1:60" outlineLevel="3" x14ac:dyDescent="0.2">
      <c r="A204" s="148"/>
      <c r="B204" s="149"/>
      <c r="C204" s="182" t="s">
        <v>778</v>
      </c>
      <c r="D204" s="154"/>
      <c r="E204" s="155"/>
      <c r="F204" s="152"/>
      <c r="G204" s="152"/>
      <c r="H204" s="152"/>
      <c r="I204" s="152"/>
      <c r="J204" s="152"/>
      <c r="K204" s="152"/>
      <c r="L204" s="152"/>
      <c r="M204" s="152"/>
      <c r="N204" s="151"/>
      <c r="O204" s="151"/>
      <c r="P204" s="151"/>
      <c r="Q204" s="151"/>
      <c r="R204" s="152"/>
      <c r="S204" s="152"/>
      <c r="T204" s="152"/>
      <c r="U204" s="152"/>
      <c r="V204" s="152"/>
      <c r="W204" s="152"/>
      <c r="X204" s="152"/>
      <c r="Y204" s="152"/>
      <c r="Z204" s="141"/>
      <c r="AA204" s="141"/>
      <c r="AB204" s="141"/>
      <c r="AC204" s="141"/>
      <c r="AD204" s="141"/>
      <c r="AE204" s="141"/>
      <c r="AF204" s="141"/>
      <c r="AG204" s="141" t="s">
        <v>241</v>
      </c>
      <c r="AH204" s="141">
        <v>0</v>
      </c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1"/>
      <c r="BG204" s="141"/>
      <c r="BH204" s="141"/>
    </row>
    <row r="205" spans="1:60" outlineLevel="3" x14ac:dyDescent="0.2">
      <c r="A205" s="148"/>
      <c r="B205" s="149"/>
      <c r="C205" s="182" t="s">
        <v>810</v>
      </c>
      <c r="D205" s="154"/>
      <c r="E205" s="155">
        <v>4</v>
      </c>
      <c r="F205" s="152"/>
      <c r="G205" s="152"/>
      <c r="H205" s="152"/>
      <c r="I205" s="152"/>
      <c r="J205" s="152"/>
      <c r="K205" s="152"/>
      <c r="L205" s="152"/>
      <c r="M205" s="152"/>
      <c r="N205" s="151"/>
      <c r="O205" s="151"/>
      <c r="P205" s="151"/>
      <c r="Q205" s="151"/>
      <c r="R205" s="152"/>
      <c r="S205" s="152"/>
      <c r="T205" s="152"/>
      <c r="U205" s="152"/>
      <c r="V205" s="152"/>
      <c r="W205" s="152"/>
      <c r="X205" s="152"/>
      <c r="Y205" s="152"/>
      <c r="Z205" s="141"/>
      <c r="AA205" s="141"/>
      <c r="AB205" s="141"/>
      <c r="AC205" s="141"/>
      <c r="AD205" s="141"/>
      <c r="AE205" s="141"/>
      <c r="AF205" s="141"/>
      <c r="AG205" s="141" t="s">
        <v>241</v>
      </c>
      <c r="AH205" s="141">
        <v>0</v>
      </c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  <c r="AU205" s="141"/>
      <c r="AV205" s="141"/>
      <c r="AW205" s="141"/>
      <c r="AX205" s="141"/>
      <c r="AY205" s="141"/>
      <c r="AZ205" s="141"/>
      <c r="BA205" s="141"/>
      <c r="BB205" s="141"/>
      <c r="BC205" s="141"/>
      <c r="BD205" s="141"/>
      <c r="BE205" s="141"/>
      <c r="BF205" s="141"/>
      <c r="BG205" s="141"/>
      <c r="BH205" s="141"/>
    </row>
    <row r="206" spans="1:60" outlineLevel="3" x14ac:dyDescent="0.2">
      <c r="A206" s="148"/>
      <c r="B206" s="149"/>
      <c r="C206" s="182" t="s">
        <v>757</v>
      </c>
      <c r="D206" s="154"/>
      <c r="E206" s="155"/>
      <c r="F206" s="152"/>
      <c r="G206" s="152"/>
      <c r="H206" s="152"/>
      <c r="I206" s="152"/>
      <c r="J206" s="152"/>
      <c r="K206" s="152"/>
      <c r="L206" s="152"/>
      <c r="M206" s="152"/>
      <c r="N206" s="151"/>
      <c r="O206" s="151"/>
      <c r="P206" s="151"/>
      <c r="Q206" s="151"/>
      <c r="R206" s="152"/>
      <c r="S206" s="152"/>
      <c r="T206" s="152"/>
      <c r="U206" s="152"/>
      <c r="V206" s="152"/>
      <c r="W206" s="152"/>
      <c r="X206" s="152"/>
      <c r="Y206" s="152"/>
      <c r="Z206" s="141"/>
      <c r="AA206" s="141"/>
      <c r="AB206" s="141"/>
      <c r="AC206" s="141"/>
      <c r="AD206" s="141"/>
      <c r="AE206" s="141"/>
      <c r="AF206" s="141"/>
      <c r="AG206" s="141" t="s">
        <v>241</v>
      </c>
      <c r="AH206" s="141">
        <v>0</v>
      </c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  <c r="AU206" s="141"/>
      <c r="AV206" s="141"/>
      <c r="AW206" s="141"/>
      <c r="AX206" s="141"/>
      <c r="AY206" s="141"/>
      <c r="AZ206" s="141"/>
      <c r="BA206" s="141"/>
      <c r="BB206" s="141"/>
      <c r="BC206" s="141"/>
      <c r="BD206" s="141"/>
      <c r="BE206" s="141"/>
      <c r="BF206" s="141"/>
      <c r="BG206" s="141"/>
      <c r="BH206" s="141"/>
    </row>
    <row r="207" spans="1:60" outlineLevel="3" x14ac:dyDescent="0.2">
      <c r="A207" s="148"/>
      <c r="B207" s="149"/>
      <c r="C207" s="182" t="s">
        <v>811</v>
      </c>
      <c r="D207" s="154"/>
      <c r="E207" s="155">
        <v>1</v>
      </c>
      <c r="F207" s="152"/>
      <c r="G207" s="152"/>
      <c r="H207" s="152"/>
      <c r="I207" s="152"/>
      <c r="J207" s="152"/>
      <c r="K207" s="152"/>
      <c r="L207" s="152"/>
      <c r="M207" s="152"/>
      <c r="N207" s="151"/>
      <c r="O207" s="151"/>
      <c r="P207" s="151"/>
      <c r="Q207" s="151"/>
      <c r="R207" s="152"/>
      <c r="S207" s="152"/>
      <c r="T207" s="152"/>
      <c r="U207" s="152"/>
      <c r="V207" s="152"/>
      <c r="W207" s="152"/>
      <c r="X207" s="152"/>
      <c r="Y207" s="152"/>
      <c r="Z207" s="141"/>
      <c r="AA207" s="141"/>
      <c r="AB207" s="141"/>
      <c r="AC207" s="141"/>
      <c r="AD207" s="141"/>
      <c r="AE207" s="141"/>
      <c r="AF207" s="141"/>
      <c r="AG207" s="141" t="s">
        <v>241</v>
      </c>
      <c r="AH207" s="141">
        <v>0</v>
      </c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  <c r="AU207" s="141"/>
      <c r="AV207" s="141"/>
      <c r="AW207" s="141"/>
      <c r="AX207" s="141"/>
      <c r="AY207" s="141"/>
      <c r="AZ207" s="141"/>
      <c r="BA207" s="141"/>
      <c r="BB207" s="141"/>
      <c r="BC207" s="141"/>
      <c r="BD207" s="141"/>
      <c r="BE207" s="141"/>
      <c r="BF207" s="141"/>
      <c r="BG207" s="141"/>
      <c r="BH207" s="141"/>
    </row>
    <row r="208" spans="1:60" outlineLevel="3" x14ac:dyDescent="0.2">
      <c r="A208" s="148"/>
      <c r="B208" s="149"/>
      <c r="C208" s="182" t="s">
        <v>812</v>
      </c>
      <c r="D208" s="154"/>
      <c r="E208" s="155">
        <v>1</v>
      </c>
      <c r="F208" s="152"/>
      <c r="G208" s="152"/>
      <c r="H208" s="152"/>
      <c r="I208" s="152"/>
      <c r="J208" s="152"/>
      <c r="K208" s="152"/>
      <c r="L208" s="152"/>
      <c r="M208" s="152"/>
      <c r="N208" s="151"/>
      <c r="O208" s="151"/>
      <c r="P208" s="151"/>
      <c r="Q208" s="151"/>
      <c r="R208" s="152"/>
      <c r="S208" s="152"/>
      <c r="T208" s="152"/>
      <c r="U208" s="152"/>
      <c r="V208" s="152"/>
      <c r="W208" s="152"/>
      <c r="X208" s="152"/>
      <c r="Y208" s="152"/>
      <c r="Z208" s="141"/>
      <c r="AA208" s="141"/>
      <c r="AB208" s="141"/>
      <c r="AC208" s="141"/>
      <c r="AD208" s="141"/>
      <c r="AE208" s="141"/>
      <c r="AF208" s="141"/>
      <c r="AG208" s="141" t="s">
        <v>241</v>
      </c>
      <c r="AH208" s="141">
        <v>0</v>
      </c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  <c r="AU208" s="141"/>
      <c r="AV208" s="141"/>
      <c r="AW208" s="141"/>
      <c r="AX208" s="141"/>
      <c r="AY208" s="141"/>
      <c r="AZ208" s="141"/>
      <c r="BA208" s="141"/>
      <c r="BB208" s="141"/>
      <c r="BC208" s="141"/>
      <c r="BD208" s="141"/>
      <c r="BE208" s="141"/>
      <c r="BF208" s="141"/>
      <c r="BG208" s="141"/>
      <c r="BH208" s="141"/>
    </row>
    <row r="209" spans="1:60" outlineLevel="3" x14ac:dyDescent="0.2">
      <c r="A209" s="148"/>
      <c r="B209" s="149"/>
      <c r="C209" s="182" t="s">
        <v>813</v>
      </c>
      <c r="D209" s="154"/>
      <c r="E209" s="155">
        <v>1</v>
      </c>
      <c r="F209" s="152"/>
      <c r="G209" s="152"/>
      <c r="H209" s="152"/>
      <c r="I209" s="152"/>
      <c r="J209" s="152"/>
      <c r="K209" s="152"/>
      <c r="L209" s="152"/>
      <c r="M209" s="152"/>
      <c r="N209" s="151"/>
      <c r="O209" s="151"/>
      <c r="P209" s="151"/>
      <c r="Q209" s="151"/>
      <c r="R209" s="152"/>
      <c r="S209" s="152"/>
      <c r="T209" s="152"/>
      <c r="U209" s="152"/>
      <c r="V209" s="152"/>
      <c r="W209" s="152"/>
      <c r="X209" s="152"/>
      <c r="Y209" s="152"/>
      <c r="Z209" s="141"/>
      <c r="AA209" s="141"/>
      <c r="AB209" s="141"/>
      <c r="AC209" s="141"/>
      <c r="AD209" s="141"/>
      <c r="AE209" s="141"/>
      <c r="AF209" s="141"/>
      <c r="AG209" s="141" t="s">
        <v>241</v>
      </c>
      <c r="AH209" s="141">
        <v>0</v>
      </c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  <c r="AU209" s="141"/>
      <c r="AV209" s="141"/>
      <c r="AW209" s="141"/>
      <c r="AX209" s="141"/>
      <c r="AY209" s="141"/>
      <c r="AZ209" s="141"/>
      <c r="BA209" s="141"/>
      <c r="BB209" s="141"/>
      <c r="BC209" s="141"/>
      <c r="BD209" s="141"/>
      <c r="BE209" s="141"/>
      <c r="BF209" s="141"/>
      <c r="BG209" s="141"/>
      <c r="BH209" s="141"/>
    </row>
    <row r="210" spans="1:60" outlineLevel="3" x14ac:dyDescent="0.2">
      <c r="A210" s="148"/>
      <c r="B210" s="149"/>
      <c r="C210" s="182" t="s">
        <v>814</v>
      </c>
      <c r="D210" s="154"/>
      <c r="E210" s="155">
        <v>4</v>
      </c>
      <c r="F210" s="152"/>
      <c r="G210" s="152"/>
      <c r="H210" s="152"/>
      <c r="I210" s="152"/>
      <c r="J210" s="152"/>
      <c r="K210" s="152"/>
      <c r="L210" s="152"/>
      <c r="M210" s="152"/>
      <c r="N210" s="151"/>
      <c r="O210" s="151"/>
      <c r="P210" s="151"/>
      <c r="Q210" s="151"/>
      <c r="R210" s="152"/>
      <c r="S210" s="152"/>
      <c r="T210" s="152"/>
      <c r="U210" s="152"/>
      <c r="V210" s="152"/>
      <c r="W210" s="152"/>
      <c r="X210" s="152"/>
      <c r="Y210" s="152"/>
      <c r="Z210" s="141"/>
      <c r="AA210" s="141"/>
      <c r="AB210" s="141"/>
      <c r="AC210" s="141"/>
      <c r="AD210" s="141"/>
      <c r="AE210" s="141"/>
      <c r="AF210" s="141"/>
      <c r="AG210" s="141" t="s">
        <v>241</v>
      </c>
      <c r="AH210" s="141">
        <v>0</v>
      </c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  <c r="AU210" s="141"/>
      <c r="AV210" s="141"/>
      <c r="AW210" s="141"/>
      <c r="AX210" s="141"/>
      <c r="AY210" s="141"/>
      <c r="AZ210" s="141"/>
      <c r="BA210" s="141"/>
      <c r="BB210" s="141"/>
      <c r="BC210" s="141"/>
      <c r="BD210" s="141"/>
      <c r="BE210" s="141"/>
      <c r="BF210" s="141"/>
      <c r="BG210" s="141"/>
      <c r="BH210" s="141"/>
    </row>
    <row r="211" spans="1:60" ht="22.5" outlineLevel="1" x14ac:dyDescent="0.2">
      <c r="A211" s="164">
        <v>34</v>
      </c>
      <c r="B211" s="165" t="s">
        <v>815</v>
      </c>
      <c r="C211" s="181" t="s">
        <v>816</v>
      </c>
      <c r="D211" s="166" t="s">
        <v>317</v>
      </c>
      <c r="E211" s="167">
        <v>2</v>
      </c>
      <c r="F211" s="168"/>
      <c r="G211" s="169">
        <f>ROUND(E211*F211,2)</f>
        <v>0</v>
      </c>
      <c r="H211" s="168"/>
      <c r="I211" s="169">
        <f>ROUND(E211*H211,2)</f>
        <v>0</v>
      </c>
      <c r="J211" s="168"/>
      <c r="K211" s="169">
        <f>ROUND(E211*J211,2)</f>
        <v>0</v>
      </c>
      <c r="L211" s="169">
        <v>21</v>
      </c>
      <c r="M211" s="169">
        <f>G211*(1+L211/100)</f>
        <v>0</v>
      </c>
      <c r="N211" s="167">
        <v>7.0000000000000007E-2</v>
      </c>
      <c r="O211" s="167">
        <f>ROUND(E211*N211,2)</f>
        <v>0.14000000000000001</v>
      </c>
      <c r="P211" s="167">
        <v>0</v>
      </c>
      <c r="Q211" s="167">
        <f>ROUND(E211*P211,2)</f>
        <v>0</v>
      </c>
      <c r="R211" s="169"/>
      <c r="S211" s="169" t="s">
        <v>267</v>
      </c>
      <c r="T211" s="170" t="s">
        <v>275</v>
      </c>
      <c r="U211" s="152">
        <v>24.400490000000001</v>
      </c>
      <c r="V211" s="152">
        <f>ROUND(E211*U211,2)</f>
        <v>48.8</v>
      </c>
      <c r="W211" s="152"/>
      <c r="X211" s="152" t="s">
        <v>285</v>
      </c>
      <c r="Y211" s="152" t="s">
        <v>236</v>
      </c>
      <c r="Z211" s="141"/>
      <c r="AA211" s="141"/>
      <c r="AB211" s="141"/>
      <c r="AC211" s="141"/>
      <c r="AD211" s="141"/>
      <c r="AE211" s="141"/>
      <c r="AF211" s="141"/>
      <c r="AG211" s="141" t="s">
        <v>286</v>
      </c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  <c r="AU211" s="141"/>
      <c r="AV211" s="141"/>
      <c r="AW211" s="141"/>
      <c r="AX211" s="141"/>
      <c r="AY211" s="141"/>
      <c r="AZ211" s="141"/>
      <c r="BA211" s="141"/>
      <c r="BB211" s="141"/>
      <c r="BC211" s="141"/>
      <c r="BD211" s="141"/>
      <c r="BE211" s="141"/>
      <c r="BF211" s="141"/>
      <c r="BG211" s="141"/>
      <c r="BH211" s="141"/>
    </row>
    <row r="212" spans="1:60" outlineLevel="2" x14ac:dyDescent="0.2">
      <c r="A212" s="148"/>
      <c r="B212" s="149"/>
      <c r="C212" s="253" t="s">
        <v>412</v>
      </c>
      <c r="D212" s="254"/>
      <c r="E212" s="254"/>
      <c r="F212" s="254"/>
      <c r="G212" s="254"/>
      <c r="H212" s="152"/>
      <c r="I212" s="152"/>
      <c r="J212" s="152"/>
      <c r="K212" s="152"/>
      <c r="L212" s="152"/>
      <c r="M212" s="152"/>
      <c r="N212" s="151"/>
      <c r="O212" s="151"/>
      <c r="P212" s="151"/>
      <c r="Q212" s="151"/>
      <c r="R212" s="152"/>
      <c r="S212" s="152"/>
      <c r="T212" s="152"/>
      <c r="U212" s="152"/>
      <c r="V212" s="152"/>
      <c r="W212" s="152"/>
      <c r="X212" s="152"/>
      <c r="Y212" s="152"/>
      <c r="Z212" s="141"/>
      <c r="AA212" s="141"/>
      <c r="AB212" s="141"/>
      <c r="AC212" s="141"/>
      <c r="AD212" s="141"/>
      <c r="AE212" s="141"/>
      <c r="AF212" s="141"/>
      <c r="AG212" s="141" t="s">
        <v>246</v>
      </c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  <c r="AU212" s="141"/>
      <c r="AV212" s="141"/>
      <c r="AW212" s="141"/>
      <c r="AX212" s="141"/>
      <c r="AY212" s="141"/>
      <c r="AZ212" s="141"/>
      <c r="BA212" s="141"/>
      <c r="BB212" s="141"/>
      <c r="BC212" s="141"/>
      <c r="BD212" s="141"/>
      <c r="BE212" s="141"/>
      <c r="BF212" s="141"/>
      <c r="BG212" s="141"/>
      <c r="BH212" s="141"/>
    </row>
    <row r="213" spans="1:60" outlineLevel="2" x14ac:dyDescent="0.2">
      <c r="A213" s="148"/>
      <c r="B213" s="149"/>
      <c r="C213" s="182" t="s">
        <v>761</v>
      </c>
      <c r="D213" s="154"/>
      <c r="E213" s="155"/>
      <c r="F213" s="152"/>
      <c r="G213" s="152"/>
      <c r="H213" s="152"/>
      <c r="I213" s="152"/>
      <c r="J213" s="152"/>
      <c r="K213" s="152"/>
      <c r="L213" s="152"/>
      <c r="M213" s="152"/>
      <c r="N213" s="151"/>
      <c r="O213" s="151"/>
      <c r="P213" s="151"/>
      <c r="Q213" s="151"/>
      <c r="R213" s="152"/>
      <c r="S213" s="152"/>
      <c r="T213" s="152"/>
      <c r="U213" s="152"/>
      <c r="V213" s="152"/>
      <c r="W213" s="152"/>
      <c r="X213" s="152"/>
      <c r="Y213" s="152"/>
      <c r="Z213" s="141"/>
      <c r="AA213" s="141"/>
      <c r="AB213" s="141"/>
      <c r="AC213" s="141"/>
      <c r="AD213" s="141"/>
      <c r="AE213" s="141"/>
      <c r="AF213" s="141"/>
      <c r="AG213" s="141" t="s">
        <v>241</v>
      </c>
      <c r="AH213" s="141">
        <v>0</v>
      </c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  <c r="AU213" s="141"/>
      <c r="AV213" s="141"/>
      <c r="AW213" s="141"/>
      <c r="AX213" s="141"/>
      <c r="AY213" s="141"/>
      <c r="AZ213" s="141"/>
      <c r="BA213" s="141"/>
      <c r="BB213" s="141"/>
      <c r="BC213" s="141"/>
      <c r="BD213" s="141"/>
      <c r="BE213" s="141"/>
      <c r="BF213" s="141"/>
      <c r="BG213" s="141"/>
      <c r="BH213" s="141"/>
    </row>
    <row r="214" spans="1:60" outlineLevel="3" x14ac:dyDescent="0.2">
      <c r="A214" s="148"/>
      <c r="B214" s="149"/>
      <c r="C214" s="182" t="s">
        <v>817</v>
      </c>
      <c r="D214" s="154"/>
      <c r="E214" s="155">
        <v>2</v>
      </c>
      <c r="F214" s="152"/>
      <c r="G214" s="152"/>
      <c r="H214" s="152"/>
      <c r="I214" s="152"/>
      <c r="J214" s="152"/>
      <c r="K214" s="152"/>
      <c r="L214" s="152"/>
      <c r="M214" s="152"/>
      <c r="N214" s="151"/>
      <c r="O214" s="151"/>
      <c r="P214" s="151"/>
      <c r="Q214" s="151"/>
      <c r="R214" s="152"/>
      <c r="S214" s="152"/>
      <c r="T214" s="152"/>
      <c r="U214" s="152"/>
      <c r="V214" s="152"/>
      <c r="W214" s="152"/>
      <c r="X214" s="152"/>
      <c r="Y214" s="152"/>
      <c r="Z214" s="141"/>
      <c r="AA214" s="141"/>
      <c r="AB214" s="141"/>
      <c r="AC214" s="141"/>
      <c r="AD214" s="141"/>
      <c r="AE214" s="141"/>
      <c r="AF214" s="141"/>
      <c r="AG214" s="141" t="s">
        <v>241</v>
      </c>
      <c r="AH214" s="141">
        <v>0</v>
      </c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  <c r="AU214" s="141"/>
      <c r="AV214" s="141"/>
      <c r="AW214" s="141"/>
      <c r="AX214" s="141"/>
      <c r="AY214" s="141"/>
      <c r="AZ214" s="141"/>
      <c r="BA214" s="141"/>
      <c r="BB214" s="141"/>
      <c r="BC214" s="141"/>
      <c r="BD214" s="141"/>
      <c r="BE214" s="141"/>
      <c r="BF214" s="141"/>
      <c r="BG214" s="141"/>
      <c r="BH214" s="141"/>
    </row>
    <row r="215" spans="1:60" ht="22.5" outlineLevel="1" x14ac:dyDescent="0.2">
      <c r="A215" s="164">
        <v>35</v>
      </c>
      <c r="B215" s="165" t="s">
        <v>818</v>
      </c>
      <c r="C215" s="181" t="s">
        <v>819</v>
      </c>
      <c r="D215" s="166" t="s">
        <v>317</v>
      </c>
      <c r="E215" s="167">
        <v>3</v>
      </c>
      <c r="F215" s="168"/>
      <c r="G215" s="169">
        <f>ROUND(E215*F215,2)</f>
        <v>0</v>
      </c>
      <c r="H215" s="168"/>
      <c r="I215" s="169">
        <f>ROUND(E215*H215,2)</f>
        <v>0</v>
      </c>
      <c r="J215" s="168"/>
      <c r="K215" s="169">
        <f>ROUND(E215*J215,2)</f>
        <v>0</v>
      </c>
      <c r="L215" s="169">
        <v>21</v>
      </c>
      <c r="M215" s="169">
        <f>G215*(1+L215/100)</f>
        <v>0</v>
      </c>
      <c r="N215" s="167">
        <v>7.4999999999999997E-2</v>
      </c>
      <c r="O215" s="167">
        <f>ROUND(E215*N215,2)</f>
        <v>0.23</v>
      </c>
      <c r="P215" s="167">
        <v>0</v>
      </c>
      <c r="Q215" s="167">
        <f>ROUND(E215*P215,2)</f>
        <v>0</v>
      </c>
      <c r="R215" s="169"/>
      <c r="S215" s="169" t="s">
        <v>267</v>
      </c>
      <c r="T215" s="170" t="s">
        <v>275</v>
      </c>
      <c r="U215" s="152">
        <v>24.400490000000001</v>
      </c>
      <c r="V215" s="152">
        <f>ROUND(E215*U215,2)</f>
        <v>73.2</v>
      </c>
      <c r="W215" s="152"/>
      <c r="X215" s="152" t="s">
        <v>285</v>
      </c>
      <c r="Y215" s="152" t="s">
        <v>236</v>
      </c>
      <c r="Z215" s="141"/>
      <c r="AA215" s="141"/>
      <c r="AB215" s="141"/>
      <c r="AC215" s="141"/>
      <c r="AD215" s="141"/>
      <c r="AE215" s="141"/>
      <c r="AF215" s="141"/>
      <c r="AG215" s="141" t="s">
        <v>286</v>
      </c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  <c r="AU215" s="141"/>
      <c r="AV215" s="141"/>
      <c r="AW215" s="141"/>
      <c r="AX215" s="141"/>
      <c r="AY215" s="141"/>
      <c r="AZ215" s="141"/>
      <c r="BA215" s="141"/>
      <c r="BB215" s="141"/>
      <c r="BC215" s="141"/>
      <c r="BD215" s="141"/>
      <c r="BE215" s="141"/>
      <c r="BF215" s="141"/>
      <c r="BG215" s="141"/>
      <c r="BH215" s="141"/>
    </row>
    <row r="216" spans="1:60" outlineLevel="2" x14ac:dyDescent="0.2">
      <c r="A216" s="148"/>
      <c r="B216" s="149"/>
      <c r="C216" s="253" t="s">
        <v>412</v>
      </c>
      <c r="D216" s="254"/>
      <c r="E216" s="254"/>
      <c r="F216" s="254"/>
      <c r="G216" s="254"/>
      <c r="H216" s="152"/>
      <c r="I216" s="152"/>
      <c r="J216" s="152"/>
      <c r="K216" s="152"/>
      <c r="L216" s="152"/>
      <c r="M216" s="152"/>
      <c r="N216" s="151"/>
      <c r="O216" s="151"/>
      <c r="P216" s="151"/>
      <c r="Q216" s="151"/>
      <c r="R216" s="152"/>
      <c r="S216" s="152"/>
      <c r="T216" s="152"/>
      <c r="U216" s="152"/>
      <c r="V216" s="152"/>
      <c r="W216" s="152"/>
      <c r="X216" s="152"/>
      <c r="Y216" s="152"/>
      <c r="Z216" s="141"/>
      <c r="AA216" s="141"/>
      <c r="AB216" s="141"/>
      <c r="AC216" s="141"/>
      <c r="AD216" s="141"/>
      <c r="AE216" s="141"/>
      <c r="AF216" s="141"/>
      <c r="AG216" s="141" t="s">
        <v>246</v>
      </c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  <c r="AU216" s="141"/>
      <c r="AV216" s="141"/>
      <c r="AW216" s="141"/>
      <c r="AX216" s="141"/>
      <c r="AY216" s="141"/>
      <c r="AZ216" s="141"/>
      <c r="BA216" s="141"/>
      <c r="BB216" s="141"/>
      <c r="BC216" s="141"/>
      <c r="BD216" s="141"/>
      <c r="BE216" s="141"/>
      <c r="BF216" s="141"/>
      <c r="BG216" s="141"/>
      <c r="BH216" s="141"/>
    </row>
    <row r="217" spans="1:60" outlineLevel="2" x14ac:dyDescent="0.2">
      <c r="A217" s="148"/>
      <c r="B217" s="149"/>
      <c r="C217" s="182" t="s">
        <v>791</v>
      </c>
      <c r="D217" s="154"/>
      <c r="E217" s="155"/>
      <c r="F217" s="152"/>
      <c r="G217" s="152"/>
      <c r="H217" s="152"/>
      <c r="I217" s="152"/>
      <c r="J217" s="152"/>
      <c r="K217" s="152"/>
      <c r="L217" s="152"/>
      <c r="M217" s="152"/>
      <c r="N217" s="151"/>
      <c r="O217" s="151"/>
      <c r="P217" s="151"/>
      <c r="Q217" s="151"/>
      <c r="R217" s="152"/>
      <c r="S217" s="152"/>
      <c r="T217" s="152"/>
      <c r="U217" s="152"/>
      <c r="V217" s="152"/>
      <c r="W217" s="152"/>
      <c r="X217" s="152"/>
      <c r="Y217" s="152"/>
      <c r="Z217" s="141"/>
      <c r="AA217" s="141"/>
      <c r="AB217" s="141"/>
      <c r="AC217" s="141"/>
      <c r="AD217" s="141"/>
      <c r="AE217" s="141"/>
      <c r="AF217" s="141"/>
      <c r="AG217" s="141" t="s">
        <v>241</v>
      </c>
      <c r="AH217" s="141">
        <v>0</v>
      </c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  <c r="AU217" s="141"/>
      <c r="AV217" s="141"/>
      <c r="AW217" s="141"/>
      <c r="AX217" s="141"/>
      <c r="AY217" s="141"/>
      <c r="AZ217" s="141"/>
      <c r="BA217" s="141"/>
      <c r="BB217" s="141"/>
      <c r="BC217" s="141"/>
      <c r="BD217" s="141"/>
      <c r="BE217" s="141"/>
      <c r="BF217" s="141"/>
      <c r="BG217" s="141"/>
      <c r="BH217" s="141"/>
    </row>
    <row r="218" spans="1:60" outlineLevel="3" x14ac:dyDescent="0.2">
      <c r="A218" s="148"/>
      <c r="B218" s="149"/>
      <c r="C218" s="182" t="s">
        <v>820</v>
      </c>
      <c r="D218" s="154"/>
      <c r="E218" s="155">
        <v>2</v>
      </c>
      <c r="F218" s="152"/>
      <c r="G218" s="152"/>
      <c r="H218" s="152"/>
      <c r="I218" s="152"/>
      <c r="J218" s="152"/>
      <c r="K218" s="152"/>
      <c r="L218" s="152"/>
      <c r="M218" s="152"/>
      <c r="N218" s="151"/>
      <c r="O218" s="151"/>
      <c r="P218" s="151"/>
      <c r="Q218" s="151"/>
      <c r="R218" s="152"/>
      <c r="S218" s="152"/>
      <c r="T218" s="152"/>
      <c r="U218" s="152"/>
      <c r="V218" s="152"/>
      <c r="W218" s="152"/>
      <c r="X218" s="152"/>
      <c r="Y218" s="152"/>
      <c r="Z218" s="141"/>
      <c r="AA218" s="141"/>
      <c r="AB218" s="141"/>
      <c r="AC218" s="141"/>
      <c r="AD218" s="141"/>
      <c r="AE218" s="141"/>
      <c r="AF218" s="141"/>
      <c r="AG218" s="141" t="s">
        <v>241</v>
      </c>
      <c r="AH218" s="141">
        <v>0</v>
      </c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  <c r="AU218" s="141"/>
      <c r="AV218" s="141"/>
      <c r="AW218" s="141"/>
      <c r="AX218" s="141"/>
      <c r="AY218" s="141"/>
      <c r="AZ218" s="141"/>
      <c r="BA218" s="141"/>
      <c r="BB218" s="141"/>
      <c r="BC218" s="141"/>
      <c r="BD218" s="141"/>
      <c r="BE218" s="141"/>
      <c r="BF218" s="141"/>
      <c r="BG218" s="141"/>
      <c r="BH218" s="141"/>
    </row>
    <row r="219" spans="1:60" outlineLevel="3" x14ac:dyDescent="0.2">
      <c r="A219" s="148"/>
      <c r="B219" s="149"/>
      <c r="C219" s="182" t="s">
        <v>821</v>
      </c>
      <c r="D219" s="154"/>
      <c r="E219" s="155"/>
      <c r="F219" s="152"/>
      <c r="G219" s="152"/>
      <c r="H219" s="152"/>
      <c r="I219" s="152"/>
      <c r="J219" s="152"/>
      <c r="K219" s="152"/>
      <c r="L219" s="152"/>
      <c r="M219" s="152"/>
      <c r="N219" s="151"/>
      <c r="O219" s="151"/>
      <c r="P219" s="151"/>
      <c r="Q219" s="151"/>
      <c r="R219" s="152"/>
      <c r="S219" s="152"/>
      <c r="T219" s="152"/>
      <c r="U219" s="152"/>
      <c r="V219" s="152"/>
      <c r="W219" s="152"/>
      <c r="X219" s="152"/>
      <c r="Y219" s="152"/>
      <c r="Z219" s="141"/>
      <c r="AA219" s="141"/>
      <c r="AB219" s="141"/>
      <c r="AC219" s="141"/>
      <c r="AD219" s="141"/>
      <c r="AE219" s="141"/>
      <c r="AF219" s="141"/>
      <c r="AG219" s="141" t="s">
        <v>241</v>
      </c>
      <c r="AH219" s="141">
        <v>0</v>
      </c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141"/>
      <c r="BB219" s="141"/>
      <c r="BC219" s="141"/>
      <c r="BD219" s="141"/>
      <c r="BE219" s="141"/>
      <c r="BF219" s="141"/>
      <c r="BG219" s="141"/>
      <c r="BH219" s="141"/>
    </row>
    <row r="220" spans="1:60" outlineLevel="3" x14ac:dyDescent="0.2">
      <c r="A220" s="148"/>
      <c r="B220" s="149"/>
      <c r="C220" s="182" t="s">
        <v>822</v>
      </c>
      <c r="D220" s="154"/>
      <c r="E220" s="155">
        <v>1</v>
      </c>
      <c r="F220" s="152"/>
      <c r="G220" s="152"/>
      <c r="H220" s="152"/>
      <c r="I220" s="152"/>
      <c r="J220" s="152"/>
      <c r="K220" s="152"/>
      <c r="L220" s="152"/>
      <c r="M220" s="152"/>
      <c r="N220" s="151"/>
      <c r="O220" s="151"/>
      <c r="P220" s="151"/>
      <c r="Q220" s="151"/>
      <c r="R220" s="152"/>
      <c r="S220" s="152"/>
      <c r="T220" s="152"/>
      <c r="U220" s="152"/>
      <c r="V220" s="152"/>
      <c r="W220" s="152"/>
      <c r="X220" s="152"/>
      <c r="Y220" s="152"/>
      <c r="Z220" s="141"/>
      <c r="AA220" s="141"/>
      <c r="AB220" s="141"/>
      <c r="AC220" s="141"/>
      <c r="AD220" s="141"/>
      <c r="AE220" s="141"/>
      <c r="AF220" s="141"/>
      <c r="AG220" s="141" t="s">
        <v>241</v>
      </c>
      <c r="AH220" s="141">
        <v>0</v>
      </c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  <c r="AU220" s="141"/>
      <c r="AV220" s="141"/>
      <c r="AW220" s="141"/>
      <c r="AX220" s="141"/>
      <c r="AY220" s="141"/>
      <c r="AZ220" s="141"/>
      <c r="BA220" s="141"/>
      <c r="BB220" s="141"/>
      <c r="BC220" s="141"/>
      <c r="BD220" s="141"/>
      <c r="BE220" s="141"/>
      <c r="BF220" s="141"/>
      <c r="BG220" s="141"/>
      <c r="BH220" s="141"/>
    </row>
    <row r="221" spans="1:60" ht="22.5" outlineLevel="1" x14ac:dyDescent="0.2">
      <c r="A221" s="164">
        <v>36</v>
      </c>
      <c r="B221" s="165" t="s">
        <v>823</v>
      </c>
      <c r="C221" s="181" t="s">
        <v>824</v>
      </c>
      <c r="D221" s="166" t="s">
        <v>317</v>
      </c>
      <c r="E221" s="167">
        <v>2</v>
      </c>
      <c r="F221" s="168"/>
      <c r="G221" s="169">
        <f>ROUND(E221*F221,2)</f>
        <v>0</v>
      </c>
      <c r="H221" s="168"/>
      <c r="I221" s="169">
        <f>ROUND(E221*H221,2)</f>
        <v>0</v>
      </c>
      <c r="J221" s="168"/>
      <c r="K221" s="169">
        <f>ROUND(E221*J221,2)</f>
        <v>0</v>
      </c>
      <c r="L221" s="169">
        <v>21</v>
      </c>
      <c r="M221" s="169">
        <f>G221*(1+L221/100)</f>
        <v>0</v>
      </c>
      <c r="N221" s="167">
        <v>7.4999999999999997E-2</v>
      </c>
      <c r="O221" s="167">
        <f>ROUND(E221*N221,2)</f>
        <v>0.15</v>
      </c>
      <c r="P221" s="167">
        <v>0</v>
      </c>
      <c r="Q221" s="167">
        <f>ROUND(E221*P221,2)</f>
        <v>0</v>
      </c>
      <c r="R221" s="169"/>
      <c r="S221" s="169" t="s">
        <v>267</v>
      </c>
      <c r="T221" s="170" t="s">
        <v>275</v>
      </c>
      <c r="U221" s="152">
        <v>24.400490000000001</v>
      </c>
      <c r="V221" s="152">
        <f>ROUND(E221*U221,2)</f>
        <v>48.8</v>
      </c>
      <c r="W221" s="152"/>
      <c r="X221" s="152" t="s">
        <v>285</v>
      </c>
      <c r="Y221" s="152" t="s">
        <v>236</v>
      </c>
      <c r="Z221" s="141"/>
      <c r="AA221" s="141"/>
      <c r="AB221" s="141"/>
      <c r="AC221" s="141"/>
      <c r="AD221" s="141"/>
      <c r="AE221" s="141"/>
      <c r="AF221" s="141"/>
      <c r="AG221" s="141" t="s">
        <v>286</v>
      </c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  <c r="AU221" s="141"/>
      <c r="AV221" s="141"/>
      <c r="AW221" s="141"/>
      <c r="AX221" s="141"/>
      <c r="AY221" s="141"/>
      <c r="AZ221" s="141"/>
      <c r="BA221" s="141"/>
      <c r="BB221" s="141"/>
      <c r="BC221" s="141"/>
      <c r="BD221" s="141"/>
      <c r="BE221" s="141"/>
      <c r="BF221" s="141"/>
      <c r="BG221" s="141"/>
      <c r="BH221" s="141"/>
    </row>
    <row r="222" spans="1:60" outlineLevel="2" x14ac:dyDescent="0.2">
      <c r="A222" s="148"/>
      <c r="B222" s="149"/>
      <c r="C222" s="253" t="s">
        <v>412</v>
      </c>
      <c r="D222" s="254"/>
      <c r="E222" s="254"/>
      <c r="F222" s="254"/>
      <c r="G222" s="254"/>
      <c r="H222" s="152"/>
      <c r="I222" s="152"/>
      <c r="J222" s="152"/>
      <c r="K222" s="152"/>
      <c r="L222" s="152"/>
      <c r="M222" s="152"/>
      <c r="N222" s="151"/>
      <c r="O222" s="151"/>
      <c r="P222" s="151"/>
      <c r="Q222" s="151"/>
      <c r="R222" s="152"/>
      <c r="S222" s="152"/>
      <c r="T222" s="152"/>
      <c r="U222" s="152"/>
      <c r="V222" s="152"/>
      <c r="W222" s="152"/>
      <c r="X222" s="152"/>
      <c r="Y222" s="152"/>
      <c r="Z222" s="141"/>
      <c r="AA222" s="141"/>
      <c r="AB222" s="141"/>
      <c r="AC222" s="141"/>
      <c r="AD222" s="141"/>
      <c r="AE222" s="141"/>
      <c r="AF222" s="141"/>
      <c r="AG222" s="141" t="s">
        <v>246</v>
      </c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  <c r="AU222" s="141"/>
      <c r="AV222" s="141"/>
      <c r="AW222" s="141"/>
      <c r="AX222" s="141"/>
      <c r="AY222" s="141"/>
      <c r="AZ222" s="141"/>
      <c r="BA222" s="141"/>
      <c r="BB222" s="141"/>
      <c r="BC222" s="141"/>
      <c r="BD222" s="141"/>
      <c r="BE222" s="141"/>
      <c r="BF222" s="141"/>
      <c r="BG222" s="141"/>
      <c r="BH222" s="141"/>
    </row>
    <row r="223" spans="1:60" outlineLevel="2" x14ac:dyDescent="0.2">
      <c r="A223" s="148"/>
      <c r="B223" s="149"/>
      <c r="C223" s="182" t="s">
        <v>765</v>
      </c>
      <c r="D223" s="154"/>
      <c r="E223" s="155"/>
      <c r="F223" s="152"/>
      <c r="G223" s="152"/>
      <c r="H223" s="152"/>
      <c r="I223" s="152"/>
      <c r="J223" s="152"/>
      <c r="K223" s="152"/>
      <c r="L223" s="152"/>
      <c r="M223" s="152"/>
      <c r="N223" s="151"/>
      <c r="O223" s="151"/>
      <c r="P223" s="151"/>
      <c r="Q223" s="151"/>
      <c r="R223" s="152"/>
      <c r="S223" s="152"/>
      <c r="T223" s="152"/>
      <c r="U223" s="152"/>
      <c r="V223" s="152"/>
      <c r="W223" s="152"/>
      <c r="X223" s="152"/>
      <c r="Y223" s="152"/>
      <c r="Z223" s="141"/>
      <c r="AA223" s="141"/>
      <c r="AB223" s="141"/>
      <c r="AC223" s="141"/>
      <c r="AD223" s="141"/>
      <c r="AE223" s="141"/>
      <c r="AF223" s="141"/>
      <c r="AG223" s="141" t="s">
        <v>241</v>
      </c>
      <c r="AH223" s="141">
        <v>0</v>
      </c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  <c r="AU223" s="141"/>
      <c r="AV223" s="141"/>
      <c r="AW223" s="141"/>
      <c r="AX223" s="141"/>
      <c r="AY223" s="141"/>
      <c r="AZ223" s="141"/>
      <c r="BA223" s="141"/>
      <c r="BB223" s="141"/>
      <c r="BC223" s="141"/>
      <c r="BD223" s="141"/>
      <c r="BE223" s="141"/>
      <c r="BF223" s="141"/>
      <c r="BG223" s="141"/>
      <c r="BH223" s="141"/>
    </row>
    <row r="224" spans="1:60" outlineLevel="3" x14ac:dyDescent="0.2">
      <c r="A224" s="148"/>
      <c r="B224" s="149"/>
      <c r="C224" s="182" t="s">
        <v>825</v>
      </c>
      <c r="D224" s="154"/>
      <c r="E224" s="155">
        <v>2</v>
      </c>
      <c r="F224" s="152"/>
      <c r="G224" s="152"/>
      <c r="H224" s="152"/>
      <c r="I224" s="152"/>
      <c r="J224" s="152"/>
      <c r="K224" s="152"/>
      <c r="L224" s="152"/>
      <c r="M224" s="152"/>
      <c r="N224" s="151"/>
      <c r="O224" s="151"/>
      <c r="P224" s="151"/>
      <c r="Q224" s="151"/>
      <c r="R224" s="152"/>
      <c r="S224" s="152"/>
      <c r="T224" s="152"/>
      <c r="U224" s="152"/>
      <c r="V224" s="152"/>
      <c r="W224" s="152"/>
      <c r="X224" s="152"/>
      <c r="Y224" s="152"/>
      <c r="Z224" s="141"/>
      <c r="AA224" s="141"/>
      <c r="AB224" s="141"/>
      <c r="AC224" s="141"/>
      <c r="AD224" s="141"/>
      <c r="AE224" s="141"/>
      <c r="AF224" s="141"/>
      <c r="AG224" s="141" t="s">
        <v>241</v>
      </c>
      <c r="AH224" s="141">
        <v>0</v>
      </c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  <c r="AU224" s="141"/>
      <c r="AV224" s="141"/>
      <c r="AW224" s="141"/>
      <c r="AX224" s="141"/>
      <c r="AY224" s="141"/>
      <c r="AZ224" s="141"/>
      <c r="BA224" s="141"/>
      <c r="BB224" s="141"/>
      <c r="BC224" s="141"/>
      <c r="BD224" s="141"/>
      <c r="BE224" s="141"/>
      <c r="BF224" s="141"/>
      <c r="BG224" s="141"/>
      <c r="BH224" s="141"/>
    </row>
    <row r="225" spans="1:60" ht="22.5" outlineLevel="1" x14ac:dyDescent="0.2">
      <c r="A225" s="164">
        <v>37</v>
      </c>
      <c r="B225" s="165" t="s">
        <v>826</v>
      </c>
      <c r="C225" s="181" t="s">
        <v>827</v>
      </c>
      <c r="D225" s="166" t="s">
        <v>317</v>
      </c>
      <c r="E225" s="167">
        <v>1</v>
      </c>
      <c r="F225" s="168"/>
      <c r="G225" s="169">
        <f>ROUND(E225*F225,2)</f>
        <v>0</v>
      </c>
      <c r="H225" s="168"/>
      <c r="I225" s="169">
        <f>ROUND(E225*H225,2)</f>
        <v>0</v>
      </c>
      <c r="J225" s="168"/>
      <c r="K225" s="169">
        <f>ROUND(E225*J225,2)</f>
        <v>0</v>
      </c>
      <c r="L225" s="169">
        <v>21</v>
      </c>
      <c r="M225" s="169">
        <f>G225*(1+L225/100)</f>
        <v>0</v>
      </c>
      <c r="N225" s="167">
        <v>0.12</v>
      </c>
      <c r="O225" s="167">
        <f>ROUND(E225*N225,2)</f>
        <v>0.12</v>
      </c>
      <c r="P225" s="167">
        <v>0</v>
      </c>
      <c r="Q225" s="167">
        <f>ROUND(E225*P225,2)</f>
        <v>0</v>
      </c>
      <c r="R225" s="169"/>
      <c r="S225" s="169" t="s">
        <v>267</v>
      </c>
      <c r="T225" s="170" t="s">
        <v>275</v>
      </c>
      <c r="U225" s="152">
        <v>24.400490000000001</v>
      </c>
      <c r="V225" s="152">
        <f>ROUND(E225*U225,2)</f>
        <v>24.4</v>
      </c>
      <c r="W225" s="152"/>
      <c r="X225" s="152" t="s">
        <v>285</v>
      </c>
      <c r="Y225" s="152" t="s">
        <v>236</v>
      </c>
      <c r="Z225" s="141"/>
      <c r="AA225" s="141"/>
      <c r="AB225" s="141"/>
      <c r="AC225" s="141"/>
      <c r="AD225" s="141"/>
      <c r="AE225" s="141"/>
      <c r="AF225" s="141"/>
      <c r="AG225" s="141" t="s">
        <v>286</v>
      </c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  <c r="AU225" s="141"/>
      <c r="AV225" s="141"/>
      <c r="AW225" s="141"/>
      <c r="AX225" s="141"/>
      <c r="AY225" s="141"/>
      <c r="AZ225" s="141"/>
      <c r="BA225" s="141"/>
      <c r="BB225" s="141"/>
      <c r="BC225" s="141"/>
      <c r="BD225" s="141"/>
      <c r="BE225" s="141"/>
      <c r="BF225" s="141"/>
      <c r="BG225" s="141"/>
      <c r="BH225" s="141"/>
    </row>
    <row r="226" spans="1:60" outlineLevel="2" x14ac:dyDescent="0.2">
      <c r="A226" s="148"/>
      <c r="B226" s="149"/>
      <c r="C226" s="253" t="s">
        <v>412</v>
      </c>
      <c r="D226" s="254"/>
      <c r="E226" s="254"/>
      <c r="F226" s="254"/>
      <c r="G226" s="254"/>
      <c r="H226" s="152"/>
      <c r="I226" s="152"/>
      <c r="J226" s="152"/>
      <c r="K226" s="152"/>
      <c r="L226" s="152"/>
      <c r="M226" s="152"/>
      <c r="N226" s="151"/>
      <c r="O226" s="151"/>
      <c r="P226" s="151"/>
      <c r="Q226" s="151"/>
      <c r="R226" s="152"/>
      <c r="S226" s="152"/>
      <c r="T226" s="152"/>
      <c r="U226" s="152"/>
      <c r="V226" s="152"/>
      <c r="W226" s="152"/>
      <c r="X226" s="152"/>
      <c r="Y226" s="152"/>
      <c r="Z226" s="141"/>
      <c r="AA226" s="141"/>
      <c r="AB226" s="141"/>
      <c r="AC226" s="141"/>
      <c r="AD226" s="141"/>
      <c r="AE226" s="141"/>
      <c r="AF226" s="141"/>
      <c r="AG226" s="141" t="s">
        <v>246</v>
      </c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  <c r="AU226" s="141"/>
      <c r="AV226" s="141"/>
      <c r="AW226" s="141"/>
      <c r="AX226" s="141"/>
      <c r="AY226" s="141"/>
      <c r="AZ226" s="141"/>
      <c r="BA226" s="141"/>
      <c r="BB226" s="141"/>
      <c r="BC226" s="141"/>
      <c r="BD226" s="141"/>
      <c r="BE226" s="141"/>
      <c r="BF226" s="141"/>
      <c r="BG226" s="141"/>
      <c r="BH226" s="141"/>
    </row>
    <row r="227" spans="1:60" outlineLevel="2" x14ac:dyDescent="0.2">
      <c r="A227" s="148"/>
      <c r="B227" s="149"/>
      <c r="C227" s="182" t="s">
        <v>803</v>
      </c>
      <c r="D227" s="154"/>
      <c r="E227" s="155"/>
      <c r="F227" s="152"/>
      <c r="G227" s="152"/>
      <c r="H227" s="152"/>
      <c r="I227" s="152"/>
      <c r="J227" s="152"/>
      <c r="K227" s="152"/>
      <c r="L227" s="152"/>
      <c r="M227" s="152"/>
      <c r="N227" s="151"/>
      <c r="O227" s="151"/>
      <c r="P227" s="151"/>
      <c r="Q227" s="151"/>
      <c r="R227" s="152"/>
      <c r="S227" s="152"/>
      <c r="T227" s="152"/>
      <c r="U227" s="152"/>
      <c r="V227" s="152"/>
      <c r="W227" s="152"/>
      <c r="X227" s="152"/>
      <c r="Y227" s="152"/>
      <c r="Z227" s="141"/>
      <c r="AA227" s="141"/>
      <c r="AB227" s="141"/>
      <c r="AC227" s="141"/>
      <c r="AD227" s="141"/>
      <c r="AE227" s="141"/>
      <c r="AF227" s="141"/>
      <c r="AG227" s="141" t="s">
        <v>241</v>
      </c>
      <c r="AH227" s="141">
        <v>0</v>
      </c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  <c r="AU227" s="141"/>
      <c r="AV227" s="141"/>
      <c r="AW227" s="141"/>
      <c r="AX227" s="141"/>
      <c r="AY227" s="141"/>
      <c r="AZ227" s="141"/>
      <c r="BA227" s="141"/>
      <c r="BB227" s="141"/>
      <c r="BC227" s="141"/>
      <c r="BD227" s="141"/>
      <c r="BE227" s="141"/>
      <c r="BF227" s="141"/>
      <c r="BG227" s="141"/>
      <c r="BH227" s="141"/>
    </row>
    <row r="228" spans="1:60" outlineLevel="3" x14ac:dyDescent="0.2">
      <c r="A228" s="148"/>
      <c r="B228" s="149"/>
      <c r="C228" s="182" t="s">
        <v>828</v>
      </c>
      <c r="D228" s="154"/>
      <c r="E228" s="155">
        <v>1</v>
      </c>
      <c r="F228" s="152"/>
      <c r="G228" s="152"/>
      <c r="H228" s="152"/>
      <c r="I228" s="152"/>
      <c r="J228" s="152"/>
      <c r="K228" s="152"/>
      <c r="L228" s="152"/>
      <c r="M228" s="152"/>
      <c r="N228" s="151"/>
      <c r="O228" s="151"/>
      <c r="P228" s="151"/>
      <c r="Q228" s="151"/>
      <c r="R228" s="152"/>
      <c r="S228" s="152"/>
      <c r="T228" s="152"/>
      <c r="U228" s="152"/>
      <c r="V228" s="152"/>
      <c r="W228" s="152"/>
      <c r="X228" s="152"/>
      <c r="Y228" s="152"/>
      <c r="Z228" s="141"/>
      <c r="AA228" s="141"/>
      <c r="AB228" s="141"/>
      <c r="AC228" s="141"/>
      <c r="AD228" s="141"/>
      <c r="AE228" s="141"/>
      <c r="AF228" s="141"/>
      <c r="AG228" s="141" t="s">
        <v>241</v>
      </c>
      <c r="AH228" s="141">
        <v>0</v>
      </c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  <c r="AU228" s="141"/>
      <c r="AV228" s="141"/>
      <c r="AW228" s="141"/>
      <c r="AX228" s="141"/>
      <c r="AY228" s="141"/>
      <c r="AZ228" s="141"/>
      <c r="BA228" s="141"/>
      <c r="BB228" s="141"/>
      <c r="BC228" s="141"/>
      <c r="BD228" s="141"/>
      <c r="BE228" s="141"/>
      <c r="BF228" s="141"/>
      <c r="BG228" s="141"/>
      <c r="BH228" s="141"/>
    </row>
    <row r="229" spans="1:60" ht="22.5" outlineLevel="1" x14ac:dyDescent="0.2">
      <c r="A229" s="164">
        <v>38</v>
      </c>
      <c r="B229" s="165" t="s">
        <v>829</v>
      </c>
      <c r="C229" s="181" t="s">
        <v>830</v>
      </c>
      <c r="D229" s="166" t="s">
        <v>317</v>
      </c>
      <c r="E229" s="167">
        <v>1</v>
      </c>
      <c r="F229" s="168"/>
      <c r="G229" s="169">
        <f>ROUND(E229*F229,2)</f>
        <v>0</v>
      </c>
      <c r="H229" s="168"/>
      <c r="I229" s="169">
        <f>ROUND(E229*H229,2)</f>
        <v>0</v>
      </c>
      <c r="J229" s="168"/>
      <c r="K229" s="169">
        <f>ROUND(E229*J229,2)</f>
        <v>0</v>
      </c>
      <c r="L229" s="169">
        <v>21</v>
      </c>
      <c r="M229" s="169">
        <f>G229*(1+L229/100)</f>
        <v>0</v>
      </c>
      <c r="N229" s="167">
        <v>0.125</v>
      </c>
      <c r="O229" s="167">
        <f>ROUND(E229*N229,2)</f>
        <v>0.13</v>
      </c>
      <c r="P229" s="167">
        <v>0</v>
      </c>
      <c r="Q229" s="167">
        <f>ROUND(E229*P229,2)</f>
        <v>0</v>
      </c>
      <c r="R229" s="169"/>
      <c r="S229" s="169" t="s">
        <v>267</v>
      </c>
      <c r="T229" s="170" t="s">
        <v>275</v>
      </c>
      <c r="U229" s="152">
        <v>24.400490000000001</v>
      </c>
      <c r="V229" s="152">
        <f>ROUND(E229*U229,2)</f>
        <v>24.4</v>
      </c>
      <c r="W229" s="152"/>
      <c r="X229" s="152" t="s">
        <v>285</v>
      </c>
      <c r="Y229" s="152" t="s">
        <v>236</v>
      </c>
      <c r="Z229" s="141"/>
      <c r="AA229" s="141"/>
      <c r="AB229" s="141"/>
      <c r="AC229" s="141"/>
      <c r="AD229" s="141"/>
      <c r="AE229" s="141"/>
      <c r="AF229" s="141"/>
      <c r="AG229" s="141" t="s">
        <v>286</v>
      </c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  <c r="AU229" s="141"/>
      <c r="AV229" s="141"/>
      <c r="AW229" s="141"/>
      <c r="AX229" s="141"/>
      <c r="AY229" s="141"/>
      <c r="AZ229" s="141"/>
      <c r="BA229" s="141"/>
      <c r="BB229" s="141"/>
      <c r="BC229" s="141"/>
      <c r="BD229" s="141"/>
      <c r="BE229" s="141"/>
      <c r="BF229" s="141"/>
      <c r="BG229" s="141"/>
      <c r="BH229" s="141"/>
    </row>
    <row r="230" spans="1:60" outlineLevel="2" x14ac:dyDescent="0.2">
      <c r="A230" s="148"/>
      <c r="B230" s="149"/>
      <c r="C230" s="253" t="s">
        <v>412</v>
      </c>
      <c r="D230" s="254"/>
      <c r="E230" s="254"/>
      <c r="F230" s="254"/>
      <c r="G230" s="254"/>
      <c r="H230" s="152"/>
      <c r="I230" s="152"/>
      <c r="J230" s="152"/>
      <c r="K230" s="152"/>
      <c r="L230" s="152"/>
      <c r="M230" s="152"/>
      <c r="N230" s="151"/>
      <c r="O230" s="151"/>
      <c r="P230" s="151"/>
      <c r="Q230" s="151"/>
      <c r="R230" s="152"/>
      <c r="S230" s="152"/>
      <c r="T230" s="152"/>
      <c r="U230" s="152"/>
      <c r="V230" s="152"/>
      <c r="W230" s="152"/>
      <c r="X230" s="152"/>
      <c r="Y230" s="152"/>
      <c r="Z230" s="141"/>
      <c r="AA230" s="141"/>
      <c r="AB230" s="141"/>
      <c r="AC230" s="141"/>
      <c r="AD230" s="141"/>
      <c r="AE230" s="141"/>
      <c r="AF230" s="141"/>
      <c r="AG230" s="141" t="s">
        <v>246</v>
      </c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  <c r="AU230" s="141"/>
      <c r="AV230" s="141"/>
      <c r="AW230" s="141"/>
      <c r="AX230" s="141"/>
      <c r="AY230" s="141"/>
      <c r="AZ230" s="141"/>
      <c r="BA230" s="141"/>
      <c r="BB230" s="141"/>
      <c r="BC230" s="141"/>
      <c r="BD230" s="141"/>
      <c r="BE230" s="141"/>
      <c r="BF230" s="141"/>
      <c r="BG230" s="141"/>
      <c r="BH230" s="141"/>
    </row>
    <row r="231" spans="1:60" outlineLevel="2" x14ac:dyDescent="0.2">
      <c r="A231" s="148"/>
      <c r="B231" s="149"/>
      <c r="C231" s="182" t="s">
        <v>821</v>
      </c>
      <c r="D231" s="154"/>
      <c r="E231" s="155"/>
      <c r="F231" s="152"/>
      <c r="G231" s="152"/>
      <c r="H231" s="152"/>
      <c r="I231" s="152"/>
      <c r="J231" s="152"/>
      <c r="K231" s="152"/>
      <c r="L231" s="152"/>
      <c r="M231" s="152"/>
      <c r="N231" s="151"/>
      <c r="O231" s="151"/>
      <c r="P231" s="151"/>
      <c r="Q231" s="151"/>
      <c r="R231" s="152"/>
      <c r="S231" s="152"/>
      <c r="T231" s="152"/>
      <c r="U231" s="152"/>
      <c r="V231" s="152"/>
      <c r="W231" s="152"/>
      <c r="X231" s="152"/>
      <c r="Y231" s="152"/>
      <c r="Z231" s="141"/>
      <c r="AA231" s="141"/>
      <c r="AB231" s="141"/>
      <c r="AC231" s="141"/>
      <c r="AD231" s="141"/>
      <c r="AE231" s="141"/>
      <c r="AF231" s="141"/>
      <c r="AG231" s="141" t="s">
        <v>241</v>
      </c>
      <c r="AH231" s="141">
        <v>0</v>
      </c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  <c r="AU231" s="141"/>
      <c r="AV231" s="141"/>
      <c r="AW231" s="141"/>
      <c r="AX231" s="141"/>
      <c r="AY231" s="141"/>
      <c r="AZ231" s="141"/>
      <c r="BA231" s="141"/>
      <c r="BB231" s="141"/>
      <c r="BC231" s="141"/>
      <c r="BD231" s="141"/>
      <c r="BE231" s="141"/>
      <c r="BF231" s="141"/>
      <c r="BG231" s="141"/>
      <c r="BH231" s="141"/>
    </row>
    <row r="232" spans="1:60" outlineLevel="3" x14ac:dyDescent="0.2">
      <c r="A232" s="148"/>
      <c r="B232" s="149"/>
      <c r="C232" s="182" t="s">
        <v>831</v>
      </c>
      <c r="D232" s="154"/>
      <c r="E232" s="155">
        <v>1</v>
      </c>
      <c r="F232" s="152"/>
      <c r="G232" s="152"/>
      <c r="H232" s="152"/>
      <c r="I232" s="152"/>
      <c r="J232" s="152"/>
      <c r="K232" s="152"/>
      <c r="L232" s="152"/>
      <c r="M232" s="152"/>
      <c r="N232" s="151"/>
      <c r="O232" s="151"/>
      <c r="P232" s="151"/>
      <c r="Q232" s="151"/>
      <c r="R232" s="152"/>
      <c r="S232" s="152"/>
      <c r="T232" s="152"/>
      <c r="U232" s="152"/>
      <c r="V232" s="152"/>
      <c r="W232" s="152"/>
      <c r="X232" s="152"/>
      <c r="Y232" s="152"/>
      <c r="Z232" s="141"/>
      <c r="AA232" s="141"/>
      <c r="AB232" s="141"/>
      <c r="AC232" s="141"/>
      <c r="AD232" s="141"/>
      <c r="AE232" s="141"/>
      <c r="AF232" s="141"/>
      <c r="AG232" s="141" t="s">
        <v>241</v>
      </c>
      <c r="AH232" s="141">
        <v>0</v>
      </c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  <c r="AU232" s="141"/>
      <c r="AV232" s="141"/>
      <c r="AW232" s="141"/>
      <c r="AX232" s="141"/>
      <c r="AY232" s="141"/>
      <c r="AZ232" s="141"/>
      <c r="BA232" s="141"/>
      <c r="BB232" s="141"/>
      <c r="BC232" s="141"/>
      <c r="BD232" s="141"/>
      <c r="BE232" s="141"/>
      <c r="BF232" s="141"/>
      <c r="BG232" s="141"/>
      <c r="BH232" s="141"/>
    </row>
    <row r="233" spans="1:60" ht="22.5" outlineLevel="1" x14ac:dyDescent="0.2">
      <c r="A233" s="164">
        <v>39</v>
      </c>
      <c r="B233" s="165" t="s">
        <v>832</v>
      </c>
      <c r="C233" s="181" t="s">
        <v>833</v>
      </c>
      <c r="D233" s="166" t="s">
        <v>317</v>
      </c>
      <c r="E233" s="167">
        <v>5</v>
      </c>
      <c r="F233" s="168"/>
      <c r="G233" s="169">
        <f>ROUND(E233*F233,2)</f>
        <v>0</v>
      </c>
      <c r="H233" s="168"/>
      <c r="I233" s="169">
        <f>ROUND(E233*H233,2)</f>
        <v>0</v>
      </c>
      <c r="J233" s="168"/>
      <c r="K233" s="169">
        <f>ROUND(E233*J233,2)</f>
        <v>0</v>
      </c>
      <c r="L233" s="169">
        <v>21</v>
      </c>
      <c r="M233" s="169">
        <f>G233*(1+L233/100)</f>
        <v>0</v>
      </c>
      <c r="N233" s="167">
        <v>0.12</v>
      </c>
      <c r="O233" s="167">
        <f>ROUND(E233*N233,2)</f>
        <v>0.6</v>
      </c>
      <c r="P233" s="167">
        <v>0</v>
      </c>
      <c r="Q233" s="167">
        <f>ROUND(E233*P233,2)</f>
        <v>0</v>
      </c>
      <c r="R233" s="169"/>
      <c r="S233" s="169" t="s">
        <v>267</v>
      </c>
      <c r="T233" s="170" t="s">
        <v>275</v>
      </c>
      <c r="U233" s="152">
        <v>24.400490000000001</v>
      </c>
      <c r="V233" s="152">
        <f>ROUND(E233*U233,2)</f>
        <v>122</v>
      </c>
      <c r="W233" s="152"/>
      <c r="X233" s="152" t="s">
        <v>285</v>
      </c>
      <c r="Y233" s="152" t="s">
        <v>236</v>
      </c>
      <c r="Z233" s="141"/>
      <c r="AA233" s="141"/>
      <c r="AB233" s="141"/>
      <c r="AC233" s="141"/>
      <c r="AD233" s="141"/>
      <c r="AE233" s="141"/>
      <c r="AF233" s="141"/>
      <c r="AG233" s="141" t="s">
        <v>286</v>
      </c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  <c r="AU233" s="141"/>
      <c r="AV233" s="141"/>
      <c r="AW233" s="141"/>
      <c r="AX233" s="141"/>
      <c r="AY233" s="141"/>
      <c r="AZ233" s="141"/>
      <c r="BA233" s="141"/>
      <c r="BB233" s="141"/>
      <c r="BC233" s="141"/>
      <c r="BD233" s="141"/>
      <c r="BE233" s="141"/>
      <c r="BF233" s="141"/>
      <c r="BG233" s="141"/>
      <c r="BH233" s="141"/>
    </row>
    <row r="234" spans="1:60" outlineLevel="2" x14ac:dyDescent="0.2">
      <c r="A234" s="148"/>
      <c r="B234" s="149"/>
      <c r="C234" s="253" t="s">
        <v>412</v>
      </c>
      <c r="D234" s="254"/>
      <c r="E234" s="254"/>
      <c r="F234" s="254"/>
      <c r="G234" s="254"/>
      <c r="H234" s="152"/>
      <c r="I234" s="152"/>
      <c r="J234" s="152"/>
      <c r="K234" s="152"/>
      <c r="L234" s="152"/>
      <c r="M234" s="152"/>
      <c r="N234" s="151"/>
      <c r="O234" s="151"/>
      <c r="P234" s="151"/>
      <c r="Q234" s="151"/>
      <c r="R234" s="152"/>
      <c r="S234" s="152"/>
      <c r="T234" s="152"/>
      <c r="U234" s="152"/>
      <c r="V234" s="152"/>
      <c r="W234" s="152"/>
      <c r="X234" s="152"/>
      <c r="Y234" s="152"/>
      <c r="Z234" s="141"/>
      <c r="AA234" s="141"/>
      <c r="AB234" s="141"/>
      <c r="AC234" s="141"/>
      <c r="AD234" s="141"/>
      <c r="AE234" s="141"/>
      <c r="AF234" s="141"/>
      <c r="AG234" s="141" t="s">
        <v>246</v>
      </c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  <c r="AU234" s="141"/>
      <c r="AV234" s="141"/>
      <c r="AW234" s="141"/>
      <c r="AX234" s="141"/>
      <c r="AY234" s="141"/>
      <c r="AZ234" s="141"/>
      <c r="BA234" s="141"/>
      <c r="BB234" s="141"/>
      <c r="BC234" s="141"/>
      <c r="BD234" s="141"/>
      <c r="BE234" s="141"/>
      <c r="BF234" s="141"/>
      <c r="BG234" s="141"/>
      <c r="BH234" s="141"/>
    </row>
    <row r="235" spans="1:60" outlineLevel="2" x14ac:dyDescent="0.2">
      <c r="A235" s="148"/>
      <c r="B235" s="149"/>
      <c r="C235" s="182" t="s">
        <v>757</v>
      </c>
      <c r="D235" s="154"/>
      <c r="E235" s="155"/>
      <c r="F235" s="152"/>
      <c r="G235" s="152"/>
      <c r="H235" s="152"/>
      <c r="I235" s="152"/>
      <c r="J235" s="152"/>
      <c r="K235" s="152"/>
      <c r="L235" s="152"/>
      <c r="M235" s="152"/>
      <c r="N235" s="151"/>
      <c r="O235" s="151"/>
      <c r="P235" s="151"/>
      <c r="Q235" s="151"/>
      <c r="R235" s="152"/>
      <c r="S235" s="152"/>
      <c r="T235" s="152"/>
      <c r="U235" s="152"/>
      <c r="V235" s="152"/>
      <c r="W235" s="152"/>
      <c r="X235" s="152"/>
      <c r="Y235" s="152"/>
      <c r="Z235" s="141"/>
      <c r="AA235" s="141"/>
      <c r="AB235" s="141"/>
      <c r="AC235" s="141"/>
      <c r="AD235" s="141"/>
      <c r="AE235" s="141"/>
      <c r="AF235" s="141"/>
      <c r="AG235" s="141" t="s">
        <v>241</v>
      </c>
      <c r="AH235" s="141">
        <v>0</v>
      </c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  <c r="AU235" s="141"/>
      <c r="AV235" s="141"/>
      <c r="AW235" s="141"/>
      <c r="AX235" s="141"/>
      <c r="AY235" s="141"/>
      <c r="AZ235" s="141"/>
      <c r="BA235" s="141"/>
      <c r="BB235" s="141"/>
      <c r="BC235" s="141"/>
      <c r="BD235" s="141"/>
      <c r="BE235" s="141"/>
      <c r="BF235" s="141"/>
      <c r="BG235" s="141"/>
      <c r="BH235" s="141"/>
    </row>
    <row r="236" spans="1:60" outlineLevel="3" x14ac:dyDescent="0.2">
      <c r="A236" s="148"/>
      <c r="B236" s="149"/>
      <c r="C236" s="182" t="s">
        <v>834</v>
      </c>
      <c r="D236" s="154"/>
      <c r="E236" s="155">
        <v>5</v>
      </c>
      <c r="F236" s="152"/>
      <c r="G236" s="152"/>
      <c r="H236" s="152"/>
      <c r="I236" s="152"/>
      <c r="J236" s="152"/>
      <c r="K236" s="152"/>
      <c r="L236" s="152"/>
      <c r="M236" s="152"/>
      <c r="N236" s="151"/>
      <c r="O236" s="151"/>
      <c r="P236" s="151"/>
      <c r="Q236" s="151"/>
      <c r="R236" s="152"/>
      <c r="S236" s="152"/>
      <c r="T236" s="152"/>
      <c r="U236" s="152"/>
      <c r="V236" s="152"/>
      <c r="W236" s="152"/>
      <c r="X236" s="152"/>
      <c r="Y236" s="152"/>
      <c r="Z236" s="141"/>
      <c r="AA236" s="141"/>
      <c r="AB236" s="141"/>
      <c r="AC236" s="141"/>
      <c r="AD236" s="141"/>
      <c r="AE236" s="141"/>
      <c r="AF236" s="141"/>
      <c r="AG236" s="141" t="s">
        <v>241</v>
      </c>
      <c r="AH236" s="141">
        <v>0</v>
      </c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  <c r="AU236" s="141"/>
      <c r="AV236" s="141"/>
      <c r="AW236" s="141"/>
      <c r="AX236" s="141"/>
      <c r="AY236" s="141"/>
      <c r="AZ236" s="141"/>
      <c r="BA236" s="141"/>
      <c r="BB236" s="141"/>
      <c r="BC236" s="141"/>
      <c r="BD236" s="141"/>
      <c r="BE236" s="141"/>
      <c r="BF236" s="141"/>
      <c r="BG236" s="141"/>
      <c r="BH236" s="141"/>
    </row>
    <row r="237" spans="1:60" ht="22.5" outlineLevel="1" x14ac:dyDescent="0.2">
      <c r="A237" s="164">
        <v>40</v>
      </c>
      <c r="B237" s="165" t="s">
        <v>835</v>
      </c>
      <c r="C237" s="181" t="s">
        <v>836</v>
      </c>
      <c r="D237" s="166" t="s">
        <v>317</v>
      </c>
      <c r="E237" s="167">
        <v>6</v>
      </c>
      <c r="F237" s="168"/>
      <c r="G237" s="169">
        <f>ROUND(E237*F237,2)</f>
        <v>0</v>
      </c>
      <c r="H237" s="168"/>
      <c r="I237" s="169">
        <f>ROUND(E237*H237,2)</f>
        <v>0</v>
      </c>
      <c r="J237" s="168"/>
      <c r="K237" s="169">
        <f>ROUND(E237*J237,2)</f>
        <v>0</v>
      </c>
      <c r="L237" s="169">
        <v>21</v>
      </c>
      <c r="M237" s="169">
        <f>G237*(1+L237/100)</f>
        <v>0</v>
      </c>
      <c r="N237" s="167">
        <v>0.13</v>
      </c>
      <c r="O237" s="167">
        <f>ROUND(E237*N237,2)</f>
        <v>0.78</v>
      </c>
      <c r="P237" s="167">
        <v>0</v>
      </c>
      <c r="Q237" s="167">
        <f>ROUND(E237*P237,2)</f>
        <v>0</v>
      </c>
      <c r="R237" s="169"/>
      <c r="S237" s="169" t="s">
        <v>267</v>
      </c>
      <c r="T237" s="170" t="s">
        <v>275</v>
      </c>
      <c r="U237" s="152">
        <v>24.400490000000001</v>
      </c>
      <c r="V237" s="152">
        <f>ROUND(E237*U237,2)</f>
        <v>146.4</v>
      </c>
      <c r="W237" s="152"/>
      <c r="X237" s="152" t="s">
        <v>285</v>
      </c>
      <c r="Y237" s="152" t="s">
        <v>236</v>
      </c>
      <c r="Z237" s="141"/>
      <c r="AA237" s="141"/>
      <c r="AB237" s="141"/>
      <c r="AC237" s="141"/>
      <c r="AD237" s="141"/>
      <c r="AE237" s="141"/>
      <c r="AF237" s="141"/>
      <c r="AG237" s="141" t="s">
        <v>286</v>
      </c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  <c r="AU237" s="141"/>
      <c r="AV237" s="141"/>
      <c r="AW237" s="141"/>
      <c r="AX237" s="141"/>
      <c r="AY237" s="141"/>
      <c r="AZ237" s="141"/>
      <c r="BA237" s="141"/>
      <c r="BB237" s="141"/>
      <c r="BC237" s="141"/>
      <c r="BD237" s="141"/>
      <c r="BE237" s="141"/>
      <c r="BF237" s="141"/>
      <c r="BG237" s="141"/>
      <c r="BH237" s="141"/>
    </row>
    <row r="238" spans="1:60" outlineLevel="2" x14ac:dyDescent="0.2">
      <c r="A238" s="148"/>
      <c r="B238" s="149"/>
      <c r="C238" s="253" t="s">
        <v>412</v>
      </c>
      <c r="D238" s="254"/>
      <c r="E238" s="254"/>
      <c r="F238" s="254"/>
      <c r="G238" s="254"/>
      <c r="H238" s="152"/>
      <c r="I238" s="152"/>
      <c r="J238" s="152"/>
      <c r="K238" s="152"/>
      <c r="L238" s="152"/>
      <c r="M238" s="152"/>
      <c r="N238" s="151"/>
      <c r="O238" s="151"/>
      <c r="P238" s="151"/>
      <c r="Q238" s="151"/>
      <c r="R238" s="152"/>
      <c r="S238" s="152"/>
      <c r="T238" s="152"/>
      <c r="U238" s="152"/>
      <c r="V238" s="152"/>
      <c r="W238" s="152"/>
      <c r="X238" s="152"/>
      <c r="Y238" s="152"/>
      <c r="Z238" s="141"/>
      <c r="AA238" s="141"/>
      <c r="AB238" s="141"/>
      <c r="AC238" s="141"/>
      <c r="AD238" s="141"/>
      <c r="AE238" s="141"/>
      <c r="AF238" s="141"/>
      <c r="AG238" s="141" t="s">
        <v>246</v>
      </c>
      <c r="AH238" s="141"/>
      <c r="AI238" s="141"/>
      <c r="AJ238" s="141"/>
      <c r="AK238" s="141"/>
      <c r="AL238" s="141"/>
      <c r="AM238" s="141"/>
      <c r="AN238" s="141"/>
      <c r="AO238" s="141"/>
      <c r="AP238" s="141"/>
      <c r="AQ238" s="141"/>
      <c r="AR238" s="141"/>
      <c r="AS238" s="141"/>
      <c r="AT238" s="141"/>
      <c r="AU238" s="141"/>
      <c r="AV238" s="141"/>
      <c r="AW238" s="141"/>
      <c r="AX238" s="141"/>
      <c r="AY238" s="141"/>
      <c r="AZ238" s="141"/>
      <c r="BA238" s="141"/>
      <c r="BB238" s="141"/>
      <c r="BC238" s="141"/>
      <c r="BD238" s="141"/>
      <c r="BE238" s="141"/>
      <c r="BF238" s="141"/>
      <c r="BG238" s="141"/>
      <c r="BH238" s="141"/>
    </row>
    <row r="239" spans="1:60" outlineLevel="2" x14ac:dyDescent="0.2">
      <c r="A239" s="148"/>
      <c r="B239" s="149"/>
      <c r="C239" s="182" t="s">
        <v>757</v>
      </c>
      <c r="D239" s="154"/>
      <c r="E239" s="155"/>
      <c r="F239" s="152"/>
      <c r="G239" s="152"/>
      <c r="H239" s="152"/>
      <c r="I239" s="152"/>
      <c r="J239" s="152"/>
      <c r="K239" s="152"/>
      <c r="L239" s="152"/>
      <c r="M239" s="152"/>
      <c r="N239" s="151"/>
      <c r="O239" s="151"/>
      <c r="P239" s="151"/>
      <c r="Q239" s="151"/>
      <c r="R239" s="152"/>
      <c r="S239" s="152"/>
      <c r="T239" s="152"/>
      <c r="U239" s="152"/>
      <c r="V239" s="152"/>
      <c r="W239" s="152"/>
      <c r="X239" s="152"/>
      <c r="Y239" s="152"/>
      <c r="Z239" s="141"/>
      <c r="AA239" s="141"/>
      <c r="AB239" s="141"/>
      <c r="AC239" s="141"/>
      <c r="AD239" s="141"/>
      <c r="AE239" s="141"/>
      <c r="AF239" s="141"/>
      <c r="AG239" s="141" t="s">
        <v>241</v>
      </c>
      <c r="AH239" s="141">
        <v>0</v>
      </c>
      <c r="AI239" s="141"/>
      <c r="AJ239" s="141"/>
      <c r="AK239" s="141"/>
      <c r="AL239" s="141"/>
      <c r="AM239" s="141"/>
      <c r="AN239" s="141"/>
      <c r="AO239" s="141"/>
      <c r="AP239" s="141"/>
      <c r="AQ239" s="141"/>
      <c r="AR239" s="141"/>
      <c r="AS239" s="141"/>
      <c r="AT239" s="141"/>
      <c r="AU239" s="141"/>
      <c r="AV239" s="141"/>
      <c r="AW239" s="141"/>
      <c r="AX239" s="141"/>
      <c r="AY239" s="141"/>
      <c r="AZ239" s="141"/>
      <c r="BA239" s="141"/>
      <c r="BB239" s="141"/>
      <c r="BC239" s="141"/>
      <c r="BD239" s="141"/>
      <c r="BE239" s="141"/>
      <c r="BF239" s="141"/>
      <c r="BG239" s="141"/>
      <c r="BH239" s="141"/>
    </row>
    <row r="240" spans="1:60" outlineLevel="3" x14ac:dyDescent="0.2">
      <c r="A240" s="148"/>
      <c r="B240" s="149"/>
      <c r="C240" s="182" t="s">
        <v>837</v>
      </c>
      <c r="D240" s="154"/>
      <c r="E240" s="155">
        <v>6</v>
      </c>
      <c r="F240" s="152"/>
      <c r="G240" s="152"/>
      <c r="H240" s="152"/>
      <c r="I240" s="152"/>
      <c r="J240" s="152"/>
      <c r="K240" s="152"/>
      <c r="L240" s="152"/>
      <c r="M240" s="152"/>
      <c r="N240" s="151"/>
      <c r="O240" s="151"/>
      <c r="P240" s="151"/>
      <c r="Q240" s="151"/>
      <c r="R240" s="152"/>
      <c r="S240" s="152"/>
      <c r="T240" s="152"/>
      <c r="U240" s="152"/>
      <c r="V240" s="152"/>
      <c r="W240" s="152"/>
      <c r="X240" s="152"/>
      <c r="Y240" s="152"/>
      <c r="Z240" s="141"/>
      <c r="AA240" s="141"/>
      <c r="AB240" s="141"/>
      <c r="AC240" s="141"/>
      <c r="AD240" s="141"/>
      <c r="AE240" s="141"/>
      <c r="AF240" s="141"/>
      <c r="AG240" s="141" t="s">
        <v>241</v>
      </c>
      <c r="AH240" s="141">
        <v>0</v>
      </c>
      <c r="AI240" s="141"/>
      <c r="AJ240" s="141"/>
      <c r="AK240" s="141"/>
      <c r="AL240" s="141"/>
      <c r="AM240" s="141"/>
      <c r="AN240" s="141"/>
      <c r="AO240" s="141"/>
      <c r="AP240" s="141"/>
      <c r="AQ240" s="141"/>
      <c r="AR240" s="141"/>
      <c r="AS240" s="141"/>
      <c r="AT240" s="141"/>
      <c r="AU240" s="141"/>
      <c r="AV240" s="141"/>
      <c r="AW240" s="141"/>
      <c r="AX240" s="141"/>
      <c r="AY240" s="141"/>
      <c r="AZ240" s="141"/>
      <c r="BA240" s="141"/>
      <c r="BB240" s="141"/>
      <c r="BC240" s="141"/>
      <c r="BD240" s="141"/>
      <c r="BE240" s="141"/>
      <c r="BF240" s="141"/>
      <c r="BG240" s="141"/>
      <c r="BH240" s="141"/>
    </row>
    <row r="241" spans="1:60" ht="22.5" outlineLevel="1" x14ac:dyDescent="0.2">
      <c r="A241" s="164">
        <v>41</v>
      </c>
      <c r="B241" s="165" t="s">
        <v>838</v>
      </c>
      <c r="C241" s="181" t="s">
        <v>839</v>
      </c>
      <c r="D241" s="166" t="s">
        <v>317</v>
      </c>
      <c r="E241" s="167">
        <v>2</v>
      </c>
      <c r="F241" s="168"/>
      <c r="G241" s="169">
        <f>ROUND(E241*F241,2)</f>
        <v>0</v>
      </c>
      <c r="H241" s="168"/>
      <c r="I241" s="169">
        <f>ROUND(E241*H241,2)</f>
        <v>0</v>
      </c>
      <c r="J241" s="168"/>
      <c r="K241" s="169">
        <f>ROUND(E241*J241,2)</f>
        <v>0</v>
      </c>
      <c r="L241" s="169">
        <v>21</v>
      </c>
      <c r="M241" s="169">
        <f>G241*(1+L241/100)</f>
        <v>0</v>
      </c>
      <c r="N241" s="167">
        <v>0.14000000000000001</v>
      </c>
      <c r="O241" s="167">
        <f>ROUND(E241*N241,2)</f>
        <v>0.28000000000000003</v>
      </c>
      <c r="P241" s="167">
        <v>0</v>
      </c>
      <c r="Q241" s="167">
        <f>ROUND(E241*P241,2)</f>
        <v>0</v>
      </c>
      <c r="R241" s="169"/>
      <c r="S241" s="169" t="s">
        <v>267</v>
      </c>
      <c r="T241" s="170" t="s">
        <v>275</v>
      </c>
      <c r="U241" s="152">
        <v>24.400490000000001</v>
      </c>
      <c r="V241" s="152">
        <f>ROUND(E241*U241,2)</f>
        <v>48.8</v>
      </c>
      <c r="W241" s="152"/>
      <c r="X241" s="152" t="s">
        <v>285</v>
      </c>
      <c r="Y241" s="152" t="s">
        <v>236</v>
      </c>
      <c r="Z241" s="141"/>
      <c r="AA241" s="141"/>
      <c r="AB241" s="141"/>
      <c r="AC241" s="141"/>
      <c r="AD241" s="141"/>
      <c r="AE241" s="141"/>
      <c r="AF241" s="141"/>
      <c r="AG241" s="141" t="s">
        <v>286</v>
      </c>
      <c r="AH241" s="141"/>
      <c r="AI241" s="141"/>
      <c r="AJ241" s="141"/>
      <c r="AK241" s="141"/>
      <c r="AL241" s="141"/>
      <c r="AM241" s="141"/>
      <c r="AN241" s="141"/>
      <c r="AO241" s="141"/>
      <c r="AP241" s="141"/>
      <c r="AQ241" s="141"/>
      <c r="AR241" s="141"/>
      <c r="AS241" s="141"/>
      <c r="AT241" s="141"/>
      <c r="AU241" s="141"/>
      <c r="AV241" s="141"/>
      <c r="AW241" s="141"/>
      <c r="AX241" s="141"/>
      <c r="AY241" s="141"/>
      <c r="AZ241" s="141"/>
      <c r="BA241" s="141"/>
      <c r="BB241" s="141"/>
      <c r="BC241" s="141"/>
      <c r="BD241" s="141"/>
      <c r="BE241" s="141"/>
      <c r="BF241" s="141"/>
      <c r="BG241" s="141"/>
      <c r="BH241" s="141"/>
    </row>
    <row r="242" spans="1:60" outlineLevel="2" x14ac:dyDescent="0.2">
      <c r="A242" s="148"/>
      <c r="B242" s="149"/>
      <c r="C242" s="253" t="s">
        <v>412</v>
      </c>
      <c r="D242" s="254"/>
      <c r="E242" s="254"/>
      <c r="F242" s="254"/>
      <c r="G242" s="254"/>
      <c r="H242" s="152"/>
      <c r="I242" s="152"/>
      <c r="J242" s="152"/>
      <c r="K242" s="152"/>
      <c r="L242" s="152"/>
      <c r="M242" s="152"/>
      <c r="N242" s="151"/>
      <c r="O242" s="151"/>
      <c r="P242" s="151"/>
      <c r="Q242" s="151"/>
      <c r="R242" s="152"/>
      <c r="S242" s="152"/>
      <c r="T242" s="152"/>
      <c r="U242" s="152"/>
      <c r="V242" s="152"/>
      <c r="W242" s="152"/>
      <c r="X242" s="152"/>
      <c r="Y242" s="152"/>
      <c r="Z242" s="141"/>
      <c r="AA242" s="141"/>
      <c r="AB242" s="141"/>
      <c r="AC242" s="141"/>
      <c r="AD242" s="141"/>
      <c r="AE242" s="141"/>
      <c r="AF242" s="141"/>
      <c r="AG242" s="141" t="s">
        <v>246</v>
      </c>
      <c r="AH242" s="141"/>
      <c r="AI242" s="141"/>
      <c r="AJ242" s="141"/>
      <c r="AK242" s="141"/>
      <c r="AL242" s="141"/>
      <c r="AM242" s="141"/>
      <c r="AN242" s="141"/>
      <c r="AO242" s="141"/>
      <c r="AP242" s="141"/>
      <c r="AQ242" s="141"/>
      <c r="AR242" s="141"/>
      <c r="AS242" s="141"/>
      <c r="AT242" s="141"/>
      <c r="AU242" s="141"/>
      <c r="AV242" s="141"/>
      <c r="AW242" s="141"/>
      <c r="AX242" s="141"/>
      <c r="AY242" s="141"/>
      <c r="AZ242" s="141"/>
      <c r="BA242" s="141"/>
      <c r="BB242" s="141"/>
      <c r="BC242" s="141"/>
      <c r="BD242" s="141"/>
      <c r="BE242" s="141"/>
      <c r="BF242" s="141"/>
      <c r="BG242" s="141"/>
      <c r="BH242" s="141"/>
    </row>
    <row r="243" spans="1:60" outlineLevel="2" x14ac:dyDescent="0.2">
      <c r="A243" s="148"/>
      <c r="B243" s="149"/>
      <c r="C243" s="182" t="s">
        <v>761</v>
      </c>
      <c r="D243" s="154"/>
      <c r="E243" s="155"/>
      <c r="F243" s="152"/>
      <c r="G243" s="152"/>
      <c r="H243" s="152"/>
      <c r="I243" s="152"/>
      <c r="J243" s="152"/>
      <c r="K243" s="152"/>
      <c r="L243" s="152"/>
      <c r="M243" s="152"/>
      <c r="N243" s="151"/>
      <c r="O243" s="151"/>
      <c r="P243" s="151"/>
      <c r="Q243" s="151"/>
      <c r="R243" s="152"/>
      <c r="S243" s="152"/>
      <c r="T243" s="152"/>
      <c r="U243" s="152"/>
      <c r="V243" s="152"/>
      <c r="W243" s="152"/>
      <c r="X243" s="152"/>
      <c r="Y243" s="152"/>
      <c r="Z243" s="141"/>
      <c r="AA243" s="141"/>
      <c r="AB243" s="141"/>
      <c r="AC243" s="141"/>
      <c r="AD243" s="141"/>
      <c r="AE243" s="141"/>
      <c r="AF243" s="141"/>
      <c r="AG243" s="141" t="s">
        <v>241</v>
      </c>
      <c r="AH243" s="141">
        <v>0</v>
      </c>
      <c r="AI243" s="141"/>
      <c r="AJ243" s="141"/>
      <c r="AK243" s="141"/>
      <c r="AL243" s="141"/>
      <c r="AM243" s="141"/>
      <c r="AN243" s="141"/>
      <c r="AO243" s="141"/>
      <c r="AP243" s="141"/>
      <c r="AQ243" s="141"/>
      <c r="AR243" s="141"/>
      <c r="AS243" s="141"/>
      <c r="AT243" s="141"/>
      <c r="AU243" s="141"/>
      <c r="AV243" s="141"/>
      <c r="AW243" s="141"/>
      <c r="AX243" s="141"/>
      <c r="AY243" s="141"/>
      <c r="AZ243" s="141"/>
      <c r="BA243" s="141"/>
      <c r="BB243" s="141"/>
      <c r="BC243" s="141"/>
      <c r="BD243" s="141"/>
      <c r="BE243" s="141"/>
      <c r="BF243" s="141"/>
      <c r="BG243" s="141"/>
      <c r="BH243" s="141"/>
    </row>
    <row r="244" spans="1:60" outlineLevel="3" x14ac:dyDescent="0.2">
      <c r="A244" s="148"/>
      <c r="B244" s="149"/>
      <c r="C244" s="182" t="s">
        <v>840</v>
      </c>
      <c r="D244" s="154"/>
      <c r="E244" s="155">
        <v>2</v>
      </c>
      <c r="F244" s="152"/>
      <c r="G244" s="152"/>
      <c r="H244" s="152"/>
      <c r="I244" s="152"/>
      <c r="J244" s="152"/>
      <c r="K244" s="152"/>
      <c r="L244" s="152"/>
      <c r="M244" s="152"/>
      <c r="N244" s="151"/>
      <c r="O244" s="151"/>
      <c r="P244" s="151"/>
      <c r="Q244" s="151"/>
      <c r="R244" s="152"/>
      <c r="S244" s="152"/>
      <c r="T244" s="152"/>
      <c r="U244" s="152"/>
      <c r="V244" s="152"/>
      <c r="W244" s="152"/>
      <c r="X244" s="152"/>
      <c r="Y244" s="152"/>
      <c r="Z244" s="141"/>
      <c r="AA244" s="141"/>
      <c r="AB244" s="141"/>
      <c r="AC244" s="141"/>
      <c r="AD244" s="141"/>
      <c r="AE244" s="141"/>
      <c r="AF244" s="141"/>
      <c r="AG244" s="141" t="s">
        <v>241</v>
      </c>
      <c r="AH244" s="141">
        <v>0</v>
      </c>
      <c r="AI244" s="141"/>
      <c r="AJ244" s="141"/>
      <c r="AK244" s="141"/>
      <c r="AL244" s="141"/>
      <c r="AM244" s="141"/>
      <c r="AN244" s="141"/>
      <c r="AO244" s="141"/>
      <c r="AP244" s="141"/>
      <c r="AQ244" s="141"/>
      <c r="AR244" s="141"/>
      <c r="AS244" s="141"/>
      <c r="AT244" s="141"/>
      <c r="AU244" s="141"/>
      <c r="AV244" s="141"/>
      <c r="AW244" s="141"/>
      <c r="AX244" s="141"/>
      <c r="AY244" s="141"/>
      <c r="AZ244" s="141"/>
      <c r="BA244" s="141"/>
      <c r="BB244" s="141"/>
      <c r="BC244" s="141"/>
      <c r="BD244" s="141"/>
      <c r="BE244" s="141"/>
      <c r="BF244" s="141"/>
      <c r="BG244" s="141"/>
      <c r="BH244" s="141"/>
    </row>
    <row r="245" spans="1:60" ht="22.5" outlineLevel="1" x14ac:dyDescent="0.2">
      <c r="A245" s="164">
        <v>42</v>
      </c>
      <c r="B245" s="165" t="s">
        <v>841</v>
      </c>
      <c r="C245" s="181" t="s">
        <v>842</v>
      </c>
      <c r="D245" s="166" t="s">
        <v>317</v>
      </c>
      <c r="E245" s="167">
        <v>1</v>
      </c>
      <c r="F245" s="168"/>
      <c r="G245" s="169">
        <f>ROUND(E245*F245,2)</f>
        <v>0</v>
      </c>
      <c r="H245" s="168"/>
      <c r="I245" s="169">
        <f>ROUND(E245*H245,2)</f>
        <v>0</v>
      </c>
      <c r="J245" s="168"/>
      <c r="K245" s="169">
        <f>ROUND(E245*J245,2)</f>
        <v>0</v>
      </c>
      <c r="L245" s="169">
        <v>21</v>
      </c>
      <c r="M245" s="169">
        <f>G245*(1+L245/100)</f>
        <v>0</v>
      </c>
      <c r="N245" s="167">
        <v>0.16</v>
      </c>
      <c r="O245" s="167">
        <f>ROUND(E245*N245,2)</f>
        <v>0.16</v>
      </c>
      <c r="P245" s="167">
        <v>0</v>
      </c>
      <c r="Q245" s="167">
        <f>ROUND(E245*P245,2)</f>
        <v>0</v>
      </c>
      <c r="R245" s="169"/>
      <c r="S245" s="169" t="s">
        <v>267</v>
      </c>
      <c r="T245" s="170" t="s">
        <v>275</v>
      </c>
      <c r="U245" s="152">
        <v>24.400490000000001</v>
      </c>
      <c r="V245" s="152">
        <f>ROUND(E245*U245,2)</f>
        <v>24.4</v>
      </c>
      <c r="W245" s="152"/>
      <c r="X245" s="152" t="s">
        <v>285</v>
      </c>
      <c r="Y245" s="152" t="s">
        <v>236</v>
      </c>
      <c r="Z245" s="141"/>
      <c r="AA245" s="141"/>
      <c r="AB245" s="141"/>
      <c r="AC245" s="141"/>
      <c r="AD245" s="141"/>
      <c r="AE245" s="141"/>
      <c r="AF245" s="141"/>
      <c r="AG245" s="141" t="s">
        <v>286</v>
      </c>
      <c r="AH245" s="141"/>
      <c r="AI245" s="141"/>
      <c r="AJ245" s="141"/>
      <c r="AK245" s="141"/>
      <c r="AL245" s="141"/>
      <c r="AM245" s="141"/>
      <c r="AN245" s="141"/>
      <c r="AO245" s="141"/>
      <c r="AP245" s="141"/>
      <c r="AQ245" s="141"/>
      <c r="AR245" s="141"/>
      <c r="AS245" s="141"/>
      <c r="AT245" s="141"/>
      <c r="AU245" s="141"/>
      <c r="AV245" s="141"/>
      <c r="AW245" s="141"/>
      <c r="AX245" s="141"/>
      <c r="AY245" s="141"/>
      <c r="AZ245" s="141"/>
      <c r="BA245" s="141"/>
      <c r="BB245" s="141"/>
      <c r="BC245" s="141"/>
      <c r="BD245" s="141"/>
      <c r="BE245" s="141"/>
      <c r="BF245" s="141"/>
      <c r="BG245" s="141"/>
      <c r="BH245" s="141"/>
    </row>
    <row r="246" spans="1:60" outlineLevel="2" x14ac:dyDescent="0.2">
      <c r="A246" s="148"/>
      <c r="B246" s="149"/>
      <c r="C246" s="253" t="s">
        <v>412</v>
      </c>
      <c r="D246" s="254"/>
      <c r="E246" s="254"/>
      <c r="F246" s="254"/>
      <c r="G246" s="254"/>
      <c r="H246" s="152"/>
      <c r="I246" s="152"/>
      <c r="J246" s="152"/>
      <c r="K246" s="152"/>
      <c r="L246" s="152"/>
      <c r="M246" s="152"/>
      <c r="N246" s="151"/>
      <c r="O246" s="151"/>
      <c r="P246" s="151"/>
      <c r="Q246" s="151"/>
      <c r="R246" s="152"/>
      <c r="S246" s="152"/>
      <c r="T246" s="152"/>
      <c r="U246" s="152"/>
      <c r="V246" s="152"/>
      <c r="W246" s="152"/>
      <c r="X246" s="152"/>
      <c r="Y246" s="152"/>
      <c r="Z246" s="141"/>
      <c r="AA246" s="141"/>
      <c r="AB246" s="141"/>
      <c r="AC246" s="141"/>
      <c r="AD246" s="141"/>
      <c r="AE246" s="141"/>
      <c r="AF246" s="141"/>
      <c r="AG246" s="141" t="s">
        <v>246</v>
      </c>
      <c r="AH246" s="141"/>
      <c r="AI246" s="141"/>
      <c r="AJ246" s="141"/>
      <c r="AK246" s="141"/>
      <c r="AL246" s="141"/>
      <c r="AM246" s="141"/>
      <c r="AN246" s="141"/>
      <c r="AO246" s="141"/>
      <c r="AP246" s="141"/>
      <c r="AQ246" s="141"/>
      <c r="AR246" s="141"/>
      <c r="AS246" s="141"/>
      <c r="AT246" s="141"/>
      <c r="AU246" s="141"/>
      <c r="AV246" s="141"/>
      <c r="AW246" s="141"/>
      <c r="AX246" s="141"/>
      <c r="AY246" s="141"/>
      <c r="AZ246" s="141"/>
      <c r="BA246" s="141"/>
      <c r="BB246" s="141"/>
      <c r="BC246" s="141"/>
      <c r="BD246" s="141"/>
      <c r="BE246" s="141"/>
      <c r="BF246" s="141"/>
      <c r="BG246" s="141"/>
      <c r="BH246" s="141"/>
    </row>
    <row r="247" spans="1:60" outlineLevel="2" x14ac:dyDescent="0.2">
      <c r="A247" s="148"/>
      <c r="B247" s="149"/>
      <c r="C247" s="182" t="s">
        <v>801</v>
      </c>
      <c r="D247" s="154"/>
      <c r="E247" s="155"/>
      <c r="F247" s="152"/>
      <c r="G247" s="152"/>
      <c r="H247" s="152"/>
      <c r="I247" s="152"/>
      <c r="J247" s="152"/>
      <c r="K247" s="152"/>
      <c r="L247" s="152"/>
      <c r="M247" s="152"/>
      <c r="N247" s="151"/>
      <c r="O247" s="151"/>
      <c r="P247" s="151"/>
      <c r="Q247" s="151"/>
      <c r="R247" s="152"/>
      <c r="S247" s="152"/>
      <c r="T247" s="152"/>
      <c r="U247" s="152"/>
      <c r="V247" s="152"/>
      <c r="W247" s="152"/>
      <c r="X247" s="152"/>
      <c r="Y247" s="152"/>
      <c r="Z247" s="141"/>
      <c r="AA247" s="141"/>
      <c r="AB247" s="141"/>
      <c r="AC247" s="141"/>
      <c r="AD247" s="141"/>
      <c r="AE247" s="141"/>
      <c r="AF247" s="141"/>
      <c r="AG247" s="141" t="s">
        <v>241</v>
      </c>
      <c r="AH247" s="141">
        <v>0</v>
      </c>
      <c r="AI247" s="141"/>
      <c r="AJ247" s="141"/>
      <c r="AK247" s="141"/>
      <c r="AL247" s="141"/>
      <c r="AM247" s="141"/>
      <c r="AN247" s="141"/>
      <c r="AO247" s="141"/>
      <c r="AP247" s="141"/>
      <c r="AQ247" s="141"/>
      <c r="AR247" s="141"/>
      <c r="AS247" s="141"/>
      <c r="AT247" s="141"/>
      <c r="AU247" s="141"/>
      <c r="AV247" s="141"/>
      <c r="AW247" s="141"/>
      <c r="AX247" s="141"/>
      <c r="AY247" s="141"/>
      <c r="AZ247" s="141"/>
      <c r="BA247" s="141"/>
      <c r="BB247" s="141"/>
      <c r="BC247" s="141"/>
      <c r="BD247" s="141"/>
      <c r="BE247" s="141"/>
      <c r="BF247" s="141"/>
      <c r="BG247" s="141"/>
      <c r="BH247" s="141"/>
    </row>
    <row r="248" spans="1:60" outlineLevel="3" x14ac:dyDescent="0.2">
      <c r="A248" s="148"/>
      <c r="B248" s="149"/>
      <c r="C248" s="182" t="s">
        <v>843</v>
      </c>
      <c r="D248" s="154"/>
      <c r="E248" s="155">
        <v>1</v>
      </c>
      <c r="F248" s="152"/>
      <c r="G248" s="152"/>
      <c r="H248" s="152"/>
      <c r="I248" s="152"/>
      <c r="J248" s="152"/>
      <c r="K248" s="152"/>
      <c r="L248" s="152"/>
      <c r="M248" s="152"/>
      <c r="N248" s="151"/>
      <c r="O248" s="151"/>
      <c r="P248" s="151"/>
      <c r="Q248" s="151"/>
      <c r="R248" s="152"/>
      <c r="S248" s="152"/>
      <c r="T248" s="152"/>
      <c r="U248" s="152"/>
      <c r="V248" s="152"/>
      <c r="W248" s="152"/>
      <c r="X248" s="152"/>
      <c r="Y248" s="152"/>
      <c r="Z248" s="141"/>
      <c r="AA248" s="141"/>
      <c r="AB248" s="141"/>
      <c r="AC248" s="141"/>
      <c r="AD248" s="141"/>
      <c r="AE248" s="141"/>
      <c r="AF248" s="141"/>
      <c r="AG248" s="141" t="s">
        <v>241</v>
      </c>
      <c r="AH248" s="141">
        <v>0</v>
      </c>
      <c r="AI248" s="141"/>
      <c r="AJ248" s="141"/>
      <c r="AK248" s="141"/>
      <c r="AL248" s="141"/>
      <c r="AM248" s="141"/>
      <c r="AN248" s="141"/>
      <c r="AO248" s="141"/>
      <c r="AP248" s="141"/>
      <c r="AQ248" s="141"/>
      <c r="AR248" s="141"/>
      <c r="AS248" s="141"/>
      <c r="AT248" s="141"/>
      <c r="AU248" s="141"/>
      <c r="AV248" s="141"/>
      <c r="AW248" s="141"/>
      <c r="AX248" s="141"/>
      <c r="AY248" s="141"/>
      <c r="AZ248" s="141"/>
      <c r="BA248" s="141"/>
      <c r="BB248" s="141"/>
      <c r="BC248" s="141"/>
      <c r="BD248" s="141"/>
      <c r="BE248" s="141"/>
      <c r="BF248" s="141"/>
      <c r="BG248" s="141"/>
      <c r="BH248" s="141"/>
    </row>
    <row r="249" spans="1:60" ht="22.5" outlineLevel="1" x14ac:dyDescent="0.2">
      <c r="A249" s="164">
        <v>43</v>
      </c>
      <c r="B249" s="165" t="s">
        <v>844</v>
      </c>
      <c r="C249" s="181" t="s">
        <v>845</v>
      </c>
      <c r="D249" s="166" t="s">
        <v>317</v>
      </c>
      <c r="E249" s="167">
        <v>4</v>
      </c>
      <c r="F249" s="168"/>
      <c r="G249" s="169">
        <f>ROUND(E249*F249,2)</f>
        <v>0</v>
      </c>
      <c r="H249" s="168"/>
      <c r="I249" s="169">
        <f>ROUND(E249*H249,2)</f>
        <v>0</v>
      </c>
      <c r="J249" s="168"/>
      <c r="K249" s="169">
        <f>ROUND(E249*J249,2)</f>
        <v>0</v>
      </c>
      <c r="L249" s="169">
        <v>21</v>
      </c>
      <c r="M249" s="169">
        <f>G249*(1+L249/100)</f>
        <v>0</v>
      </c>
      <c r="N249" s="167">
        <v>0.21</v>
      </c>
      <c r="O249" s="167">
        <f>ROUND(E249*N249,2)</f>
        <v>0.84</v>
      </c>
      <c r="P249" s="167">
        <v>0</v>
      </c>
      <c r="Q249" s="167">
        <f>ROUND(E249*P249,2)</f>
        <v>0</v>
      </c>
      <c r="R249" s="169"/>
      <c r="S249" s="169" t="s">
        <v>267</v>
      </c>
      <c r="T249" s="170" t="s">
        <v>275</v>
      </c>
      <c r="U249" s="152">
        <v>24.400490000000001</v>
      </c>
      <c r="V249" s="152">
        <f>ROUND(E249*U249,2)</f>
        <v>97.6</v>
      </c>
      <c r="W249" s="152"/>
      <c r="X249" s="152" t="s">
        <v>285</v>
      </c>
      <c r="Y249" s="152" t="s">
        <v>236</v>
      </c>
      <c r="Z249" s="141"/>
      <c r="AA249" s="141"/>
      <c r="AB249" s="141"/>
      <c r="AC249" s="141"/>
      <c r="AD249" s="141"/>
      <c r="AE249" s="141"/>
      <c r="AF249" s="141"/>
      <c r="AG249" s="141" t="s">
        <v>286</v>
      </c>
      <c r="AH249" s="141"/>
      <c r="AI249" s="141"/>
      <c r="AJ249" s="141"/>
      <c r="AK249" s="141"/>
      <c r="AL249" s="141"/>
      <c r="AM249" s="141"/>
      <c r="AN249" s="141"/>
      <c r="AO249" s="141"/>
      <c r="AP249" s="141"/>
      <c r="AQ249" s="141"/>
      <c r="AR249" s="141"/>
      <c r="AS249" s="141"/>
      <c r="AT249" s="141"/>
      <c r="AU249" s="141"/>
      <c r="AV249" s="141"/>
      <c r="AW249" s="141"/>
      <c r="AX249" s="141"/>
      <c r="AY249" s="141"/>
      <c r="AZ249" s="141"/>
      <c r="BA249" s="141"/>
      <c r="BB249" s="141"/>
      <c r="BC249" s="141"/>
      <c r="BD249" s="141"/>
      <c r="BE249" s="141"/>
      <c r="BF249" s="141"/>
      <c r="BG249" s="141"/>
      <c r="BH249" s="141"/>
    </row>
    <row r="250" spans="1:60" outlineLevel="2" x14ac:dyDescent="0.2">
      <c r="A250" s="148"/>
      <c r="B250" s="149"/>
      <c r="C250" s="253" t="s">
        <v>412</v>
      </c>
      <c r="D250" s="254"/>
      <c r="E250" s="254"/>
      <c r="F250" s="254"/>
      <c r="G250" s="254"/>
      <c r="H250" s="152"/>
      <c r="I250" s="152"/>
      <c r="J250" s="152"/>
      <c r="K250" s="152"/>
      <c r="L250" s="152"/>
      <c r="M250" s="152"/>
      <c r="N250" s="151"/>
      <c r="O250" s="151"/>
      <c r="P250" s="151"/>
      <c r="Q250" s="151"/>
      <c r="R250" s="152"/>
      <c r="S250" s="152"/>
      <c r="T250" s="152"/>
      <c r="U250" s="152"/>
      <c r="V250" s="152"/>
      <c r="W250" s="152"/>
      <c r="X250" s="152"/>
      <c r="Y250" s="152"/>
      <c r="Z250" s="141"/>
      <c r="AA250" s="141"/>
      <c r="AB250" s="141"/>
      <c r="AC250" s="141"/>
      <c r="AD250" s="141"/>
      <c r="AE250" s="141"/>
      <c r="AF250" s="141"/>
      <c r="AG250" s="141" t="s">
        <v>246</v>
      </c>
      <c r="AH250" s="141"/>
      <c r="AI250" s="141"/>
      <c r="AJ250" s="141"/>
      <c r="AK250" s="141"/>
      <c r="AL250" s="141"/>
      <c r="AM250" s="141"/>
      <c r="AN250" s="141"/>
      <c r="AO250" s="141"/>
      <c r="AP250" s="141"/>
      <c r="AQ250" s="141"/>
      <c r="AR250" s="141"/>
      <c r="AS250" s="141"/>
      <c r="AT250" s="141"/>
      <c r="AU250" s="141"/>
      <c r="AV250" s="141"/>
      <c r="AW250" s="141"/>
      <c r="AX250" s="141"/>
      <c r="AY250" s="141"/>
      <c r="AZ250" s="141"/>
      <c r="BA250" s="141"/>
      <c r="BB250" s="141"/>
      <c r="BC250" s="141"/>
      <c r="BD250" s="141"/>
      <c r="BE250" s="141"/>
      <c r="BF250" s="141"/>
      <c r="BG250" s="141"/>
      <c r="BH250" s="141"/>
    </row>
    <row r="251" spans="1:60" outlineLevel="2" x14ac:dyDescent="0.2">
      <c r="A251" s="148"/>
      <c r="B251" s="149"/>
      <c r="C251" s="182" t="s">
        <v>757</v>
      </c>
      <c r="D251" s="154"/>
      <c r="E251" s="155"/>
      <c r="F251" s="152"/>
      <c r="G251" s="152"/>
      <c r="H251" s="152"/>
      <c r="I251" s="152"/>
      <c r="J251" s="152"/>
      <c r="K251" s="152"/>
      <c r="L251" s="152"/>
      <c r="M251" s="152"/>
      <c r="N251" s="151"/>
      <c r="O251" s="151"/>
      <c r="P251" s="151"/>
      <c r="Q251" s="151"/>
      <c r="R251" s="152"/>
      <c r="S251" s="152"/>
      <c r="T251" s="152"/>
      <c r="U251" s="152"/>
      <c r="V251" s="152"/>
      <c r="W251" s="152"/>
      <c r="X251" s="152"/>
      <c r="Y251" s="152"/>
      <c r="Z251" s="141"/>
      <c r="AA251" s="141"/>
      <c r="AB251" s="141"/>
      <c r="AC251" s="141"/>
      <c r="AD251" s="141"/>
      <c r="AE251" s="141"/>
      <c r="AF251" s="141"/>
      <c r="AG251" s="141" t="s">
        <v>241</v>
      </c>
      <c r="AH251" s="141">
        <v>0</v>
      </c>
      <c r="AI251" s="141"/>
      <c r="AJ251" s="141"/>
      <c r="AK251" s="141"/>
      <c r="AL251" s="141"/>
      <c r="AM251" s="141"/>
      <c r="AN251" s="141"/>
      <c r="AO251" s="141"/>
      <c r="AP251" s="141"/>
      <c r="AQ251" s="141"/>
      <c r="AR251" s="141"/>
      <c r="AS251" s="141"/>
      <c r="AT251" s="141"/>
      <c r="AU251" s="141"/>
      <c r="AV251" s="141"/>
      <c r="AW251" s="141"/>
      <c r="AX251" s="141"/>
      <c r="AY251" s="141"/>
      <c r="AZ251" s="141"/>
      <c r="BA251" s="141"/>
      <c r="BB251" s="141"/>
      <c r="BC251" s="141"/>
      <c r="BD251" s="141"/>
      <c r="BE251" s="141"/>
      <c r="BF251" s="141"/>
      <c r="BG251" s="141"/>
      <c r="BH251" s="141"/>
    </row>
    <row r="252" spans="1:60" outlineLevel="3" x14ac:dyDescent="0.2">
      <c r="A252" s="148"/>
      <c r="B252" s="149"/>
      <c r="C252" s="182" t="s">
        <v>846</v>
      </c>
      <c r="D252" s="154"/>
      <c r="E252" s="155">
        <v>4</v>
      </c>
      <c r="F252" s="152"/>
      <c r="G252" s="152"/>
      <c r="H252" s="152"/>
      <c r="I252" s="152"/>
      <c r="J252" s="152"/>
      <c r="K252" s="152"/>
      <c r="L252" s="152"/>
      <c r="M252" s="152"/>
      <c r="N252" s="151"/>
      <c r="O252" s="151"/>
      <c r="P252" s="151"/>
      <c r="Q252" s="151"/>
      <c r="R252" s="152"/>
      <c r="S252" s="152"/>
      <c r="T252" s="152"/>
      <c r="U252" s="152"/>
      <c r="V252" s="152"/>
      <c r="W252" s="152"/>
      <c r="X252" s="152"/>
      <c r="Y252" s="152"/>
      <c r="Z252" s="141"/>
      <c r="AA252" s="141"/>
      <c r="AB252" s="141"/>
      <c r="AC252" s="141"/>
      <c r="AD252" s="141"/>
      <c r="AE252" s="141"/>
      <c r="AF252" s="141"/>
      <c r="AG252" s="141" t="s">
        <v>241</v>
      </c>
      <c r="AH252" s="141">
        <v>0</v>
      </c>
      <c r="AI252" s="141"/>
      <c r="AJ252" s="141"/>
      <c r="AK252" s="141"/>
      <c r="AL252" s="141"/>
      <c r="AM252" s="141"/>
      <c r="AN252" s="141"/>
      <c r="AO252" s="141"/>
      <c r="AP252" s="141"/>
      <c r="AQ252" s="141"/>
      <c r="AR252" s="141"/>
      <c r="AS252" s="141"/>
      <c r="AT252" s="141"/>
      <c r="AU252" s="141"/>
      <c r="AV252" s="141"/>
      <c r="AW252" s="141"/>
      <c r="AX252" s="141"/>
      <c r="AY252" s="141"/>
      <c r="AZ252" s="141"/>
      <c r="BA252" s="141"/>
      <c r="BB252" s="141"/>
      <c r="BC252" s="141"/>
      <c r="BD252" s="141"/>
      <c r="BE252" s="141"/>
      <c r="BF252" s="141"/>
      <c r="BG252" s="141"/>
      <c r="BH252" s="141"/>
    </row>
    <row r="253" spans="1:60" ht="22.5" outlineLevel="1" x14ac:dyDescent="0.2">
      <c r="A253" s="164">
        <v>44</v>
      </c>
      <c r="B253" s="165" t="s">
        <v>847</v>
      </c>
      <c r="C253" s="181" t="s">
        <v>848</v>
      </c>
      <c r="D253" s="166" t="s">
        <v>317</v>
      </c>
      <c r="E253" s="167">
        <v>7</v>
      </c>
      <c r="F253" s="168"/>
      <c r="G253" s="169">
        <f>ROUND(E253*F253,2)</f>
        <v>0</v>
      </c>
      <c r="H253" s="168"/>
      <c r="I253" s="169">
        <f>ROUND(E253*H253,2)</f>
        <v>0</v>
      </c>
      <c r="J253" s="168"/>
      <c r="K253" s="169">
        <f>ROUND(E253*J253,2)</f>
        <v>0</v>
      </c>
      <c r="L253" s="169">
        <v>21</v>
      </c>
      <c r="M253" s="169">
        <f>G253*(1+L253/100)</f>
        <v>0</v>
      </c>
      <c r="N253" s="167">
        <v>0.26</v>
      </c>
      <c r="O253" s="167">
        <f>ROUND(E253*N253,2)</f>
        <v>1.82</v>
      </c>
      <c r="P253" s="167">
        <v>0</v>
      </c>
      <c r="Q253" s="167">
        <f>ROUND(E253*P253,2)</f>
        <v>0</v>
      </c>
      <c r="R253" s="169"/>
      <c r="S253" s="169" t="s">
        <v>267</v>
      </c>
      <c r="T253" s="170" t="s">
        <v>275</v>
      </c>
      <c r="U253" s="152">
        <v>24.400490000000001</v>
      </c>
      <c r="V253" s="152">
        <f>ROUND(E253*U253,2)</f>
        <v>170.8</v>
      </c>
      <c r="W253" s="152"/>
      <c r="X253" s="152" t="s">
        <v>285</v>
      </c>
      <c r="Y253" s="152" t="s">
        <v>236</v>
      </c>
      <c r="Z253" s="141"/>
      <c r="AA253" s="141"/>
      <c r="AB253" s="141"/>
      <c r="AC253" s="141"/>
      <c r="AD253" s="141"/>
      <c r="AE253" s="141"/>
      <c r="AF253" s="141"/>
      <c r="AG253" s="141" t="s">
        <v>286</v>
      </c>
      <c r="AH253" s="141"/>
      <c r="AI253" s="141"/>
      <c r="AJ253" s="141"/>
      <c r="AK253" s="141"/>
      <c r="AL253" s="141"/>
      <c r="AM253" s="141"/>
      <c r="AN253" s="141"/>
      <c r="AO253" s="141"/>
      <c r="AP253" s="141"/>
      <c r="AQ253" s="141"/>
      <c r="AR253" s="141"/>
      <c r="AS253" s="141"/>
      <c r="AT253" s="141"/>
      <c r="AU253" s="141"/>
      <c r="AV253" s="141"/>
      <c r="AW253" s="141"/>
      <c r="AX253" s="141"/>
      <c r="AY253" s="141"/>
      <c r="AZ253" s="141"/>
      <c r="BA253" s="141"/>
      <c r="BB253" s="141"/>
      <c r="BC253" s="141"/>
      <c r="BD253" s="141"/>
      <c r="BE253" s="141"/>
      <c r="BF253" s="141"/>
      <c r="BG253" s="141"/>
      <c r="BH253" s="141"/>
    </row>
    <row r="254" spans="1:60" outlineLevel="2" x14ac:dyDescent="0.2">
      <c r="A254" s="148"/>
      <c r="B254" s="149"/>
      <c r="C254" s="253" t="s">
        <v>412</v>
      </c>
      <c r="D254" s="254"/>
      <c r="E254" s="254"/>
      <c r="F254" s="254"/>
      <c r="G254" s="254"/>
      <c r="H254" s="152"/>
      <c r="I254" s="152"/>
      <c r="J254" s="152"/>
      <c r="K254" s="152"/>
      <c r="L254" s="152"/>
      <c r="M254" s="152"/>
      <c r="N254" s="151"/>
      <c r="O254" s="151"/>
      <c r="P254" s="151"/>
      <c r="Q254" s="151"/>
      <c r="R254" s="152"/>
      <c r="S254" s="152"/>
      <c r="T254" s="152"/>
      <c r="U254" s="152"/>
      <c r="V254" s="152"/>
      <c r="W254" s="152"/>
      <c r="X254" s="152"/>
      <c r="Y254" s="152"/>
      <c r="Z254" s="141"/>
      <c r="AA254" s="141"/>
      <c r="AB254" s="141"/>
      <c r="AC254" s="141"/>
      <c r="AD254" s="141"/>
      <c r="AE254" s="141"/>
      <c r="AF254" s="141"/>
      <c r="AG254" s="141" t="s">
        <v>246</v>
      </c>
      <c r="AH254" s="141"/>
      <c r="AI254" s="141"/>
      <c r="AJ254" s="141"/>
      <c r="AK254" s="141"/>
      <c r="AL254" s="141"/>
      <c r="AM254" s="141"/>
      <c r="AN254" s="141"/>
      <c r="AO254" s="141"/>
      <c r="AP254" s="141"/>
      <c r="AQ254" s="141"/>
      <c r="AR254" s="141"/>
      <c r="AS254" s="141"/>
      <c r="AT254" s="141"/>
      <c r="AU254" s="141"/>
      <c r="AV254" s="141"/>
      <c r="AW254" s="141"/>
      <c r="AX254" s="141"/>
      <c r="AY254" s="141"/>
      <c r="AZ254" s="141"/>
      <c r="BA254" s="141"/>
      <c r="BB254" s="141"/>
      <c r="BC254" s="141"/>
      <c r="BD254" s="141"/>
      <c r="BE254" s="141"/>
      <c r="BF254" s="141"/>
      <c r="BG254" s="141"/>
      <c r="BH254" s="141"/>
    </row>
    <row r="255" spans="1:60" outlineLevel="2" x14ac:dyDescent="0.2">
      <c r="A255" s="148"/>
      <c r="B255" s="149"/>
      <c r="C255" s="182" t="s">
        <v>757</v>
      </c>
      <c r="D255" s="154"/>
      <c r="E255" s="155"/>
      <c r="F255" s="152"/>
      <c r="G255" s="152"/>
      <c r="H255" s="152"/>
      <c r="I255" s="152"/>
      <c r="J255" s="152"/>
      <c r="K255" s="152"/>
      <c r="L255" s="152"/>
      <c r="M255" s="152"/>
      <c r="N255" s="151"/>
      <c r="O255" s="151"/>
      <c r="P255" s="151"/>
      <c r="Q255" s="151"/>
      <c r="R255" s="152"/>
      <c r="S255" s="152"/>
      <c r="T255" s="152"/>
      <c r="U255" s="152"/>
      <c r="V255" s="152"/>
      <c r="W255" s="152"/>
      <c r="X255" s="152"/>
      <c r="Y255" s="152"/>
      <c r="Z255" s="141"/>
      <c r="AA255" s="141"/>
      <c r="AB255" s="141"/>
      <c r="AC255" s="141"/>
      <c r="AD255" s="141"/>
      <c r="AE255" s="141"/>
      <c r="AF255" s="141"/>
      <c r="AG255" s="141" t="s">
        <v>241</v>
      </c>
      <c r="AH255" s="141">
        <v>0</v>
      </c>
      <c r="AI255" s="141"/>
      <c r="AJ255" s="141"/>
      <c r="AK255" s="141"/>
      <c r="AL255" s="141"/>
      <c r="AM255" s="141"/>
      <c r="AN255" s="141"/>
      <c r="AO255" s="141"/>
      <c r="AP255" s="141"/>
      <c r="AQ255" s="141"/>
      <c r="AR255" s="141"/>
      <c r="AS255" s="141"/>
      <c r="AT255" s="141"/>
      <c r="AU255" s="141"/>
      <c r="AV255" s="141"/>
      <c r="AW255" s="141"/>
      <c r="AX255" s="141"/>
      <c r="AY255" s="141"/>
      <c r="AZ255" s="141"/>
      <c r="BA255" s="141"/>
      <c r="BB255" s="141"/>
      <c r="BC255" s="141"/>
      <c r="BD255" s="141"/>
      <c r="BE255" s="141"/>
      <c r="BF255" s="141"/>
      <c r="BG255" s="141"/>
      <c r="BH255" s="141"/>
    </row>
    <row r="256" spans="1:60" outlineLevel="3" x14ac:dyDescent="0.2">
      <c r="A256" s="148"/>
      <c r="B256" s="149"/>
      <c r="C256" s="182" t="s">
        <v>849</v>
      </c>
      <c r="D256" s="154"/>
      <c r="E256" s="155">
        <v>7</v>
      </c>
      <c r="F256" s="152"/>
      <c r="G256" s="152"/>
      <c r="H256" s="152"/>
      <c r="I256" s="152"/>
      <c r="J256" s="152"/>
      <c r="K256" s="152"/>
      <c r="L256" s="152"/>
      <c r="M256" s="152"/>
      <c r="N256" s="151"/>
      <c r="O256" s="151"/>
      <c r="P256" s="151"/>
      <c r="Q256" s="151"/>
      <c r="R256" s="152"/>
      <c r="S256" s="152"/>
      <c r="T256" s="152"/>
      <c r="U256" s="152"/>
      <c r="V256" s="152"/>
      <c r="W256" s="152"/>
      <c r="X256" s="152"/>
      <c r="Y256" s="152"/>
      <c r="Z256" s="141"/>
      <c r="AA256" s="141"/>
      <c r="AB256" s="141"/>
      <c r="AC256" s="141"/>
      <c r="AD256" s="141"/>
      <c r="AE256" s="141"/>
      <c r="AF256" s="141"/>
      <c r="AG256" s="141" t="s">
        <v>241</v>
      </c>
      <c r="AH256" s="141">
        <v>0</v>
      </c>
      <c r="AI256" s="141"/>
      <c r="AJ256" s="141"/>
      <c r="AK256" s="141"/>
      <c r="AL256" s="141"/>
      <c r="AM256" s="141"/>
      <c r="AN256" s="141"/>
      <c r="AO256" s="141"/>
      <c r="AP256" s="141"/>
      <c r="AQ256" s="141"/>
      <c r="AR256" s="141"/>
      <c r="AS256" s="141"/>
      <c r="AT256" s="141"/>
      <c r="AU256" s="141"/>
      <c r="AV256" s="141"/>
      <c r="AW256" s="141"/>
      <c r="AX256" s="141"/>
      <c r="AY256" s="141"/>
      <c r="AZ256" s="141"/>
      <c r="BA256" s="141"/>
      <c r="BB256" s="141"/>
      <c r="BC256" s="141"/>
      <c r="BD256" s="141"/>
      <c r="BE256" s="141"/>
      <c r="BF256" s="141"/>
      <c r="BG256" s="141"/>
      <c r="BH256" s="141"/>
    </row>
    <row r="257" spans="1:60" outlineLevel="1" x14ac:dyDescent="0.2">
      <c r="A257" s="164">
        <v>45</v>
      </c>
      <c r="B257" s="165" t="s">
        <v>850</v>
      </c>
      <c r="C257" s="181" t="s">
        <v>851</v>
      </c>
      <c r="D257" s="166" t="s">
        <v>317</v>
      </c>
      <c r="E257" s="167">
        <v>3</v>
      </c>
      <c r="F257" s="168"/>
      <c r="G257" s="169">
        <f>ROUND(E257*F257,2)</f>
        <v>0</v>
      </c>
      <c r="H257" s="168"/>
      <c r="I257" s="169">
        <f>ROUND(E257*H257,2)</f>
        <v>0</v>
      </c>
      <c r="J257" s="168"/>
      <c r="K257" s="169">
        <f>ROUND(E257*J257,2)</f>
        <v>0</v>
      </c>
      <c r="L257" s="169">
        <v>21</v>
      </c>
      <c r="M257" s="169">
        <f>G257*(1+L257/100)</f>
        <v>0</v>
      </c>
      <c r="N257" s="167">
        <v>0.1</v>
      </c>
      <c r="O257" s="167">
        <f>ROUND(E257*N257,2)</f>
        <v>0.3</v>
      </c>
      <c r="P257" s="167">
        <v>0</v>
      </c>
      <c r="Q257" s="167">
        <f>ROUND(E257*P257,2)</f>
        <v>0</v>
      </c>
      <c r="R257" s="169"/>
      <c r="S257" s="169" t="s">
        <v>267</v>
      </c>
      <c r="T257" s="170" t="s">
        <v>275</v>
      </c>
      <c r="U257" s="152">
        <v>0</v>
      </c>
      <c r="V257" s="152">
        <f>ROUND(E257*U257,2)</f>
        <v>0</v>
      </c>
      <c r="W257" s="152"/>
      <c r="X257" s="152" t="s">
        <v>285</v>
      </c>
      <c r="Y257" s="152" t="s">
        <v>236</v>
      </c>
      <c r="Z257" s="141"/>
      <c r="AA257" s="141"/>
      <c r="AB257" s="141"/>
      <c r="AC257" s="141"/>
      <c r="AD257" s="141"/>
      <c r="AE257" s="141"/>
      <c r="AF257" s="141"/>
      <c r="AG257" s="141" t="s">
        <v>286</v>
      </c>
      <c r="AH257" s="141"/>
      <c r="AI257" s="141"/>
      <c r="AJ257" s="141"/>
      <c r="AK257" s="141"/>
      <c r="AL257" s="141"/>
      <c r="AM257" s="141"/>
      <c r="AN257" s="141"/>
      <c r="AO257" s="141"/>
      <c r="AP257" s="141"/>
      <c r="AQ257" s="141"/>
      <c r="AR257" s="141"/>
      <c r="AS257" s="141"/>
      <c r="AT257" s="141"/>
      <c r="AU257" s="141"/>
      <c r="AV257" s="141"/>
      <c r="AW257" s="141"/>
      <c r="AX257" s="141"/>
      <c r="AY257" s="141"/>
      <c r="AZ257" s="141"/>
      <c r="BA257" s="141"/>
      <c r="BB257" s="141"/>
      <c r="BC257" s="141"/>
      <c r="BD257" s="141"/>
      <c r="BE257" s="141"/>
      <c r="BF257" s="141"/>
      <c r="BG257" s="141"/>
      <c r="BH257" s="141"/>
    </row>
    <row r="258" spans="1:60" ht="22.5" outlineLevel="2" x14ac:dyDescent="0.2">
      <c r="A258" s="148"/>
      <c r="B258" s="149"/>
      <c r="C258" s="253" t="s">
        <v>852</v>
      </c>
      <c r="D258" s="254"/>
      <c r="E258" s="254"/>
      <c r="F258" s="254"/>
      <c r="G258" s="254"/>
      <c r="H258" s="152"/>
      <c r="I258" s="152"/>
      <c r="J258" s="152"/>
      <c r="K258" s="152"/>
      <c r="L258" s="152"/>
      <c r="M258" s="152"/>
      <c r="N258" s="151"/>
      <c r="O258" s="151"/>
      <c r="P258" s="151"/>
      <c r="Q258" s="151"/>
      <c r="R258" s="152"/>
      <c r="S258" s="152"/>
      <c r="T258" s="152"/>
      <c r="U258" s="152"/>
      <c r="V258" s="152"/>
      <c r="W258" s="152"/>
      <c r="X258" s="152"/>
      <c r="Y258" s="152"/>
      <c r="Z258" s="141"/>
      <c r="AA258" s="141"/>
      <c r="AB258" s="141"/>
      <c r="AC258" s="141"/>
      <c r="AD258" s="141"/>
      <c r="AE258" s="141"/>
      <c r="AF258" s="141"/>
      <c r="AG258" s="141" t="s">
        <v>246</v>
      </c>
      <c r="AH258" s="141"/>
      <c r="AI258" s="141"/>
      <c r="AJ258" s="141"/>
      <c r="AK258" s="141"/>
      <c r="AL258" s="141"/>
      <c r="AM258" s="141"/>
      <c r="AN258" s="141"/>
      <c r="AO258" s="141"/>
      <c r="AP258" s="141"/>
      <c r="AQ258" s="141"/>
      <c r="AR258" s="141"/>
      <c r="AS258" s="141"/>
      <c r="AT258" s="141"/>
      <c r="AU258" s="141"/>
      <c r="AV258" s="141"/>
      <c r="AW258" s="141"/>
      <c r="AX258" s="141"/>
      <c r="AY258" s="141"/>
      <c r="AZ258" s="141"/>
      <c r="BA258" s="171" t="str">
        <f>C258</f>
        <v>Rolovací vrata se světelnou a zvukovou signalizací a dálkovým ovládáním, tlačítka z obou stran šrafování nátěrem po bocích na horní liště a z obou dvou stran.</v>
      </c>
      <c r="BB258" s="141"/>
      <c r="BC258" s="141"/>
      <c r="BD258" s="141"/>
      <c r="BE258" s="141"/>
      <c r="BF258" s="141"/>
      <c r="BG258" s="141"/>
      <c r="BH258" s="141"/>
    </row>
    <row r="259" spans="1:60" outlineLevel="3" x14ac:dyDescent="0.2">
      <c r="A259" s="148"/>
      <c r="B259" s="149"/>
      <c r="C259" s="267" t="s">
        <v>853</v>
      </c>
      <c r="D259" s="268"/>
      <c r="E259" s="268"/>
      <c r="F259" s="268"/>
      <c r="G259" s="268"/>
      <c r="H259" s="152"/>
      <c r="I259" s="152"/>
      <c r="J259" s="152"/>
      <c r="K259" s="152"/>
      <c r="L259" s="152"/>
      <c r="M259" s="152"/>
      <c r="N259" s="151"/>
      <c r="O259" s="151"/>
      <c r="P259" s="151"/>
      <c r="Q259" s="151"/>
      <c r="R259" s="152"/>
      <c r="S259" s="152"/>
      <c r="T259" s="152"/>
      <c r="U259" s="152"/>
      <c r="V259" s="152"/>
      <c r="W259" s="152"/>
      <c r="X259" s="152"/>
      <c r="Y259" s="152"/>
      <c r="Z259" s="141"/>
      <c r="AA259" s="141"/>
      <c r="AB259" s="141"/>
      <c r="AC259" s="141"/>
      <c r="AD259" s="141"/>
      <c r="AE259" s="141"/>
      <c r="AF259" s="141"/>
      <c r="AG259" s="141" t="s">
        <v>246</v>
      </c>
      <c r="AH259" s="141"/>
      <c r="AI259" s="141"/>
      <c r="AJ259" s="141"/>
      <c r="AK259" s="141"/>
      <c r="AL259" s="141"/>
      <c r="AM259" s="141"/>
      <c r="AN259" s="141"/>
      <c r="AO259" s="141"/>
      <c r="AP259" s="141"/>
      <c r="AQ259" s="141"/>
      <c r="AR259" s="141"/>
      <c r="AS259" s="141"/>
      <c r="AT259" s="141"/>
      <c r="AU259" s="141"/>
      <c r="AV259" s="141"/>
      <c r="AW259" s="141"/>
      <c r="AX259" s="141"/>
      <c r="AY259" s="141"/>
      <c r="AZ259" s="141"/>
      <c r="BA259" s="141"/>
      <c r="BB259" s="141"/>
      <c r="BC259" s="141"/>
      <c r="BD259" s="141"/>
      <c r="BE259" s="141"/>
      <c r="BF259" s="141"/>
      <c r="BG259" s="141"/>
      <c r="BH259" s="141"/>
    </row>
    <row r="260" spans="1:60" outlineLevel="2" x14ac:dyDescent="0.2">
      <c r="A260" s="148"/>
      <c r="B260" s="149"/>
      <c r="C260" s="182" t="s">
        <v>757</v>
      </c>
      <c r="D260" s="154"/>
      <c r="E260" s="155"/>
      <c r="F260" s="152"/>
      <c r="G260" s="152"/>
      <c r="H260" s="152"/>
      <c r="I260" s="152"/>
      <c r="J260" s="152"/>
      <c r="K260" s="152"/>
      <c r="L260" s="152"/>
      <c r="M260" s="152"/>
      <c r="N260" s="151"/>
      <c r="O260" s="151"/>
      <c r="P260" s="151"/>
      <c r="Q260" s="151"/>
      <c r="R260" s="152"/>
      <c r="S260" s="152"/>
      <c r="T260" s="152"/>
      <c r="U260" s="152"/>
      <c r="V260" s="152"/>
      <c r="W260" s="152"/>
      <c r="X260" s="152"/>
      <c r="Y260" s="152"/>
      <c r="Z260" s="141"/>
      <c r="AA260" s="141"/>
      <c r="AB260" s="141"/>
      <c r="AC260" s="141"/>
      <c r="AD260" s="141"/>
      <c r="AE260" s="141"/>
      <c r="AF260" s="141"/>
      <c r="AG260" s="141" t="s">
        <v>241</v>
      </c>
      <c r="AH260" s="141">
        <v>0</v>
      </c>
      <c r="AI260" s="141"/>
      <c r="AJ260" s="141"/>
      <c r="AK260" s="141"/>
      <c r="AL260" s="141"/>
      <c r="AM260" s="141"/>
      <c r="AN260" s="141"/>
      <c r="AO260" s="141"/>
      <c r="AP260" s="141"/>
      <c r="AQ260" s="141"/>
      <c r="AR260" s="141"/>
      <c r="AS260" s="141"/>
      <c r="AT260" s="141"/>
      <c r="AU260" s="141"/>
      <c r="AV260" s="141"/>
      <c r="AW260" s="141"/>
      <c r="AX260" s="141"/>
      <c r="AY260" s="141"/>
      <c r="AZ260" s="141"/>
      <c r="BA260" s="141"/>
      <c r="BB260" s="141"/>
      <c r="BC260" s="141"/>
      <c r="BD260" s="141"/>
      <c r="BE260" s="141"/>
      <c r="BF260" s="141"/>
      <c r="BG260" s="141"/>
      <c r="BH260" s="141"/>
    </row>
    <row r="261" spans="1:60" outlineLevel="3" x14ac:dyDescent="0.2">
      <c r="A261" s="148"/>
      <c r="B261" s="149"/>
      <c r="C261" s="182" t="s">
        <v>854</v>
      </c>
      <c r="D261" s="154"/>
      <c r="E261" s="155">
        <v>3</v>
      </c>
      <c r="F261" s="152"/>
      <c r="G261" s="152"/>
      <c r="H261" s="152"/>
      <c r="I261" s="152"/>
      <c r="J261" s="152"/>
      <c r="K261" s="152"/>
      <c r="L261" s="152"/>
      <c r="M261" s="152"/>
      <c r="N261" s="151"/>
      <c r="O261" s="151"/>
      <c r="P261" s="151"/>
      <c r="Q261" s="151"/>
      <c r="R261" s="152"/>
      <c r="S261" s="152"/>
      <c r="T261" s="152"/>
      <c r="U261" s="152"/>
      <c r="V261" s="152"/>
      <c r="W261" s="152"/>
      <c r="X261" s="152"/>
      <c r="Y261" s="152"/>
      <c r="Z261" s="141"/>
      <c r="AA261" s="141"/>
      <c r="AB261" s="141"/>
      <c r="AC261" s="141"/>
      <c r="AD261" s="141"/>
      <c r="AE261" s="141"/>
      <c r="AF261" s="141"/>
      <c r="AG261" s="141" t="s">
        <v>241</v>
      </c>
      <c r="AH261" s="141">
        <v>0</v>
      </c>
      <c r="AI261" s="141"/>
      <c r="AJ261" s="141"/>
      <c r="AK261" s="141"/>
      <c r="AL261" s="141"/>
      <c r="AM261" s="141"/>
      <c r="AN261" s="141"/>
      <c r="AO261" s="141"/>
      <c r="AP261" s="141"/>
      <c r="AQ261" s="141"/>
      <c r="AR261" s="141"/>
      <c r="AS261" s="141"/>
      <c r="AT261" s="141"/>
      <c r="AU261" s="141"/>
      <c r="AV261" s="141"/>
      <c r="AW261" s="141"/>
      <c r="AX261" s="141"/>
      <c r="AY261" s="141"/>
      <c r="AZ261" s="141"/>
      <c r="BA261" s="141"/>
      <c r="BB261" s="141"/>
      <c r="BC261" s="141"/>
      <c r="BD261" s="141"/>
      <c r="BE261" s="141"/>
      <c r="BF261" s="141"/>
      <c r="BG261" s="141"/>
      <c r="BH261" s="141"/>
    </row>
    <row r="262" spans="1:60" outlineLevel="1" x14ac:dyDescent="0.2">
      <c r="A262" s="164">
        <v>46</v>
      </c>
      <c r="B262" s="165" t="s">
        <v>855</v>
      </c>
      <c r="C262" s="181" t="s">
        <v>856</v>
      </c>
      <c r="D262" s="166" t="s">
        <v>317</v>
      </c>
      <c r="E262" s="167">
        <v>5</v>
      </c>
      <c r="F262" s="168"/>
      <c r="G262" s="169">
        <f>ROUND(E262*F262,2)</f>
        <v>0</v>
      </c>
      <c r="H262" s="168"/>
      <c r="I262" s="169">
        <f>ROUND(E262*H262,2)</f>
        <v>0</v>
      </c>
      <c r="J262" s="168"/>
      <c r="K262" s="169">
        <f>ROUND(E262*J262,2)</f>
        <v>0</v>
      </c>
      <c r="L262" s="169">
        <v>21</v>
      </c>
      <c r="M262" s="169">
        <f>G262*(1+L262/100)</f>
        <v>0</v>
      </c>
      <c r="N262" s="167">
        <v>0.2</v>
      </c>
      <c r="O262" s="167">
        <f>ROUND(E262*N262,2)</f>
        <v>1</v>
      </c>
      <c r="P262" s="167">
        <v>0</v>
      </c>
      <c r="Q262" s="167">
        <f>ROUND(E262*P262,2)</f>
        <v>0</v>
      </c>
      <c r="R262" s="169"/>
      <c r="S262" s="169" t="s">
        <v>267</v>
      </c>
      <c r="T262" s="170" t="s">
        <v>275</v>
      </c>
      <c r="U262" s="152">
        <v>0</v>
      </c>
      <c r="V262" s="152">
        <f>ROUND(E262*U262,2)</f>
        <v>0</v>
      </c>
      <c r="W262" s="152"/>
      <c r="X262" s="152" t="s">
        <v>285</v>
      </c>
      <c r="Y262" s="152" t="s">
        <v>236</v>
      </c>
      <c r="Z262" s="141"/>
      <c r="AA262" s="141"/>
      <c r="AB262" s="141"/>
      <c r="AC262" s="141"/>
      <c r="AD262" s="141"/>
      <c r="AE262" s="141"/>
      <c r="AF262" s="141"/>
      <c r="AG262" s="141" t="s">
        <v>286</v>
      </c>
      <c r="AH262" s="141"/>
      <c r="AI262" s="141"/>
      <c r="AJ262" s="141"/>
      <c r="AK262" s="141"/>
      <c r="AL262" s="141"/>
      <c r="AM262" s="141"/>
      <c r="AN262" s="141"/>
      <c r="AO262" s="141"/>
      <c r="AP262" s="141"/>
      <c r="AQ262" s="141"/>
      <c r="AR262" s="141"/>
      <c r="AS262" s="141"/>
      <c r="AT262" s="141"/>
      <c r="AU262" s="141"/>
      <c r="AV262" s="141"/>
      <c r="AW262" s="141"/>
      <c r="AX262" s="141"/>
      <c r="AY262" s="141"/>
      <c r="AZ262" s="141"/>
      <c r="BA262" s="141"/>
      <c r="BB262" s="141"/>
      <c r="BC262" s="141"/>
      <c r="BD262" s="141"/>
      <c r="BE262" s="141"/>
      <c r="BF262" s="141"/>
      <c r="BG262" s="141"/>
      <c r="BH262" s="141"/>
    </row>
    <row r="263" spans="1:60" ht="22.5" outlineLevel="2" x14ac:dyDescent="0.2">
      <c r="A263" s="148"/>
      <c r="B263" s="149"/>
      <c r="C263" s="253" t="s">
        <v>852</v>
      </c>
      <c r="D263" s="254"/>
      <c r="E263" s="254"/>
      <c r="F263" s="254"/>
      <c r="G263" s="254"/>
      <c r="H263" s="152"/>
      <c r="I263" s="152"/>
      <c r="J263" s="152"/>
      <c r="K263" s="152"/>
      <c r="L263" s="152"/>
      <c r="M263" s="152"/>
      <c r="N263" s="151"/>
      <c r="O263" s="151"/>
      <c r="P263" s="151"/>
      <c r="Q263" s="151"/>
      <c r="R263" s="152"/>
      <c r="S263" s="152"/>
      <c r="T263" s="152"/>
      <c r="U263" s="152"/>
      <c r="V263" s="152"/>
      <c r="W263" s="152"/>
      <c r="X263" s="152"/>
      <c r="Y263" s="152"/>
      <c r="Z263" s="141"/>
      <c r="AA263" s="141"/>
      <c r="AB263" s="141"/>
      <c r="AC263" s="141"/>
      <c r="AD263" s="141"/>
      <c r="AE263" s="141"/>
      <c r="AF263" s="141"/>
      <c r="AG263" s="141" t="s">
        <v>246</v>
      </c>
      <c r="AH263" s="141"/>
      <c r="AI263" s="141"/>
      <c r="AJ263" s="141"/>
      <c r="AK263" s="141"/>
      <c r="AL263" s="141"/>
      <c r="AM263" s="141"/>
      <c r="AN263" s="141"/>
      <c r="AO263" s="141"/>
      <c r="AP263" s="141"/>
      <c r="AQ263" s="141"/>
      <c r="AR263" s="141"/>
      <c r="AS263" s="141"/>
      <c r="AT263" s="141"/>
      <c r="AU263" s="141"/>
      <c r="AV263" s="141"/>
      <c r="AW263" s="141"/>
      <c r="AX263" s="141"/>
      <c r="AY263" s="141"/>
      <c r="AZ263" s="141"/>
      <c r="BA263" s="171" t="str">
        <f>C263</f>
        <v>Rolovací vrata se světelnou a zvukovou signalizací a dálkovým ovládáním, tlačítka z obou stran šrafování nátěrem po bocích na horní liště a z obou dvou stran.</v>
      </c>
      <c r="BB263" s="141"/>
      <c r="BC263" s="141"/>
      <c r="BD263" s="141"/>
      <c r="BE263" s="141"/>
      <c r="BF263" s="141"/>
      <c r="BG263" s="141"/>
      <c r="BH263" s="141"/>
    </row>
    <row r="264" spans="1:60" outlineLevel="3" x14ac:dyDescent="0.2">
      <c r="A264" s="148"/>
      <c r="B264" s="149"/>
      <c r="C264" s="267" t="s">
        <v>853</v>
      </c>
      <c r="D264" s="268"/>
      <c r="E264" s="268"/>
      <c r="F264" s="268"/>
      <c r="G264" s="268"/>
      <c r="H264" s="152"/>
      <c r="I264" s="152"/>
      <c r="J264" s="152"/>
      <c r="K264" s="152"/>
      <c r="L264" s="152"/>
      <c r="M264" s="152"/>
      <c r="N264" s="151"/>
      <c r="O264" s="151"/>
      <c r="P264" s="151"/>
      <c r="Q264" s="151"/>
      <c r="R264" s="152"/>
      <c r="S264" s="152"/>
      <c r="T264" s="152"/>
      <c r="U264" s="152"/>
      <c r="V264" s="152"/>
      <c r="W264" s="152"/>
      <c r="X264" s="152"/>
      <c r="Y264" s="152"/>
      <c r="Z264" s="141"/>
      <c r="AA264" s="141"/>
      <c r="AB264" s="141"/>
      <c r="AC264" s="141"/>
      <c r="AD264" s="141"/>
      <c r="AE264" s="141"/>
      <c r="AF264" s="141"/>
      <c r="AG264" s="141" t="s">
        <v>246</v>
      </c>
      <c r="AH264" s="141"/>
      <c r="AI264" s="141"/>
      <c r="AJ264" s="141"/>
      <c r="AK264" s="141"/>
      <c r="AL264" s="141"/>
      <c r="AM264" s="141"/>
      <c r="AN264" s="141"/>
      <c r="AO264" s="141"/>
      <c r="AP264" s="141"/>
      <c r="AQ264" s="141"/>
      <c r="AR264" s="141"/>
      <c r="AS264" s="141"/>
      <c r="AT264" s="141"/>
      <c r="AU264" s="141"/>
      <c r="AV264" s="141"/>
      <c r="AW264" s="141"/>
      <c r="AX264" s="141"/>
      <c r="AY264" s="141"/>
      <c r="AZ264" s="141"/>
      <c r="BA264" s="141"/>
      <c r="BB264" s="141"/>
      <c r="BC264" s="141"/>
      <c r="BD264" s="141"/>
      <c r="BE264" s="141"/>
      <c r="BF264" s="141"/>
      <c r="BG264" s="141"/>
      <c r="BH264" s="141"/>
    </row>
    <row r="265" spans="1:60" outlineLevel="2" x14ac:dyDescent="0.2">
      <c r="A265" s="148"/>
      <c r="B265" s="149"/>
      <c r="C265" s="182" t="s">
        <v>761</v>
      </c>
      <c r="D265" s="154"/>
      <c r="E265" s="155"/>
      <c r="F265" s="152"/>
      <c r="G265" s="152"/>
      <c r="H265" s="152"/>
      <c r="I265" s="152"/>
      <c r="J265" s="152"/>
      <c r="K265" s="152"/>
      <c r="L265" s="152"/>
      <c r="M265" s="152"/>
      <c r="N265" s="151"/>
      <c r="O265" s="151"/>
      <c r="P265" s="151"/>
      <c r="Q265" s="151"/>
      <c r="R265" s="152"/>
      <c r="S265" s="152"/>
      <c r="T265" s="152"/>
      <c r="U265" s="152"/>
      <c r="V265" s="152"/>
      <c r="W265" s="152"/>
      <c r="X265" s="152"/>
      <c r="Y265" s="152"/>
      <c r="Z265" s="141"/>
      <c r="AA265" s="141"/>
      <c r="AB265" s="141"/>
      <c r="AC265" s="141"/>
      <c r="AD265" s="141"/>
      <c r="AE265" s="141"/>
      <c r="AF265" s="141"/>
      <c r="AG265" s="141" t="s">
        <v>241</v>
      </c>
      <c r="AH265" s="141">
        <v>0</v>
      </c>
      <c r="AI265" s="141"/>
      <c r="AJ265" s="141"/>
      <c r="AK265" s="141"/>
      <c r="AL265" s="141"/>
      <c r="AM265" s="141"/>
      <c r="AN265" s="141"/>
      <c r="AO265" s="141"/>
      <c r="AP265" s="141"/>
      <c r="AQ265" s="141"/>
      <c r="AR265" s="141"/>
      <c r="AS265" s="141"/>
      <c r="AT265" s="141"/>
      <c r="AU265" s="141"/>
      <c r="AV265" s="141"/>
      <c r="AW265" s="141"/>
      <c r="AX265" s="141"/>
      <c r="AY265" s="141"/>
      <c r="AZ265" s="141"/>
      <c r="BA265" s="141"/>
      <c r="BB265" s="141"/>
      <c r="BC265" s="141"/>
      <c r="BD265" s="141"/>
      <c r="BE265" s="141"/>
      <c r="BF265" s="141"/>
      <c r="BG265" s="141"/>
      <c r="BH265" s="141"/>
    </row>
    <row r="266" spans="1:60" outlineLevel="3" x14ac:dyDescent="0.2">
      <c r="A266" s="148"/>
      <c r="B266" s="149"/>
      <c r="C266" s="182" t="s">
        <v>857</v>
      </c>
      <c r="D266" s="154"/>
      <c r="E266" s="155">
        <v>1</v>
      </c>
      <c r="F266" s="152"/>
      <c r="G266" s="152"/>
      <c r="H266" s="152"/>
      <c r="I266" s="152"/>
      <c r="J266" s="152"/>
      <c r="K266" s="152"/>
      <c r="L266" s="152"/>
      <c r="M266" s="152"/>
      <c r="N266" s="151"/>
      <c r="O266" s="151"/>
      <c r="P266" s="151"/>
      <c r="Q266" s="151"/>
      <c r="R266" s="152"/>
      <c r="S266" s="152"/>
      <c r="T266" s="152"/>
      <c r="U266" s="152"/>
      <c r="V266" s="152"/>
      <c r="W266" s="152"/>
      <c r="X266" s="152"/>
      <c r="Y266" s="152"/>
      <c r="Z266" s="141"/>
      <c r="AA266" s="141"/>
      <c r="AB266" s="141"/>
      <c r="AC266" s="141"/>
      <c r="AD266" s="141"/>
      <c r="AE266" s="141"/>
      <c r="AF266" s="141"/>
      <c r="AG266" s="141" t="s">
        <v>241</v>
      </c>
      <c r="AH266" s="141">
        <v>0</v>
      </c>
      <c r="AI266" s="141"/>
      <c r="AJ266" s="141"/>
      <c r="AK266" s="141"/>
      <c r="AL266" s="141"/>
      <c r="AM266" s="141"/>
      <c r="AN266" s="141"/>
      <c r="AO266" s="141"/>
      <c r="AP266" s="141"/>
      <c r="AQ266" s="141"/>
      <c r="AR266" s="141"/>
      <c r="AS266" s="141"/>
      <c r="AT266" s="141"/>
      <c r="AU266" s="141"/>
      <c r="AV266" s="141"/>
      <c r="AW266" s="141"/>
      <c r="AX266" s="141"/>
      <c r="AY266" s="141"/>
      <c r="AZ266" s="141"/>
      <c r="BA266" s="141"/>
      <c r="BB266" s="141"/>
      <c r="BC266" s="141"/>
      <c r="BD266" s="141"/>
      <c r="BE266" s="141"/>
      <c r="BF266" s="141"/>
      <c r="BG266" s="141"/>
      <c r="BH266" s="141"/>
    </row>
    <row r="267" spans="1:60" outlineLevel="3" x14ac:dyDescent="0.2">
      <c r="A267" s="148"/>
      <c r="B267" s="149"/>
      <c r="C267" s="182" t="s">
        <v>858</v>
      </c>
      <c r="D267" s="154"/>
      <c r="E267" s="155"/>
      <c r="F267" s="152"/>
      <c r="G267" s="152"/>
      <c r="H267" s="152"/>
      <c r="I267" s="152"/>
      <c r="J267" s="152"/>
      <c r="K267" s="152"/>
      <c r="L267" s="152"/>
      <c r="M267" s="152"/>
      <c r="N267" s="151"/>
      <c r="O267" s="151"/>
      <c r="P267" s="151"/>
      <c r="Q267" s="151"/>
      <c r="R267" s="152"/>
      <c r="S267" s="152"/>
      <c r="T267" s="152"/>
      <c r="U267" s="152"/>
      <c r="V267" s="152"/>
      <c r="W267" s="152"/>
      <c r="X267" s="152"/>
      <c r="Y267" s="152"/>
      <c r="Z267" s="141"/>
      <c r="AA267" s="141"/>
      <c r="AB267" s="141"/>
      <c r="AC267" s="141"/>
      <c r="AD267" s="141"/>
      <c r="AE267" s="141"/>
      <c r="AF267" s="141"/>
      <c r="AG267" s="141" t="s">
        <v>241</v>
      </c>
      <c r="AH267" s="141">
        <v>0</v>
      </c>
      <c r="AI267" s="141"/>
      <c r="AJ267" s="141"/>
      <c r="AK267" s="141"/>
      <c r="AL267" s="141"/>
      <c r="AM267" s="141"/>
      <c r="AN267" s="141"/>
      <c r="AO267" s="141"/>
      <c r="AP267" s="141"/>
      <c r="AQ267" s="141"/>
      <c r="AR267" s="141"/>
      <c r="AS267" s="141"/>
      <c r="AT267" s="141"/>
      <c r="AU267" s="141"/>
      <c r="AV267" s="141"/>
      <c r="AW267" s="141"/>
      <c r="AX267" s="141"/>
      <c r="AY267" s="141"/>
      <c r="AZ267" s="141"/>
      <c r="BA267" s="141"/>
      <c r="BB267" s="141"/>
      <c r="BC267" s="141"/>
      <c r="BD267" s="141"/>
      <c r="BE267" s="141"/>
      <c r="BF267" s="141"/>
      <c r="BG267" s="141"/>
      <c r="BH267" s="141"/>
    </row>
    <row r="268" spans="1:60" outlineLevel="3" x14ac:dyDescent="0.2">
      <c r="A268" s="148"/>
      <c r="B268" s="149"/>
      <c r="C268" s="182" t="s">
        <v>859</v>
      </c>
      <c r="D268" s="154"/>
      <c r="E268" s="155">
        <v>4</v>
      </c>
      <c r="F268" s="152"/>
      <c r="G268" s="152"/>
      <c r="H268" s="152"/>
      <c r="I268" s="152"/>
      <c r="J268" s="152"/>
      <c r="K268" s="152"/>
      <c r="L268" s="152"/>
      <c r="M268" s="152"/>
      <c r="N268" s="151"/>
      <c r="O268" s="151"/>
      <c r="P268" s="151"/>
      <c r="Q268" s="151"/>
      <c r="R268" s="152"/>
      <c r="S268" s="152"/>
      <c r="T268" s="152"/>
      <c r="U268" s="152"/>
      <c r="V268" s="152"/>
      <c r="W268" s="152"/>
      <c r="X268" s="152"/>
      <c r="Y268" s="152"/>
      <c r="Z268" s="141"/>
      <c r="AA268" s="141"/>
      <c r="AB268" s="141"/>
      <c r="AC268" s="141"/>
      <c r="AD268" s="141"/>
      <c r="AE268" s="141"/>
      <c r="AF268" s="141"/>
      <c r="AG268" s="141" t="s">
        <v>241</v>
      </c>
      <c r="AH268" s="141">
        <v>0</v>
      </c>
      <c r="AI268" s="141"/>
      <c r="AJ268" s="141"/>
      <c r="AK268" s="141"/>
      <c r="AL268" s="141"/>
      <c r="AM268" s="141"/>
      <c r="AN268" s="141"/>
      <c r="AO268" s="141"/>
      <c r="AP268" s="141"/>
      <c r="AQ268" s="141"/>
      <c r="AR268" s="141"/>
      <c r="AS268" s="141"/>
      <c r="AT268" s="141"/>
      <c r="AU268" s="141"/>
      <c r="AV268" s="141"/>
      <c r="AW268" s="141"/>
      <c r="AX268" s="141"/>
      <c r="AY268" s="141"/>
      <c r="AZ268" s="141"/>
      <c r="BA268" s="141"/>
      <c r="BB268" s="141"/>
      <c r="BC268" s="141"/>
      <c r="BD268" s="141"/>
      <c r="BE268" s="141"/>
      <c r="BF268" s="141"/>
      <c r="BG268" s="141"/>
      <c r="BH268" s="141"/>
    </row>
    <row r="269" spans="1:60" outlineLevel="1" x14ac:dyDescent="0.2">
      <c r="A269" s="164">
        <v>47</v>
      </c>
      <c r="B269" s="165" t="s">
        <v>860</v>
      </c>
      <c r="C269" s="181" t="s">
        <v>861</v>
      </c>
      <c r="D269" s="166" t="s">
        <v>317</v>
      </c>
      <c r="E269" s="167">
        <v>2</v>
      </c>
      <c r="F269" s="168"/>
      <c r="G269" s="169">
        <f>ROUND(E269*F269,2)</f>
        <v>0</v>
      </c>
      <c r="H269" s="168"/>
      <c r="I269" s="169">
        <f>ROUND(E269*H269,2)</f>
        <v>0</v>
      </c>
      <c r="J269" s="168"/>
      <c r="K269" s="169">
        <f>ROUND(E269*J269,2)</f>
        <v>0</v>
      </c>
      <c r="L269" s="169">
        <v>21</v>
      </c>
      <c r="M269" s="169">
        <f>G269*(1+L269/100)</f>
        <v>0</v>
      </c>
      <c r="N269" s="167">
        <v>0.27</v>
      </c>
      <c r="O269" s="167">
        <f>ROUND(E269*N269,2)</f>
        <v>0.54</v>
      </c>
      <c r="P269" s="167">
        <v>0</v>
      </c>
      <c r="Q269" s="167">
        <f>ROUND(E269*P269,2)</f>
        <v>0</v>
      </c>
      <c r="R269" s="169"/>
      <c r="S269" s="169" t="s">
        <v>267</v>
      </c>
      <c r="T269" s="170" t="s">
        <v>275</v>
      </c>
      <c r="U269" s="152">
        <v>0</v>
      </c>
      <c r="V269" s="152">
        <f>ROUND(E269*U269,2)</f>
        <v>0</v>
      </c>
      <c r="W269" s="152"/>
      <c r="X269" s="152" t="s">
        <v>285</v>
      </c>
      <c r="Y269" s="152" t="s">
        <v>236</v>
      </c>
      <c r="Z269" s="141"/>
      <c r="AA269" s="141"/>
      <c r="AB269" s="141"/>
      <c r="AC269" s="141"/>
      <c r="AD269" s="141"/>
      <c r="AE269" s="141"/>
      <c r="AF269" s="141"/>
      <c r="AG269" s="141" t="s">
        <v>286</v>
      </c>
      <c r="AH269" s="141"/>
      <c r="AI269" s="141"/>
      <c r="AJ269" s="141"/>
      <c r="AK269" s="141"/>
      <c r="AL269" s="141"/>
      <c r="AM269" s="141"/>
      <c r="AN269" s="141"/>
      <c r="AO269" s="141"/>
      <c r="AP269" s="141"/>
      <c r="AQ269" s="141"/>
      <c r="AR269" s="141"/>
      <c r="AS269" s="141"/>
      <c r="AT269" s="141"/>
      <c r="AU269" s="141"/>
      <c r="AV269" s="141"/>
      <c r="AW269" s="141"/>
      <c r="AX269" s="141"/>
      <c r="AY269" s="141"/>
      <c r="AZ269" s="141"/>
      <c r="BA269" s="141"/>
      <c r="BB269" s="141"/>
      <c r="BC269" s="141"/>
      <c r="BD269" s="141"/>
      <c r="BE269" s="141"/>
      <c r="BF269" s="141"/>
      <c r="BG269" s="141"/>
      <c r="BH269" s="141"/>
    </row>
    <row r="270" spans="1:60" ht="22.5" outlineLevel="2" x14ac:dyDescent="0.2">
      <c r="A270" s="148"/>
      <c r="B270" s="149"/>
      <c r="C270" s="253" t="s">
        <v>852</v>
      </c>
      <c r="D270" s="254"/>
      <c r="E270" s="254"/>
      <c r="F270" s="254"/>
      <c r="G270" s="254"/>
      <c r="H270" s="152"/>
      <c r="I270" s="152"/>
      <c r="J270" s="152"/>
      <c r="K270" s="152"/>
      <c r="L270" s="152"/>
      <c r="M270" s="152"/>
      <c r="N270" s="151"/>
      <c r="O270" s="151"/>
      <c r="P270" s="151"/>
      <c r="Q270" s="151"/>
      <c r="R270" s="152"/>
      <c r="S270" s="152"/>
      <c r="T270" s="152"/>
      <c r="U270" s="152"/>
      <c r="V270" s="152"/>
      <c r="W270" s="152"/>
      <c r="X270" s="152"/>
      <c r="Y270" s="152"/>
      <c r="Z270" s="141"/>
      <c r="AA270" s="141"/>
      <c r="AB270" s="141"/>
      <c r="AC270" s="141"/>
      <c r="AD270" s="141"/>
      <c r="AE270" s="141"/>
      <c r="AF270" s="141"/>
      <c r="AG270" s="141" t="s">
        <v>246</v>
      </c>
      <c r="AH270" s="141"/>
      <c r="AI270" s="141"/>
      <c r="AJ270" s="141"/>
      <c r="AK270" s="141"/>
      <c r="AL270" s="141"/>
      <c r="AM270" s="141"/>
      <c r="AN270" s="141"/>
      <c r="AO270" s="141"/>
      <c r="AP270" s="141"/>
      <c r="AQ270" s="141"/>
      <c r="AR270" s="141"/>
      <c r="AS270" s="141"/>
      <c r="AT270" s="141"/>
      <c r="AU270" s="141"/>
      <c r="AV270" s="141"/>
      <c r="AW270" s="141"/>
      <c r="AX270" s="141"/>
      <c r="AY270" s="141"/>
      <c r="AZ270" s="141"/>
      <c r="BA270" s="171" t="str">
        <f>C270</f>
        <v>Rolovací vrata se světelnou a zvukovou signalizací a dálkovým ovládáním, tlačítka z obou stran šrafování nátěrem po bocích na horní liště a z obou dvou stran.</v>
      </c>
      <c r="BB270" s="141"/>
      <c r="BC270" s="141"/>
      <c r="BD270" s="141"/>
      <c r="BE270" s="141"/>
      <c r="BF270" s="141"/>
      <c r="BG270" s="141"/>
      <c r="BH270" s="141"/>
    </row>
    <row r="271" spans="1:60" outlineLevel="3" x14ac:dyDescent="0.2">
      <c r="A271" s="148"/>
      <c r="B271" s="149"/>
      <c r="C271" s="267" t="s">
        <v>853</v>
      </c>
      <c r="D271" s="268"/>
      <c r="E271" s="268"/>
      <c r="F271" s="268"/>
      <c r="G271" s="268"/>
      <c r="H271" s="152"/>
      <c r="I271" s="152"/>
      <c r="J271" s="152"/>
      <c r="K271" s="152"/>
      <c r="L271" s="152"/>
      <c r="M271" s="152"/>
      <c r="N271" s="151"/>
      <c r="O271" s="151"/>
      <c r="P271" s="151"/>
      <c r="Q271" s="151"/>
      <c r="R271" s="152"/>
      <c r="S271" s="152"/>
      <c r="T271" s="152"/>
      <c r="U271" s="152"/>
      <c r="V271" s="152"/>
      <c r="W271" s="152"/>
      <c r="X271" s="152"/>
      <c r="Y271" s="152"/>
      <c r="Z271" s="141"/>
      <c r="AA271" s="141"/>
      <c r="AB271" s="141"/>
      <c r="AC271" s="141"/>
      <c r="AD271" s="141"/>
      <c r="AE271" s="141"/>
      <c r="AF271" s="141"/>
      <c r="AG271" s="141" t="s">
        <v>246</v>
      </c>
      <c r="AH271" s="141"/>
      <c r="AI271" s="141"/>
      <c r="AJ271" s="141"/>
      <c r="AK271" s="141"/>
      <c r="AL271" s="141"/>
      <c r="AM271" s="141"/>
      <c r="AN271" s="141"/>
      <c r="AO271" s="141"/>
      <c r="AP271" s="141"/>
      <c r="AQ271" s="141"/>
      <c r="AR271" s="141"/>
      <c r="AS271" s="141"/>
      <c r="AT271" s="141"/>
      <c r="AU271" s="141"/>
      <c r="AV271" s="141"/>
      <c r="AW271" s="141"/>
      <c r="AX271" s="141"/>
      <c r="AY271" s="141"/>
      <c r="AZ271" s="141"/>
      <c r="BA271" s="141"/>
      <c r="BB271" s="141"/>
      <c r="BC271" s="141"/>
      <c r="BD271" s="141"/>
      <c r="BE271" s="141"/>
      <c r="BF271" s="141"/>
      <c r="BG271" s="141"/>
      <c r="BH271" s="141"/>
    </row>
    <row r="272" spans="1:60" outlineLevel="2" x14ac:dyDescent="0.2">
      <c r="A272" s="148"/>
      <c r="B272" s="149"/>
      <c r="C272" s="182" t="s">
        <v>761</v>
      </c>
      <c r="D272" s="154"/>
      <c r="E272" s="155"/>
      <c r="F272" s="152"/>
      <c r="G272" s="152"/>
      <c r="H272" s="152"/>
      <c r="I272" s="152"/>
      <c r="J272" s="152"/>
      <c r="K272" s="152"/>
      <c r="L272" s="152"/>
      <c r="M272" s="152"/>
      <c r="N272" s="151"/>
      <c r="O272" s="151"/>
      <c r="P272" s="151"/>
      <c r="Q272" s="151"/>
      <c r="R272" s="152"/>
      <c r="S272" s="152"/>
      <c r="T272" s="152"/>
      <c r="U272" s="152"/>
      <c r="V272" s="152"/>
      <c r="W272" s="152"/>
      <c r="X272" s="152"/>
      <c r="Y272" s="152"/>
      <c r="Z272" s="141"/>
      <c r="AA272" s="141"/>
      <c r="AB272" s="141"/>
      <c r="AC272" s="141"/>
      <c r="AD272" s="141"/>
      <c r="AE272" s="141"/>
      <c r="AF272" s="141"/>
      <c r="AG272" s="141" t="s">
        <v>241</v>
      </c>
      <c r="AH272" s="141">
        <v>0</v>
      </c>
      <c r="AI272" s="141"/>
      <c r="AJ272" s="141"/>
      <c r="AK272" s="141"/>
      <c r="AL272" s="141"/>
      <c r="AM272" s="141"/>
      <c r="AN272" s="141"/>
      <c r="AO272" s="141"/>
      <c r="AP272" s="141"/>
      <c r="AQ272" s="141"/>
      <c r="AR272" s="141"/>
      <c r="AS272" s="141"/>
      <c r="AT272" s="141"/>
      <c r="AU272" s="141"/>
      <c r="AV272" s="141"/>
      <c r="AW272" s="141"/>
      <c r="AX272" s="141"/>
      <c r="AY272" s="141"/>
      <c r="AZ272" s="141"/>
      <c r="BA272" s="141"/>
      <c r="BB272" s="141"/>
      <c r="BC272" s="141"/>
      <c r="BD272" s="141"/>
      <c r="BE272" s="141"/>
      <c r="BF272" s="141"/>
      <c r="BG272" s="141"/>
      <c r="BH272" s="141"/>
    </row>
    <row r="273" spans="1:60" outlineLevel="3" x14ac:dyDescent="0.2">
      <c r="A273" s="148"/>
      <c r="B273" s="149"/>
      <c r="C273" s="182" t="s">
        <v>862</v>
      </c>
      <c r="D273" s="154"/>
      <c r="E273" s="155">
        <v>2</v>
      </c>
      <c r="F273" s="152"/>
      <c r="G273" s="152"/>
      <c r="H273" s="152"/>
      <c r="I273" s="152"/>
      <c r="J273" s="152"/>
      <c r="K273" s="152"/>
      <c r="L273" s="152"/>
      <c r="M273" s="152"/>
      <c r="N273" s="151"/>
      <c r="O273" s="151"/>
      <c r="P273" s="151"/>
      <c r="Q273" s="151"/>
      <c r="R273" s="152"/>
      <c r="S273" s="152"/>
      <c r="T273" s="152"/>
      <c r="U273" s="152"/>
      <c r="V273" s="152"/>
      <c r="W273" s="152"/>
      <c r="X273" s="152"/>
      <c r="Y273" s="152"/>
      <c r="Z273" s="141"/>
      <c r="AA273" s="141"/>
      <c r="AB273" s="141"/>
      <c r="AC273" s="141"/>
      <c r="AD273" s="141"/>
      <c r="AE273" s="141"/>
      <c r="AF273" s="141"/>
      <c r="AG273" s="141" t="s">
        <v>241</v>
      </c>
      <c r="AH273" s="141">
        <v>0</v>
      </c>
      <c r="AI273" s="141"/>
      <c r="AJ273" s="141"/>
      <c r="AK273" s="141"/>
      <c r="AL273" s="141"/>
      <c r="AM273" s="141"/>
      <c r="AN273" s="141"/>
      <c r="AO273" s="141"/>
      <c r="AP273" s="141"/>
      <c r="AQ273" s="141"/>
      <c r="AR273" s="141"/>
      <c r="AS273" s="141"/>
      <c r="AT273" s="141"/>
      <c r="AU273" s="141"/>
      <c r="AV273" s="141"/>
      <c r="AW273" s="141"/>
      <c r="AX273" s="141"/>
      <c r="AY273" s="141"/>
      <c r="AZ273" s="141"/>
      <c r="BA273" s="141"/>
      <c r="BB273" s="141"/>
      <c r="BC273" s="141"/>
      <c r="BD273" s="141"/>
      <c r="BE273" s="141"/>
      <c r="BF273" s="141"/>
      <c r="BG273" s="141"/>
      <c r="BH273" s="141"/>
    </row>
    <row r="274" spans="1:60" x14ac:dyDescent="0.2">
      <c r="A274" s="157" t="s">
        <v>228</v>
      </c>
      <c r="B274" s="158" t="s">
        <v>142</v>
      </c>
      <c r="C274" s="180" t="s">
        <v>143</v>
      </c>
      <c r="D274" s="159"/>
      <c r="E274" s="160"/>
      <c r="F274" s="161"/>
      <c r="G274" s="161">
        <f>SUMIF(AG275:AG276,"&lt;&gt;NOR",G275:G276)</f>
        <v>0</v>
      </c>
      <c r="H274" s="161"/>
      <c r="I274" s="161">
        <f>SUM(I275:I276)</f>
        <v>0</v>
      </c>
      <c r="J274" s="161"/>
      <c r="K274" s="161">
        <f>SUM(K275:K276)</f>
        <v>0</v>
      </c>
      <c r="L274" s="161"/>
      <c r="M274" s="161">
        <f>SUM(M275:M276)</f>
        <v>0</v>
      </c>
      <c r="N274" s="160"/>
      <c r="O274" s="160">
        <f>SUM(O275:O276)</f>
        <v>0</v>
      </c>
      <c r="P274" s="160"/>
      <c r="Q274" s="160">
        <f>SUM(Q275:Q276)</f>
        <v>0</v>
      </c>
      <c r="R274" s="161"/>
      <c r="S274" s="161"/>
      <c r="T274" s="162"/>
      <c r="U274" s="156"/>
      <c r="V274" s="156">
        <f>SUM(V275:V276)</f>
        <v>250</v>
      </c>
      <c r="W274" s="156"/>
      <c r="X274" s="156"/>
      <c r="Y274" s="156"/>
      <c r="AG274" t="s">
        <v>229</v>
      </c>
    </row>
    <row r="275" spans="1:60" outlineLevel="1" x14ac:dyDescent="0.2">
      <c r="A275" s="164">
        <v>48</v>
      </c>
      <c r="B275" s="165" t="s">
        <v>417</v>
      </c>
      <c r="C275" s="181" t="s">
        <v>418</v>
      </c>
      <c r="D275" s="166" t="s">
        <v>232</v>
      </c>
      <c r="E275" s="167">
        <v>250</v>
      </c>
      <c r="F275" s="168"/>
      <c r="G275" s="169">
        <f>ROUND(E275*F275,2)</f>
        <v>0</v>
      </c>
      <c r="H275" s="168"/>
      <c r="I275" s="169">
        <f>ROUND(E275*H275,2)</f>
        <v>0</v>
      </c>
      <c r="J275" s="168"/>
      <c r="K275" s="169">
        <f>ROUND(E275*J275,2)</f>
        <v>0</v>
      </c>
      <c r="L275" s="169">
        <v>21</v>
      </c>
      <c r="M275" s="169">
        <f>G275*(1+L275/100)</f>
        <v>0</v>
      </c>
      <c r="N275" s="167">
        <v>0</v>
      </c>
      <c r="O275" s="167">
        <f>ROUND(E275*N275,2)</f>
        <v>0</v>
      </c>
      <c r="P275" s="167">
        <v>0</v>
      </c>
      <c r="Q275" s="167">
        <f>ROUND(E275*P275,2)</f>
        <v>0</v>
      </c>
      <c r="R275" s="169" t="s">
        <v>419</v>
      </c>
      <c r="S275" s="169" t="s">
        <v>234</v>
      </c>
      <c r="T275" s="170" t="s">
        <v>234</v>
      </c>
      <c r="U275" s="152">
        <v>1</v>
      </c>
      <c r="V275" s="152">
        <f>ROUND(E275*U275,2)</f>
        <v>250</v>
      </c>
      <c r="W275" s="152"/>
      <c r="X275" s="152" t="s">
        <v>143</v>
      </c>
      <c r="Y275" s="152" t="s">
        <v>236</v>
      </c>
      <c r="Z275" s="141"/>
      <c r="AA275" s="141"/>
      <c r="AB275" s="141"/>
      <c r="AC275" s="141"/>
      <c r="AD275" s="141"/>
      <c r="AE275" s="141"/>
      <c r="AF275" s="141"/>
      <c r="AG275" s="141" t="s">
        <v>420</v>
      </c>
      <c r="AH275" s="141"/>
      <c r="AI275" s="141"/>
      <c r="AJ275" s="141"/>
      <c r="AK275" s="141"/>
      <c r="AL275" s="141"/>
      <c r="AM275" s="141"/>
      <c r="AN275" s="141"/>
      <c r="AO275" s="141"/>
      <c r="AP275" s="141"/>
      <c r="AQ275" s="141"/>
      <c r="AR275" s="141"/>
      <c r="AS275" s="141"/>
      <c r="AT275" s="141"/>
      <c r="AU275" s="141"/>
      <c r="AV275" s="141"/>
      <c r="AW275" s="141"/>
      <c r="AX275" s="141"/>
      <c r="AY275" s="141"/>
      <c r="AZ275" s="141"/>
      <c r="BA275" s="141"/>
      <c r="BB275" s="141"/>
      <c r="BC275" s="141"/>
      <c r="BD275" s="141"/>
      <c r="BE275" s="141"/>
      <c r="BF275" s="141"/>
      <c r="BG275" s="141"/>
      <c r="BH275" s="141"/>
    </row>
    <row r="276" spans="1:60" outlineLevel="2" x14ac:dyDescent="0.2">
      <c r="A276" s="148"/>
      <c r="B276" s="149"/>
      <c r="C276" s="182" t="s">
        <v>863</v>
      </c>
      <c r="D276" s="154"/>
      <c r="E276" s="155">
        <v>250</v>
      </c>
      <c r="F276" s="152"/>
      <c r="G276" s="152"/>
      <c r="H276" s="152"/>
      <c r="I276" s="152"/>
      <c r="J276" s="152"/>
      <c r="K276" s="152"/>
      <c r="L276" s="152"/>
      <c r="M276" s="152"/>
      <c r="N276" s="151"/>
      <c r="O276" s="151"/>
      <c r="P276" s="151"/>
      <c r="Q276" s="151"/>
      <c r="R276" s="152"/>
      <c r="S276" s="152"/>
      <c r="T276" s="152"/>
      <c r="U276" s="152"/>
      <c r="V276" s="152"/>
      <c r="W276" s="152"/>
      <c r="X276" s="152"/>
      <c r="Y276" s="152"/>
      <c r="Z276" s="141"/>
      <c r="AA276" s="141"/>
      <c r="AB276" s="141"/>
      <c r="AC276" s="141"/>
      <c r="AD276" s="141"/>
      <c r="AE276" s="141"/>
      <c r="AF276" s="141"/>
      <c r="AG276" s="141" t="s">
        <v>241</v>
      </c>
      <c r="AH276" s="141">
        <v>0</v>
      </c>
      <c r="AI276" s="141"/>
      <c r="AJ276" s="141"/>
      <c r="AK276" s="141"/>
      <c r="AL276" s="141"/>
      <c r="AM276" s="141"/>
      <c r="AN276" s="141"/>
      <c r="AO276" s="141"/>
      <c r="AP276" s="141"/>
      <c r="AQ276" s="141"/>
      <c r="AR276" s="141"/>
      <c r="AS276" s="141"/>
      <c r="AT276" s="141"/>
      <c r="AU276" s="141"/>
      <c r="AV276" s="141"/>
      <c r="AW276" s="141"/>
      <c r="AX276" s="141"/>
      <c r="AY276" s="141"/>
      <c r="AZ276" s="141"/>
      <c r="BA276" s="141"/>
      <c r="BB276" s="141"/>
      <c r="BC276" s="141"/>
      <c r="BD276" s="141"/>
      <c r="BE276" s="141"/>
      <c r="BF276" s="141"/>
      <c r="BG276" s="141"/>
      <c r="BH276" s="141"/>
    </row>
    <row r="277" spans="1:60" x14ac:dyDescent="0.2">
      <c r="A277" s="157" t="s">
        <v>228</v>
      </c>
      <c r="B277" s="158" t="s">
        <v>148</v>
      </c>
      <c r="C277" s="180" t="s">
        <v>149</v>
      </c>
      <c r="D277" s="159"/>
      <c r="E277" s="160"/>
      <c r="F277" s="161"/>
      <c r="G277" s="161">
        <f>SUMIF(AG278:AG295,"&lt;&gt;NOR",G278:G295)</f>
        <v>0</v>
      </c>
      <c r="H277" s="161"/>
      <c r="I277" s="161">
        <f>SUM(I278:I295)</f>
        <v>0</v>
      </c>
      <c r="J277" s="161"/>
      <c r="K277" s="161">
        <f>SUM(K278:K295)</f>
        <v>0</v>
      </c>
      <c r="L277" s="161"/>
      <c r="M277" s="161">
        <f>SUM(M278:M295)</f>
        <v>0</v>
      </c>
      <c r="N277" s="160"/>
      <c r="O277" s="160">
        <f>SUM(O278:O295)</f>
        <v>13.23</v>
      </c>
      <c r="P277" s="160"/>
      <c r="Q277" s="160">
        <f>SUM(Q278:Q295)</f>
        <v>0</v>
      </c>
      <c r="R277" s="161"/>
      <c r="S277" s="161"/>
      <c r="T277" s="162"/>
      <c r="U277" s="156"/>
      <c r="V277" s="156">
        <f>SUM(V278:V295)</f>
        <v>659.96</v>
      </c>
      <c r="W277" s="156"/>
      <c r="X277" s="156"/>
      <c r="Y277" s="156"/>
      <c r="AG277" t="s">
        <v>229</v>
      </c>
    </row>
    <row r="278" spans="1:60" outlineLevel="1" x14ac:dyDescent="0.2">
      <c r="A278" s="164">
        <v>49</v>
      </c>
      <c r="B278" s="165" t="s">
        <v>864</v>
      </c>
      <c r="C278" s="181" t="s">
        <v>865</v>
      </c>
      <c r="D278" s="166" t="s">
        <v>283</v>
      </c>
      <c r="E278" s="167">
        <v>785.47</v>
      </c>
      <c r="F278" s="168"/>
      <c r="G278" s="169">
        <f>ROUND(E278*F278,2)</f>
        <v>0</v>
      </c>
      <c r="H278" s="168"/>
      <c r="I278" s="169">
        <f>ROUND(E278*H278,2)</f>
        <v>0</v>
      </c>
      <c r="J278" s="168"/>
      <c r="K278" s="169">
        <f>ROUND(E278*J278,2)</f>
        <v>0</v>
      </c>
      <c r="L278" s="169">
        <v>21</v>
      </c>
      <c r="M278" s="169">
        <f>G278*(1+L278/100)</f>
        <v>0</v>
      </c>
      <c r="N278" s="167">
        <v>1.58E-3</v>
      </c>
      <c r="O278" s="167">
        <f>ROUND(E278*N278,2)</f>
        <v>1.24</v>
      </c>
      <c r="P278" s="167">
        <v>0</v>
      </c>
      <c r="Q278" s="167">
        <f>ROUND(E278*P278,2)</f>
        <v>0</v>
      </c>
      <c r="R278" s="169" t="s">
        <v>866</v>
      </c>
      <c r="S278" s="169" t="s">
        <v>234</v>
      </c>
      <c r="T278" s="170" t="s">
        <v>234</v>
      </c>
      <c r="U278" s="152">
        <v>0.214</v>
      </c>
      <c r="V278" s="152">
        <f>ROUND(E278*U278,2)</f>
        <v>168.09</v>
      </c>
      <c r="W278" s="152"/>
      <c r="X278" s="152" t="s">
        <v>285</v>
      </c>
      <c r="Y278" s="152" t="s">
        <v>236</v>
      </c>
      <c r="Z278" s="141"/>
      <c r="AA278" s="141"/>
      <c r="AB278" s="141"/>
      <c r="AC278" s="141"/>
      <c r="AD278" s="141"/>
      <c r="AE278" s="141"/>
      <c r="AF278" s="141"/>
      <c r="AG278" s="141" t="s">
        <v>286</v>
      </c>
      <c r="AH278" s="141"/>
      <c r="AI278" s="141"/>
      <c r="AJ278" s="141"/>
      <c r="AK278" s="141"/>
      <c r="AL278" s="141"/>
      <c r="AM278" s="141"/>
      <c r="AN278" s="141"/>
      <c r="AO278" s="141"/>
      <c r="AP278" s="141"/>
      <c r="AQ278" s="141"/>
      <c r="AR278" s="141"/>
      <c r="AS278" s="141"/>
      <c r="AT278" s="141"/>
      <c r="AU278" s="141"/>
      <c r="AV278" s="141"/>
      <c r="AW278" s="141"/>
      <c r="AX278" s="141"/>
      <c r="AY278" s="141"/>
      <c r="AZ278" s="141"/>
      <c r="BA278" s="141"/>
      <c r="BB278" s="141"/>
      <c r="BC278" s="141"/>
      <c r="BD278" s="141"/>
      <c r="BE278" s="141"/>
      <c r="BF278" s="141"/>
      <c r="BG278" s="141"/>
      <c r="BH278" s="141"/>
    </row>
    <row r="279" spans="1:60" outlineLevel="2" x14ac:dyDescent="0.2">
      <c r="A279" s="148"/>
      <c r="B279" s="149"/>
      <c r="C279" s="182" t="s">
        <v>867</v>
      </c>
      <c r="D279" s="154"/>
      <c r="E279" s="155">
        <v>158.38999999999999</v>
      </c>
      <c r="F279" s="152"/>
      <c r="G279" s="152"/>
      <c r="H279" s="152"/>
      <c r="I279" s="152"/>
      <c r="J279" s="152"/>
      <c r="K279" s="152"/>
      <c r="L279" s="152"/>
      <c r="M279" s="152"/>
      <c r="N279" s="151"/>
      <c r="O279" s="151"/>
      <c r="P279" s="151"/>
      <c r="Q279" s="151"/>
      <c r="R279" s="152"/>
      <c r="S279" s="152"/>
      <c r="T279" s="152"/>
      <c r="U279" s="152"/>
      <c r="V279" s="152"/>
      <c r="W279" s="152"/>
      <c r="X279" s="152"/>
      <c r="Y279" s="152"/>
      <c r="Z279" s="141"/>
      <c r="AA279" s="141"/>
      <c r="AB279" s="141"/>
      <c r="AC279" s="141"/>
      <c r="AD279" s="141"/>
      <c r="AE279" s="141"/>
      <c r="AF279" s="141"/>
      <c r="AG279" s="141" t="s">
        <v>241</v>
      </c>
      <c r="AH279" s="141">
        <v>0</v>
      </c>
      <c r="AI279" s="141"/>
      <c r="AJ279" s="141"/>
      <c r="AK279" s="141"/>
      <c r="AL279" s="141"/>
      <c r="AM279" s="141"/>
      <c r="AN279" s="141"/>
      <c r="AO279" s="141"/>
      <c r="AP279" s="141"/>
      <c r="AQ279" s="141"/>
      <c r="AR279" s="141"/>
      <c r="AS279" s="141"/>
      <c r="AT279" s="141"/>
      <c r="AU279" s="141"/>
      <c r="AV279" s="141"/>
      <c r="AW279" s="141"/>
      <c r="AX279" s="141"/>
      <c r="AY279" s="141"/>
      <c r="AZ279" s="141"/>
      <c r="BA279" s="141"/>
      <c r="BB279" s="141"/>
      <c r="BC279" s="141"/>
      <c r="BD279" s="141"/>
      <c r="BE279" s="141"/>
      <c r="BF279" s="141"/>
      <c r="BG279" s="141"/>
      <c r="BH279" s="141"/>
    </row>
    <row r="280" spans="1:60" outlineLevel="3" x14ac:dyDescent="0.2">
      <c r="A280" s="148"/>
      <c r="B280" s="149"/>
      <c r="C280" s="182" t="s">
        <v>868</v>
      </c>
      <c r="D280" s="154"/>
      <c r="E280" s="155">
        <v>99.59</v>
      </c>
      <c r="F280" s="152"/>
      <c r="G280" s="152"/>
      <c r="H280" s="152"/>
      <c r="I280" s="152"/>
      <c r="J280" s="152"/>
      <c r="K280" s="152"/>
      <c r="L280" s="152"/>
      <c r="M280" s="152"/>
      <c r="N280" s="151"/>
      <c r="O280" s="151"/>
      <c r="P280" s="151"/>
      <c r="Q280" s="151"/>
      <c r="R280" s="152"/>
      <c r="S280" s="152"/>
      <c r="T280" s="152"/>
      <c r="U280" s="152"/>
      <c r="V280" s="152"/>
      <c r="W280" s="152"/>
      <c r="X280" s="152"/>
      <c r="Y280" s="152"/>
      <c r="Z280" s="141"/>
      <c r="AA280" s="141"/>
      <c r="AB280" s="141"/>
      <c r="AC280" s="141"/>
      <c r="AD280" s="141"/>
      <c r="AE280" s="141"/>
      <c r="AF280" s="141"/>
      <c r="AG280" s="141" t="s">
        <v>241</v>
      </c>
      <c r="AH280" s="141">
        <v>0</v>
      </c>
      <c r="AI280" s="141"/>
      <c r="AJ280" s="141"/>
      <c r="AK280" s="141"/>
      <c r="AL280" s="141"/>
      <c r="AM280" s="141"/>
      <c r="AN280" s="141"/>
      <c r="AO280" s="141"/>
      <c r="AP280" s="141"/>
      <c r="AQ280" s="141"/>
      <c r="AR280" s="141"/>
      <c r="AS280" s="141"/>
      <c r="AT280" s="141"/>
      <c r="AU280" s="141"/>
      <c r="AV280" s="141"/>
      <c r="AW280" s="141"/>
      <c r="AX280" s="141"/>
      <c r="AY280" s="141"/>
      <c r="AZ280" s="141"/>
      <c r="BA280" s="141"/>
      <c r="BB280" s="141"/>
      <c r="BC280" s="141"/>
      <c r="BD280" s="141"/>
      <c r="BE280" s="141"/>
      <c r="BF280" s="141"/>
      <c r="BG280" s="141"/>
      <c r="BH280" s="141"/>
    </row>
    <row r="281" spans="1:60" outlineLevel="3" x14ac:dyDescent="0.2">
      <c r="A281" s="148"/>
      <c r="B281" s="149"/>
      <c r="C281" s="182" t="s">
        <v>869</v>
      </c>
      <c r="D281" s="154"/>
      <c r="E281" s="155">
        <v>27.7</v>
      </c>
      <c r="F281" s="152"/>
      <c r="G281" s="152"/>
      <c r="H281" s="152"/>
      <c r="I281" s="152"/>
      <c r="J281" s="152"/>
      <c r="K281" s="152"/>
      <c r="L281" s="152"/>
      <c r="M281" s="152"/>
      <c r="N281" s="151"/>
      <c r="O281" s="151"/>
      <c r="P281" s="151"/>
      <c r="Q281" s="151"/>
      <c r="R281" s="152"/>
      <c r="S281" s="152"/>
      <c r="T281" s="152"/>
      <c r="U281" s="152"/>
      <c r="V281" s="152"/>
      <c r="W281" s="152"/>
      <c r="X281" s="152"/>
      <c r="Y281" s="152"/>
      <c r="Z281" s="141"/>
      <c r="AA281" s="141"/>
      <c r="AB281" s="141"/>
      <c r="AC281" s="141"/>
      <c r="AD281" s="141"/>
      <c r="AE281" s="141"/>
      <c r="AF281" s="141"/>
      <c r="AG281" s="141" t="s">
        <v>241</v>
      </c>
      <c r="AH281" s="141">
        <v>0</v>
      </c>
      <c r="AI281" s="141"/>
      <c r="AJ281" s="141"/>
      <c r="AK281" s="141"/>
      <c r="AL281" s="141"/>
      <c r="AM281" s="141"/>
      <c r="AN281" s="141"/>
      <c r="AO281" s="141"/>
      <c r="AP281" s="141"/>
      <c r="AQ281" s="141"/>
      <c r="AR281" s="141"/>
      <c r="AS281" s="141"/>
      <c r="AT281" s="141"/>
      <c r="AU281" s="141"/>
      <c r="AV281" s="141"/>
      <c r="AW281" s="141"/>
      <c r="AX281" s="141"/>
      <c r="AY281" s="141"/>
      <c r="AZ281" s="141"/>
      <c r="BA281" s="141"/>
      <c r="BB281" s="141"/>
      <c r="BC281" s="141"/>
      <c r="BD281" s="141"/>
      <c r="BE281" s="141"/>
      <c r="BF281" s="141"/>
      <c r="BG281" s="141"/>
      <c r="BH281" s="141"/>
    </row>
    <row r="282" spans="1:60" outlineLevel="3" x14ac:dyDescent="0.2">
      <c r="A282" s="148"/>
      <c r="B282" s="149"/>
      <c r="C282" s="182" t="s">
        <v>870</v>
      </c>
      <c r="D282" s="154"/>
      <c r="E282" s="155">
        <v>30.95</v>
      </c>
      <c r="F282" s="152"/>
      <c r="G282" s="152"/>
      <c r="H282" s="152"/>
      <c r="I282" s="152"/>
      <c r="J282" s="152"/>
      <c r="K282" s="152"/>
      <c r="L282" s="152"/>
      <c r="M282" s="152"/>
      <c r="N282" s="151"/>
      <c r="O282" s="151"/>
      <c r="P282" s="151"/>
      <c r="Q282" s="151"/>
      <c r="R282" s="152"/>
      <c r="S282" s="152"/>
      <c r="T282" s="152"/>
      <c r="U282" s="152"/>
      <c r="V282" s="152"/>
      <c r="W282" s="152"/>
      <c r="X282" s="152"/>
      <c r="Y282" s="152"/>
      <c r="Z282" s="141"/>
      <c r="AA282" s="141"/>
      <c r="AB282" s="141"/>
      <c r="AC282" s="141"/>
      <c r="AD282" s="141"/>
      <c r="AE282" s="141"/>
      <c r="AF282" s="141"/>
      <c r="AG282" s="141" t="s">
        <v>241</v>
      </c>
      <c r="AH282" s="141">
        <v>0</v>
      </c>
      <c r="AI282" s="141"/>
      <c r="AJ282" s="141"/>
      <c r="AK282" s="141"/>
      <c r="AL282" s="141"/>
      <c r="AM282" s="141"/>
      <c r="AN282" s="141"/>
      <c r="AO282" s="141"/>
      <c r="AP282" s="141"/>
      <c r="AQ282" s="141"/>
      <c r="AR282" s="141"/>
      <c r="AS282" s="141"/>
      <c r="AT282" s="141"/>
      <c r="AU282" s="141"/>
      <c r="AV282" s="141"/>
      <c r="AW282" s="141"/>
      <c r="AX282" s="141"/>
      <c r="AY282" s="141"/>
      <c r="AZ282" s="141"/>
      <c r="BA282" s="141"/>
      <c r="BB282" s="141"/>
      <c r="BC282" s="141"/>
      <c r="BD282" s="141"/>
      <c r="BE282" s="141"/>
      <c r="BF282" s="141"/>
      <c r="BG282" s="141"/>
      <c r="BH282" s="141"/>
    </row>
    <row r="283" spans="1:60" outlineLevel="3" x14ac:dyDescent="0.2">
      <c r="A283" s="148"/>
      <c r="B283" s="149"/>
      <c r="C283" s="182" t="s">
        <v>871</v>
      </c>
      <c r="D283" s="154"/>
      <c r="E283" s="155">
        <v>216.21</v>
      </c>
      <c r="F283" s="152"/>
      <c r="G283" s="152"/>
      <c r="H283" s="152"/>
      <c r="I283" s="152"/>
      <c r="J283" s="152"/>
      <c r="K283" s="152"/>
      <c r="L283" s="152"/>
      <c r="M283" s="152"/>
      <c r="N283" s="151"/>
      <c r="O283" s="151"/>
      <c r="P283" s="151"/>
      <c r="Q283" s="151"/>
      <c r="R283" s="152"/>
      <c r="S283" s="152"/>
      <c r="T283" s="152"/>
      <c r="U283" s="152"/>
      <c r="V283" s="152"/>
      <c r="W283" s="152"/>
      <c r="X283" s="152"/>
      <c r="Y283" s="152"/>
      <c r="Z283" s="141"/>
      <c r="AA283" s="141"/>
      <c r="AB283" s="141"/>
      <c r="AC283" s="141"/>
      <c r="AD283" s="141"/>
      <c r="AE283" s="141"/>
      <c r="AF283" s="141"/>
      <c r="AG283" s="141" t="s">
        <v>241</v>
      </c>
      <c r="AH283" s="141">
        <v>0</v>
      </c>
      <c r="AI283" s="141"/>
      <c r="AJ283" s="141"/>
      <c r="AK283" s="141"/>
      <c r="AL283" s="141"/>
      <c r="AM283" s="141"/>
      <c r="AN283" s="141"/>
      <c r="AO283" s="141"/>
      <c r="AP283" s="141"/>
      <c r="AQ283" s="141"/>
      <c r="AR283" s="141"/>
      <c r="AS283" s="141"/>
      <c r="AT283" s="141"/>
      <c r="AU283" s="141"/>
      <c r="AV283" s="141"/>
      <c r="AW283" s="141"/>
      <c r="AX283" s="141"/>
      <c r="AY283" s="141"/>
      <c r="AZ283" s="141"/>
      <c r="BA283" s="141"/>
      <c r="BB283" s="141"/>
      <c r="BC283" s="141"/>
      <c r="BD283" s="141"/>
      <c r="BE283" s="141"/>
      <c r="BF283" s="141"/>
      <c r="BG283" s="141"/>
      <c r="BH283" s="141"/>
    </row>
    <row r="284" spans="1:60" outlineLevel="3" x14ac:dyDescent="0.2">
      <c r="A284" s="148"/>
      <c r="B284" s="149"/>
      <c r="C284" s="182" t="s">
        <v>872</v>
      </c>
      <c r="D284" s="154"/>
      <c r="E284" s="155">
        <v>41.88</v>
      </c>
      <c r="F284" s="152"/>
      <c r="G284" s="152"/>
      <c r="H284" s="152"/>
      <c r="I284" s="152"/>
      <c r="J284" s="152"/>
      <c r="K284" s="152"/>
      <c r="L284" s="152"/>
      <c r="M284" s="152"/>
      <c r="N284" s="151"/>
      <c r="O284" s="151"/>
      <c r="P284" s="151"/>
      <c r="Q284" s="151"/>
      <c r="R284" s="152"/>
      <c r="S284" s="152"/>
      <c r="T284" s="152"/>
      <c r="U284" s="152"/>
      <c r="V284" s="152"/>
      <c r="W284" s="152"/>
      <c r="X284" s="152"/>
      <c r="Y284" s="152"/>
      <c r="Z284" s="141"/>
      <c r="AA284" s="141"/>
      <c r="AB284" s="141"/>
      <c r="AC284" s="141"/>
      <c r="AD284" s="141"/>
      <c r="AE284" s="141"/>
      <c r="AF284" s="141"/>
      <c r="AG284" s="141" t="s">
        <v>241</v>
      </c>
      <c r="AH284" s="141">
        <v>0</v>
      </c>
      <c r="AI284" s="141"/>
      <c r="AJ284" s="141"/>
      <c r="AK284" s="141"/>
      <c r="AL284" s="141"/>
      <c r="AM284" s="141"/>
      <c r="AN284" s="141"/>
      <c r="AO284" s="141"/>
      <c r="AP284" s="141"/>
      <c r="AQ284" s="141"/>
      <c r="AR284" s="141"/>
      <c r="AS284" s="141"/>
      <c r="AT284" s="141"/>
      <c r="AU284" s="141"/>
      <c r="AV284" s="141"/>
      <c r="AW284" s="141"/>
      <c r="AX284" s="141"/>
      <c r="AY284" s="141"/>
      <c r="AZ284" s="141"/>
      <c r="BA284" s="141"/>
      <c r="BB284" s="141"/>
      <c r="BC284" s="141"/>
      <c r="BD284" s="141"/>
      <c r="BE284" s="141"/>
      <c r="BF284" s="141"/>
      <c r="BG284" s="141"/>
      <c r="BH284" s="141"/>
    </row>
    <row r="285" spans="1:60" outlineLevel="3" x14ac:dyDescent="0.2">
      <c r="A285" s="148"/>
      <c r="B285" s="149"/>
      <c r="C285" s="182" t="s">
        <v>873</v>
      </c>
      <c r="D285" s="154"/>
      <c r="E285" s="155">
        <v>138.56</v>
      </c>
      <c r="F285" s="152"/>
      <c r="G285" s="152"/>
      <c r="H285" s="152"/>
      <c r="I285" s="152"/>
      <c r="J285" s="152"/>
      <c r="K285" s="152"/>
      <c r="L285" s="152"/>
      <c r="M285" s="152"/>
      <c r="N285" s="151"/>
      <c r="O285" s="151"/>
      <c r="P285" s="151"/>
      <c r="Q285" s="151"/>
      <c r="R285" s="152"/>
      <c r="S285" s="152"/>
      <c r="T285" s="152"/>
      <c r="U285" s="152"/>
      <c r="V285" s="152"/>
      <c r="W285" s="152"/>
      <c r="X285" s="152"/>
      <c r="Y285" s="152"/>
      <c r="Z285" s="141"/>
      <c r="AA285" s="141"/>
      <c r="AB285" s="141"/>
      <c r="AC285" s="141"/>
      <c r="AD285" s="141"/>
      <c r="AE285" s="141"/>
      <c r="AF285" s="141"/>
      <c r="AG285" s="141" t="s">
        <v>241</v>
      </c>
      <c r="AH285" s="141">
        <v>0</v>
      </c>
      <c r="AI285" s="141"/>
      <c r="AJ285" s="141"/>
      <c r="AK285" s="141"/>
      <c r="AL285" s="141"/>
      <c r="AM285" s="141"/>
      <c r="AN285" s="141"/>
      <c r="AO285" s="141"/>
      <c r="AP285" s="141"/>
      <c r="AQ285" s="141"/>
      <c r="AR285" s="141"/>
      <c r="AS285" s="141"/>
      <c r="AT285" s="141"/>
      <c r="AU285" s="141"/>
      <c r="AV285" s="141"/>
      <c r="AW285" s="141"/>
      <c r="AX285" s="141"/>
      <c r="AY285" s="141"/>
      <c r="AZ285" s="141"/>
      <c r="BA285" s="141"/>
      <c r="BB285" s="141"/>
      <c r="BC285" s="141"/>
      <c r="BD285" s="141"/>
      <c r="BE285" s="141"/>
      <c r="BF285" s="141"/>
      <c r="BG285" s="141"/>
      <c r="BH285" s="141"/>
    </row>
    <row r="286" spans="1:60" outlineLevel="3" x14ac:dyDescent="0.2">
      <c r="A286" s="148"/>
      <c r="B286" s="149"/>
      <c r="C286" s="182" t="s">
        <v>874</v>
      </c>
      <c r="D286" s="154"/>
      <c r="E286" s="155">
        <v>68.45</v>
      </c>
      <c r="F286" s="152"/>
      <c r="G286" s="152"/>
      <c r="H286" s="152"/>
      <c r="I286" s="152"/>
      <c r="J286" s="152"/>
      <c r="K286" s="152"/>
      <c r="L286" s="152"/>
      <c r="M286" s="152"/>
      <c r="N286" s="151"/>
      <c r="O286" s="151"/>
      <c r="P286" s="151"/>
      <c r="Q286" s="151"/>
      <c r="R286" s="152"/>
      <c r="S286" s="152"/>
      <c r="T286" s="152"/>
      <c r="U286" s="152"/>
      <c r="V286" s="152"/>
      <c r="W286" s="152"/>
      <c r="X286" s="152"/>
      <c r="Y286" s="152"/>
      <c r="Z286" s="141"/>
      <c r="AA286" s="141"/>
      <c r="AB286" s="141"/>
      <c r="AC286" s="141"/>
      <c r="AD286" s="141"/>
      <c r="AE286" s="141"/>
      <c r="AF286" s="141"/>
      <c r="AG286" s="141" t="s">
        <v>241</v>
      </c>
      <c r="AH286" s="141">
        <v>0</v>
      </c>
      <c r="AI286" s="141"/>
      <c r="AJ286" s="141"/>
      <c r="AK286" s="141"/>
      <c r="AL286" s="141"/>
      <c r="AM286" s="141"/>
      <c r="AN286" s="141"/>
      <c r="AO286" s="141"/>
      <c r="AP286" s="141"/>
      <c r="AQ286" s="141"/>
      <c r="AR286" s="141"/>
      <c r="AS286" s="141"/>
      <c r="AT286" s="141"/>
      <c r="AU286" s="141"/>
      <c r="AV286" s="141"/>
      <c r="AW286" s="141"/>
      <c r="AX286" s="141"/>
      <c r="AY286" s="141"/>
      <c r="AZ286" s="141"/>
      <c r="BA286" s="141"/>
      <c r="BB286" s="141"/>
      <c r="BC286" s="141"/>
      <c r="BD286" s="141"/>
      <c r="BE286" s="141"/>
      <c r="BF286" s="141"/>
      <c r="BG286" s="141"/>
      <c r="BH286" s="141"/>
    </row>
    <row r="287" spans="1:60" outlineLevel="3" x14ac:dyDescent="0.2">
      <c r="A287" s="148"/>
      <c r="B287" s="149"/>
      <c r="C287" s="182" t="s">
        <v>875</v>
      </c>
      <c r="D287" s="154"/>
      <c r="E287" s="155">
        <v>3.74</v>
      </c>
      <c r="F287" s="152"/>
      <c r="G287" s="152"/>
      <c r="H287" s="152"/>
      <c r="I287" s="152"/>
      <c r="J287" s="152"/>
      <c r="K287" s="152"/>
      <c r="L287" s="152"/>
      <c r="M287" s="152"/>
      <c r="N287" s="151"/>
      <c r="O287" s="151"/>
      <c r="P287" s="151"/>
      <c r="Q287" s="151"/>
      <c r="R287" s="152"/>
      <c r="S287" s="152"/>
      <c r="T287" s="152"/>
      <c r="U287" s="152"/>
      <c r="V287" s="152"/>
      <c r="W287" s="152"/>
      <c r="X287" s="152"/>
      <c r="Y287" s="152"/>
      <c r="Z287" s="141"/>
      <c r="AA287" s="141"/>
      <c r="AB287" s="141"/>
      <c r="AC287" s="141"/>
      <c r="AD287" s="141"/>
      <c r="AE287" s="141"/>
      <c r="AF287" s="141"/>
      <c r="AG287" s="141" t="s">
        <v>241</v>
      </c>
      <c r="AH287" s="141">
        <v>0</v>
      </c>
      <c r="AI287" s="141"/>
      <c r="AJ287" s="141"/>
      <c r="AK287" s="141"/>
      <c r="AL287" s="141"/>
      <c r="AM287" s="141"/>
      <c r="AN287" s="141"/>
      <c r="AO287" s="141"/>
      <c r="AP287" s="141"/>
      <c r="AQ287" s="141"/>
      <c r="AR287" s="141"/>
      <c r="AS287" s="141"/>
      <c r="AT287" s="141"/>
      <c r="AU287" s="141"/>
      <c r="AV287" s="141"/>
      <c r="AW287" s="141"/>
      <c r="AX287" s="141"/>
      <c r="AY287" s="141"/>
      <c r="AZ287" s="141"/>
      <c r="BA287" s="141"/>
      <c r="BB287" s="141"/>
      <c r="BC287" s="141"/>
      <c r="BD287" s="141"/>
      <c r="BE287" s="141"/>
      <c r="BF287" s="141"/>
      <c r="BG287" s="141"/>
      <c r="BH287" s="141"/>
    </row>
    <row r="288" spans="1:60" outlineLevel="1" x14ac:dyDescent="0.2">
      <c r="A288" s="164">
        <v>50</v>
      </c>
      <c r="B288" s="165" t="s">
        <v>876</v>
      </c>
      <c r="C288" s="181" t="s">
        <v>877</v>
      </c>
      <c r="D288" s="166" t="s">
        <v>283</v>
      </c>
      <c r="E288" s="167">
        <v>1891.79</v>
      </c>
      <c r="F288" s="168"/>
      <c r="G288" s="169">
        <f>ROUND(E288*F288,2)</f>
        <v>0</v>
      </c>
      <c r="H288" s="168"/>
      <c r="I288" s="169">
        <f>ROUND(E288*H288,2)</f>
        <v>0</v>
      </c>
      <c r="J288" s="168"/>
      <c r="K288" s="169">
        <f>ROUND(E288*J288,2)</f>
        <v>0</v>
      </c>
      <c r="L288" s="169">
        <v>21</v>
      </c>
      <c r="M288" s="169">
        <f>G288*(1+L288/100)</f>
        <v>0</v>
      </c>
      <c r="N288" s="167">
        <v>6.3400000000000001E-3</v>
      </c>
      <c r="O288" s="167">
        <f>ROUND(E288*N288,2)</f>
        <v>11.99</v>
      </c>
      <c r="P288" s="167">
        <v>0</v>
      </c>
      <c r="Q288" s="167">
        <f>ROUND(E288*P288,2)</f>
        <v>0</v>
      </c>
      <c r="R288" s="169" t="s">
        <v>866</v>
      </c>
      <c r="S288" s="169" t="s">
        <v>234</v>
      </c>
      <c r="T288" s="170" t="s">
        <v>234</v>
      </c>
      <c r="U288" s="152">
        <v>0.26</v>
      </c>
      <c r="V288" s="152">
        <f>ROUND(E288*U288,2)</f>
        <v>491.87</v>
      </c>
      <c r="W288" s="152"/>
      <c r="X288" s="152" t="s">
        <v>285</v>
      </c>
      <c r="Y288" s="152" t="s">
        <v>236</v>
      </c>
      <c r="Z288" s="141"/>
      <c r="AA288" s="141"/>
      <c r="AB288" s="141"/>
      <c r="AC288" s="141"/>
      <c r="AD288" s="141"/>
      <c r="AE288" s="141"/>
      <c r="AF288" s="141"/>
      <c r="AG288" s="141" t="s">
        <v>286</v>
      </c>
      <c r="AH288" s="141"/>
      <c r="AI288" s="141"/>
      <c r="AJ288" s="141"/>
      <c r="AK288" s="141"/>
      <c r="AL288" s="141"/>
      <c r="AM288" s="141"/>
      <c r="AN288" s="141"/>
      <c r="AO288" s="141"/>
      <c r="AP288" s="141"/>
      <c r="AQ288" s="141"/>
      <c r="AR288" s="141"/>
      <c r="AS288" s="141"/>
      <c r="AT288" s="141"/>
      <c r="AU288" s="141"/>
      <c r="AV288" s="141"/>
      <c r="AW288" s="141"/>
      <c r="AX288" s="141"/>
      <c r="AY288" s="141"/>
      <c r="AZ288" s="141"/>
      <c r="BA288" s="141"/>
      <c r="BB288" s="141"/>
      <c r="BC288" s="141"/>
      <c r="BD288" s="141"/>
      <c r="BE288" s="141"/>
      <c r="BF288" s="141"/>
      <c r="BG288" s="141"/>
      <c r="BH288" s="141"/>
    </row>
    <row r="289" spans="1:60" outlineLevel="2" x14ac:dyDescent="0.2">
      <c r="A289" s="148"/>
      <c r="B289" s="149"/>
      <c r="C289" s="182" t="s">
        <v>878</v>
      </c>
      <c r="D289" s="154"/>
      <c r="E289" s="155">
        <v>231.86</v>
      </c>
      <c r="F289" s="152"/>
      <c r="G289" s="152"/>
      <c r="H289" s="152"/>
      <c r="I289" s="152"/>
      <c r="J289" s="152"/>
      <c r="K289" s="152"/>
      <c r="L289" s="152"/>
      <c r="M289" s="152"/>
      <c r="N289" s="151"/>
      <c r="O289" s="151"/>
      <c r="P289" s="151"/>
      <c r="Q289" s="151"/>
      <c r="R289" s="152"/>
      <c r="S289" s="152"/>
      <c r="T289" s="152"/>
      <c r="U289" s="152"/>
      <c r="V289" s="152"/>
      <c r="W289" s="152"/>
      <c r="X289" s="152"/>
      <c r="Y289" s="152"/>
      <c r="Z289" s="141"/>
      <c r="AA289" s="141"/>
      <c r="AB289" s="141"/>
      <c r="AC289" s="141"/>
      <c r="AD289" s="141"/>
      <c r="AE289" s="141"/>
      <c r="AF289" s="141"/>
      <c r="AG289" s="141" t="s">
        <v>241</v>
      </c>
      <c r="AH289" s="141">
        <v>0</v>
      </c>
      <c r="AI289" s="141"/>
      <c r="AJ289" s="141"/>
      <c r="AK289" s="141"/>
      <c r="AL289" s="141"/>
      <c r="AM289" s="141"/>
      <c r="AN289" s="141"/>
      <c r="AO289" s="141"/>
      <c r="AP289" s="141"/>
      <c r="AQ289" s="141"/>
      <c r="AR289" s="141"/>
      <c r="AS289" s="141"/>
      <c r="AT289" s="141"/>
      <c r="AU289" s="141"/>
      <c r="AV289" s="141"/>
      <c r="AW289" s="141"/>
      <c r="AX289" s="141"/>
      <c r="AY289" s="141"/>
      <c r="AZ289" s="141"/>
      <c r="BA289" s="141"/>
      <c r="BB289" s="141"/>
      <c r="BC289" s="141"/>
      <c r="BD289" s="141"/>
      <c r="BE289" s="141"/>
      <c r="BF289" s="141"/>
      <c r="BG289" s="141"/>
      <c r="BH289" s="141"/>
    </row>
    <row r="290" spans="1:60" outlineLevel="3" x14ac:dyDescent="0.2">
      <c r="A290" s="148"/>
      <c r="B290" s="149"/>
      <c r="C290" s="182" t="s">
        <v>879</v>
      </c>
      <c r="D290" s="154"/>
      <c r="E290" s="155">
        <v>87.51</v>
      </c>
      <c r="F290" s="152"/>
      <c r="G290" s="152"/>
      <c r="H290" s="152"/>
      <c r="I290" s="152"/>
      <c r="J290" s="152"/>
      <c r="K290" s="152"/>
      <c r="L290" s="152"/>
      <c r="M290" s="152"/>
      <c r="N290" s="151"/>
      <c r="O290" s="151"/>
      <c r="P290" s="151"/>
      <c r="Q290" s="151"/>
      <c r="R290" s="152"/>
      <c r="S290" s="152"/>
      <c r="T290" s="152"/>
      <c r="U290" s="152"/>
      <c r="V290" s="152"/>
      <c r="W290" s="152"/>
      <c r="X290" s="152"/>
      <c r="Y290" s="152"/>
      <c r="Z290" s="141"/>
      <c r="AA290" s="141"/>
      <c r="AB290" s="141"/>
      <c r="AC290" s="141"/>
      <c r="AD290" s="141"/>
      <c r="AE290" s="141"/>
      <c r="AF290" s="141"/>
      <c r="AG290" s="141" t="s">
        <v>241</v>
      </c>
      <c r="AH290" s="141">
        <v>0</v>
      </c>
      <c r="AI290" s="141"/>
      <c r="AJ290" s="141"/>
      <c r="AK290" s="141"/>
      <c r="AL290" s="141"/>
      <c r="AM290" s="141"/>
      <c r="AN290" s="141"/>
      <c r="AO290" s="141"/>
      <c r="AP290" s="141"/>
      <c r="AQ290" s="141"/>
      <c r="AR290" s="141"/>
      <c r="AS290" s="141"/>
      <c r="AT290" s="141"/>
      <c r="AU290" s="141"/>
      <c r="AV290" s="141"/>
      <c r="AW290" s="141"/>
      <c r="AX290" s="141"/>
      <c r="AY290" s="141"/>
      <c r="AZ290" s="141"/>
      <c r="BA290" s="141"/>
      <c r="BB290" s="141"/>
      <c r="BC290" s="141"/>
      <c r="BD290" s="141"/>
      <c r="BE290" s="141"/>
      <c r="BF290" s="141"/>
      <c r="BG290" s="141"/>
      <c r="BH290" s="141"/>
    </row>
    <row r="291" spans="1:60" outlineLevel="3" x14ac:dyDescent="0.2">
      <c r="A291" s="148"/>
      <c r="B291" s="149"/>
      <c r="C291" s="182" t="s">
        <v>880</v>
      </c>
      <c r="D291" s="154"/>
      <c r="E291" s="155">
        <v>224.77</v>
      </c>
      <c r="F291" s="152"/>
      <c r="G291" s="152"/>
      <c r="H291" s="152"/>
      <c r="I291" s="152"/>
      <c r="J291" s="152"/>
      <c r="K291" s="152"/>
      <c r="L291" s="152"/>
      <c r="M291" s="152"/>
      <c r="N291" s="151"/>
      <c r="O291" s="151"/>
      <c r="P291" s="151"/>
      <c r="Q291" s="151"/>
      <c r="R291" s="152"/>
      <c r="S291" s="152"/>
      <c r="T291" s="152"/>
      <c r="U291" s="152"/>
      <c r="V291" s="152"/>
      <c r="W291" s="152"/>
      <c r="X291" s="152"/>
      <c r="Y291" s="152"/>
      <c r="Z291" s="141"/>
      <c r="AA291" s="141"/>
      <c r="AB291" s="141"/>
      <c r="AC291" s="141"/>
      <c r="AD291" s="141"/>
      <c r="AE291" s="141"/>
      <c r="AF291" s="141"/>
      <c r="AG291" s="141" t="s">
        <v>241</v>
      </c>
      <c r="AH291" s="141">
        <v>0</v>
      </c>
      <c r="AI291" s="141"/>
      <c r="AJ291" s="141"/>
      <c r="AK291" s="141"/>
      <c r="AL291" s="141"/>
      <c r="AM291" s="141"/>
      <c r="AN291" s="141"/>
      <c r="AO291" s="141"/>
      <c r="AP291" s="141"/>
      <c r="AQ291" s="141"/>
      <c r="AR291" s="141"/>
      <c r="AS291" s="141"/>
      <c r="AT291" s="141"/>
      <c r="AU291" s="141"/>
      <c r="AV291" s="141"/>
      <c r="AW291" s="141"/>
      <c r="AX291" s="141"/>
      <c r="AY291" s="141"/>
      <c r="AZ291" s="141"/>
      <c r="BA291" s="141"/>
      <c r="BB291" s="141"/>
      <c r="BC291" s="141"/>
      <c r="BD291" s="141"/>
      <c r="BE291" s="141"/>
      <c r="BF291" s="141"/>
      <c r="BG291" s="141"/>
      <c r="BH291" s="141"/>
    </row>
    <row r="292" spans="1:60" outlineLevel="3" x14ac:dyDescent="0.2">
      <c r="A292" s="148"/>
      <c r="B292" s="149"/>
      <c r="C292" s="182" t="s">
        <v>881</v>
      </c>
      <c r="D292" s="154"/>
      <c r="E292" s="155">
        <v>1279.2</v>
      </c>
      <c r="F292" s="152"/>
      <c r="G292" s="152"/>
      <c r="H292" s="152"/>
      <c r="I292" s="152"/>
      <c r="J292" s="152"/>
      <c r="K292" s="152"/>
      <c r="L292" s="152"/>
      <c r="M292" s="152"/>
      <c r="N292" s="151"/>
      <c r="O292" s="151"/>
      <c r="P292" s="151"/>
      <c r="Q292" s="151"/>
      <c r="R292" s="152"/>
      <c r="S292" s="152"/>
      <c r="T292" s="152"/>
      <c r="U292" s="152"/>
      <c r="V292" s="152"/>
      <c r="W292" s="152"/>
      <c r="X292" s="152"/>
      <c r="Y292" s="152"/>
      <c r="Z292" s="141"/>
      <c r="AA292" s="141"/>
      <c r="AB292" s="141"/>
      <c r="AC292" s="141"/>
      <c r="AD292" s="141"/>
      <c r="AE292" s="141"/>
      <c r="AF292" s="141"/>
      <c r="AG292" s="141" t="s">
        <v>241</v>
      </c>
      <c r="AH292" s="141">
        <v>0</v>
      </c>
      <c r="AI292" s="141"/>
      <c r="AJ292" s="141"/>
      <c r="AK292" s="141"/>
      <c r="AL292" s="141"/>
      <c r="AM292" s="141"/>
      <c r="AN292" s="141"/>
      <c r="AO292" s="141"/>
      <c r="AP292" s="141"/>
      <c r="AQ292" s="141"/>
      <c r="AR292" s="141"/>
      <c r="AS292" s="141"/>
      <c r="AT292" s="141"/>
      <c r="AU292" s="141"/>
      <c r="AV292" s="141"/>
      <c r="AW292" s="141"/>
      <c r="AX292" s="141"/>
      <c r="AY292" s="141"/>
      <c r="AZ292" s="141"/>
      <c r="BA292" s="141"/>
      <c r="BB292" s="141"/>
      <c r="BC292" s="141"/>
      <c r="BD292" s="141"/>
      <c r="BE292" s="141"/>
      <c r="BF292" s="141"/>
      <c r="BG292" s="141"/>
      <c r="BH292" s="141"/>
    </row>
    <row r="293" spans="1:60" outlineLevel="3" x14ac:dyDescent="0.2">
      <c r="A293" s="148"/>
      <c r="B293" s="149"/>
      <c r="C293" s="182" t="s">
        <v>874</v>
      </c>
      <c r="D293" s="154"/>
      <c r="E293" s="155">
        <v>68.45</v>
      </c>
      <c r="F293" s="152"/>
      <c r="G293" s="152"/>
      <c r="H293" s="152"/>
      <c r="I293" s="152"/>
      <c r="J293" s="152"/>
      <c r="K293" s="152"/>
      <c r="L293" s="152"/>
      <c r="M293" s="152"/>
      <c r="N293" s="151"/>
      <c r="O293" s="151"/>
      <c r="P293" s="151"/>
      <c r="Q293" s="151"/>
      <c r="R293" s="152"/>
      <c r="S293" s="152"/>
      <c r="T293" s="152"/>
      <c r="U293" s="152"/>
      <c r="V293" s="152"/>
      <c r="W293" s="152"/>
      <c r="X293" s="152"/>
      <c r="Y293" s="152"/>
      <c r="Z293" s="141"/>
      <c r="AA293" s="141"/>
      <c r="AB293" s="141"/>
      <c r="AC293" s="141"/>
      <c r="AD293" s="141"/>
      <c r="AE293" s="141"/>
      <c r="AF293" s="141"/>
      <c r="AG293" s="141" t="s">
        <v>241</v>
      </c>
      <c r="AH293" s="141">
        <v>0</v>
      </c>
      <c r="AI293" s="141"/>
      <c r="AJ293" s="141"/>
      <c r="AK293" s="141"/>
      <c r="AL293" s="141"/>
      <c r="AM293" s="141"/>
      <c r="AN293" s="141"/>
      <c r="AO293" s="141"/>
      <c r="AP293" s="141"/>
      <c r="AQ293" s="141"/>
      <c r="AR293" s="141"/>
      <c r="AS293" s="141"/>
      <c r="AT293" s="141"/>
      <c r="AU293" s="141"/>
      <c r="AV293" s="141"/>
      <c r="AW293" s="141"/>
      <c r="AX293" s="141"/>
      <c r="AY293" s="141"/>
      <c r="AZ293" s="141"/>
      <c r="BA293" s="141"/>
      <c r="BB293" s="141"/>
      <c r="BC293" s="141"/>
      <c r="BD293" s="141"/>
      <c r="BE293" s="141"/>
      <c r="BF293" s="141"/>
      <c r="BG293" s="141"/>
      <c r="BH293" s="141"/>
    </row>
    <row r="294" spans="1:60" ht="22.5" outlineLevel="1" x14ac:dyDescent="0.2">
      <c r="A294" s="164">
        <v>51</v>
      </c>
      <c r="B294" s="165" t="s">
        <v>882</v>
      </c>
      <c r="C294" s="181" t="s">
        <v>883</v>
      </c>
      <c r="D294" s="166" t="s">
        <v>884</v>
      </c>
      <c r="E294" s="167">
        <v>120</v>
      </c>
      <c r="F294" s="168"/>
      <c r="G294" s="169">
        <f>ROUND(E294*F294,2)</f>
        <v>0</v>
      </c>
      <c r="H294" s="168"/>
      <c r="I294" s="169">
        <f>ROUND(E294*H294,2)</f>
        <v>0</v>
      </c>
      <c r="J294" s="168"/>
      <c r="K294" s="169">
        <f>ROUND(E294*J294,2)</f>
        <v>0</v>
      </c>
      <c r="L294" s="169">
        <v>21</v>
      </c>
      <c r="M294" s="169">
        <f>G294*(1+L294/100)</f>
        <v>0</v>
      </c>
      <c r="N294" s="167">
        <v>0</v>
      </c>
      <c r="O294" s="167">
        <f>ROUND(E294*N294,2)</f>
        <v>0</v>
      </c>
      <c r="P294" s="167">
        <v>0</v>
      </c>
      <c r="Q294" s="167">
        <f>ROUND(E294*P294,2)</f>
        <v>0</v>
      </c>
      <c r="R294" s="169" t="s">
        <v>866</v>
      </c>
      <c r="S294" s="169" t="s">
        <v>234</v>
      </c>
      <c r="T294" s="170" t="s">
        <v>234</v>
      </c>
      <c r="U294" s="152">
        <v>0</v>
      </c>
      <c r="V294" s="152">
        <f>ROUND(E294*U294,2)</f>
        <v>0</v>
      </c>
      <c r="W294" s="152"/>
      <c r="X294" s="152" t="s">
        <v>285</v>
      </c>
      <c r="Y294" s="152" t="s">
        <v>236</v>
      </c>
      <c r="Z294" s="141"/>
      <c r="AA294" s="141"/>
      <c r="AB294" s="141"/>
      <c r="AC294" s="141"/>
      <c r="AD294" s="141"/>
      <c r="AE294" s="141"/>
      <c r="AF294" s="141"/>
      <c r="AG294" s="141" t="s">
        <v>286</v>
      </c>
      <c r="AH294" s="141"/>
      <c r="AI294" s="141"/>
      <c r="AJ294" s="141"/>
      <c r="AK294" s="141"/>
      <c r="AL294" s="141"/>
      <c r="AM294" s="141"/>
      <c r="AN294" s="141"/>
      <c r="AO294" s="141"/>
      <c r="AP294" s="141"/>
      <c r="AQ294" s="141"/>
      <c r="AR294" s="141"/>
      <c r="AS294" s="141"/>
      <c r="AT294" s="141"/>
      <c r="AU294" s="141"/>
      <c r="AV294" s="141"/>
      <c r="AW294" s="141"/>
      <c r="AX294" s="141"/>
      <c r="AY294" s="141"/>
      <c r="AZ294" s="141"/>
      <c r="BA294" s="141"/>
      <c r="BB294" s="141"/>
      <c r="BC294" s="141"/>
      <c r="BD294" s="141"/>
      <c r="BE294" s="141"/>
      <c r="BF294" s="141"/>
      <c r="BG294" s="141"/>
      <c r="BH294" s="141"/>
    </row>
    <row r="295" spans="1:60" outlineLevel="2" x14ac:dyDescent="0.2">
      <c r="A295" s="148"/>
      <c r="B295" s="149"/>
      <c r="C295" s="265" t="s">
        <v>885</v>
      </c>
      <c r="D295" s="266"/>
      <c r="E295" s="266"/>
      <c r="F295" s="266"/>
      <c r="G295" s="266"/>
      <c r="H295" s="152"/>
      <c r="I295" s="152"/>
      <c r="J295" s="152"/>
      <c r="K295" s="152"/>
      <c r="L295" s="152"/>
      <c r="M295" s="152"/>
      <c r="N295" s="151"/>
      <c r="O295" s="151"/>
      <c r="P295" s="151"/>
      <c r="Q295" s="151"/>
      <c r="R295" s="152"/>
      <c r="S295" s="152"/>
      <c r="T295" s="152"/>
      <c r="U295" s="152"/>
      <c r="V295" s="152"/>
      <c r="W295" s="152"/>
      <c r="X295" s="152"/>
      <c r="Y295" s="152"/>
      <c r="Z295" s="141"/>
      <c r="AA295" s="141"/>
      <c r="AB295" s="141"/>
      <c r="AC295" s="141"/>
      <c r="AD295" s="141"/>
      <c r="AE295" s="141"/>
      <c r="AF295" s="141"/>
      <c r="AG295" s="141" t="s">
        <v>239</v>
      </c>
      <c r="AH295" s="141"/>
      <c r="AI295" s="141"/>
      <c r="AJ295" s="141"/>
      <c r="AK295" s="141"/>
      <c r="AL295" s="141"/>
      <c r="AM295" s="141"/>
      <c r="AN295" s="141"/>
      <c r="AO295" s="141"/>
      <c r="AP295" s="141"/>
      <c r="AQ295" s="141"/>
      <c r="AR295" s="141"/>
      <c r="AS295" s="141"/>
      <c r="AT295" s="141"/>
      <c r="AU295" s="141"/>
      <c r="AV295" s="141"/>
      <c r="AW295" s="141"/>
      <c r="AX295" s="141"/>
      <c r="AY295" s="141"/>
      <c r="AZ295" s="141"/>
      <c r="BA295" s="141"/>
      <c r="BB295" s="141"/>
      <c r="BC295" s="141"/>
      <c r="BD295" s="141"/>
      <c r="BE295" s="141"/>
      <c r="BF295" s="141"/>
      <c r="BG295" s="141"/>
      <c r="BH295" s="141"/>
    </row>
    <row r="296" spans="1:60" x14ac:dyDescent="0.2">
      <c r="A296" s="157" t="s">
        <v>228</v>
      </c>
      <c r="B296" s="158" t="s">
        <v>150</v>
      </c>
      <c r="C296" s="180" t="s">
        <v>151</v>
      </c>
      <c r="D296" s="159"/>
      <c r="E296" s="160"/>
      <c r="F296" s="161"/>
      <c r="G296" s="161">
        <f>SUMIF(AG297:AG308,"&lt;&gt;NOR",G297:G308)</f>
        <v>0</v>
      </c>
      <c r="H296" s="161"/>
      <c r="I296" s="161">
        <f>SUM(I297:I308)</f>
        <v>0</v>
      </c>
      <c r="J296" s="161"/>
      <c r="K296" s="161">
        <f>SUM(K297:K308)</f>
        <v>0</v>
      </c>
      <c r="L296" s="161"/>
      <c r="M296" s="161">
        <f>SUM(M297:M308)</f>
        <v>0</v>
      </c>
      <c r="N296" s="160"/>
      <c r="O296" s="160">
        <f>SUM(O297:O308)</f>
        <v>0.09</v>
      </c>
      <c r="P296" s="160"/>
      <c r="Q296" s="160">
        <f>SUM(Q297:Q308)</f>
        <v>0</v>
      </c>
      <c r="R296" s="161"/>
      <c r="S296" s="161"/>
      <c r="T296" s="162"/>
      <c r="U296" s="156"/>
      <c r="V296" s="156">
        <f>SUM(V297:V308)</f>
        <v>615.73</v>
      </c>
      <c r="W296" s="156"/>
      <c r="X296" s="156"/>
      <c r="Y296" s="156"/>
      <c r="AG296" t="s">
        <v>229</v>
      </c>
    </row>
    <row r="297" spans="1:60" ht="67.5" outlineLevel="1" x14ac:dyDescent="0.2">
      <c r="A297" s="164">
        <v>52</v>
      </c>
      <c r="B297" s="165" t="s">
        <v>886</v>
      </c>
      <c r="C297" s="181" t="s">
        <v>887</v>
      </c>
      <c r="D297" s="166" t="s">
        <v>283</v>
      </c>
      <c r="E297" s="167">
        <v>2331.663</v>
      </c>
      <c r="F297" s="168"/>
      <c r="G297" s="169">
        <f>ROUND(E297*F297,2)</f>
        <v>0</v>
      </c>
      <c r="H297" s="168"/>
      <c r="I297" s="169">
        <f>ROUND(E297*H297,2)</f>
        <v>0</v>
      </c>
      <c r="J297" s="168"/>
      <c r="K297" s="169">
        <f>ROUND(E297*J297,2)</f>
        <v>0</v>
      </c>
      <c r="L297" s="169">
        <v>21</v>
      </c>
      <c r="M297" s="169">
        <f>G297*(1+L297/100)</f>
        <v>0</v>
      </c>
      <c r="N297" s="167">
        <v>4.0000000000000003E-5</v>
      </c>
      <c r="O297" s="167">
        <f>ROUND(E297*N297,2)</f>
        <v>0.09</v>
      </c>
      <c r="P297" s="167">
        <v>0</v>
      </c>
      <c r="Q297" s="167">
        <f>ROUND(E297*P297,2)</f>
        <v>0</v>
      </c>
      <c r="R297" s="169" t="s">
        <v>383</v>
      </c>
      <c r="S297" s="169" t="s">
        <v>234</v>
      </c>
      <c r="T297" s="170" t="s">
        <v>234</v>
      </c>
      <c r="U297" s="152">
        <v>0.26300000000000001</v>
      </c>
      <c r="V297" s="152">
        <f>ROUND(E297*U297,2)</f>
        <v>613.23</v>
      </c>
      <c r="W297" s="152"/>
      <c r="X297" s="152" t="s">
        <v>285</v>
      </c>
      <c r="Y297" s="152" t="s">
        <v>236</v>
      </c>
      <c r="Z297" s="141"/>
      <c r="AA297" s="141"/>
      <c r="AB297" s="141"/>
      <c r="AC297" s="141"/>
      <c r="AD297" s="141"/>
      <c r="AE297" s="141"/>
      <c r="AF297" s="141"/>
      <c r="AG297" s="141" t="s">
        <v>286</v>
      </c>
      <c r="AH297" s="141"/>
      <c r="AI297" s="141"/>
      <c r="AJ297" s="141"/>
      <c r="AK297" s="141"/>
      <c r="AL297" s="141"/>
      <c r="AM297" s="141"/>
      <c r="AN297" s="141"/>
      <c r="AO297" s="141"/>
      <c r="AP297" s="141"/>
      <c r="AQ297" s="141"/>
      <c r="AR297" s="141"/>
      <c r="AS297" s="141"/>
      <c r="AT297" s="141"/>
      <c r="AU297" s="141"/>
      <c r="AV297" s="141"/>
      <c r="AW297" s="141"/>
      <c r="AX297" s="141"/>
      <c r="AY297" s="141"/>
      <c r="AZ297" s="141"/>
      <c r="BA297" s="141"/>
      <c r="BB297" s="141"/>
      <c r="BC297" s="141"/>
      <c r="BD297" s="141"/>
      <c r="BE297" s="141"/>
      <c r="BF297" s="141"/>
      <c r="BG297" s="141"/>
      <c r="BH297" s="141"/>
    </row>
    <row r="298" spans="1:60" outlineLevel="2" x14ac:dyDescent="0.2">
      <c r="A298" s="148"/>
      <c r="B298" s="149"/>
      <c r="C298" s="182" t="s">
        <v>888</v>
      </c>
      <c r="D298" s="154"/>
      <c r="E298" s="155">
        <v>390.25</v>
      </c>
      <c r="F298" s="152"/>
      <c r="G298" s="152"/>
      <c r="H298" s="152"/>
      <c r="I298" s="152"/>
      <c r="J298" s="152"/>
      <c r="K298" s="152"/>
      <c r="L298" s="152"/>
      <c r="M298" s="152"/>
      <c r="N298" s="151"/>
      <c r="O298" s="151"/>
      <c r="P298" s="151"/>
      <c r="Q298" s="151"/>
      <c r="R298" s="152"/>
      <c r="S298" s="152"/>
      <c r="T298" s="152"/>
      <c r="U298" s="152"/>
      <c r="V298" s="152"/>
      <c r="W298" s="152"/>
      <c r="X298" s="152"/>
      <c r="Y298" s="152"/>
      <c r="Z298" s="141"/>
      <c r="AA298" s="141"/>
      <c r="AB298" s="141"/>
      <c r="AC298" s="141"/>
      <c r="AD298" s="141"/>
      <c r="AE298" s="141"/>
      <c r="AF298" s="141"/>
      <c r="AG298" s="141" t="s">
        <v>241</v>
      </c>
      <c r="AH298" s="141">
        <v>0</v>
      </c>
      <c r="AI298" s="141"/>
      <c r="AJ298" s="141"/>
      <c r="AK298" s="141"/>
      <c r="AL298" s="141"/>
      <c r="AM298" s="141"/>
      <c r="AN298" s="141"/>
      <c r="AO298" s="141"/>
      <c r="AP298" s="141"/>
      <c r="AQ298" s="141"/>
      <c r="AR298" s="141"/>
      <c r="AS298" s="141"/>
      <c r="AT298" s="141"/>
      <c r="AU298" s="141"/>
      <c r="AV298" s="141"/>
      <c r="AW298" s="141"/>
      <c r="AX298" s="141"/>
      <c r="AY298" s="141"/>
      <c r="AZ298" s="141"/>
      <c r="BA298" s="141"/>
      <c r="BB298" s="141"/>
      <c r="BC298" s="141"/>
      <c r="BD298" s="141"/>
      <c r="BE298" s="141"/>
      <c r="BF298" s="141"/>
      <c r="BG298" s="141"/>
      <c r="BH298" s="141"/>
    </row>
    <row r="299" spans="1:60" outlineLevel="3" x14ac:dyDescent="0.2">
      <c r="A299" s="148"/>
      <c r="B299" s="149"/>
      <c r="C299" s="182" t="s">
        <v>889</v>
      </c>
      <c r="D299" s="154"/>
      <c r="E299" s="155">
        <v>261.44159999999999</v>
      </c>
      <c r="F299" s="152"/>
      <c r="G299" s="152"/>
      <c r="H299" s="152"/>
      <c r="I299" s="152"/>
      <c r="J299" s="152"/>
      <c r="K299" s="152"/>
      <c r="L299" s="152"/>
      <c r="M299" s="152"/>
      <c r="N299" s="151"/>
      <c r="O299" s="151"/>
      <c r="P299" s="151"/>
      <c r="Q299" s="151"/>
      <c r="R299" s="152"/>
      <c r="S299" s="152"/>
      <c r="T299" s="152"/>
      <c r="U299" s="152"/>
      <c r="V299" s="152"/>
      <c r="W299" s="152"/>
      <c r="X299" s="152"/>
      <c r="Y299" s="152"/>
      <c r="Z299" s="141"/>
      <c r="AA299" s="141"/>
      <c r="AB299" s="141"/>
      <c r="AC299" s="141"/>
      <c r="AD299" s="141"/>
      <c r="AE299" s="141"/>
      <c r="AF299" s="141"/>
      <c r="AG299" s="141" t="s">
        <v>241</v>
      </c>
      <c r="AH299" s="141">
        <v>0</v>
      </c>
      <c r="AI299" s="141"/>
      <c r="AJ299" s="141"/>
      <c r="AK299" s="141"/>
      <c r="AL299" s="141"/>
      <c r="AM299" s="141"/>
      <c r="AN299" s="141"/>
      <c r="AO299" s="141"/>
      <c r="AP299" s="141"/>
      <c r="AQ299" s="141"/>
      <c r="AR299" s="141"/>
      <c r="AS299" s="141"/>
      <c r="AT299" s="141"/>
      <c r="AU299" s="141"/>
      <c r="AV299" s="141"/>
      <c r="AW299" s="141"/>
      <c r="AX299" s="141"/>
      <c r="AY299" s="141"/>
      <c r="AZ299" s="141"/>
      <c r="BA299" s="141"/>
      <c r="BB299" s="141"/>
      <c r="BC299" s="141"/>
      <c r="BD299" s="141"/>
      <c r="BE299" s="141"/>
      <c r="BF299" s="141"/>
      <c r="BG299" s="141"/>
      <c r="BH299" s="141"/>
    </row>
    <row r="300" spans="1:60" outlineLevel="3" x14ac:dyDescent="0.2">
      <c r="A300" s="148"/>
      <c r="B300" s="149"/>
      <c r="C300" s="182" t="s">
        <v>890</v>
      </c>
      <c r="D300" s="154"/>
      <c r="E300" s="155">
        <v>29.417000000000002</v>
      </c>
      <c r="F300" s="152"/>
      <c r="G300" s="152"/>
      <c r="H300" s="152"/>
      <c r="I300" s="152"/>
      <c r="J300" s="152"/>
      <c r="K300" s="152"/>
      <c r="L300" s="152"/>
      <c r="M300" s="152"/>
      <c r="N300" s="151"/>
      <c r="O300" s="151"/>
      <c r="P300" s="151"/>
      <c r="Q300" s="151"/>
      <c r="R300" s="152"/>
      <c r="S300" s="152"/>
      <c r="T300" s="152"/>
      <c r="U300" s="152"/>
      <c r="V300" s="152"/>
      <c r="W300" s="152"/>
      <c r="X300" s="152"/>
      <c r="Y300" s="152"/>
      <c r="Z300" s="141"/>
      <c r="AA300" s="141"/>
      <c r="AB300" s="141"/>
      <c r="AC300" s="141"/>
      <c r="AD300" s="141"/>
      <c r="AE300" s="141"/>
      <c r="AF300" s="141"/>
      <c r="AG300" s="141" t="s">
        <v>241</v>
      </c>
      <c r="AH300" s="141">
        <v>0</v>
      </c>
      <c r="AI300" s="141"/>
      <c r="AJ300" s="141"/>
      <c r="AK300" s="141"/>
      <c r="AL300" s="141"/>
      <c r="AM300" s="141"/>
      <c r="AN300" s="141"/>
      <c r="AO300" s="141"/>
      <c r="AP300" s="141"/>
      <c r="AQ300" s="141"/>
      <c r="AR300" s="141"/>
      <c r="AS300" s="141"/>
      <c r="AT300" s="141"/>
      <c r="AU300" s="141"/>
      <c r="AV300" s="141"/>
      <c r="AW300" s="141"/>
      <c r="AX300" s="141"/>
      <c r="AY300" s="141"/>
      <c r="AZ300" s="141"/>
      <c r="BA300" s="141"/>
      <c r="BB300" s="141"/>
      <c r="BC300" s="141"/>
      <c r="BD300" s="141"/>
      <c r="BE300" s="141"/>
      <c r="BF300" s="141"/>
      <c r="BG300" s="141"/>
      <c r="BH300" s="141"/>
    </row>
    <row r="301" spans="1:60" outlineLevel="3" x14ac:dyDescent="0.2">
      <c r="A301" s="148"/>
      <c r="B301" s="149"/>
      <c r="C301" s="182" t="s">
        <v>891</v>
      </c>
      <c r="D301" s="154"/>
      <c r="E301" s="155">
        <v>32.7684</v>
      </c>
      <c r="F301" s="152"/>
      <c r="G301" s="152"/>
      <c r="H301" s="152"/>
      <c r="I301" s="152"/>
      <c r="J301" s="152"/>
      <c r="K301" s="152"/>
      <c r="L301" s="152"/>
      <c r="M301" s="152"/>
      <c r="N301" s="151"/>
      <c r="O301" s="151"/>
      <c r="P301" s="151"/>
      <c r="Q301" s="151"/>
      <c r="R301" s="152"/>
      <c r="S301" s="152"/>
      <c r="T301" s="152"/>
      <c r="U301" s="152"/>
      <c r="V301" s="152"/>
      <c r="W301" s="152"/>
      <c r="X301" s="152"/>
      <c r="Y301" s="152"/>
      <c r="Z301" s="141"/>
      <c r="AA301" s="141"/>
      <c r="AB301" s="141"/>
      <c r="AC301" s="141"/>
      <c r="AD301" s="141"/>
      <c r="AE301" s="141"/>
      <c r="AF301" s="141"/>
      <c r="AG301" s="141" t="s">
        <v>241</v>
      </c>
      <c r="AH301" s="141">
        <v>0</v>
      </c>
      <c r="AI301" s="141"/>
      <c r="AJ301" s="141"/>
      <c r="AK301" s="141"/>
      <c r="AL301" s="141"/>
      <c r="AM301" s="141"/>
      <c r="AN301" s="141"/>
      <c r="AO301" s="141"/>
      <c r="AP301" s="141"/>
      <c r="AQ301" s="141"/>
      <c r="AR301" s="141"/>
      <c r="AS301" s="141"/>
      <c r="AT301" s="141"/>
      <c r="AU301" s="141"/>
      <c r="AV301" s="141"/>
      <c r="AW301" s="141"/>
      <c r="AX301" s="141"/>
      <c r="AY301" s="141"/>
      <c r="AZ301" s="141"/>
      <c r="BA301" s="141"/>
      <c r="BB301" s="141"/>
      <c r="BC301" s="141"/>
      <c r="BD301" s="141"/>
      <c r="BE301" s="141"/>
      <c r="BF301" s="141"/>
      <c r="BG301" s="141"/>
      <c r="BH301" s="141"/>
    </row>
    <row r="302" spans="1:60" outlineLevel="3" x14ac:dyDescent="0.2">
      <c r="A302" s="148"/>
      <c r="B302" s="149"/>
      <c r="C302" s="182" t="s">
        <v>892</v>
      </c>
      <c r="D302" s="154"/>
      <c r="E302" s="155">
        <v>216.29</v>
      </c>
      <c r="F302" s="152"/>
      <c r="G302" s="152"/>
      <c r="H302" s="152"/>
      <c r="I302" s="152"/>
      <c r="J302" s="152"/>
      <c r="K302" s="152"/>
      <c r="L302" s="152"/>
      <c r="M302" s="152"/>
      <c r="N302" s="151"/>
      <c r="O302" s="151"/>
      <c r="P302" s="151"/>
      <c r="Q302" s="151"/>
      <c r="R302" s="152"/>
      <c r="S302" s="152"/>
      <c r="T302" s="152"/>
      <c r="U302" s="152"/>
      <c r="V302" s="152"/>
      <c r="W302" s="152"/>
      <c r="X302" s="152"/>
      <c r="Y302" s="152"/>
      <c r="Z302" s="141"/>
      <c r="AA302" s="141"/>
      <c r="AB302" s="141"/>
      <c r="AC302" s="141"/>
      <c r="AD302" s="141"/>
      <c r="AE302" s="141"/>
      <c r="AF302" s="141"/>
      <c r="AG302" s="141" t="s">
        <v>241</v>
      </c>
      <c r="AH302" s="141">
        <v>0</v>
      </c>
      <c r="AI302" s="141"/>
      <c r="AJ302" s="141"/>
      <c r="AK302" s="141"/>
      <c r="AL302" s="141"/>
      <c r="AM302" s="141"/>
      <c r="AN302" s="141"/>
      <c r="AO302" s="141"/>
      <c r="AP302" s="141"/>
      <c r="AQ302" s="141"/>
      <c r="AR302" s="141"/>
      <c r="AS302" s="141"/>
      <c r="AT302" s="141"/>
      <c r="AU302" s="141"/>
      <c r="AV302" s="141"/>
      <c r="AW302" s="141"/>
      <c r="AX302" s="141"/>
      <c r="AY302" s="141"/>
      <c r="AZ302" s="141"/>
      <c r="BA302" s="141"/>
      <c r="BB302" s="141"/>
      <c r="BC302" s="141"/>
      <c r="BD302" s="141"/>
      <c r="BE302" s="141"/>
      <c r="BF302" s="141"/>
      <c r="BG302" s="141"/>
      <c r="BH302" s="141"/>
    </row>
    <row r="303" spans="1:60" outlineLevel="3" x14ac:dyDescent="0.2">
      <c r="A303" s="148"/>
      <c r="B303" s="149"/>
      <c r="C303" s="182" t="s">
        <v>727</v>
      </c>
      <c r="D303" s="154"/>
      <c r="E303" s="155">
        <v>44.8</v>
      </c>
      <c r="F303" s="152"/>
      <c r="G303" s="152"/>
      <c r="H303" s="152"/>
      <c r="I303" s="152"/>
      <c r="J303" s="152"/>
      <c r="K303" s="152"/>
      <c r="L303" s="152"/>
      <c r="M303" s="152"/>
      <c r="N303" s="151"/>
      <c r="O303" s="151"/>
      <c r="P303" s="151"/>
      <c r="Q303" s="151"/>
      <c r="R303" s="152"/>
      <c r="S303" s="152"/>
      <c r="T303" s="152"/>
      <c r="U303" s="152"/>
      <c r="V303" s="152"/>
      <c r="W303" s="152"/>
      <c r="X303" s="152"/>
      <c r="Y303" s="152"/>
      <c r="Z303" s="141"/>
      <c r="AA303" s="141"/>
      <c r="AB303" s="141"/>
      <c r="AC303" s="141"/>
      <c r="AD303" s="141"/>
      <c r="AE303" s="141"/>
      <c r="AF303" s="141"/>
      <c r="AG303" s="141" t="s">
        <v>241</v>
      </c>
      <c r="AH303" s="141">
        <v>0</v>
      </c>
      <c r="AI303" s="141"/>
      <c r="AJ303" s="141"/>
      <c r="AK303" s="141"/>
      <c r="AL303" s="141"/>
      <c r="AM303" s="141"/>
      <c r="AN303" s="141"/>
      <c r="AO303" s="141"/>
      <c r="AP303" s="141"/>
      <c r="AQ303" s="141"/>
      <c r="AR303" s="141"/>
      <c r="AS303" s="141"/>
      <c r="AT303" s="141"/>
      <c r="AU303" s="141"/>
      <c r="AV303" s="141"/>
      <c r="AW303" s="141"/>
      <c r="AX303" s="141"/>
      <c r="AY303" s="141"/>
      <c r="AZ303" s="141"/>
      <c r="BA303" s="141"/>
      <c r="BB303" s="141"/>
      <c r="BC303" s="141"/>
      <c r="BD303" s="141"/>
      <c r="BE303" s="141"/>
      <c r="BF303" s="141"/>
      <c r="BG303" s="141"/>
      <c r="BH303" s="141"/>
    </row>
    <row r="304" spans="1:60" outlineLevel="3" x14ac:dyDescent="0.2">
      <c r="A304" s="148"/>
      <c r="B304" s="149"/>
      <c r="C304" s="182" t="s">
        <v>893</v>
      </c>
      <c r="D304" s="154"/>
      <c r="E304" s="155">
        <v>680.3</v>
      </c>
      <c r="F304" s="152"/>
      <c r="G304" s="152"/>
      <c r="H304" s="152"/>
      <c r="I304" s="152"/>
      <c r="J304" s="152"/>
      <c r="K304" s="152"/>
      <c r="L304" s="152"/>
      <c r="M304" s="152"/>
      <c r="N304" s="151"/>
      <c r="O304" s="151"/>
      <c r="P304" s="151"/>
      <c r="Q304" s="151"/>
      <c r="R304" s="152"/>
      <c r="S304" s="152"/>
      <c r="T304" s="152"/>
      <c r="U304" s="152"/>
      <c r="V304" s="152"/>
      <c r="W304" s="152"/>
      <c r="X304" s="152"/>
      <c r="Y304" s="152"/>
      <c r="Z304" s="141"/>
      <c r="AA304" s="141"/>
      <c r="AB304" s="141"/>
      <c r="AC304" s="141"/>
      <c r="AD304" s="141"/>
      <c r="AE304" s="141"/>
      <c r="AF304" s="141"/>
      <c r="AG304" s="141" t="s">
        <v>241</v>
      </c>
      <c r="AH304" s="141">
        <v>0</v>
      </c>
      <c r="AI304" s="141"/>
      <c r="AJ304" s="141"/>
      <c r="AK304" s="141"/>
      <c r="AL304" s="141"/>
      <c r="AM304" s="141"/>
      <c r="AN304" s="141"/>
      <c r="AO304" s="141"/>
      <c r="AP304" s="141"/>
      <c r="AQ304" s="141"/>
      <c r="AR304" s="141"/>
      <c r="AS304" s="141"/>
      <c r="AT304" s="141"/>
      <c r="AU304" s="141"/>
      <c r="AV304" s="141"/>
      <c r="AW304" s="141"/>
      <c r="AX304" s="141"/>
      <c r="AY304" s="141"/>
      <c r="AZ304" s="141"/>
      <c r="BA304" s="141"/>
      <c r="BB304" s="141"/>
      <c r="BC304" s="141"/>
      <c r="BD304" s="141"/>
      <c r="BE304" s="141"/>
      <c r="BF304" s="141"/>
      <c r="BG304" s="141"/>
      <c r="BH304" s="141"/>
    </row>
    <row r="305" spans="1:60" outlineLevel="3" x14ac:dyDescent="0.2">
      <c r="A305" s="148"/>
      <c r="B305" s="149"/>
      <c r="C305" s="182" t="s">
        <v>894</v>
      </c>
      <c r="D305" s="154"/>
      <c r="E305" s="155">
        <v>600.17999999999995</v>
      </c>
      <c r="F305" s="152"/>
      <c r="G305" s="152"/>
      <c r="H305" s="152"/>
      <c r="I305" s="152"/>
      <c r="J305" s="152"/>
      <c r="K305" s="152"/>
      <c r="L305" s="152"/>
      <c r="M305" s="152"/>
      <c r="N305" s="151"/>
      <c r="O305" s="151"/>
      <c r="P305" s="151"/>
      <c r="Q305" s="151"/>
      <c r="R305" s="152"/>
      <c r="S305" s="152"/>
      <c r="T305" s="152"/>
      <c r="U305" s="152"/>
      <c r="V305" s="152"/>
      <c r="W305" s="152"/>
      <c r="X305" s="152"/>
      <c r="Y305" s="152"/>
      <c r="Z305" s="141"/>
      <c r="AA305" s="141"/>
      <c r="AB305" s="141"/>
      <c r="AC305" s="141"/>
      <c r="AD305" s="141"/>
      <c r="AE305" s="141"/>
      <c r="AF305" s="141"/>
      <c r="AG305" s="141" t="s">
        <v>241</v>
      </c>
      <c r="AH305" s="141">
        <v>0</v>
      </c>
      <c r="AI305" s="141"/>
      <c r="AJ305" s="141"/>
      <c r="AK305" s="141"/>
      <c r="AL305" s="141"/>
      <c r="AM305" s="141"/>
      <c r="AN305" s="141"/>
      <c r="AO305" s="141"/>
      <c r="AP305" s="141"/>
      <c r="AQ305" s="141"/>
      <c r="AR305" s="141"/>
      <c r="AS305" s="141"/>
      <c r="AT305" s="141"/>
      <c r="AU305" s="141"/>
      <c r="AV305" s="141"/>
      <c r="AW305" s="141"/>
      <c r="AX305" s="141"/>
      <c r="AY305" s="141"/>
      <c r="AZ305" s="141"/>
      <c r="BA305" s="141"/>
      <c r="BB305" s="141"/>
      <c r="BC305" s="141"/>
      <c r="BD305" s="141"/>
      <c r="BE305" s="141"/>
      <c r="BF305" s="141"/>
      <c r="BG305" s="141"/>
      <c r="BH305" s="141"/>
    </row>
    <row r="306" spans="1:60" outlineLevel="3" x14ac:dyDescent="0.2">
      <c r="A306" s="148"/>
      <c r="B306" s="149"/>
      <c r="C306" s="182" t="s">
        <v>895</v>
      </c>
      <c r="D306" s="154"/>
      <c r="E306" s="155">
        <v>70.855999999999995</v>
      </c>
      <c r="F306" s="152"/>
      <c r="G306" s="152"/>
      <c r="H306" s="152"/>
      <c r="I306" s="152"/>
      <c r="J306" s="152"/>
      <c r="K306" s="152"/>
      <c r="L306" s="152"/>
      <c r="M306" s="152"/>
      <c r="N306" s="151"/>
      <c r="O306" s="151"/>
      <c r="P306" s="151"/>
      <c r="Q306" s="151"/>
      <c r="R306" s="152"/>
      <c r="S306" s="152"/>
      <c r="T306" s="152"/>
      <c r="U306" s="152"/>
      <c r="V306" s="152"/>
      <c r="W306" s="152"/>
      <c r="X306" s="152"/>
      <c r="Y306" s="152"/>
      <c r="Z306" s="141"/>
      <c r="AA306" s="141"/>
      <c r="AB306" s="141"/>
      <c r="AC306" s="141"/>
      <c r="AD306" s="141"/>
      <c r="AE306" s="141"/>
      <c r="AF306" s="141"/>
      <c r="AG306" s="141" t="s">
        <v>241</v>
      </c>
      <c r="AH306" s="141">
        <v>0</v>
      </c>
      <c r="AI306" s="141"/>
      <c r="AJ306" s="141"/>
      <c r="AK306" s="141"/>
      <c r="AL306" s="141"/>
      <c r="AM306" s="141"/>
      <c r="AN306" s="141"/>
      <c r="AO306" s="141"/>
      <c r="AP306" s="141"/>
      <c r="AQ306" s="141"/>
      <c r="AR306" s="141"/>
      <c r="AS306" s="141"/>
      <c r="AT306" s="141"/>
      <c r="AU306" s="141"/>
      <c r="AV306" s="141"/>
      <c r="AW306" s="141"/>
      <c r="AX306" s="141"/>
      <c r="AY306" s="141"/>
      <c r="AZ306" s="141"/>
      <c r="BA306" s="141"/>
      <c r="BB306" s="141"/>
      <c r="BC306" s="141"/>
      <c r="BD306" s="141"/>
      <c r="BE306" s="141"/>
      <c r="BF306" s="141"/>
      <c r="BG306" s="141"/>
      <c r="BH306" s="141"/>
    </row>
    <row r="307" spans="1:60" outlineLevel="3" x14ac:dyDescent="0.2">
      <c r="A307" s="148"/>
      <c r="B307" s="149"/>
      <c r="C307" s="182" t="s">
        <v>896</v>
      </c>
      <c r="D307" s="154"/>
      <c r="E307" s="155">
        <v>5.36</v>
      </c>
      <c r="F307" s="152"/>
      <c r="G307" s="152"/>
      <c r="H307" s="152"/>
      <c r="I307" s="152"/>
      <c r="J307" s="152"/>
      <c r="K307" s="152"/>
      <c r="L307" s="152"/>
      <c r="M307" s="152"/>
      <c r="N307" s="151"/>
      <c r="O307" s="151"/>
      <c r="P307" s="151"/>
      <c r="Q307" s="151"/>
      <c r="R307" s="152"/>
      <c r="S307" s="152"/>
      <c r="T307" s="152"/>
      <c r="U307" s="152"/>
      <c r="V307" s="152"/>
      <c r="W307" s="152"/>
      <c r="X307" s="152"/>
      <c r="Y307" s="152"/>
      <c r="Z307" s="141"/>
      <c r="AA307" s="141"/>
      <c r="AB307" s="141"/>
      <c r="AC307" s="141"/>
      <c r="AD307" s="141"/>
      <c r="AE307" s="141"/>
      <c r="AF307" s="141"/>
      <c r="AG307" s="141" t="s">
        <v>241</v>
      </c>
      <c r="AH307" s="141">
        <v>0</v>
      </c>
      <c r="AI307" s="141"/>
      <c r="AJ307" s="141"/>
      <c r="AK307" s="141"/>
      <c r="AL307" s="141"/>
      <c r="AM307" s="141"/>
      <c r="AN307" s="141"/>
      <c r="AO307" s="141"/>
      <c r="AP307" s="141"/>
      <c r="AQ307" s="141"/>
      <c r="AR307" s="141"/>
      <c r="AS307" s="141"/>
      <c r="AT307" s="141"/>
      <c r="AU307" s="141"/>
      <c r="AV307" s="141"/>
      <c r="AW307" s="141"/>
      <c r="AX307" s="141"/>
      <c r="AY307" s="141"/>
      <c r="AZ307" s="141"/>
      <c r="BA307" s="141"/>
      <c r="BB307" s="141"/>
      <c r="BC307" s="141"/>
      <c r="BD307" s="141"/>
      <c r="BE307" s="141"/>
      <c r="BF307" s="141"/>
      <c r="BG307" s="141"/>
      <c r="BH307" s="141"/>
    </row>
    <row r="308" spans="1:60" ht="33.75" outlineLevel="1" x14ac:dyDescent="0.2">
      <c r="A308" s="172">
        <v>53</v>
      </c>
      <c r="B308" s="173" t="s">
        <v>897</v>
      </c>
      <c r="C308" s="183" t="s">
        <v>898</v>
      </c>
      <c r="D308" s="174" t="s">
        <v>317</v>
      </c>
      <c r="E308" s="175">
        <v>10</v>
      </c>
      <c r="F308" s="176"/>
      <c r="G308" s="177">
        <f>ROUND(E308*F308,2)</f>
        <v>0</v>
      </c>
      <c r="H308" s="176"/>
      <c r="I308" s="177">
        <f>ROUND(E308*H308,2)</f>
        <v>0</v>
      </c>
      <c r="J308" s="176"/>
      <c r="K308" s="177">
        <f>ROUND(E308*J308,2)</f>
        <v>0</v>
      </c>
      <c r="L308" s="177">
        <v>21</v>
      </c>
      <c r="M308" s="177">
        <f>G308*(1+L308/100)</f>
        <v>0</v>
      </c>
      <c r="N308" s="175">
        <v>0</v>
      </c>
      <c r="O308" s="175">
        <f>ROUND(E308*N308,2)</f>
        <v>0</v>
      </c>
      <c r="P308" s="175">
        <v>0</v>
      </c>
      <c r="Q308" s="175">
        <f>ROUND(E308*P308,2)</f>
        <v>0</v>
      </c>
      <c r="R308" s="177"/>
      <c r="S308" s="177" t="s">
        <v>267</v>
      </c>
      <c r="T308" s="178" t="s">
        <v>275</v>
      </c>
      <c r="U308" s="152">
        <v>0.25</v>
      </c>
      <c r="V308" s="152">
        <f>ROUND(E308*U308,2)</f>
        <v>2.5</v>
      </c>
      <c r="W308" s="152"/>
      <c r="X308" s="152" t="s">
        <v>285</v>
      </c>
      <c r="Y308" s="152" t="s">
        <v>236</v>
      </c>
      <c r="Z308" s="141"/>
      <c r="AA308" s="141"/>
      <c r="AB308" s="141"/>
      <c r="AC308" s="141"/>
      <c r="AD308" s="141"/>
      <c r="AE308" s="141"/>
      <c r="AF308" s="141"/>
      <c r="AG308" s="141" t="s">
        <v>286</v>
      </c>
      <c r="AH308" s="141"/>
      <c r="AI308" s="141"/>
      <c r="AJ308" s="141"/>
      <c r="AK308" s="141"/>
      <c r="AL308" s="141"/>
      <c r="AM308" s="141"/>
      <c r="AN308" s="141"/>
      <c r="AO308" s="141"/>
      <c r="AP308" s="141"/>
      <c r="AQ308" s="141"/>
      <c r="AR308" s="141"/>
      <c r="AS308" s="141"/>
      <c r="AT308" s="141"/>
      <c r="AU308" s="141"/>
      <c r="AV308" s="141"/>
      <c r="AW308" s="141"/>
      <c r="AX308" s="141"/>
      <c r="AY308" s="141"/>
      <c r="AZ308" s="141"/>
      <c r="BA308" s="141"/>
      <c r="BB308" s="141"/>
      <c r="BC308" s="141"/>
      <c r="BD308" s="141"/>
      <c r="BE308" s="141"/>
      <c r="BF308" s="141"/>
      <c r="BG308" s="141"/>
      <c r="BH308" s="141"/>
    </row>
    <row r="309" spans="1:60" x14ac:dyDescent="0.2">
      <c r="A309" s="157" t="s">
        <v>228</v>
      </c>
      <c r="B309" s="158" t="s">
        <v>154</v>
      </c>
      <c r="C309" s="180" t="s">
        <v>155</v>
      </c>
      <c r="D309" s="159"/>
      <c r="E309" s="160"/>
      <c r="F309" s="161"/>
      <c r="G309" s="161">
        <f>SUMIF(AG310:AG311,"&lt;&gt;NOR",G310:G311)</f>
        <v>0</v>
      </c>
      <c r="H309" s="161"/>
      <c r="I309" s="161">
        <f>SUM(I310:I311)</f>
        <v>0</v>
      </c>
      <c r="J309" s="161"/>
      <c r="K309" s="161">
        <f>SUM(K310:K311)</f>
        <v>0</v>
      </c>
      <c r="L309" s="161"/>
      <c r="M309" s="161">
        <f>SUM(M310:M311)</f>
        <v>0</v>
      </c>
      <c r="N309" s="160"/>
      <c r="O309" s="160">
        <f>SUM(O310:O311)</f>
        <v>0</v>
      </c>
      <c r="P309" s="160"/>
      <c r="Q309" s="160">
        <f>SUM(Q310:Q311)</f>
        <v>0</v>
      </c>
      <c r="R309" s="161"/>
      <c r="S309" s="161"/>
      <c r="T309" s="162"/>
      <c r="U309" s="156"/>
      <c r="V309" s="156">
        <f>SUM(V310:V311)</f>
        <v>250.07999999999998</v>
      </c>
      <c r="W309" s="156"/>
      <c r="X309" s="156"/>
      <c r="Y309" s="156"/>
      <c r="AG309" t="s">
        <v>229</v>
      </c>
    </row>
    <row r="310" spans="1:60" outlineLevel="1" x14ac:dyDescent="0.2">
      <c r="A310" s="172">
        <v>54</v>
      </c>
      <c r="B310" s="173" t="s">
        <v>899</v>
      </c>
      <c r="C310" s="183" t="s">
        <v>900</v>
      </c>
      <c r="D310" s="174" t="s">
        <v>274</v>
      </c>
      <c r="E310" s="175">
        <v>567.07943999999998</v>
      </c>
      <c r="F310" s="176"/>
      <c r="G310" s="177">
        <f>ROUND(E310*F310,2)</f>
        <v>0</v>
      </c>
      <c r="H310" s="176"/>
      <c r="I310" s="177">
        <f>ROUND(E310*H310,2)</f>
        <v>0</v>
      </c>
      <c r="J310" s="176"/>
      <c r="K310" s="177">
        <f>ROUND(E310*J310,2)</f>
        <v>0</v>
      </c>
      <c r="L310" s="177">
        <v>21</v>
      </c>
      <c r="M310" s="177">
        <f>G310*(1+L310/100)</f>
        <v>0</v>
      </c>
      <c r="N310" s="175">
        <v>0</v>
      </c>
      <c r="O310" s="175">
        <f>ROUND(E310*N310,2)</f>
        <v>0</v>
      </c>
      <c r="P310" s="175">
        <v>0</v>
      </c>
      <c r="Q310" s="175">
        <f>ROUND(E310*P310,2)</f>
        <v>0</v>
      </c>
      <c r="R310" s="177"/>
      <c r="S310" s="177" t="s">
        <v>234</v>
      </c>
      <c r="T310" s="178" t="s">
        <v>234</v>
      </c>
      <c r="U310" s="152">
        <v>0.127</v>
      </c>
      <c r="V310" s="152">
        <f>ROUND(E310*U310,2)</f>
        <v>72.02</v>
      </c>
      <c r="W310" s="152"/>
      <c r="X310" s="152" t="s">
        <v>435</v>
      </c>
      <c r="Y310" s="152" t="s">
        <v>236</v>
      </c>
      <c r="Z310" s="141"/>
      <c r="AA310" s="141"/>
      <c r="AB310" s="141"/>
      <c r="AC310" s="141"/>
      <c r="AD310" s="141"/>
      <c r="AE310" s="141"/>
      <c r="AF310" s="141"/>
      <c r="AG310" s="141" t="s">
        <v>436</v>
      </c>
      <c r="AH310" s="141"/>
      <c r="AI310" s="141"/>
      <c r="AJ310" s="141"/>
      <c r="AK310" s="141"/>
      <c r="AL310" s="141"/>
      <c r="AM310" s="141"/>
      <c r="AN310" s="141"/>
      <c r="AO310" s="141"/>
      <c r="AP310" s="141"/>
      <c r="AQ310" s="141"/>
      <c r="AR310" s="141"/>
      <c r="AS310" s="141"/>
      <c r="AT310" s="141"/>
      <c r="AU310" s="141"/>
      <c r="AV310" s="141"/>
      <c r="AW310" s="141"/>
      <c r="AX310" s="141"/>
      <c r="AY310" s="141"/>
      <c r="AZ310" s="141"/>
      <c r="BA310" s="141"/>
      <c r="BB310" s="141"/>
      <c r="BC310" s="141"/>
      <c r="BD310" s="141"/>
      <c r="BE310" s="141"/>
      <c r="BF310" s="141"/>
      <c r="BG310" s="141"/>
      <c r="BH310" s="141"/>
    </row>
    <row r="311" spans="1:60" outlineLevel="1" x14ac:dyDescent="0.2">
      <c r="A311" s="172">
        <v>55</v>
      </c>
      <c r="B311" s="173" t="s">
        <v>901</v>
      </c>
      <c r="C311" s="183" t="s">
        <v>902</v>
      </c>
      <c r="D311" s="174" t="s">
        <v>274</v>
      </c>
      <c r="E311" s="175">
        <v>567.07943999999998</v>
      </c>
      <c r="F311" s="176"/>
      <c r="G311" s="177">
        <f>ROUND(E311*F311,2)</f>
        <v>0</v>
      </c>
      <c r="H311" s="176"/>
      <c r="I311" s="177">
        <f>ROUND(E311*H311,2)</f>
        <v>0</v>
      </c>
      <c r="J311" s="176"/>
      <c r="K311" s="177">
        <f>ROUND(E311*J311,2)</f>
        <v>0</v>
      </c>
      <c r="L311" s="177">
        <v>21</v>
      </c>
      <c r="M311" s="177">
        <f>G311*(1+L311/100)</f>
        <v>0</v>
      </c>
      <c r="N311" s="175">
        <v>0</v>
      </c>
      <c r="O311" s="175">
        <f>ROUND(E311*N311,2)</f>
        <v>0</v>
      </c>
      <c r="P311" s="175">
        <v>0</v>
      </c>
      <c r="Q311" s="175">
        <f>ROUND(E311*P311,2)</f>
        <v>0</v>
      </c>
      <c r="R311" s="177"/>
      <c r="S311" s="177" t="s">
        <v>234</v>
      </c>
      <c r="T311" s="178" t="s">
        <v>234</v>
      </c>
      <c r="U311" s="152">
        <v>0.314</v>
      </c>
      <c r="V311" s="152">
        <f>ROUND(E311*U311,2)</f>
        <v>178.06</v>
      </c>
      <c r="W311" s="152"/>
      <c r="X311" s="152" t="s">
        <v>435</v>
      </c>
      <c r="Y311" s="152" t="s">
        <v>236</v>
      </c>
      <c r="Z311" s="141"/>
      <c r="AA311" s="141"/>
      <c r="AB311" s="141"/>
      <c r="AC311" s="141"/>
      <c r="AD311" s="141"/>
      <c r="AE311" s="141"/>
      <c r="AF311" s="141"/>
      <c r="AG311" s="141" t="s">
        <v>436</v>
      </c>
      <c r="AH311" s="141"/>
      <c r="AI311" s="141"/>
      <c r="AJ311" s="141"/>
      <c r="AK311" s="141"/>
      <c r="AL311" s="141"/>
      <c r="AM311" s="141"/>
      <c r="AN311" s="141"/>
      <c r="AO311" s="141"/>
      <c r="AP311" s="141"/>
      <c r="AQ311" s="141"/>
      <c r="AR311" s="141"/>
      <c r="AS311" s="141"/>
      <c r="AT311" s="141"/>
      <c r="AU311" s="141"/>
      <c r="AV311" s="141"/>
      <c r="AW311" s="141"/>
      <c r="AX311" s="141"/>
      <c r="AY311" s="141"/>
      <c r="AZ311" s="141"/>
      <c r="BA311" s="141"/>
      <c r="BB311" s="141"/>
      <c r="BC311" s="141"/>
      <c r="BD311" s="141"/>
      <c r="BE311" s="141"/>
      <c r="BF311" s="141"/>
      <c r="BG311" s="141"/>
      <c r="BH311" s="141"/>
    </row>
    <row r="312" spans="1:60" x14ac:dyDescent="0.2">
      <c r="A312" s="157" t="s">
        <v>228</v>
      </c>
      <c r="B312" s="158" t="s">
        <v>160</v>
      </c>
      <c r="C312" s="180" t="s">
        <v>161</v>
      </c>
      <c r="D312" s="159"/>
      <c r="E312" s="160"/>
      <c r="F312" s="161"/>
      <c r="G312" s="161">
        <f>SUMIF(AG313:AG322,"&lt;&gt;NOR",G313:G322)</f>
        <v>0</v>
      </c>
      <c r="H312" s="161"/>
      <c r="I312" s="161">
        <f>SUM(I313:I322)</f>
        <v>0</v>
      </c>
      <c r="J312" s="161"/>
      <c r="K312" s="161">
        <f>SUM(K313:K322)</f>
        <v>0</v>
      </c>
      <c r="L312" s="161"/>
      <c r="M312" s="161">
        <f>SUM(M313:M322)</f>
        <v>0</v>
      </c>
      <c r="N312" s="160"/>
      <c r="O312" s="160">
        <f>SUM(O313:O322)</f>
        <v>4.2300000000000004</v>
      </c>
      <c r="P312" s="160"/>
      <c r="Q312" s="160">
        <f>SUM(Q313:Q322)</f>
        <v>0</v>
      </c>
      <c r="R312" s="161"/>
      <c r="S312" s="161"/>
      <c r="T312" s="162"/>
      <c r="U312" s="156"/>
      <c r="V312" s="156">
        <f>SUM(V313:V322)</f>
        <v>255</v>
      </c>
      <c r="W312" s="156"/>
      <c r="X312" s="156"/>
      <c r="Y312" s="156"/>
      <c r="AG312" t="s">
        <v>229</v>
      </c>
    </row>
    <row r="313" spans="1:60" outlineLevel="1" x14ac:dyDescent="0.2">
      <c r="A313" s="164">
        <v>56</v>
      </c>
      <c r="B313" s="165" t="s">
        <v>903</v>
      </c>
      <c r="C313" s="181" t="s">
        <v>904</v>
      </c>
      <c r="D313" s="166" t="s">
        <v>283</v>
      </c>
      <c r="E313" s="167">
        <v>910.73199999999997</v>
      </c>
      <c r="F313" s="168"/>
      <c r="G313" s="169">
        <f>ROUND(E313*F313,2)</f>
        <v>0</v>
      </c>
      <c r="H313" s="168"/>
      <c r="I313" s="169">
        <f>ROUND(E313*H313,2)</f>
        <v>0</v>
      </c>
      <c r="J313" s="168"/>
      <c r="K313" s="169">
        <f>ROUND(E313*J313,2)</f>
        <v>0</v>
      </c>
      <c r="L313" s="169">
        <v>21</v>
      </c>
      <c r="M313" s="169">
        <f>G313*(1+L313/100)</f>
        <v>0</v>
      </c>
      <c r="N313" s="167">
        <v>3.0000000000000001E-3</v>
      </c>
      <c r="O313" s="167">
        <f>ROUND(E313*N313,2)</f>
        <v>2.73</v>
      </c>
      <c r="P313" s="167">
        <v>0</v>
      </c>
      <c r="Q313" s="167">
        <f>ROUND(E313*P313,2)</f>
        <v>0</v>
      </c>
      <c r="R313" s="169" t="s">
        <v>905</v>
      </c>
      <c r="S313" s="169" t="s">
        <v>234</v>
      </c>
      <c r="T313" s="170" t="s">
        <v>234</v>
      </c>
      <c r="U313" s="152">
        <v>0.28000000000000003</v>
      </c>
      <c r="V313" s="152">
        <f>ROUND(E313*U313,2)</f>
        <v>255</v>
      </c>
      <c r="W313" s="152"/>
      <c r="X313" s="152" t="s">
        <v>285</v>
      </c>
      <c r="Y313" s="152" t="s">
        <v>236</v>
      </c>
      <c r="Z313" s="141"/>
      <c r="AA313" s="141"/>
      <c r="AB313" s="141"/>
      <c r="AC313" s="141"/>
      <c r="AD313" s="141"/>
      <c r="AE313" s="141"/>
      <c r="AF313" s="141"/>
      <c r="AG313" s="141" t="s">
        <v>286</v>
      </c>
      <c r="AH313" s="141"/>
      <c r="AI313" s="141"/>
      <c r="AJ313" s="141"/>
      <c r="AK313" s="141"/>
      <c r="AL313" s="141"/>
      <c r="AM313" s="141"/>
      <c r="AN313" s="141"/>
      <c r="AO313" s="141"/>
      <c r="AP313" s="141"/>
      <c r="AQ313" s="141"/>
      <c r="AR313" s="141"/>
      <c r="AS313" s="141"/>
      <c r="AT313" s="141"/>
      <c r="AU313" s="141"/>
      <c r="AV313" s="141"/>
      <c r="AW313" s="141"/>
      <c r="AX313" s="141"/>
      <c r="AY313" s="141"/>
      <c r="AZ313" s="141"/>
      <c r="BA313" s="141"/>
      <c r="BB313" s="141"/>
      <c r="BC313" s="141"/>
      <c r="BD313" s="141"/>
      <c r="BE313" s="141"/>
      <c r="BF313" s="141"/>
      <c r="BG313" s="141"/>
      <c r="BH313" s="141"/>
    </row>
    <row r="314" spans="1:60" outlineLevel="2" x14ac:dyDescent="0.2">
      <c r="A314" s="148"/>
      <c r="B314" s="149"/>
      <c r="C314" s="182" t="s">
        <v>659</v>
      </c>
      <c r="D314" s="154"/>
      <c r="E314" s="155"/>
      <c r="F314" s="152"/>
      <c r="G314" s="152"/>
      <c r="H314" s="152"/>
      <c r="I314" s="152"/>
      <c r="J314" s="152"/>
      <c r="K314" s="152"/>
      <c r="L314" s="152"/>
      <c r="M314" s="152"/>
      <c r="N314" s="151"/>
      <c r="O314" s="151"/>
      <c r="P314" s="151"/>
      <c r="Q314" s="151"/>
      <c r="R314" s="152"/>
      <c r="S314" s="152"/>
      <c r="T314" s="152"/>
      <c r="U314" s="152"/>
      <c r="V314" s="152"/>
      <c r="W314" s="152"/>
      <c r="X314" s="152"/>
      <c r="Y314" s="152"/>
      <c r="Z314" s="141"/>
      <c r="AA314" s="141"/>
      <c r="AB314" s="141"/>
      <c r="AC314" s="141"/>
      <c r="AD314" s="141"/>
      <c r="AE314" s="141"/>
      <c r="AF314" s="141"/>
      <c r="AG314" s="141" t="s">
        <v>241</v>
      </c>
      <c r="AH314" s="141">
        <v>0</v>
      </c>
      <c r="AI314" s="141"/>
      <c r="AJ314" s="141"/>
      <c r="AK314" s="141"/>
      <c r="AL314" s="141"/>
      <c r="AM314" s="141"/>
      <c r="AN314" s="141"/>
      <c r="AO314" s="141"/>
      <c r="AP314" s="141"/>
      <c r="AQ314" s="141"/>
      <c r="AR314" s="141"/>
      <c r="AS314" s="141"/>
      <c r="AT314" s="141"/>
      <c r="AU314" s="141"/>
      <c r="AV314" s="141"/>
      <c r="AW314" s="141"/>
      <c r="AX314" s="141"/>
      <c r="AY314" s="141"/>
      <c r="AZ314" s="141"/>
      <c r="BA314" s="141"/>
      <c r="BB314" s="141"/>
      <c r="BC314" s="141"/>
      <c r="BD314" s="141"/>
      <c r="BE314" s="141"/>
      <c r="BF314" s="141"/>
      <c r="BG314" s="141"/>
      <c r="BH314" s="141"/>
    </row>
    <row r="315" spans="1:60" outlineLevel="3" x14ac:dyDescent="0.2">
      <c r="A315" s="148"/>
      <c r="B315" s="149"/>
      <c r="C315" s="182" t="s">
        <v>710</v>
      </c>
      <c r="D315" s="154"/>
      <c r="E315" s="155">
        <v>133.721</v>
      </c>
      <c r="F315" s="152"/>
      <c r="G315" s="152"/>
      <c r="H315" s="152"/>
      <c r="I315" s="152"/>
      <c r="J315" s="152"/>
      <c r="K315" s="152"/>
      <c r="L315" s="152"/>
      <c r="M315" s="152"/>
      <c r="N315" s="151"/>
      <c r="O315" s="151"/>
      <c r="P315" s="151"/>
      <c r="Q315" s="151"/>
      <c r="R315" s="152"/>
      <c r="S315" s="152"/>
      <c r="T315" s="152"/>
      <c r="U315" s="152"/>
      <c r="V315" s="152"/>
      <c r="W315" s="152"/>
      <c r="X315" s="152"/>
      <c r="Y315" s="152"/>
      <c r="Z315" s="141"/>
      <c r="AA315" s="141"/>
      <c r="AB315" s="141"/>
      <c r="AC315" s="141"/>
      <c r="AD315" s="141"/>
      <c r="AE315" s="141"/>
      <c r="AF315" s="141"/>
      <c r="AG315" s="141" t="s">
        <v>241</v>
      </c>
      <c r="AH315" s="141">
        <v>0</v>
      </c>
      <c r="AI315" s="141"/>
      <c r="AJ315" s="141"/>
      <c r="AK315" s="141"/>
      <c r="AL315" s="141"/>
      <c r="AM315" s="141"/>
      <c r="AN315" s="141"/>
      <c r="AO315" s="141"/>
      <c r="AP315" s="141"/>
      <c r="AQ315" s="141"/>
      <c r="AR315" s="141"/>
      <c r="AS315" s="141"/>
      <c r="AT315" s="141"/>
      <c r="AU315" s="141"/>
      <c r="AV315" s="141"/>
      <c r="AW315" s="141"/>
      <c r="AX315" s="141"/>
      <c r="AY315" s="141"/>
      <c r="AZ315" s="141"/>
      <c r="BA315" s="141"/>
      <c r="BB315" s="141"/>
      <c r="BC315" s="141"/>
      <c r="BD315" s="141"/>
      <c r="BE315" s="141"/>
      <c r="BF315" s="141"/>
      <c r="BG315" s="141"/>
      <c r="BH315" s="141"/>
    </row>
    <row r="316" spans="1:60" outlineLevel="3" x14ac:dyDescent="0.2">
      <c r="A316" s="148"/>
      <c r="B316" s="149"/>
      <c r="C316" s="182" t="s">
        <v>906</v>
      </c>
      <c r="D316" s="154"/>
      <c r="E316" s="155">
        <v>777.01099999999997</v>
      </c>
      <c r="F316" s="152"/>
      <c r="G316" s="152"/>
      <c r="H316" s="152"/>
      <c r="I316" s="152"/>
      <c r="J316" s="152"/>
      <c r="K316" s="152"/>
      <c r="L316" s="152"/>
      <c r="M316" s="152"/>
      <c r="N316" s="151"/>
      <c r="O316" s="151"/>
      <c r="P316" s="151"/>
      <c r="Q316" s="151"/>
      <c r="R316" s="152"/>
      <c r="S316" s="152"/>
      <c r="T316" s="152"/>
      <c r="U316" s="152"/>
      <c r="V316" s="152"/>
      <c r="W316" s="152"/>
      <c r="X316" s="152"/>
      <c r="Y316" s="152"/>
      <c r="Z316" s="141"/>
      <c r="AA316" s="141"/>
      <c r="AB316" s="141"/>
      <c r="AC316" s="141"/>
      <c r="AD316" s="141"/>
      <c r="AE316" s="141"/>
      <c r="AF316" s="141"/>
      <c r="AG316" s="141" t="s">
        <v>241</v>
      </c>
      <c r="AH316" s="141">
        <v>0</v>
      </c>
      <c r="AI316" s="141"/>
      <c r="AJ316" s="141"/>
      <c r="AK316" s="141"/>
      <c r="AL316" s="141"/>
      <c r="AM316" s="141"/>
      <c r="AN316" s="141"/>
      <c r="AO316" s="141"/>
      <c r="AP316" s="141"/>
      <c r="AQ316" s="141"/>
      <c r="AR316" s="141"/>
      <c r="AS316" s="141"/>
      <c r="AT316" s="141"/>
      <c r="AU316" s="141"/>
      <c r="AV316" s="141"/>
      <c r="AW316" s="141"/>
      <c r="AX316" s="141"/>
      <c r="AY316" s="141"/>
      <c r="AZ316" s="141"/>
      <c r="BA316" s="141"/>
      <c r="BB316" s="141"/>
      <c r="BC316" s="141"/>
      <c r="BD316" s="141"/>
      <c r="BE316" s="141"/>
      <c r="BF316" s="141"/>
      <c r="BG316" s="141"/>
      <c r="BH316" s="141"/>
    </row>
    <row r="317" spans="1:60" outlineLevel="1" x14ac:dyDescent="0.2">
      <c r="A317" s="164">
        <v>57</v>
      </c>
      <c r="B317" s="165" t="s">
        <v>907</v>
      </c>
      <c r="C317" s="181" t="s">
        <v>908</v>
      </c>
      <c r="D317" s="166" t="s">
        <v>283</v>
      </c>
      <c r="E317" s="167">
        <v>1001.8052</v>
      </c>
      <c r="F317" s="168"/>
      <c r="G317" s="169">
        <f>ROUND(E317*F317,2)</f>
        <v>0</v>
      </c>
      <c r="H317" s="168"/>
      <c r="I317" s="169">
        <f>ROUND(E317*H317,2)</f>
        <v>0</v>
      </c>
      <c r="J317" s="168"/>
      <c r="K317" s="169">
        <f>ROUND(E317*J317,2)</f>
        <v>0</v>
      </c>
      <c r="L317" s="169">
        <v>21</v>
      </c>
      <c r="M317" s="169">
        <f>G317*(1+L317/100)</f>
        <v>0</v>
      </c>
      <c r="N317" s="167">
        <v>1.5E-3</v>
      </c>
      <c r="O317" s="167">
        <f>ROUND(E317*N317,2)</f>
        <v>1.5</v>
      </c>
      <c r="P317" s="167">
        <v>0</v>
      </c>
      <c r="Q317" s="167">
        <f>ROUND(E317*P317,2)</f>
        <v>0</v>
      </c>
      <c r="R317" s="169"/>
      <c r="S317" s="169" t="s">
        <v>267</v>
      </c>
      <c r="T317" s="170" t="s">
        <v>275</v>
      </c>
      <c r="U317" s="152">
        <v>0</v>
      </c>
      <c r="V317" s="152">
        <f>ROUND(E317*U317,2)</f>
        <v>0</v>
      </c>
      <c r="W317" s="152"/>
      <c r="X317" s="152" t="s">
        <v>276</v>
      </c>
      <c r="Y317" s="152" t="s">
        <v>236</v>
      </c>
      <c r="Z317" s="141"/>
      <c r="AA317" s="141"/>
      <c r="AB317" s="141"/>
      <c r="AC317" s="141"/>
      <c r="AD317" s="141"/>
      <c r="AE317" s="141"/>
      <c r="AF317" s="141"/>
      <c r="AG317" s="141" t="s">
        <v>277</v>
      </c>
      <c r="AH317" s="141"/>
      <c r="AI317" s="141"/>
      <c r="AJ317" s="141"/>
      <c r="AK317" s="141"/>
      <c r="AL317" s="141"/>
      <c r="AM317" s="141"/>
      <c r="AN317" s="141"/>
      <c r="AO317" s="141"/>
      <c r="AP317" s="141"/>
      <c r="AQ317" s="141"/>
      <c r="AR317" s="141"/>
      <c r="AS317" s="141"/>
      <c r="AT317" s="141"/>
      <c r="AU317" s="141"/>
      <c r="AV317" s="141"/>
      <c r="AW317" s="141"/>
      <c r="AX317" s="141"/>
      <c r="AY317" s="141"/>
      <c r="AZ317" s="141"/>
      <c r="BA317" s="141"/>
      <c r="BB317" s="141"/>
      <c r="BC317" s="141"/>
      <c r="BD317" s="141"/>
      <c r="BE317" s="141"/>
      <c r="BF317" s="141"/>
      <c r="BG317" s="141"/>
      <c r="BH317" s="141"/>
    </row>
    <row r="318" spans="1:60" outlineLevel="2" x14ac:dyDescent="0.2">
      <c r="A318" s="148"/>
      <c r="B318" s="149"/>
      <c r="C318" s="182" t="s">
        <v>659</v>
      </c>
      <c r="D318" s="154"/>
      <c r="E318" s="155"/>
      <c r="F318" s="152"/>
      <c r="G318" s="152"/>
      <c r="H318" s="152"/>
      <c r="I318" s="152"/>
      <c r="J318" s="152"/>
      <c r="K318" s="152"/>
      <c r="L318" s="152"/>
      <c r="M318" s="152"/>
      <c r="N318" s="151"/>
      <c r="O318" s="151"/>
      <c r="P318" s="151"/>
      <c r="Q318" s="151"/>
      <c r="R318" s="152"/>
      <c r="S318" s="152"/>
      <c r="T318" s="152"/>
      <c r="U318" s="152"/>
      <c r="V318" s="152"/>
      <c r="W318" s="152"/>
      <c r="X318" s="152"/>
      <c r="Y318" s="152"/>
      <c r="Z318" s="141"/>
      <c r="AA318" s="141"/>
      <c r="AB318" s="141"/>
      <c r="AC318" s="141"/>
      <c r="AD318" s="141"/>
      <c r="AE318" s="141"/>
      <c r="AF318" s="141"/>
      <c r="AG318" s="141" t="s">
        <v>241</v>
      </c>
      <c r="AH318" s="141">
        <v>0</v>
      </c>
      <c r="AI318" s="141"/>
      <c r="AJ318" s="141"/>
      <c r="AK318" s="141"/>
      <c r="AL318" s="141"/>
      <c r="AM318" s="141"/>
      <c r="AN318" s="141"/>
      <c r="AO318" s="141"/>
      <c r="AP318" s="141"/>
      <c r="AQ318" s="141"/>
      <c r="AR318" s="141"/>
      <c r="AS318" s="141"/>
      <c r="AT318" s="141"/>
      <c r="AU318" s="141"/>
      <c r="AV318" s="141"/>
      <c r="AW318" s="141"/>
      <c r="AX318" s="141"/>
      <c r="AY318" s="141"/>
      <c r="AZ318" s="141"/>
      <c r="BA318" s="141"/>
      <c r="BB318" s="141"/>
      <c r="BC318" s="141"/>
      <c r="BD318" s="141"/>
      <c r="BE318" s="141"/>
      <c r="BF318" s="141"/>
      <c r="BG318" s="141"/>
      <c r="BH318" s="141"/>
    </row>
    <row r="319" spans="1:60" ht="22.5" outlineLevel="3" x14ac:dyDescent="0.2">
      <c r="A319" s="148"/>
      <c r="B319" s="149"/>
      <c r="C319" s="182" t="s">
        <v>909</v>
      </c>
      <c r="D319" s="154"/>
      <c r="E319" s="155">
        <v>147.09309999999999</v>
      </c>
      <c r="F319" s="152"/>
      <c r="G319" s="152"/>
      <c r="H319" s="152"/>
      <c r="I319" s="152"/>
      <c r="J319" s="152"/>
      <c r="K319" s="152"/>
      <c r="L319" s="152"/>
      <c r="M319" s="152"/>
      <c r="N319" s="151"/>
      <c r="O319" s="151"/>
      <c r="P319" s="151"/>
      <c r="Q319" s="151"/>
      <c r="R319" s="152"/>
      <c r="S319" s="152"/>
      <c r="T319" s="152"/>
      <c r="U319" s="152"/>
      <c r="V319" s="152"/>
      <c r="W319" s="152"/>
      <c r="X319" s="152"/>
      <c r="Y319" s="152"/>
      <c r="Z319" s="141"/>
      <c r="AA319" s="141"/>
      <c r="AB319" s="141"/>
      <c r="AC319" s="141"/>
      <c r="AD319" s="141"/>
      <c r="AE319" s="141"/>
      <c r="AF319" s="141"/>
      <c r="AG319" s="141" t="s">
        <v>241</v>
      </c>
      <c r="AH319" s="141">
        <v>0</v>
      </c>
      <c r="AI319" s="141"/>
      <c r="AJ319" s="141"/>
      <c r="AK319" s="141"/>
      <c r="AL319" s="141"/>
      <c r="AM319" s="141"/>
      <c r="AN319" s="141"/>
      <c r="AO319" s="141"/>
      <c r="AP319" s="141"/>
      <c r="AQ319" s="141"/>
      <c r="AR319" s="141"/>
      <c r="AS319" s="141"/>
      <c r="AT319" s="141"/>
      <c r="AU319" s="141"/>
      <c r="AV319" s="141"/>
      <c r="AW319" s="141"/>
      <c r="AX319" s="141"/>
      <c r="AY319" s="141"/>
      <c r="AZ319" s="141"/>
      <c r="BA319" s="141"/>
      <c r="BB319" s="141"/>
      <c r="BC319" s="141"/>
      <c r="BD319" s="141"/>
      <c r="BE319" s="141"/>
      <c r="BF319" s="141"/>
      <c r="BG319" s="141"/>
      <c r="BH319" s="141"/>
    </row>
    <row r="320" spans="1:60" outlineLevel="3" x14ac:dyDescent="0.2">
      <c r="A320" s="148"/>
      <c r="B320" s="149"/>
      <c r="C320" s="182" t="s">
        <v>910</v>
      </c>
      <c r="D320" s="154"/>
      <c r="E320" s="155">
        <v>854.71209999999996</v>
      </c>
      <c r="F320" s="152"/>
      <c r="G320" s="152"/>
      <c r="H320" s="152"/>
      <c r="I320" s="152"/>
      <c r="J320" s="152"/>
      <c r="K320" s="152"/>
      <c r="L320" s="152"/>
      <c r="M320" s="152"/>
      <c r="N320" s="151"/>
      <c r="O320" s="151"/>
      <c r="P320" s="151"/>
      <c r="Q320" s="151"/>
      <c r="R320" s="152"/>
      <c r="S320" s="152"/>
      <c r="T320" s="152"/>
      <c r="U320" s="152"/>
      <c r="V320" s="152"/>
      <c r="W320" s="152"/>
      <c r="X320" s="152"/>
      <c r="Y320" s="152"/>
      <c r="Z320" s="141"/>
      <c r="AA320" s="141"/>
      <c r="AB320" s="141"/>
      <c r="AC320" s="141"/>
      <c r="AD320" s="141"/>
      <c r="AE320" s="141"/>
      <c r="AF320" s="141"/>
      <c r="AG320" s="141" t="s">
        <v>241</v>
      </c>
      <c r="AH320" s="141">
        <v>0</v>
      </c>
      <c r="AI320" s="141"/>
      <c r="AJ320" s="141"/>
      <c r="AK320" s="141"/>
      <c r="AL320" s="141"/>
      <c r="AM320" s="141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141"/>
      <c r="AY320" s="141"/>
      <c r="AZ320" s="141"/>
      <c r="BA320" s="141"/>
      <c r="BB320" s="141"/>
      <c r="BC320" s="141"/>
      <c r="BD320" s="141"/>
      <c r="BE320" s="141"/>
      <c r="BF320" s="141"/>
      <c r="BG320" s="141"/>
      <c r="BH320" s="141"/>
    </row>
    <row r="321" spans="1:60" outlineLevel="1" x14ac:dyDescent="0.2">
      <c r="A321" s="148">
        <v>58</v>
      </c>
      <c r="B321" s="149" t="s">
        <v>911</v>
      </c>
      <c r="C321" s="184" t="s">
        <v>912</v>
      </c>
      <c r="D321" s="150" t="s">
        <v>0</v>
      </c>
      <c r="E321" s="179"/>
      <c r="F321" s="153"/>
      <c r="G321" s="152">
        <f>ROUND(E321*F321,2)</f>
        <v>0</v>
      </c>
      <c r="H321" s="153"/>
      <c r="I321" s="152">
        <f>ROUND(E321*H321,2)</f>
        <v>0</v>
      </c>
      <c r="J321" s="153"/>
      <c r="K321" s="152">
        <f>ROUND(E321*J321,2)</f>
        <v>0</v>
      </c>
      <c r="L321" s="152">
        <v>21</v>
      </c>
      <c r="M321" s="152">
        <f>G321*(1+L321/100)</f>
        <v>0</v>
      </c>
      <c r="N321" s="151">
        <v>0</v>
      </c>
      <c r="O321" s="151">
        <f>ROUND(E321*N321,2)</f>
        <v>0</v>
      </c>
      <c r="P321" s="151">
        <v>0</v>
      </c>
      <c r="Q321" s="151">
        <f>ROUND(E321*P321,2)</f>
        <v>0</v>
      </c>
      <c r="R321" s="152" t="s">
        <v>905</v>
      </c>
      <c r="S321" s="152" t="s">
        <v>234</v>
      </c>
      <c r="T321" s="152" t="s">
        <v>234</v>
      </c>
      <c r="U321" s="152">
        <v>0</v>
      </c>
      <c r="V321" s="152">
        <f>ROUND(E321*U321,2)</f>
        <v>0</v>
      </c>
      <c r="W321" s="152"/>
      <c r="X321" s="152" t="s">
        <v>435</v>
      </c>
      <c r="Y321" s="152" t="s">
        <v>236</v>
      </c>
      <c r="Z321" s="141"/>
      <c r="AA321" s="141"/>
      <c r="AB321" s="141"/>
      <c r="AC321" s="141"/>
      <c r="AD321" s="141"/>
      <c r="AE321" s="141"/>
      <c r="AF321" s="141"/>
      <c r="AG321" s="141" t="s">
        <v>436</v>
      </c>
      <c r="AH321" s="141"/>
      <c r="AI321" s="141"/>
      <c r="AJ321" s="141"/>
      <c r="AK321" s="141"/>
      <c r="AL321" s="141"/>
      <c r="AM321" s="141"/>
      <c r="AN321" s="141"/>
      <c r="AO321" s="141"/>
      <c r="AP321" s="141"/>
      <c r="AQ321" s="141"/>
      <c r="AR321" s="141"/>
      <c r="AS321" s="141"/>
      <c r="AT321" s="141"/>
      <c r="AU321" s="141"/>
      <c r="AV321" s="141"/>
      <c r="AW321" s="141"/>
      <c r="AX321" s="141"/>
      <c r="AY321" s="141"/>
      <c r="AZ321" s="141"/>
      <c r="BA321" s="141"/>
      <c r="BB321" s="141"/>
      <c r="BC321" s="141"/>
      <c r="BD321" s="141"/>
      <c r="BE321" s="141"/>
      <c r="BF321" s="141"/>
      <c r="BG321" s="141"/>
      <c r="BH321" s="141"/>
    </row>
    <row r="322" spans="1:60" outlineLevel="2" x14ac:dyDescent="0.2">
      <c r="A322" s="148"/>
      <c r="B322" s="149"/>
      <c r="C322" s="269" t="s">
        <v>491</v>
      </c>
      <c r="D322" s="270"/>
      <c r="E322" s="270"/>
      <c r="F322" s="270"/>
      <c r="G322" s="270"/>
      <c r="H322" s="152"/>
      <c r="I322" s="152"/>
      <c r="J322" s="152"/>
      <c r="K322" s="152"/>
      <c r="L322" s="152"/>
      <c r="M322" s="152"/>
      <c r="N322" s="151"/>
      <c r="O322" s="151"/>
      <c r="P322" s="151"/>
      <c r="Q322" s="151"/>
      <c r="R322" s="152"/>
      <c r="S322" s="152"/>
      <c r="T322" s="152"/>
      <c r="U322" s="152"/>
      <c r="V322" s="152"/>
      <c r="W322" s="152"/>
      <c r="X322" s="152"/>
      <c r="Y322" s="152"/>
      <c r="Z322" s="141"/>
      <c r="AA322" s="141"/>
      <c r="AB322" s="141"/>
      <c r="AC322" s="141"/>
      <c r="AD322" s="141"/>
      <c r="AE322" s="141"/>
      <c r="AF322" s="141"/>
      <c r="AG322" s="141" t="s">
        <v>239</v>
      </c>
      <c r="AH322" s="141"/>
      <c r="AI322" s="141"/>
      <c r="AJ322" s="141"/>
      <c r="AK322" s="141"/>
      <c r="AL322" s="141"/>
      <c r="AM322" s="141"/>
      <c r="AN322" s="141"/>
      <c r="AO322" s="141"/>
      <c r="AP322" s="141"/>
      <c r="AQ322" s="141"/>
      <c r="AR322" s="141"/>
      <c r="AS322" s="141"/>
      <c r="AT322" s="141"/>
      <c r="AU322" s="141"/>
      <c r="AV322" s="141"/>
      <c r="AW322" s="141"/>
      <c r="AX322" s="141"/>
      <c r="AY322" s="141"/>
      <c r="AZ322" s="141"/>
      <c r="BA322" s="141"/>
      <c r="BB322" s="141"/>
      <c r="BC322" s="141"/>
      <c r="BD322" s="141"/>
      <c r="BE322" s="141"/>
      <c r="BF322" s="141"/>
      <c r="BG322" s="141"/>
      <c r="BH322" s="141"/>
    </row>
    <row r="323" spans="1:60" x14ac:dyDescent="0.2">
      <c r="A323" s="157" t="s">
        <v>228</v>
      </c>
      <c r="B323" s="158" t="s">
        <v>176</v>
      </c>
      <c r="C323" s="180" t="s">
        <v>177</v>
      </c>
      <c r="D323" s="159"/>
      <c r="E323" s="160"/>
      <c r="F323" s="161"/>
      <c r="G323" s="161">
        <f>SUMIF(AG324:AG335,"&lt;&gt;NOR",G324:G335)</f>
        <v>0</v>
      </c>
      <c r="H323" s="161"/>
      <c r="I323" s="161">
        <f>SUM(I324:I335)</f>
        <v>0</v>
      </c>
      <c r="J323" s="161"/>
      <c r="K323" s="161">
        <f>SUM(K324:K335)</f>
        <v>0</v>
      </c>
      <c r="L323" s="161"/>
      <c r="M323" s="161">
        <f>SUM(M324:M335)</f>
        <v>0</v>
      </c>
      <c r="N323" s="160"/>
      <c r="O323" s="160">
        <f>SUM(O324:O335)</f>
        <v>0.43</v>
      </c>
      <c r="P323" s="160"/>
      <c r="Q323" s="160">
        <f>SUM(Q324:Q335)</f>
        <v>0</v>
      </c>
      <c r="R323" s="161"/>
      <c r="S323" s="161"/>
      <c r="T323" s="162"/>
      <c r="U323" s="156"/>
      <c r="V323" s="156">
        <f>SUM(V324:V335)</f>
        <v>15.9</v>
      </c>
      <c r="W323" s="156"/>
      <c r="X323" s="156"/>
      <c r="Y323" s="156"/>
      <c r="AG323" t="s">
        <v>229</v>
      </c>
    </row>
    <row r="324" spans="1:60" ht="33.75" outlineLevel="1" x14ac:dyDescent="0.2">
      <c r="A324" s="164">
        <v>59</v>
      </c>
      <c r="B324" s="165" t="s">
        <v>913</v>
      </c>
      <c r="C324" s="181" t="s">
        <v>914</v>
      </c>
      <c r="D324" s="166" t="s">
        <v>283</v>
      </c>
      <c r="E324" s="167">
        <v>35.645000000000003</v>
      </c>
      <c r="F324" s="168"/>
      <c r="G324" s="169">
        <f>ROUND(E324*F324,2)</f>
        <v>0</v>
      </c>
      <c r="H324" s="168"/>
      <c r="I324" s="169">
        <f>ROUND(E324*H324,2)</f>
        <v>0</v>
      </c>
      <c r="J324" s="168"/>
      <c r="K324" s="169">
        <f>ROUND(E324*J324,2)</f>
        <v>0</v>
      </c>
      <c r="L324" s="169">
        <v>21</v>
      </c>
      <c r="M324" s="169">
        <f>G324*(1+L324/100)</f>
        <v>0</v>
      </c>
      <c r="N324" s="167">
        <v>1.2E-2</v>
      </c>
      <c r="O324" s="167">
        <f>ROUND(E324*N324,2)</f>
        <v>0.43</v>
      </c>
      <c r="P324" s="167">
        <v>0</v>
      </c>
      <c r="Q324" s="167">
        <f>ROUND(E324*P324,2)</f>
        <v>0</v>
      </c>
      <c r="R324" s="169"/>
      <c r="S324" s="169" t="s">
        <v>267</v>
      </c>
      <c r="T324" s="170" t="s">
        <v>275</v>
      </c>
      <c r="U324" s="152">
        <v>0.44600000000000001</v>
      </c>
      <c r="V324" s="152">
        <f>ROUND(E324*U324,2)</f>
        <v>15.9</v>
      </c>
      <c r="W324" s="152"/>
      <c r="X324" s="152" t="s">
        <v>285</v>
      </c>
      <c r="Y324" s="152" t="s">
        <v>236</v>
      </c>
      <c r="Z324" s="141"/>
      <c r="AA324" s="141"/>
      <c r="AB324" s="141"/>
      <c r="AC324" s="141"/>
      <c r="AD324" s="141"/>
      <c r="AE324" s="141"/>
      <c r="AF324" s="141"/>
      <c r="AG324" s="141" t="s">
        <v>286</v>
      </c>
      <c r="AH324" s="141"/>
      <c r="AI324" s="141"/>
      <c r="AJ324" s="141"/>
      <c r="AK324" s="141"/>
      <c r="AL324" s="141"/>
      <c r="AM324" s="141"/>
      <c r="AN324" s="141"/>
      <c r="AO324" s="141"/>
      <c r="AP324" s="141"/>
      <c r="AQ324" s="141"/>
      <c r="AR324" s="141"/>
      <c r="AS324" s="141"/>
      <c r="AT324" s="141"/>
      <c r="AU324" s="141"/>
      <c r="AV324" s="141"/>
      <c r="AW324" s="141"/>
      <c r="AX324" s="141"/>
      <c r="AY324" s="141"/>
      <c r="AZ324" s="141"/>
      <c r="BA324" s="141"/>
      <c r="BB324" s="141"/>
      <c r="BC324" s="141"/>
      <c r="BD324" s="141"/>
      <c r="BE324" s="141"/>
      <c r="BF324" s="141"/>
      <c r="BG324" s="141"/>
      <c r="BH324" s="141"/>
    </row>
    <row r="325" spans="1:60" outlineLevel="2" x14ac:dyDescent="0.2">
      <c r="A325" s="148"/>
      <c r="B325" s="149"/>
      <c r="C325" s="182" t="s">
        <v>915</v>
      </c>
      <c r="D325" s="154"/>
      <c r="E325" s="155"/>
      <c r="F325" s="152"/>
      <c r="G325" s="152"/>
      <c r="H325" s="152"/>
      <c r="I325" s="152"/>
      <c r="J325" s="152"/>
      <c r="K325" s="152"/>
      <c r="L325" s="152"/>
      <c r="M325" s="152"/>
      <c r="N325" s="151"/>
      <c r="O325" s="151"/>
      <c r="P325" s="151"/>
      <c r="Q325" s="151"/>
      <c r="R325" s="152"/>
      <c r="S325" s="152"/>
      <c r="T325" s="152"/>
      <c r="U325" s="152"/>
      <c r="V325" s="152"/>
      <c r="W325" s="152"/>
      <c r="X325" s="152"/>
      <c r="Y325" s="152"/>
      <c r="Z325" s="141"/>
      <c r="AA325" s="141"/>
      <c r="AB325" s="141"/>
      <c r="AC325" s="141"/>
      <c r="AD325" s="141"/>
      <c r="AE325" s="141"/>
      <c r="AF325" s="141"/>
      <c r="AG325" s="141" t="s">
        <v>241</v>
      </c>
      <c r="AH325" s="141">
        <v>0</v>
      </c>
      <c r="AI325" s="141"/>
      <c r="AJ325" s="141"/>
      <c r="AK325" s="141"/>
      <c r="AL325" s="141"/>
      <c r="AM325" s="141"/>
      <c r="AN325" s="141"/>
      <c r="AO325" s="141"/>
      <c r="AP325" s="141"/>
      <c r="AQ325" s="141"/>
      <c r="AR325" s="141"/>
      <c r="AS325" s="141"/>
      <c r="AT325" s="141"/>
      <c r="AU325" s="141"/>
      <c r="AV325" s="141"/>
      <c r="AW325" s="141"/>
      <c r="AX325" s="141"/>
      <c r="AY325" s="141"/>
      <c r="AZ325" s="141"/>
      <c r="BA325" s="141"/>
      <c r="BB325" s="141"/>
      <c r="BC325" s="141"/>
      <c r="BD325" s="141"/>
      <c r="BE325" s="141"/>
      <c r="BF325" s="141"/>
      <c r="BG325" s="141"/>
      <c r="BH325" s="141"/>
    </row>
    <row r="326" spans="1:60" outlineLevel="3" x14ac:dyDescent="0.2">
      <c r="A326" s="148"/>
      <c r="B326" s="149"/>
      <c r="C326" s="182" t="s">
        <v>801</v>
      </c>
      <c r="D326" s="154"/>
      <c r="E326" s="155"/>
      <c r="F326" s="152"/>
      <c r="G326" s="152"/>
      <c r="H326" s="152"/>
      <c r="I326" s="152"/>
      <c r="J326" s="152"/>
      <c r="K326" s="152"/>
      <c r="L326" s="152"/>
      <c r="M326" s="152"/>
      <c r="N326" s="151"/>
      <c r="O326" s="151"/>
      <c r="P326" s="151"/>
      <c r="Q326" s="151"/>
      <c r="R326" s="152"/>
      <c r="S326" s="152"/>
      <c r="T326" s="152"/>
      <c r="U326" s="152"/>
      <c r="V326" s="152"/>
      <c r="W326" s="152"/>
      <c r="X326" s="152"/>
      <c r="Y326" s="152"/>
      <c r="Z326" s="141"/>
      <c r="AA326" s="141"/>
      <c r="AB326" s="141"/>
      <c r="AC326" s="141"/>
      <c r="AD326" s="141"/>
      <c r="AE326" s="141"/>
      <c r="AF326" s="141"/>
      <c r="AG326" s="141" t="s">
        <v>241</v>
      </c>
      <c r="AH326" s="141">
        <v>0</v>
      </c>
      <c r="AI326" s="141"/>
      <c r="AJ326" s="141"/>
      <c r="AK326" s="141"/>
      <c r="AL326" s="141"/>
      <c r="AM326" s="141"/>
      <c r="AN326" s="141"/>
      <c r="AO326" s="141"/>
      <c r="AP326" s="141"/>
      <c r="AQ326" s="141"/>
      <c r="AR326" s="141"/>
      <c r="AS326" s="141"/>
      <c r="AT326" s="141"/>
      <c r="AU326" s="141"/>
      <c r="AV326" s="141"/>
      <c r="AW326" s="141"/>
      <c r="AX326" s="141"/>
      <c r="AY326" s="141"/>
      <c r="AZ326" s="141"/>
      <c r="BA326" s="141"/>
      <c r="BB326" s="141"/>
      <c r="BC326" s="141"/>
      <c r="BD326" s="141"/>
      <c r="BE326" s="141"/>
      <c r="BF326" s="141"/>
      <c r="BG326" s="141"/>
      <c r="BH326" s="141"/>
    </row>
    <row r="327" spans="1:60" outlineLevel="3" x14ac:dyDescent="0.2">
      <c r="A327" s="148"/>
      <c r="B327" s="149"/>
      <c r="C327" s="182" t="s">
        <v>916</v>
      </c>
      <c r="D327" s="154"/>
      <c r="E327" s="155">
        <v>12.673999999999999</v>
      </c>
      <c r="F327" s="152"/>
      <c r="G327" s="152"/>
      <c r="H327" s="152"/>
      <c r="I327" s="152"/>
      <c r="J327" s="152"/>
      <c r="K327" s="152"/>
      <c r="L327" s="152"/>
      <c r="M327" s="152"/>
      <c r="N327" s="151"/>
      <c r="O327" s="151"/>
      <c r="P327" s="151"/>
      <c r="Q327" s="151"/>
      <c r="R327" s="152"/>
      <c r="S327" s="152"/>
      <c r="T327" s="152"/>
      <c r="U327" s="152"/>
      <c r="V327" s="152"/>
      <c r="W327" s="152"/>
      <c r="X327" s="152"/>
      <c r="Y327" s="152"/>
      <c r="Z327" s="141"/>
      <c r="AA327" s="141"/>
      <c r="AB327" s="141"/>
      <c r="AC327" s="141"/>
      <c r="AD327" s="141"/>
      <c r="AE327" s="141"/>
      <c r="AF327" s="141"/>
      <c r="AG327" s="141" t="s">
        <v>241</v>
      </c>
      <c r="AH327" s="141">
        <v>0</v>
      </c>
      <c r="AI327" s="141"/>
      <c r="AJ327" s="141"/>
      <c r="AK327" s="141"/>
      <c r="AL327" s="141"/>
      <c r="AM327" s="141"/>
      <c r="AN327" s="141"/>
      <c r="AO327" s="141"/>
      <c r="AP327" s="141"/>
      <c r="AQ327" s="141"/>
      <c r="AR327" s="141"/>
      <c r="AS327" s="141"/>
      <c r="AT327" s="141"/>
      <c r="AU327" s="141"/>
      <c r="AV327" s="141"/>
      <c r="AW327" s="141"/>
      <c r="AX327" s="141"/>
      <c r="AY327" s="141"/>
      <c r="AZ327" s="141"/>
      <c r="BA327" s="141"/>
      <c r="BB327" s="141"/>
      <c r="BC327" s="141"/>
      <c r="BD327" s="141"/>
      <c r="BE327" s="141"/>
      <c r="BF327" s="141"/>
      <c r="BG327" s="141"/>
      <c r="BH327" s="141"/>
    </row>
    <row r="328" spans="1:60" outlineLevel="3" x14ac:dyDescent="0.2">
      <c r="A328" s="148"/>
      <c r="B328" s="149"/>
      <c r="C328" s="182" t="s">
        <v>803</v>
      </c>
      <c r="D328" s="154"/>
      <c r="E328" s="155"/>
      <c r="F328" s="152"/>
      <c r="G328" s="152"/>
      <c r="H328" s="152"/>
      <c r="I328" s="152"/>
      <c r="J328" s="152"/>
      <c r="K328" s="152"/>
      <c r="L328" s="152"/>
      <c r="M328" s="152"/>
      <c r="N328" s="151"/>
      <c r="O328" s="151"/>
      <c r="P328" s="151"/>
      <c r="Q328" s="151"/>
      <c r="R328" s="152"/>
      <c r="S328" s="152"/>
      <c r="T328" s="152"/>
      <c r="U328" s="152"/>
      <c r="V328" s="152"/>
      <c r="W328" s="152"/>
      <c r="X328" s="152"/>
      <c r="Y328" s="152"/>
      <c r="Z328" s="141"/>
      <c r="AA328" s="141"/>
      <c r="AB328" s="141"/>
      <c r="AC328" s="141"/>
      <c r="AD328" s="141"/>
      <c r="AE328" s="141"/>
      <c r="AF328" s="141"/>
      <c r="AG328" s="141" t="s">
        <v>241</v>
      </c>
      <c r="AH328" s="141">
        <v>0</v>
      </c>
      <c r="AI328" s="141"/>
      <c r="AJ328" s="141"/>
      <c r="AK328" s="141"/>
      <c r="AL328" s="141"/>
      <c r="AM328" s="141"/>
      <c r="AN328" s="141"/>
      <c r="AO328" s="141"/>
      <c r="AP328" s="141"/>
      <c r="AQ328" s="141"/>
      <c r="AR328" s="141"/>
      <c r="AS328" s="141"/>
      <c r="AT328" s="141"/>
      <c r="AU328" s="141"/>
      <c r="AV328" s="141"/>
      <c r="AW328" s="141"/>
      <c r="AX328" s="141"/>
      <c r="AY328" s="141"/>
      <c r="AZ328" s="141"/>
      <c r="BA328" s="141"/>
      <c r="BB328" s="141"/>
      <c r="BC328" s="141"/>
      <c r="BD328" s="141"/>
      <c r="BE328" s="141"/>
      <c r="BF328" s="141"/>
      <c r="BG328" s="141"/>
      <c r="BH328" s="141"/>
    </row>
    <row r="329" spans="1:60" outlineLevel="3" x14ac:dyDescent="0.2">
      <c r="A329" s="148"/>
      <c r="B329" s="149"/>
      <c r="C329" s="182" t="s">
        <v>917</v>
      </c>
      <c r="D329" s="154"/>
      <c r="E329" s="155">
        <v>8.9220000000000006</v>
      </c>
      <c r="F329" s="152"/>
      <c r="G329" s="152"/>
      <c r="H329" s="152"/>
      <c r="I329" s="152"/>
      <c r="J329" s="152"/>
      <c r="K329" s="152"/>
      <c r="L329" s="152"/>
      <c r="M329" s="152"/>
      <c r="N329" s="151"/>
      <c r="O329" s="151"/>
      <c r="P329" s="151"/>
      <c r="Q329" s="151"/>
      <c r="R329" s="152"/>
      <c r="S329" s="152"/>
      <c r="T329" s="152"/>
      <c r="U329" s="152"/>
      <c r="V329" s="152"/>
      <c r="W329" s="152"/>
      <c r="X329" s="152"/>
      <c r="Y329" s="152"/>
      <c r="Z329" s="141"/>
      <c r="AA329" s="141"/>
      <c r="AB329" s="141"/>
      <c r="AC329" s="141"/>
      <c r="AD329" s="141"/>
      <c r="AE329" s="141"/>
      <c r="AF329" s="141"/>
      <c r="AG329" s="141" t="s">
        <v>241</v>
      </c>
      <c r="AH329" s="141">
        <v>0</v>
      </c>
      <c r="AI329" s="141"/>
      <c r="AJ329" s="141"/>
      <c r="AK329" s="141"/>
      <c r="AL329" s="141"/>
      <c r="AM329" s="141"/>
      <c r="AN329" s="141"/>
      <c r="AO329" s="141"/>
      <c r="AP329" s="141"/>
      <c r="AQ329" s="141"/>
      <c r="AR329" s="141"/>
      <c r="AS329" s="141"/>
      <c r="AT329" s="141"/>
      <c r="AU329" s="141"/>
      <c r="AV329" s="141"/>
      <c r="AW329" s="141"/>
      <c r="AX329" s="141"/>
      <c r="AY329" s="141"/>
      <c r="AZ329" s="141"/>
      <c r="BA329" s="141"/>
      <c r="BB329" s="141"/>
      <c r="BC329" s="141"/>
      <c r="BD329" s="141"/>
      <c r="BE329" s="141"/>
      <c r="BF329" s="141"/>
      <c r="BG329" s="141"/>
      <c r="BH329" s="141"/>
    </row>
    <row r="330" spans="1:60" outlineLevel="3" x14ac:dyDescent="0.2">
      <c r="A330" s="148"/>
      <c r="B330" s="149"/>
      <c r="C330" s="182" t="s">
        <v>757</v>
      </c>
      <c r="D330" s="154"/>
      <c r="E330" s="155"/>
      <c r="F330" s="152"/>
      <c r="G330" s="152"/>
      <c r="H330" s="152"/>
      <c r="I330" s="152"/>
      <c r="J330" s="152"/>
      <c r="K330" s="152"/>
      <c r="L330" s="152"/>
      <c r="M330" s="152"/>
      <c r="N330" s="151"/>
      <c r="O330" s="151"/>
      <c r="P330" s="151"/>
      <c r="Q330" s="151"/>
      <c r="R330" s="152"/>
      <c r="S330" s="152"/>
      <c r="T330" s="152"/>
      <c r="U330" s="152"/>
      <c r="V330" s="152"/>
      <c r="W330" s="152"/>
      <c r="X330" s="152"/>
      <c r="Y330" s="152"/>
      <c r="Z330" s="141"/>
      <c r="AA330" s="141"/>
      <c r="AB330" s="141"/>
      <c r="AC330" s="141"/>
      <c r="AD330" s="141"/>
      <c r="AE330" s="141"/>
      <c r="AF330" s="141"/>
      <c r="AG330" s="141" t="s">
        <v>241</v>
      </c>
      <c r="AH330" s="141">
        <v>0</v>
      </c>
      <c r="AI330" s="141"/>
      <c r="AJ330" s="141"/>
      <c r="AK330" s="141"/>
      <c r="AL330" s="141"/>
      <c r="AM330" s="141"/>
      <c r="AN330" s="141"/>
      <c r="AO330" s="141"/>
      <c r="AP330" s="141"/>
      <c r="AQ330" s="141"/>
      <c r="AR330" s="141"/>
      <c r="AS330" s="141"/>
      <c r="AT330" s="141"/>
      <c r="AU330" s="141"/>
      <c r="AV330" s="141"/>
      <c r="AW330" s="141"/>
      <c r="AX330" s="141"/>
      <c r="AY330" s="141"/>
      <c r="AZ330" s="141"/>
      <c r="BA330" s="141"/>
      <c r="BB330" s="141"/>
      <c r="BC330" s="141"/>
      <c r="BD330" s="141"/>
      <c r="BE330" s="141"/>
      <c r="BF330" s="141"/>
      <c r="BG330" s="141"/>
      <c r="BH330" s="141"/>
    </row>
    <row r="331" spans="1:60" outlineLevel="3" x14ac:dyDescent="0.2">
      <c r="A331" s="148"/>
      <c r="B331" s="149"/>
      <c r="C331" s="182" t="s">
        <v>918</v>
      </c>
      <c r="D331" s="154"/>
      <c r="E331" s="155">
        <v>10.734</v>
      </c>
      <c r="F331" s="152"/>
      <c r="G331" s="152"/>
      <c r="H331" s="152"/>
      <c r="I331" s="152"/>
      <c r="J331" s="152"/>
      <c r="K331" s="152"/>
      <c r="L331" s="152"/>
      <c r="M331" s="152"/>
      <c r="N331" s="151"/>
      <c r="O331" s="151"/>
      <c r="P331" s="151"/>
      <c r="Q331" s="151"/>
      <c r="R331" s="152"/>
      <c r="S331" s="152"/>
      <c r="T331" s="152"/>
      <c r="U331" s="152"/>
      <c r="V331" s="152"/>
      <c r="W331" s="152"/>
      <c r="X331" s="152"/>
      <c r="Y331" s="152"/>
      <c r="Z331" s="141"/>
      <c r="AA331" s="141"/>
      <c r="AB331" s="141"/>
      <c r="AC331" s="141"/>
      <c r="AD331" s="141"/>
      <c r="AE331" s="141"/>
      <c r="AF331" s="141"/>
      <c r="AG331" s="141" t="s">
        <v>241</v>
      </c>
      <c r="AH331" s="141">
        <v>0</v>
      </c>
      <c r="AI331" s="141"/>
      <c r="AJ331" s="141"/>
      <c r="AK331" s="141"/>
      <c r="AL331" s="141"/>
      <c r="AM331" s="141"/>
      <c r="AN331" s="141"/>
      <c r="AO331" s="141"/>
      <c r="AP331" s="141"/>
      <c r="AQ331" s="141"/>
      <c r="AR331" s="141"/>
      <c r="AS331" s="141"/>
      <c r="AT331" s="141"/>
      <c r="AU331" s="141"/>
      <c r="AV331" s="141"/>
      <c r="AW331" s="141"/>
      <c r="AX331" s="141"/>
      <c r="AY331" s="141"/>
      <c r="AZ331" s="141"/>
      <c r="BA331" s="141"/>
      <c r="BB331" s="141"/>
      <c r="BC331" s="141"/>
      <c r="BD331" s="141"/>
      <c r="BE331" s="141"/>
      <c r="BF331" s="141"/>
      <c r="BG331" s="141"/>
      <c r="BH331" s="141"/>
    </row>
    <row r="332" spans="1:60" outlineLevel="3" x14ac:dyDescent="0.2">
      <c r="A332" s="148"/>
      <c r="B332" s="149"/>
      <c r="C332" s="182" t="s">
        <v>797</v>
      </c>
      <c r="D332" s="154"/>
      <c r="E332" s="155"/>
      <c r="F332" s="152"/>
      <c r="G332" s="152"/>
      <c r="H332" s="152"/>
      <c r="I332" s="152"/>
      <c r="J332" s="152"/>
      <c r="K332" s="152"/>
      <c r="L332" s="152"/>
      <c r="M332" s="152"/>
      <c r="N332" s="151"/>
      <c r="O332" s="151"/>
      <c r="P332" s="151"/>
      <c r="Q332" s="151"/>
      <c r="R332" s="152"/>
      <c r="S332" s="152"/>
      <c r="T332" s="152"/>
      <c r="U332" s="152"/>
      <c r="V332" s="152"/>
      <c r="W332" s="152"/>
      <c r="X332" s="152"/>
      <c r="Y332" s="152"/>
      <c r="Z332" s="141"/>
      <c r="AA332" s="141"/>
      <c r="AB332" s="141"/>
      <c r="AC332" s="141"/>
      <c r="AD332" s="141"/>
      <c r="AE332" s="141"/>
      <c r="AF332" s="141"/>
      <c r="AG332" s="141" t="s">
        <v>241</v>
      </c>
      <c r="AH332" s="141">
        <v>0</v>
      </c>
      <c r="AI332" s="141"/>
      <c r="AJ332" s="141"/>
      <c r="AK332" s="141"/>
      <c r="AL332" s="141"/>
      <c r="AM332" s="141"/>
      <c r="AN332" s="141"/>
      <c r="AO332" s="141"/>
      <c r="AP332" s="141"/>
      <c r="AQ332" s="141"/>
      <c r="AR332" s="141"/>
      <c r="AS332" s="141"/>
      <c r="AT332" s="141"/>
      <c r="AU332" s="141"/>
      <c r="AV332" s="141"/>
      <c r="AW332" s="141"/>
      <c r="AX332" s="141"/>
      <c r="AY332" s="141"/>
      <c r="AZ332" s="141"/>
      <c r="BA332" s="141"/>
      <c r="BB332" s="141"/>
      <c r="BC332" s="141"/>
      <c r="BD332" s="141"/>
      <c r="BE332" s="141"/>
      <c r="BF332" s="141"/>
      <c r="BG332" s="141"/>
      <c r="BH332" s="141"/>
    </row>
    <row r="333" spans="1:60" outlineLevel="3" x14ac:dyDescent="0.2">
      <c r="A333" s="148"/>
      <c r="B333" s="149"/>
      <c r="C333" s="182" t="s">
        <v>919</v>
      </c>
      <c r="D333" s="154"/>
      <c r="E333" s="155">
        <v>3.3149999999999999</v>
      </c>
      <c r="F333" s="152"/>
      <c r="G333" s="152"/>
      <c r="H333" s="152"/>
      <c r="I333" s="152"/>
      <c r="J333" s="152"/>
      <c r="K333" s="152"/>
      <c r="L333" s="152"/>
      <c r="M333" s="152"/>
      <c r="N333" s="151"/>
      <c r="O333" s="151"/>
      <c r="P333" s="151"/>
      <c r="Q333" s="151"/>
      <c r="R333" s="152"/>
      <c r="S333" s="152"/>
      <c r="T333" s="152"/>
      <c r="U333" s="152"/>
      <c r="V333" s="152"/>
      <c r="W333" s="152"/>
      <c r="X333" s="152"/>
      <c r="Y333" s="152"/>
      <c r="Z333" s="141"/>
      <c r="AA333" s="141"/>
      <c r="AB333" s="141"/>
      <c r="AC333" s="141"/>
      <c r="AD333" s="141"/>
      <c r="AE333" s="141"/>
      <c r="AF333" s="141"/>
      <c r="AG333" s="141" t="s">
        <v>241</v>
      </c>
      <c r="AH333" s="141">
        <v>0</v>
      </c>
      <c r="AI333" s="141"/>
      <c r="AJ333" s="141"/>
      <c r="AK333" s="141"/>
      <c r="AL333" s="141"/>
      <c r="AM333" s="141"/>
      <c r="AN333" s="141"/>
      <c r="AO333" s="141"/>
      <c r="AP333" s="141"/>
      <c r="AQ333" s="141"/>
      <c r="AR333" s="141"/>
      <c r="AS333" s="141"/>
      <c r="AT333" s="141"/>
      <c r="AU333" s="141"/>
      <c r="AV333" s="141"/>
      <c r="AW333" s="141"/>
      <c r="AX333" s="141"/>
      <c r="AY333" s="141"/>
      <c r="AZ333" s="141"/>
      <c r="BA333" s="141"/>
      <c r="BB333" s="141"/>
      <c r="BC333" s="141"/>
      <c r="BD333" s="141"/>
      <c r="BE333" s="141"/>
      <c r="BF333" s="141"/>
      <c r="BG333" s="141"/>
      <c r="BH333" s="141"/>
    </row>
    <row r="334" spans="1:60" outlineLevel="1" x14ac:dyDescent="0.2">
      <c r="A334" s="148">
        <v>60</v>
      </c>
      <c r="B334" s="149" t="s">
        <v>920</v>
      </c>
      <c r="C334" s="184" t="s">
        <v>921</v>
      </c>
      <c r="D334" s="150" t="s">
        <v>0</v>
      </c>
      <c r="E334" s="179"/>
      <c r="F334" s="153"/>
      <c r="G334" s="152">
        <f>ROUND(E334*F334,2)</f>
        <v>0</v>
      </c>
      <c r="H334" s="153"/>
      <c r="I334" s="152">
        <f>ROUND(E334*H334,2)</f>
        <v>0</v>
      </c>
      <c r="J334" s="153"/>
      <c r="K334" s="152">
        <f>ROUND(E334*J334,2)</f>
        <v>0</v>
      </c>
      <c r="L334" s="152">
        <v>21</v>
      </c>
      <c r="M334" s="152">
        <f>G334*(1+L334/100)</f>
        <v>0</v>
      </c>
      <c r="N334" s="151">
        <v>0</v>
      </c>
      <c r="O334" s="151">
        <f>ROUND(E334*N334,2)</f>
        <v>0</v>
      </c>
      <c r="P334" s="151">
        <v>0</v>
      </c>
      <c r="Q334" s="151">
        <f>ROUND(E334*P334,2)</f>
        <v>0</v>
      </c>
      <c r="R334" s="152" t="s">
        <v>922</v>
      </c>
      <c r="S334" s="152" t="s">
        <v>234</v>
      </c>
      <c r="T334" s="152" t="s">
        <v>234</v>
      </c>
      <c r="U334" s="152">
        <v>0</v>
      </c>
      <c r="V334" s="152">
        <f>ROUND(E334*U334,2)</f>
        <v>0</v>
      </c>
      <c r="W334" s="152"/>
      <c r="X334" s="152" t="s">
        <v>435</v>
      </c>
      <c r="Y334" s="152" t="s">
        <v>236</v>
      </c>
      <c r="Z334" s="141"/>
      <c r="AA334" s="141"/>
      <c r="AB334" s="141"/>
      <c r="AC334" s="141"/>
      <c r="AD334" s="141"/>
      <c r="AE334" s="141"/>
      <c r="AF334" s="141"/>
      <c r="AG334" s="141" t="s">
        <v>436</v>
      </c>
      <c r="AH334" s="141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141"/>
      <c r="AY334" s="141"/>
      <c r="AZ334" s="141"/>
      <c r="BA334" s="141"/>
      <c r="BB334" s="141"/>
      <c r="BC334" s="141"/>
      <c r="BD334" s="141"/>
      <c r="BE334" s="141"/>
      <c r="BF334" s="141"/>
      <c r="BG334" s="141"/>
      <c r="BH334" s="141"/>
    </row>
    <row r="335" spans="1:60" outlineLevel="2" x14ac:dyDescent="0.2">
      <c r="A335" s="148"/>
      <c r="B335" s="149"/>
      <c r="C335" s="269" t="s">
        <v>491</v>
      </c>
      <c r="D335" s="270"/>
      <c r="E335" s="270"/>
      <c r="F335" s="270"/>
      <c r="G335" s="270"/>
      <c r="H335" s="152"/>
      <c r="I335" s="152"/>
      <c r="J335" s="152"/>
      <c r="K335" s="152"/>
      <c r="L335" s="152"/>
      <c r="M335" s="152"/>
      <c r="N335" s="151"/>
      <c r="O335" s="151"/>
      <c r="P335" s="151"/>
      <c r="Q335" s="151"/>
      <c r="R335" s="152"/>
      <c r="S335" s="152"/>
      <c r="T335" s="152"/>
      <c r="U335" s="152"/>
      <c r="V335" s="152"/>
      <c r="W335" s="152"/>
      <c r="X335" s="152"/>
      <c r="Y335" s="152"/>
      <c r="Z335" s="141"/>
      <c r="AA335" s="141"/>
      <c r="AB335" s="141"/>
      <c r="AC335" s="141"/>
      <c r="AD335" s="141"/>
      <c r="AE335" s="141"/>
      <c r="AF335" s="141"/>
      <c r="AG335" s="141" t="s">
        <v>239</v>
      </c>
      <c r="AH335" s="141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141"/>
      <c r="AY335" s="141"/>
      <c r="AZ335" s="141"/>
      <c r="BA335" s="141"/>
      <c r="BB335" s="141"/>
      <c r="BC335" s="141"/>
      <c r="BD335" s="141"/>
      <c r="BE335" s="141"/>
      <c r="BF335" s="141"/>
      <c r="BG335" s="141"/>
      <c r="BH335" s="141"/>
    </row>
    <row r="336" spans="1:60" x14ac:dyDescent="0.2">
      <c r="A336" s="157" t="s">
        <v>228</v>
      </c>
      <c r="B336" s="158" t="s">
        <v>178</v>
      </c>
      <c r="C336" s="180" t="s">
        <v>179</v>
      </c>
      <c r="D336" s="159"/>
      <c r="E336" s="160"/>
      <c r="F336" s="161"/>
      <c r="G336" s="161">
        <f>SUMIF(AG337:AG356,"&lt;&gt;NOR",G337:G356)</f>
        <v>0</v>
      </c>
      <c r="H336" s="161"/>
      <c r="I336" s="161">
        <f>SUM(I337:I356)</f>
        <v>0</v>
      </c>
      <c r="J336" s="161"/>
      <c r="K336" s="161">
        <f>SUM(K337:K356)</f>
        <v>0</v>
      </c>
      <c r="L336" s="161"/>
      <c r="M336" s="161">
        <f>SUM(M337:M356)</f>
        <v>0</v>
      </c>
      <c r="N336" s="160"/>
      <c r="O336" s="160">
        <f>SUM(O337:O356)</f>
        <v>31.7</v>
      </c>
      <c r="P336" s="160"/>
      <c r="Q336" s="160">
        <f>SUM(Q337:Q356)</f>
        <v>0</v>
      </c>
      <c r="R336" s="161"/>
      <c r="S336" s="161"/>
      <c r="T336" s="162"/>
      <c r="U336" s="156"/>
      <c r="V336" s="156">
        <f>SUM(V337:V356)</f>
        <v>927.31999999999994</v>
      </c>
      <c r="W336" s="156"/>
      <c r="X336" s="156"/>
      <c r="Y336" s="156"/>
      <c r="AG336" t="s">
        <v>229</v>
      </c>
    </row>
    <row r="337" spans="1:60" ht="22.5" outlineLevel="1" x14ac:dyDescent="0.2">
      <c r="A337" s="172">
        <v>61</v>
      </c>
      <c r="B337" s="173" t="s">
        <v>923</v>
      </c>
      <c r="C337" s="183" t="s">
        <v>924</v>
      </c>
      <c r="D337" s="174" t="s">
        <v>283</v>
      </c>
      <c r="E337" s="175">
        <v>488.71</v>
      </c>
      <c r="F337" s="176"/>
      <c r="G337" s="177">
        <f>ROUND(E337*F337,2)</f>
        <v>0</v>
      </c>
      <c r="H337" s="176"/>
      <c r="I337" s="177">
        <f>ROUND(E337*H337,2)</f>
        <v>0</v>
      </c>
      <c r="J337" s="176"/>
      <c r="K337" s="177">
        <f>ROUND(E337*J337,2)</f>
        <v>0</v>
      </c>
      <c r="L337" s="177">
        <v>21</v>
      </c>
      <c r="M337" s="177">
        <f>G337*(1+L337/100)</f>
        <v>0</v>
      </c>
      <c r="N337" s="175">
        <v>0</v>
      </c>
      <c r="O337" s="175">
        <f>ROUND(E337*N337,2)</f>
        <v>0</v>
      </c>
      <c r="P337" s="175">
        <v>0</v>
      </c>
      <c r="Q337" s="175">
        <f>ROUND(E337*P337,2)</f>
        <v>0</v>
      </c>
      <c r="R337" s="177" t="s">
        <v>495</v>
      </c>
      <c r="S337" s="177" t="s">
        <v>234</v>
      </c>
      <c r="T337" s="178" t="s">
        <v>234</v>
      </c>
      <c r="U337" s="152">
        <v>0.52</v>
      </c>
      <c r="V337" s="152">
        <f>ROUND(E337*U337,2)</f>
        <v>254.13</v>
      </c>
      <c r="W337" s="152"/>
      <c r="X337" s="152" t="s">
        <v>285</v>
      </c>
      <c r="Y337" s="152" t="s">
        <v>236</v>
      </c>
      <c r="Z337" s="141"/>
      <c r="AA337" s="141"/>
      <c r="AB337" s="141"/>
      <c r="AC337" s="141"/>
      <c r="AD337" s="141"/>
      <c r="AE337" s="141"/>
      <c r="AF337" s="141"/>
      <c r="AG337" s="141" t="s">
        <v>286</v>
      </c>
      <c r="AH337" s="141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141"/>
      <c r="AY337" s="141"/>
      <c r="AZ337" s="141"/>
      <c r="BA337" s="141"/>
      <c r="BB337" s="141"/>
      <c r="BC337" s="141"/>
      <c r="BD337" s="141"/>
      <c r="BE337" s="141"/>
      <c r="BF337" s="141"/>
      <c r="BG337" s="141"/>
      <c r="BH337" s="141"/>
    </row>
    <row r="338" spans="1:60" ht="22.5" outlineLevel="1" x14ac:dyDescent="0.2">
      <c r="A338" s="172">
        <v>62</v>
      </c>
      <c r="B338" s="173" t="s">
        <v>925</v>
      </c>
      <c r="C338" s="183" t="s">
        <v>926</v>
      </c>
      <c r="D338" s="174" t="s">
        <v>283</v>
      </c>
      <c r="E338" s="175">
        <v>488.71</v>
      </c>
      <c r="F338" s="176"/>
      <c r="G338" s="177">
        <f>ROUND(E338*F338,2)</f>
        <v>0</v>
      </c>
      <c r="H338" s="176"/>
      <c r="I338" s="177">
        <f>ROUND(E338*H338,2)</f>
        <v>0</v>
      </c>
      <c r="J338" s="176"/>
      <c r="K338" s="177">
        <f>ROUND(E338*J338,2)</f>
        <v>0</v>
      </c>
      <c r="L338" s="177">
        <v>21</v>
      </c>
      <c r="M338" s="177">
        <f>G338*(1+L338/100)</f>
        <v>0</v>
      </c>
      <c r="N338" s="175">
        <v>4.8300000000000001E-3</v>
      </c>
      <c r="O338" s="175">
        <f>ROUND(E338*N338,2)</f>
        <v>2.36</v>
      </c>
      <c r="P338" s="175">
        <v>0</v>
      </c>
      <c r="Q338" s="175">
        <f>ROUND(E338*P338,2)</f>
        <v>0</v>
      </c>
      <c r="R338" s="177" t="s">
        <v>495</v>
      </c>
      <c r="S338" s="177" t="s">
        <v>234</v>
      </c>
      <c r="T338" s="178" t="s">
        <v>234</v>
      </c>
      <c r="U338" s="152">
        <v>0.48499999999999999</v>
      </c>
      <c r="V338" s="152">
        <f>ROUND(E338*U338,2)</f>
        <v>237.02</v>
      </c>
      <c r="W338" s="152"/>
      <c r="X338" s="152" t="s">
        <v>285</v>
      </c>
      <c r="Y338" s="152" t="s">
        <v>236</v>
      </c>
      <c r="Z338" s="141"/>
      <c r="AA338" s="141"/>
      <c r="AB338" s="141"/>
      <c r="AC338" s="141"/>
      <c r="AD338" s="141"/>
      <c r="AE338" s="141"/>
      <c r="AF338" s="141"/>
      <c r="AG338" s="141" t="s">
        <v>286</v>
      </c>
      <c r="AH338" s="141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141"/>
      <c r="AY338" s="141"/>
      <c r="AZ338" s="141"/>
      <c r="BA338" s="141"/>
      <c r="BB338" s="141"/>
      <c r="BC338" s="141"/>
      <c r="BD338" s="141"/>
      <c r="BE338" s="141"/>
      <c r="BF338" s="141"/>
      <c r="BG338" s="141"/>
      <c r="BH338" s="141"/>
    </row>
    <row r="339" spans="1:60" ht="22.5" outlineLevel="1" x14ac:dyDescent="0.2">
      <c r="A339" s="164">
        <v>63</v>
      </c>
      <c r="B339" s="165" t="s">
        <v>927</v>
      </c>
      <c r="C339" s="181" t="s">
        <v>928</v>
      </c>
      <c r="D339" s="166" t="s">
        <v>283</v>
      </c>
      <c r="E339" s="167">
        <v>588.46</v>
      </c>
      <c r="F339" s="168"/>
      <c r="G339" s="169">
        <f>ROUND(E339*F339,2)</f>
        <v>0</v>
      </c>
      <c r="H339" s="168"/>
      <c r="I339" s="169">
        <f>ROUND(E339*H339,2)</f>
        <v>0</v>
      </c>
      <c r="J339" s="168"/>
      <c r="K339" s="169">
        <f>ROUND(E339*J339,2)</f>
        <v>0</v>
      </c>
      <c r="L339" s="169">
        <v>21</v>
      </c>
      <c r="M339" s="169">
        <f>G339*(1+L339/100)</f>
        <v>0</v>
      </c>
      <c r="N339" s="167">
        <v>4.6199999999999998E-2</v>
      </c>
      <c r="O339" s="167">
        <f>ROUND(E339*N339,2)</f>
        <v>27.19</v>
      </c>
      <c r="P339" s="167">
        <v>0</v>
      </c>
      <c r="Q339" s="167">
        <f>ROUND(E339*P339,2)</f>
        <v>0</v>
      </c>
      <c r="R339" s="169" t="s">
        <v>495</v>
      </c>
      <c r="S339" s="169" t="s">
        <v>234</v>
      </c>
      <c r="T339" s="170" t="s">
        <v>234</v>
      </c>
      <c r="U339" s="152">
        <v>0.26100000000000001</v>
      </c>
      <c r="V339" s="152">
        <f>ROUND(E339*U339,2)</f>
        <v>153.59</v>
      </c>
      <c r="W339" s="152"/>
      <c r="X339" s="152" t="s">
        <v>285</v>
      </c>
      <c r="Y339" s="152" t="s">
        <v>236</v>
      </c>
      <c r="Z339" s="141"/>
      <c r="AA339" s="141"/>
      <c r="AB339" s="141"/>
      <c r="AC339" s="141"/>
      <c r="AD339" s="141"/>
      <c r="AE339" s="141"/>
      <c r="AF339" s="141"/>
      <c r="AG339" s="141" t="s">
        <v>286</v>
      </c>
      <c r="AH339" s="141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141"/>
      <c r="AY339" s="141"/>
      <c r="AZ339" s="141"/>
      <c r="BA339" s="141"/>
      <c r="BB339" s="141"/>
      <c r="BC339" s="141"/>
      <c r="BD339" s="141"/>
      <c r="BE339" s="141"/>
      <c r="BF339" s="141"/>
      <c r="BG339" s="141"/>
      <c r="BH339" s="141"/>
    </row>
    <row r="340" spans="1:60" outlineLevel="2" x14ac:dyDescent="0.2">
      <c r="A340" s="148"/>
      <c r="B340" s="149"/>
      <c r="C340" s="182" t="s">
        <v>697</v>
      </c>
      <c r="D340" s="154"/>
      <c r="E340" s="155"/>
      <c r="F340" s="152"/>
      <c r="G340" s="152"/>
      <c r="H340" s="152"/>
      <c r="I340" s="152"/>
      <c r="J340" s="152"/>
      <c r="K340" s="152"/>
      <c r="L340" s="152"/>
      <c r="M340" s="152"/>
      <c r="N340" s="151"/>
      <c r="O340" s="151"/>
      <c r="P340" s="151"/>
      <c r="Q340" s="151"/>
      <c r="R340" s="152"/>
      <c r="S340" s="152"/>
      <c r="T340" s="152"/>
      <c r="U340" s="152"/>
      <c r="V340" s="152"/>
      <c r="W340" s="152"/>
      <c r="X340" s="152"/>
      <c r="Y340" s="152"/>
      <c r="Z340" s="141"/>
      <c r="AA340" s="141"/>
      <c r="AB340" s="141"/>
      <c r="AC340" s="141"/>
      <c r="AD340" s="141"/>
      <c r="AE340" s="141"/>
      <c r="AF340" s="141"/>
      <c r="AG340" s="141" t="s">
        <v>241</v>
      </c>
      <c r="AH340" s="141">
        <v>0</v>
      </c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1"/>
      <c r="AX340" s="141"/>
      <c r="AY340" s="141"/>
      <c r="AZ340" s="141"/>
      <c r="BA340" s="141"/>
      <c r="BB340" s="141"/>
      <c r="BC340" s="141"/>
      <c r="BD340" s="141"/>
      <c r="BE340" s="141"/>
      <c r="BF340" s="141"/>
      <c r="BG340" s="141"/>
      <c r="BH340" s="141"/>
    </row>
    <row r="341" spans="1:60" outlineLevel="3" x14ac:dyDescent="0.2">
      <c r="A341" s="148"/>
      <c r="B341" s="149"/>
      <c r="C341" s="182" t="s">
        <v>698</v>
      </c>
      <c r="D341" s="154"/>
      <c r="E341" s="155">
        <v>115.62</v>
      </c>
      <c r="F341" s="152"/>
      <c r="G341" s="152"/>
      <c r="H341" s="152"/>
      <c r="I341" s="152"/>
      <c r="J341" s="152"/>
      <c r="K341" s="152"/>
      <c r="L341" s="152"/>
      <c r="M341" s="152"/>
      <c r="N341" s="151"/>
      <c r="O341" s="151"/>
      <c r="P341" s="151"/>
      <c r="Q341" s="151"/>
      <c r="R341" s="152"/>
      <c r="S341" s="152"/>
      <c r="T341" s="152"/>
      <c r="U341" s="152"/>
      <c r="V341" s="152"/>
      <c r="W341" s="152"/>
      <c r="X341" s="152"/>
      <c r="Y341" s="152"/>
      <c r="Z341" s="141"/>
      <c r="AA341" s="141"/>
      <c r="AB341" s="141"/>
      <c r="AC341" s="141"/>
      <c r="AD341" s="141"/>
      <c r="AE341" s="141"/>
      <c r="AF341" s="141"/>
      <c r="AG341" s="141" t="s">
        <v>241</v>
      </c>
      <c r="AH341" s="141">
        <v>0</v>
      </c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1"/>
      <c r="AX341" s="141"/>
      <c r="AY341" s="141"/>
      <c r="AZ341" s="141"/>
      <c r="BA341" s="141"/>
      <c r="BB341" s="141"/>
      <c r="BC341" s="141"/>
      <c r="BD341" s="141"/>
      <c r="BE341" s="141"/>
      <c r="BF341" s="141"/>
      <c r="BG341" s="141"/>
      <c r="BH341" s="141"/>
    </row>
    <row r="342" spans="1:60" outlineLevel="3" x14ac:dyDescent="0.2">
      <c r="A342" s="148"/>
      <c r="B342" s="149"/>
      <c r="C342" s="182" t="s">
        <v>699</v>
      </c>
      <c r="D342" s="154"/>
      <c r="E342" s="155">
        <v>196.35</v>
      </c>
      <c r="F342" s="152"/>
      <c r="G342" s="152"/>
      <c r="H342" s="152"/>
      <c r="I342" s="152"/>
      <c r="J342" s="152"/>
      <c r="K342" s="152"/>
      <c r="L342" s="152"/>
      <c r="M342" s="152"/>
      <c r="N342" s="151"/>
      <c r="O342" s="151"/>
      <c r="P342" s="151"/>
      <c r="Q342" s="151"/>
      <c r="R342" s="152"/>
      <c r="S342" s="152"/>
      <c r="T342" s="152"/>
      <c r="U342" s="152"/>
      <c r="V342" s="152"/>
      <c r="W342" s="152"/>
      <c r="X342" s="152"/>
      <c r="Y342" s="152"/>
      <c r="Z342" s="141"/>
      <c r="AA342" s="141"/>
      <c r="AB342" s="141"/>
      <c r="AC342" s="141"/>
      <c r="AD342" s="141"/>
      <c r="AE342" s="141"/>
      <c r="AF342" s="141"/>
      <c r="AG342" s="141" t="s">
        <v>241</v>
      </c>
      <c r="AH342" s="141">
        <v>0</v>
      </c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1"/>
      <c r="AX342" s="141"/>
      <c r="AY342" s="141"/>
      <c r="AZ342" s="141"/>
      <c r="BA342" s="141"/>
      <c r="BB342" s="141"/>
      <c r="BC342" s="141"/>
      <c r="BD342" s="141"/>
      <c r="BE342" s="141"/>
      <c r="BF342" s="141"/>
      <c r="BG342" s="141"/>
      <c r="BH342" s="141"/>
    </row>
    <row r="343" spans="1:60" outlineLevel="3" x14ac:dyDescent="0.2">
      <c r="A343" s="148"/>
      <c r="B343" s="149"/>
      <c r="C343" s="182" t="s">
        <v>700</v>
      </c>
      <c r="D343" s="154"/>
      <c r="E343" s="155"/>
      <c r="F343" s="152"/>
      <c r="G343" s="152"/>
      <c r="H343" s="152"/>
      <c r="I343" s="152"/>
      <c r="J343" s="152"/>
      <c r="K343" s="152"/>
      <c r="L343" s="152"/>
      <c r="M343" s="152"/>
      <c r="N343" s="151"/>
      <c r="O343" s="151"/>
      <c r="P343" s="151"/>
      <c r="Q343" s="151"/>
      <c r="R343" s="152"/>
      <c r="S343" s="152"/>
      <c r="T343" s="152"/>
      <c r="U343" s="152"/>
      <c r="V343" s="152"/>
      <c r="W343" s="152"/>
      <c r="X343" s="152"/>
      <c r="Y343" s="152"/>
      <c r="Z343" s="141"/>
      <c r="AA343" s="141"/>
      <c r="AB343" s="141"/>
      <c r="AC343" s="141"/>
      <c r="AD343" s="141"/>
      <c r="AE343" s="141"/>
      <c r="AF343" s="141"/>
      <c r="AG343" s="141" t="s">
        <v>241</v>
      </c>
      <c r="AH343" s="141">
        <v>0</v>
      </c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1"/>
      <c r="AX343" s="141"/>
      <c r="AY343" s="141"/>
      <c r="AZ343" s="141"/>
      <c r="BA343" s="141"/>
      <c r="BB343" s="141"/>
      <c r="BC343" s="141"/>
      <c r="BD343" s="141"/>
      <c r="BE343" s="141"/>
      <c r="BF343" s="141"/>
      <c r="BG343" s="141"/>
      <c r="BH343" s="141"/>
    </row>
    <row r="344" spans="1:60" outlineLevel="3" x14ac:dyDescent="0.2">
      <c r="A344" s="148"/>
      <c r="B344" s="149"/>
      <c r="C344" s="182" t="s">
        <v>701</v>
      </c>
      <c r="D344" s="154"/>
      <c r="E344" s="155">
        <v>135.41</v>
      </c>
      <c r="F344" s="152"/>
      <c r="G344" s="152"/>
      <c r="H344" s="152"/>
      <c r="I344" s="152"/>
      <c r="J344" s="152"/>
      <c r="K344" s="152"/>
      <c r="L344" s="152"/>
      <c r="M344" s="152"/>
      <c r="N344" s="151"/>
      <c r="O344" s="151"/>
      <c r="P344" s="151"/>
      <c r="Q344" s="151"/>
      <c r="R344" s="152"/>
      <c r="S344" s="152"/>
      <c r="T344" s="152"/>
      <c r="U344" s="152"/>
      <c r="V344" s="152"/>
      <c r="W344" s="152"/>
      <c r="X344" s="152"/>
      <c r="Y344" s="152"/>
      <c r="Z344" s="141"/>
      <c r="AA344" s="141"/>
      <c r="AB344" s="141"/>
      <c r="AC344" s="141"/>
      <c r="AD344" s="141"/>
      <c r="AE344" s="141"/>
      <c r="AF344" s="141"/>
      <c r="AG344" s="141" t="s">
        <v>241</v>
      </c>
      <c r="AH344" s="141">
        <v>0</v>
      </c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141"/>
      <c r="AY344" s="141"/>
      <c r="AZ344" s="141"/>
      <c r="BA344" s="141"/>
      <c r="BB344" s="141"/>
      <c r="BC344" s="141"/>
      <c r="BD344" s="141"/>
      <c r="BE344" s="141"/>
      <c r="BF344" s="141"/>
      <c r="BG344" s="141"/>
      <c r="BH344" s="141"/>
    </row>
    <row r="345" spans="1:60" outlineLevel="3" x14ac:dyDescent="0.2">
      <c r="A345" s="148"/>
      <c r="B345" s="149"/>
      <c r="C345" s="182" t="s">
        <v>929</v>
      </c>
      <c r="D345" s="154"/>
      <c r="E345" s="155"/>
      <c r="F345" s="152"/>
      <c r="G345" s="152"/>
      <c r="H345" s="152"/>
      <c r="I345" s="152"/>
      <c r="J345" s="152"/>
      <c r="K345" s="152"/>
      <c r="L345" s="152"/>
      <c r="M345" s="152"/>
      <c r="N345" s="151"/>
      <c r="O345" s="151"/>
      <c r="P345" s="151"/>
      <c r="Q345" s="151"/>
      <c r="R345" s="152"/>
      <c r="S345" s="152"/>
      <c r="T345" s="152"/>
      <c r="U345" s="152"/>
      <c r="V345" s="152"/>
      <c r="W345" s="152"/>
      <c r="X345" s="152"/>
      <c r="Y345" s="152"/>
      <c r="Z345" s="141"/>
      <c r="AA345" s="141"/>
      <c r="AB345" s="141"/>
      <c r="AC345" s="141"/>
      <c r="AD345" s="141"/>
      <c r="AE345" s="141"/>
      <c r="AF345" s="141"/>
      <c r="AG345" s="141" t="s">
        <v>241</v>
      </c>
      <c r="AH345" s="141">
        <v>0</v>
      </c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141"/>
      <c r="AY345" s="141"/>
      <c r="AZ345" s="141"/>
      <c r="BA345" s="141"/>
      <c r="BB345" s="141"/>
      <c r="BC345" s="141"/>
      <c r="BD345" s="141"/>
      <c r="BE345" s="141"/>
      <c r="BF345" s="141"/>
      <c r="BG345" s="141"/>
      <c r="BH345" s="141"/>
    </row>
    <row r="346" spans="1:60" outlineLevel="3" x14ac:dyDescent="0.2">
      <c r="A346" s="148"/>
      <c r="B346" s="149"/>
      <c r="C346" s="182" t="s">
        <v>870</v>
      </c>
      <c r="D346" s="154"/>
      <c r="E346" s="155">
        <v>30.95</v>
      </c>
      <c r="F346" s="152"/>
      <c r="G346" s="152"/>
      <c r="H346" s="152"/>
      <c r="I346" s="152"/>
      <c r="J346" s="152"/>
      <c r="K346" s="152"/>
      <c r="L346" s="152"/>
      <c r="M346" s="152"/>
      <c r="N346" s="151"/>
      <c r="O346" s="151"/>
      <c r="P346" s="151"/>
      <c r="Q346" s="151"/>
      <c r="R346" s="152"/>
      <c r="S346" s="152"/>
      <c r="T346" s="152"/>
      <c r="U346" s="152"/>
      <c r="V346" s="152"/>
      <c r="W346" s="152"/>
      <c r="X346" s="152"/>
      <c r="Y346" s="152"/>
      <c r="Z346" s="141"/>
      <c r="AA346" s="141"/>
      <c r="AB346" s="141"/>
      <c r="AC346" s="141"/>
      <c r="AD346" s="141"/>
      <c r="AE346" s="141"/>
      <c r="AF346" s="141"/>
      <c r="AG346" s="141" t="s">
        <v>241</v>
      </c>
      <c r="AH346" s="141">
        <v>0</v>
      </c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141"/>
      <c r="AY346" s="141"/>
      <c r="AZ346" s="141"/>
      <c r="BA346" s="141"/>
      <c r="BB346" s="141"/>
      <c r="BC346" s="141"/>
      <c r="BD346" s="141"/>
      <c r="BE346" s="141"/>
      <c r="BF346" s="141"/>
      <c r="BG346" s="141"/>
      <c r="BH346" s="141"/>
    </row>
    <row r="347" spans="1:60" outlineLevel="3" x14ac:dyDescent="0.2">
      <c r="A347" s="148"/>
      <c r="B347" s="149"/>
      <c r="C347" s="182" t="s">
        <v>930</v>
      </c>
      <c r="D347" s="154"/>
      <c r="E347" s="155">
        <v>41.88</v>
      </c>
      <c r="F347" s="152"/>
      <c r="G347" s="152"/>
      <c r="H347" s="152"/>
      <c r="I347" s="152"/>
      <c r="J347" s="152"/>
      <c r="K347" s="152"/>
      <c r="L347" s="152"/>
      <c r="M347" s="152"/>
      <c r="N347" s="151"/>
      <c r="O347" s="151"/>
      <c r="P347" s="151"/>
      <c r="Q347" s="151"/>
      <c r="R347" s="152"/>
      <c r="S347" s="152"/>
      <c r="T347" s="152"/>
      <c r="U347" s="152"/>
      <c r="V347" s="152"/>
      <c r="W347" s="152"/>
      <c r="X347" s="152"/>
      <c r="Y347" s="152"/>
      <c r="Z347" s="141"/>
      <c r="AA347" s="141"/>
      <c r="AB347" s="141"/>
      <c r="AC347" s="141"/>
      <c r="AD347" s="141"/>
      <c r="AE347" s="141"/>
      <c r="AF347" s="141"/>
      <c r="AG347" s="141" t="s">
        <v>241</v>
      </c>
      <c r="AH347" s="141">
        <v>0</v>
      </c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141"/>
      <c r="AY347" s="141"/>
      <c r="AZ347" s="141"/>
      <c r="BA347" s="141"/>
      <c r="BB347" s="141"/>
      <c r="BC347" s="141"/>
      <c r="BD347" s="141"/>
      <c r="BE347" s="141"/>
      <c r="BF347" s="141"/>
      <c r="BG347" s="141"/>
      <c r="BH347" s="141"/>
    </row>
    <row r="348" spans="1:60" outlineLevel="3" x14ac:dyDescent="0.2">
      <c r="A348" s="148"/>
      <c r="B348" s="149"/>
      <c r="C348" s="182" t="s">
        <v>931</v>
      </c>
      <c r="D348" s="154"/>
      <c r="E348" s="155">
        <v>68.25</v>
      </c>
      <c r="F348" s="152"/>
      <c r="G348" s="152"/>
      <c r="H348" s="152"/>
      <c r="I348" s="152"/>
      <c r="J348" s="152"/>
      <c r="K348" s="152"/>
      <c r="L348" s="152"/>
      <c r="M348" s="152"/>
      <c r="N348" s="151"/>
      <c r="O348" s="151"/>
      <c r="P348" s="151"/>
      <c r="Q348" s="151"/>
      <c r="R348" s="152"/>
      <c r="S348" s="152"/>
      <c r="T348" s="152"/>
      <c r="U348" s="152"/>
      <c r="V348" s="152"/>
      <c r="W348" s="152"/>
      <c r="X348" s="152"/>
      <c r="Y348" s="152"/>
      <c r="Z348" s="141"/>
      <c r="AA348" s="141"/>
      <c r="AB348" s="141"/>
      <c r="AC348" s="141"/>
      <c r="AD348" s="141"/>
      <c r="AE348" s="141"/>
      <c r="AF348" s="141"/>
      <c r="AG348" s="141" t="s">
        <v>241</v>
      </c>
      <c r="AH348" s="141">
        <v>0</v>
      </c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141"/>
      <c r="AY348" s="141"/>
      <c r="AZ348" s="141"/>
      <c r="BA348" s="141"/>
      <c r="BB348" s="141"/>
      <c r="BC348" s="141"/>
      <c r="BD348" s="141"/>
      <c r="BE348" s="141"/>
      <c r="BF348" s="141"/>
      <c r="BG348" s="141"/>
      <c r="BH348" s="141"/>
    </row>
    <row r="349" spans="1:60" ht="22.5" outlineLevel="1" x14ac:dyDescent="0.2">
      <c r="A349" s="164">
        <v>64</v>
      </c>
      <c r="B349" s="165" t="s">
        <v>932</v>
      </c>
      <c r="C349" s="181" t="s">
        <v>933</v>
      </c>
      <c r="D349" s="166" t="s">
        <v>283</v>
      </c>
      <c r="E349" s="167">
        <v>53.783999999999999</v>
      </c>
      <c r="F349" s="168"/>
      <c r="G349" s="169">
        <f>ROUND(E349*F349,2)</f>
        <v>0</v>
      </c>
      <c r="H349" s="168"/>
      <c r="I349" s="169">
        <f>ROUND(E349*H349,2)</f>
        <v>0</v>
      </c>
      <c r="J349" s="168"/>
      <c r="K349" s="169">
        <f>ROUND(E349*J349,2)</f>
        <v>0</v>
      </c>
      <c r="L349" s="169">
        <v>21</v>
      </c>
      <c r="M349" s="169">
        <f>G349*(1+L349/100)</f>
        <v>0</v>
      </c>
      <c r="N349" s="167">
        <v>0.04</v>
      </c>
      <c r="O349" s="167">
        <f>ROUND(E349*N349,2)</f>
        <v>2.15</v>
      </c>
      <c r="P349" s="167">
        <v>0</v>
      </c>
      <c r="Q349" s="167">
        <f>ROUND(E349*P349,2)</f>
        <v>0</v>
      </c>
      <c r="R349" s="169"/>
      <c r="S349" s="169" t="s">
        <v>267</v>
      </c>
      <c r="T349" s="170" t="s">
        <v>275</v>
      </c>
      <c r="U349" s="152">
        <v>5.2539999999999996</v>
      </c>
      <c r="V349" s="152">
        <f>ROUND(E349*U349,2)</f>
        <v>282.58</v>
      </c>
      <c r="W349" s="152"/>
      <c r="X349" s="152" t="s">
        <v>285</v>
      </c>
      <c r="Y349" s="152" t="s">
        <v>236</v>
      </c>
      <c r="Z349" s="141"/>
      <c r="AA349" s="141"/>
      <c r="AB349" s="141"/>
      <c r="AC349" s="141"/>
      <c r="AD349" s="141"/>
      <c r="AE349" s="141"/>
      <c r="AF349" s="141"/>
      <c r="AG349" s="141" t="s">
        <v>286</v>
      </c>
      <c r="AH349" s="141"/>
      <c r="AI349" s="141"/>
      <c r="AJ349" s="141"/>
      <c r="AK349" s="141"/>
      <c r="AL349" s="141"/>
      <c r="AM349" s="141"/>
      <c r="AN349" s="141"/>
      <c r="AO349" s="141"/>
      <c r="AP349" s="141"/>
      <c r="AQ349" s="141"/>
      <c r="AR349" s="141"/>
      <c r="AS349" s="141"/>
      <c r="AT349" s="141"/>
      <c r="AU349" s="141"/>
      <c r="AV349" s="141"/>
      <c r="AW349" s="141"/>
      <c r="AX349" s="141"/>
      <c r="AY349" s="141"/>
      <c r="AZ349" s="141"/>
      <c r="BA349" s="141"/>
      <c r="BB349" s="141"/>
      <c r="BC349" s="141"/>
      <c r="BD349" s="141"/>
      <c r="BE349" s="141"/>
      <c r="BF349" s="141"/>
      <c r="BG349" s="141"/>
      <c r="BH349" s="141"/>
    </row>
    <row r="350" spans="1:60" outlineLevel="2" x14ac:dyDescent="0.2">
      <c r="A350" s="148"/>
      <c r="B350" s="149"/>
      <c r="C350" s="253" t="s">
        <v>934</v>
      </c>
      <c r="D350" s="254"/>
      <c r="E350" s="254"/>
      <c r="F350" s="254"/>
      <c r="G350" s="254"/>
      <c r="H350" s="152"/>
      <c r="I350" s="152"/>
      <c r="J350" s="152"/>
      <c r="K350" s="152"/>
      <c r="L350" s="152"/>
      <c r="M350" s="152"/>
      <c r="N350" s="151"/>
      <c r="O350" s="151"/>
      <c r="P350" s="151"/>
      <c r="Q350" s="151"/>
      <c r="R350" s="152"/>
      <c r="S350" s="152"/>
      <c r="T350" s="152"/>
      <c r="U350" s="152"/>
      <c r="V350" s="152"/>
      <c r="W350" s="152"/>
      <c r="X350" s="152"/>
      <c r="Y350" s="152"/>
      <c r="Z350" s="141"/>
      <c r="AA350" s="141"/>
      <c r="AB350" s="141"/>
      <c r="AC350" s="141"/>
      <c r="AD350" s="141"/>
      <c r="AE350" s="141"/>
      <c r="AF350" s="141"/>
      <c r="AG350" s="141" t="s">
        <v>246</v>
      </c>
      <c r="AH350" s="141"/>
      <c r="AI350" s="141"/>
      <c r="AJ350" s="141"/>
      <c r="AK350" s="141"/>
      <c r="AL350" s="141"/>
      <c r="AM350" s="141"/>
      <c r="AN350" s="141"/>
      <c r="AO350" s="141"/>
      <c r="AP350" s="141"/>
      <c r="AQ350" s="141"/>
      <c r="AR350" s="141"/>
      <c r="AS350" s="141"/>
      <c r="AT350" s="141"/>
      <c r="AU350" s="141"/>
      <c r="AV350" s="141"/>
      <c r="AW350" s="141"/>
      <c r="AX350" s="141"/>
      <c r="AY350" s="141"/>
      <c r="AZ350" s="141"/>
      <c r="BA350" s="141"/>
      <c r="BB350" s="141"/>
      <c r="BC350" s="141"/>
      <c r="BD350" s="141"/>
      <c r="BE350" s="141"/>
      <c r="BF350" s="141"/>
      <c r="BG350" s="141"/>
      <c r="BH350" s="141"/>
    </row>
    <row r="351" spans="1:60" outlineLevel="3" x14ac:dyDescent="0.2">
      <c r="A351" s="148"/>
      <c r="B351" s="149"/>
      <c r="C351" s="267" t="s">
        <v>935</v>
      </c>
      <c r="D351" s="268"/>
      <c r="E351" s="268"/>
      <c r="F351" s="268"/>
      <c r="G351" s="268"/>
      <c r="H351" s="152"/>
      <c r="I351" s="152"/>
      <c r="J351" s="152"/>
      <c r="K351" s="152"/>
      <c r="L351" s="152"/>
      <c r="M351" s="152"/>
      <c r="N351" s="151"/>
      <c r="O351" s="151"/>
      <c r="P351" s="151"/>
      <c r="Q351" s="151"/>
      <c r="R351" s="152"/>
      <c r="S351" s="152"/>
      <c r="T351" s="152"/>
      <c r="U351" s="152"/>
      <c r="V351" s="152"/>
      <c r="W351" s="152"/>
      <c r="X351" s="152"/>
      <c r="Y351" s="152"/>
      <c r="Z351" s="141"/>
      <c r="AA351" s="141"/>
      <c r="AB351" s="141"/>
      <c r="AC351" s="141"/>
      <c r="AD351" s="141"/>
      <c r="AE351" s="141"/>
      <c r="AF351" s="141"/>
      <c r="AG351" s="141" t="s">
        <v>246</v>
      </c>
      <c r="AH351" s="141"/>
      <c r="AI351" s="141"/>
      <c r="AJ351" s="141"/>
      <c r="AK351" s="141"/>
      <c r="AL351" s="141"/>
      <c r="AM351" s="141"/>
      <c r="AN351" s="141"/>
      <c r="AO351" s="141"/>
      <c r="AP351" s="141"/>
      <c r="AQ351" s="141"/>
      <c r="AR351" s="141"/>
      <c r="AS351" s="141"/>
      <c r="AT351" s="141"/>
      <c r="AU351" s="141"/>
      <c r="AV351" s="141"/>
      <c r="AW351" s="141"/>
      <c r="AX351" s="141"/>
      <c r="AY351" s="141"/>
      <c r="AZ351" s="141"/>
      <c r="BA351" s="141"/>
      <c r="BB351" s="141"/>
      <c r="BC351" s="141"/>
      <c r="BD351" s="141"/>
      <c r="BE351" s="141"/>
      <c r="BF351" s="141"/>
      <c r="BG351" s="141"/>
      <c r="BH351" s="141"/>
    </row>
    <row r="352" spans="1:60" outlineLevel="2" x14ac:dyDescent="0.2">
      <c r="A352" s="148"/>
      <c r="B352" s="149"/>
      <c r="C352" s="182" t="s">
        <v>936</v>
      </c>
      <c r="D352" s="154"/>
      <c r="E352" s="155"/>
      <c r="F352" s="152"/>
      <c r="G352" s="152"/>
      <c r="H352" s="152"/>
      <c r="I352" s="152"/>
      <c r="J352" s="152"/>
      <c r="K352" s="152"/>
      <c r="L352" s="152"/>
      <c r="M352" s="152"/>
      <c r="N352" s="151"/>
      <c r="O352" s="151"/>
      <c r="P352" s="151"/>
      <c r="Q352" s="151"/>
      <c r="R352" s="152"/>
      <c r="S352" s="152"/>
      <c r="T352" s="152"/>
      <c r="U352" s="152"/>
      <c r="V352" s="152"/>
      <c r="W352" s="152"/>
      <c r="X352" s="152"/>
      <c r="Y352" s="152"/>
      <c r="Z352" s="141"/>
      <c r="AA352" s="141"/>
      <c r="AB352" s="141"/>
      <c r="AC352" s="141"/>
      <c r="AD352" s="141"/>
      <c r="AE352" s="141"/>
      <c r="AF352" s="141"/>
      <c r="AG352" s="141" t="s">
        <v>241</v>
      </c>
      <c r="AH352" s="141">
        <v>0</v>
      </c>
      <c r="AI352" s="141"/>
      <c r="AJ352" s="141"/>
      <c r="AK352" s="141"/>
      <c r="AL352" s="141"/>
      <c r="AM352" s="141"/>
      <c r="AN352" s="141"/>
      <c r="AO352" s="141"/>
      <c r="AP352" s="141"/>
      <c r="AQ352" s="141"/>
      <c r="AR352" s="141"/>
      <c r="AS352" s="141"/>
      <c r="AT352" s="141"/>
      <c r="AU352" s="141"/>
      <c r="AV352" s="141"/>
      <c r="AW352" s="141"/>
      <c r="AX352" s="141"/>
      <c r="AY352" s="141"/>
      <c r="AZ352" s="141"/>
      <c r="BA352" s="141"/>
      <c r="BB352" s="141"/>
      <c r="BC352" s="141"/>
      <c r="BD352" s="141"/>
      <c r="BE352" s="141"/>
      <c r="BF352" s="141"/>
      <c r="BG352" s="141"/>
      <c r="BH352" s="141"/>
    </row>
    <row r="353" spans="1:60" outlineLevel="3" x14ac:dyDescent="0.2">
      <c r="A353" s="148"/>
      <c r="B353" s="149"/>
      <c r="C353" s="182" t="s">
        <v>937</v>
      </c>
      <c r="D353" s="154"/>
      <c r="E353" s="155">
        <v>23.366</v>
      </c>
      <c r="F353" s="152"/>
      <c r="G353" s="152"/>
      <c r="H353" s="152"/>
      <c r="I353" s="152"/>
      <c r="J353" s="152"/>
      <c r="K353" s="152"/>
      <c r="L353" s="152"/>
      <c r="M353" s="152"/>
      <c r="N353" s="151"/>
      <c r="O353" s="151"/>
      <c r="P353" s="151"/>
      <c r="Q353" s="151"/>
      <c r="R353" s="152"/>
      <c r="S353" s="152"/>
      <c r="T353" s="152"/>
      <c r="U353" s="152"/>
      <c r="V353" s="152"/>
      <c r="W353" s="152"/>
      <c r="X353" s="152"/>
      <c r="Y353" s="152"/>
      <c r="Z353" s="141"/>
      <c r="AA353" s="141"/>
      <c r="AB353" s="141"/>
      <c r="AC353" s="141"/>
      <c r="AD353" s="141"/>
      <c r="AE353" s="141"/>
      <c r="AF353" s="141"/>
      <c r="AG353" s="141" t="s">
        <v>241</v>
      </c>
      <c r="AH353" s="141">
        <v>0</v>
      </c>
      <c r="AI353" s="141"/>
      <c r="AJ353" s="141"/>
      <c r="AK353" s="141"/>
      <c r="AL353" s="141"/>
      <c r="AM353" s="141"/>
      <c r="AN353" s="141"/>
      <c r="AO353" s="141"/>
      <c r="AP353" s="141"/>
      <c r="AQ353" s="141"/>
      <c r="AR353" s="141"/>
      <c r="AS353" s="141"/>
      <c r="AT353" s="141"/>
      <c r="AU353" s="141"/>
      <c r="AV353" s="141"/>
      <c r="AW353" s="141"/>
      <c r="AX353" s="141"/>
      <c r="AY353" s="141"/>
      <c r="AZ353" s="141"/>
      <c r="BA353" s="141"/>
      <c r="BB353" s="141"/>
      <c r="BC353" s="141"/>
      <c r="BD353" s="141"/>
      <c r="BE353" s="141"/>
      <c r="BF353" s="141"/>
      <c r="BG353" s="141"/>
      <c r="BH353" s="141"/>
    </row>
    <row r="354" spans="1:60" outlineLevel="3" x14ac:dyDescent="0.2">
      <c r="A354" s="148"/>
      <c r="B354" s="149"/>
      <c r="C354" s="182" t="s">
        <v>938</v>
      </c>
      <c r="D354" s="154"/>
      <c r="E354" s="155">
        <v>30.417999999999999</v>
      </c>
      <c r="F354" s="152"/>
      <c r="G354" s="152"/>
      <c r="H354" s="152"/>
      <c r="I354" s="152"/>
      <c r="J354" s="152"/>
      <c r="K354" s="152"/>
      <c r="L354" s="152"/>
      <c r="M354" s="152"/>
      <c r="N354" s="151"/>
      <c r="O354" s="151"/>
      <c r="P354" s="151"/>
      <c r="Q354" s="151"/>
      <c r="R354" s="152"/>
      <c r="S354" s="152"/>
      <c r="T354" s="152"/>
      <c r="U354" s="152"/>
      <c r="V354" s="152"/>
      <c r="W354" s="152"/>
      <c r="X354" s="152"/>
      <c r="Y354" s="152"/>
      <c r="Z354" s="141"/>
      <c r="AA354" s="141"/>
      <c r="AB354" s="141"/>
      <c r="AC354" s="141"/>
      <c r="AD354" s="141"/>
      <c r="AE354" s="141"/>
      <c r="AF354" s="141"/>
      <c r="AG354" s="141" t="s">
        <v>241</v>
      </c>
      <c r="AH354" s="141">
        <v>0</v>
      </c>
      <c r="AI354" s="141"/>
      <c r="AJ354" s="141"/>
      <c r="AK354" s="141"/>
      <c r="AL354" s="141"/>
      <c r="AM354" s="141"/>
      <c r="AN354" s="141"/>
      <c r="AO354" s="141"/>
      <c r="AP354" s="141"/>
      <c r="AQ354" s="141"/>
      <c r="AR354" s="141"/>
      <c r="AS354" s="141"/>
      <c r="AT354" s="141"/>
      <c r="AU354" s="141"/>
      <c r="AV354" s="141"/>
      <c r="AW354" s="141"/>
      <c r="AX354" s="141"/>
      <c r="AY354" s="141"/>
      <c r="AZ354" s="141"/>
      <c r="BA354" s="141"/>
      <c r="BB354" s="141"/>
      <c r="BC354" s="141"/>
      <c r="BD354" s="141"/>
      <c r="BE354" s="141"/>
      <c r="BF354" s="141"/>
      <c r="BG354" s="141"/>
      <c r="BH354" s="141"/>
    </row>
    <row r="355" spans="1:60" outlineLevel="1" x14ac:dyDescent="0.2">
      <c r="A355" s="148">
        <v>65</v>
      </c>
      <c r="B355" s="149" t="s">
        <v>939</v>
      </c>
      <c r="C355" s="184" t="s">
        <v>940</v>
      </c>
      <c r="D355" s="150" t="s">
        <v>0</v>
      </c>
      <c r="E355" s="179"/>
      <c r="F355" s="153"/>
      <c r="G355" s="152">
        <f>ROUND(E355*F355,2)</f>
        <v>0</v>
      </c>
      <c r="H355" s="153"/>
      <c r="I355" s="152">
        <f>ROUND(E355*H355,2)</f>
        <v>0</v>
      </c>
      <c r="J355" s="153"/>
      <c r="K355" s="152">
        <f>ROUND(E355*J355,2)</f>
        <v>0</v>
      </c>
      <c r="L355" s="152">
        <v>21</v>
      </c>
      <c r="M355" s="152">
        <f>G355*(1+L355/100)</f>
        <v>0</v>
      </c>
      <c r="N355" s="151">
        <v>0</v>
      </c>
      <c r="O355" s="151">
        <f>ROUND(E355*N355,2)</f>
        <v>0</v>
      </c>
      <c r="P355" s="151">
        <v>0</v>
      </c>
      <c r="Q355" s="151">
        <f>ROUND(E355*P355,2)</f>
        <v>0</v>
      </c>
      <c r="R355" s="152" t="s">
        <v>495</v>
      </c>
      <c r="S355" s="152" t="s">
        <v>234</v>
      </c>
      <c r="T355" s="152" t="s">
        <v>234</v>
      </c>
      <c r="U355" s="152">
        <v>0</v>
      </c>
      <c r="V355" s="152">
        <f>ROUND(E355*U355,2)</f>
        <v>0</v>
      </c>
      <c r="W355" s="152"/>
      <c r="X355" s="152" t="s">
        <v>435</v>
      </c>
      <c r="Y355" s="152" t="s">
        <v>236</v>
      </c>
      <c r="Z355" s="141"/>
      <c r="AA355" s="141"/>
      <c r="AB355" s="141"/>
      <c r="AC355" s="141"/>
      <c r="AD355" s="141"/>
      <c r="AE355" s="141"/>
      <c r="AF355" s="141"/>
      <c r="AG355" s="141" t="s">
        <v>436</v>
      </c>
      <c r="AH355" s="141"/>
      <c r="AI355" s="141"/>
      <c r="AJ355" s="141"/>
      <c r="AK355" s="141"/>
      <c r="AL355" s="141"/>
      <c r="AM355" s="141"/>
      <c r="AN355" s="141"/>
      <c r="AO355" s="141"/>
      <c r="AP355" s="141"/>
      <c r="AQ355" s="141"/>
      <c r="AR355" s="141"/>
      <c r="AS355" s="141"/>
      <c r="AT355" s="141"/>
      <c r="AU355" s="141"/>
      <c r="AV355" s="141"/>
      <c r="AW355" s="141"/>
      <c r="AX355" s="141"/>
      <c r="AY355" s="141"/>
      <c r="AZ355" s="141"/>
      <c r="BA355" s="141"/>
      <c r="BB355" s="141"/>
      <c r="BC355" s="141"/>
      <c r="BD355" s="141"/>
      <c r="BE355" s="141"/>
      <c r="BF355" s="141"/>
      <c r="BG355" s="141"/>
      <c r="BH355" s="141"/>
    </row>
    <row r="356" spans="1:60" outlineLevel="2" x14ac:dyDescent="0.2">
      <c r="A356" s="148"/>
      <c r="B356" s="149"/>
      <c r="C356" s="269" t="s">
        <v>491</v>
      </c>
      <c r="D356" s="270"/>
      <c r="E356" s="270"/>
      <c r="F356" s="270"/>
      <c r="G356" s="270"/>
      <c r="H356" s="152"/>
      <c r="I356" s="152"/>
      <c r="J356" s="152"/>
      <c r="K356" s="152"/>
      <c r="L356" s="152"/>
      <c r="M356" s="152"/>
      <c r="N356" s="151"/>
      <c r="O356" s="151"/>
      <c r="P356" s="151"/>
      <c r="Q356" s="151"/>
      <c r="R356" s="152"/>
      <c r="S356" s="152"/>
      <c r="T356" s="152"/>
      <c r="U356" s="152"/>
      <c r="V356" s="152"/>
      <c r="W356" s="152"/>
      <c r="X356" s="152"/>
      <c r="Y356" s="152"/>
      <c r="Z356" s="141"/>
      <c r="AA356" s="141"/>
      <c r="AB356" s="141"/>
      <c r="AC356" s="141"/>
      <c r="AD356" s="141"/>
      <c r="AE356" s="141"/>
      <c r="AF356" s="141"/>
      <c r="AG356" s="141" t="s">
        <v>239</v>
      </c>
      <c r="AH356" s="141"/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141"/>
      <c r="AY356" s="141"/>
      <c r="AZ356" s="141"/>
      <c r="BA356" s="141"/>
      <c r="BB356" s="141"/>
      <c r="BC356" s="141"/>
      <c r="BD356" s="141"/>
      <c r="BE356" s="141"/>
      <c r="BF356" s="141"/>
      <c r="BG356" s="141"/>
      <c r="BH356" s="141"/>
    </row>
    <row r="357" spans="1:60" x14ac:dyDescent="0.2">
      <c r="A357" s="157" t="s">
        <v>228</v>
      </c>
      <c r="B357" s="158" t="s">
        <v>180</v>
      </c>
      <c r="C357" s="180" t="s">
        <v>181</v>
      </c>
      <c r="D357" s="159"/>
      <c r="E357" s="160"/>
      <c r="F357" s="161"/>
      <c r="G357" s="161">
        <f>SUMIF(AG358:AG367,"&lt;&gt;NOR",G358:G367)</f>
        <v>0</v>
      </c>
      <c r="H357" s="161"/>
      <c r="I357" s="161">
        <f>SUM(I358:I367)</f>
        <v>0</v>
      </c>
      <c r="J357" s="161"/>
      <c r="K357" s="161">
        <f>SUM(K358:K367)</f>
        <v>0</v>
      </c>
      <c r="L357" s="161"/>
      <c r="M357" s="161">
        <f>SUM(M358:M367)</f>
        <v>0</v>
      </c>
      <c r="N357" s="160"/>
      <c r="O357" s="160">
        <f>SUM(O358:O367)</f>
        <v>7.87</v>
      </c>
      <c r="P357" s="160"/>
      <c r="Q357" s="160">
        <f>SUM(Q358:Q367)</f>
        <v>0</v>
      </c>
      <c r="R357" s="161"/>
      <c r="S357" s="161"/>
      <c r="T357" s="162"/>
      <c r="U357" s="156"/>
      <c r="V357" s="156">
        <f>SUM(V358:V367)</f>
        <v>244.88000000000002</v>
      </c>
      <c r="W357" s="156"/>
      <c r="X357" s="156"/>
      <c r="Y357" s="156"/>
      <c r="AG357" t="s">
        <v>229</v>
      </c>
    </row>
    <row r="358" spans="1:60" ht="22.5" outlineLevel="1" x14ac:dyDescent="0.2">
      <c r="A358" s="172">
        <v>66</v>
      </c>
      <c r="B358" s="173" t="s">
        <v>941</v>
      </c>
      <c r="C358" s="183" t="s">
        <v>942</v>
      </c>
      <c r="D358" s="174" t="s">
        <v>283</v>
      </c>
      <c r="E358" s="175">
        <v>150.21</v>
      </c>
      <c r="F358" s="176"/>
      <c r="G358" s="177">
        <f>ROUND(E358*F358,2)</f>
        <v>0</v>
      </c>
      <c r="H358" s="176"/>
      <c r="I358" s="177">
        <f>ROUND(E358*H358,2)</f>
        <v>0</v>
      </c>
      <c r="J358" s="176"/>
      <c r="K358" s="177">
        <f>ROUND(E358*J358,2)</f>
        <v>0</v>
      </c>
      <c r="L358" s="177">
        <v>21</v>
      </c>
      <c r="M358" s="177">
        <f>G358*(1+L358/100)</f>
        <v>0</v>
      </c>
      <c r="N358" s="175">
        <v>0</v>
      </c>
      <c r="O358" s="175">
        <f>ROUND(E358*N358,2)</f>
        <v>0</v>
      </c>
      <c r="P358" s="175">
        <v>0</v>
      </c>
      <c r="Q358" s="175">
        <f>ROUND(E358*P358,2)</f>
        <v>0</v>
      </c>
      <c r="R358" s="177" t="s">
        <v>943</v>
      </c>
      <c r="S358" s="177" t="s">
        <v>234</v>
      </c>
      <c r="T358" s="178" t="s">
        <v>234</v>
      </c>
      <c r="U358" s="152">
        <v>1.6E-2</v>
      </c>
      <c r="V358" s="152">
        <f>ROUND(E358*U358,2)</f>
        <v>2.4</v>
      </c>
      <c r="W358" s="152"/>
      <c r="X358" s="152" t="s">
        <v>285</v>
      </c>
      <c r="Y358" s="152" t="s">
        <v>236</v>
      </c>
      <c r="Z358" s="141"/>
      <c r="AA358" s="141"/>
      <c r="AB358" s="141"/>
      <c r="AC358" s="141"/>
      <c r="AD358" s="141"/>
      <c r="AE358" s="141"/>
      <c r="AF358" s="141"/>
      <c r="AG358" s="141" t="s">
        <v>286</v>
      </c>
      <c r="AH358" s="141"/>
      <c r="AI358" s="141"/>
      <c r="AJ358" s="141"/>
      <c r="AK358" s="141"/>
      <c r="AL358" s="141"/>
      <c r="AM358" s="141"/>
      <c r="AN358" s="141"/>
      <c r="AO358" s="141"/>
      <c r="AP358" s="141"/>
      <c r="AQ358" s="141"/>
      <c r="AR358" s="141"/>
      <c r="AS358" s="141"/>
      <c r="AT358" s="141"/>
      <c r="AU358" s="141"/>
      <c r="AV358" s="141"/>
      <c r="AW358" s="141"/>
      <c r="AX358" s="141"/>
      <c r="AY358" s="141"/>
      <c r="AZ358" s="141"/>
      <c r="BA358" s="141"/>
      <c r="BB358" s="141"/>
      <c r="BC358" s="141"/>
      <c r="BD358" s="141"/>
      <c r="BE358" s="141"/>
      <c r="BF358" s="141"/>
      <c r="BG358" s="141"/>
      <c r="BH358" s="141"/>
    </row>
    <row r="359" spans="1:60" ht="22.5" outlineLevel="1" x14ac:dyDescent="0.2">
      <c r="A359" s="164">
        <v>67</v>
      </c>
      <c r="B359" s="165" t="s">
        <v>944</v>
      </c>
      <c r="C359" s="181" t="s">
        <v>945</v>
      </c>
      <c r="D359" s="166" t="s">
        <v>283</v>
      </c>
      <c r="E359" s="167">
        <v>150.21</v>
      </c>
      <c r="F359" s="168"/>
      <c r="G359" s="169">
        <f>ROUND(E359*F359,2)</f>
        <v>0</v>
      </c>
      <c r="H359" s="168"/>
      <c r="I359" s="169">
        <f>ROUND(E359*H359,2)</f>
        <v>0</v>
      </c>
      <c r="J359" s="168"/>
      <c r="K359" s="169">
        <f>ROUND(E359*J359,2)</f>
        <v>0</v>
      </c>
      <c r="L359" s="169">
        <v>21</v>
      </c>
      <c r="M359" s="169">
        <f>G359*(1+L359/100)</f>
        <v>0</v>
      </c>
      <c r="N359" s="167">
        <v>3.2099999999999997E-2</v>
      </c>
      <c r="O359" s="167">
        <f>ROUND(E359*N359,2)</f>
        <v>4.82</v>
      </c>
      <c r="P359" s="167">
        <v>0</v>
      </c>
      <c r="Q359" s="167">
        <f>ROUND(E359*P359,2)</f>
        <v>0</v>
      </c>
      <c r="R359" s="169" t="s">
        <v>946</v>
      </c>
      <c r="S359" s="169" t="s">
        <v>234</v>
      </c>
      <c r="T359" s="170" t="s">
        <v>234</v>
      </c>
      <c r="U359" s="152">
        <v>0.43060999999999999</v>
      </c>
      <c r="V359" s="152">
        <f>ROUND(E359*U359,2)</f>
        <v>64.680000000000007</v>
      </c>
      <c r="W359" s="152"/>
      <c r="X359" s="152" t="s">
        <v>235</v>
      </c>
      <c r="Y359" s="152" t="s">
        <v>236</v>
      </c>
      <c r="Z359" s="141"/>
      <c r="AA359" s="141"/>
      <c r="AB359" s="141"/>
      <c r="AC359" s="141"/>
      <c r="AD359" s="141"/>
      <c r="AE359" s="141"/>
      <c r="AF359" s="141"/>
      <c r="AG359" s="141" t="s">
        <v>237</v>
      </c>
      <c r="AH359" s="141"/>
      <c r="AI359" s="141"/>
      <c r="AJ359" s="141"/>
      <c r="AK359" s="141"/>
      <c r="AL359" s="141"/>
      <c r="AM359" s="141"/>
      <c r="AN359" s="141"/>
      <c r="AO359" s="141"/>
      <c r="AP359" s="141"/>
      <c r="AQ359" s="141"/>
      <c r="AR359" s="141"/>
      <c r="AS359" s="141"/>
      <c r="AT359" s="141"/>
      <c r="AU359" s="141"/>
      <c r="AV359" s="141"/>
      <c r="AW359" s="141"/>
      <c r="AX359" s="141"/>
      <c r="AY359" s="141"/>
      <c r="AZ359" s="141"/>
      <c r="BA359" s="141"/>
      <c r="BB359" s="141"/>
      <c r="BC359" s="141"/>
      <c r="BD359" s="141"/>
      <c r="BE359" s="141"/>
      <c r="BF359" s="141"/>
      <c r="BG359" s="141"/>
      <c r="BH359" s="141"/>
    </row>
    <row r="360" spans="1:60" outlineLevel="2" x14ac:dyDescent="0.2">
      <c r="A360" s="148"/>
      <c r="B360" s="149"/>
      <c r="C360" s="253" t="s">
        <v>947</v>
      </c>
      <c r="D360" s="254"/>
      <c r="E360" s="254"/>
      <c r="F360" s="254"/>
      <c r="G360" s="254"/>
      <c r="H360" s="152"/>
      <c r="I360" s="152"/>
      <c r="J360" s="152"/>
      <c r="K360" s="152"/>
      <c r="L360" s="152"/>
      <c r="M360" s="152"/>
      <c r="N360" s="151"/>
      <c r="O360" s="151"/>
      <c r="P360" s="151"/>
      <c r="Q360" s="151"/>
      <c r="R360" s="152"/>
      <c r="S360" s="152"/>
      <c r="T360" s="152"/>
      <c r="U360" s="152"/>
      <c r="V360" s="152"/>
      <c r="W360" s="152"/>
      <c r="X360" s="152"/>
      <c r="Y360" s="152"/>
      <c r="Z360" s="141"/>
      <c r="AA360" s="141"/>
      <c r="AB360" s="141"/>
      <c r="AC360" s="141"/>
      <c r="AD360" s="141"/>
      <c r="AE360" s="141"/>
      <c r="AF360" s="141"/>
      <c r="AG360" s="141" t="s">
        <v>246</v>
      </c>
      <c r="AH360" s="141"/>
      <c r="AI360" s="141"/>
      <c r="AJ360" s="141"/>
      <c r="AK360" s="141"/>
      <c r="AL360" s="141"/>
      <c r="AM360" s="141"/>
      <c r="AN360" s="141"/>
      <c r="AO360" s="141"/>
      <c r="AP360" s="141"/>
      <c r="AQ360" s="141"/>
      <c r="AR360" s="141"/>
      <c r="AS360" s="141"/>
      <c r="AT360" s="141"/>
      <c r="AU360" s="141"/>
      <c r="AV360" s="141"/>
      <c r="AW360" s="141"/>
      <c r="AX360" s="141"/>
      <c r="AY360" s="141"/>
      <c r="AZ360" s="141"/>
      <c r="BA360" s="141"/>
      <c r="BB360" s="141"/>
      <c r="BC360" s="141"/>
      <c r="BD360" s="141"/>
      <c r="BE360" s="141"/>
      <c r="BF360" s="141"/>
      <c r="BG360" s="141"/>
      <c r="BH360" s="141"/>
    </row>
    <row r="361" spans="1:60" ht="33.75" outlineLevel="1" x14ac:dyDescent="0.2">
      <c r="A361" s="164">
        <v>68</v>
      </c>
      <c r="B361" s="165" t="s">
        <v>948</v>
      </c>
      <c r="C361" s="181" t="s">
        <v>949</v>
      </c>
      <c r="D361" s="166" t="s">
        <v>283</v>
      </c>
      <c r="E361" s="167">
        <v>150.21</v>
      </c>
      <c r="F361" s="168"/>
      <c r="G361" s="169">
        <f>ROUND(E361*F361,2)</f>
        <v>0</v>
      </c>
      <c r="H361" s="168"/>
      <c r="I361" s="169">
        <f>ROUND(E361*H361,2)</f>
        <v>0</v>
      </c>
      <c r="J361" s="168"/>
      <c r="K361" s="169">
        <f>ROUND(E361*J361,2)</f>
        <v>0</v>
      </c>
      <c r="L361" s="169">
        <v>21</v>
      </c>
      <c r="M361" s="169">
        <f>G361*(1+L361/100)</f>
        <v>0</v>
      </c>
      <c r="N361" s="167">
        <v>2.0299999999999999E-2</v>
      </c>
      <c r="O361" s="167">
        <f>ROUND(E361*N361,2)</f>
        <v>3.05</v>
      </c>
      <c r="P361" s="167">
        <v>0</v>
      </c>
      <c r="Q361" s="167">
        <f>ROUND(E361*P361,2)</f>
        <v>0</v>
      </c>
      <c r="R361" s="169"/>
      <c r="S361" s="169" t="s">
        <v>267</v>
      </c>
      <c r="T361" s="170" t="s">
        <v>275</v>
      </c>
      <c r="U361" s="152">
        <v>1.18367</v>
      </c>
      <c r="V361" s="152">
        <f>ROUND(E361*U361,2)</f>
        <v>177.8</v>
      </c>
      <c r="W361" s="152"/>
      <c r="X361" s="152" t="s">
        <v>235</v>
      </c>
      <c r="Y361" s="152" t="s">
        <v>236</v>
      </c>
      <c r="Z361" s="141"/>
      <c r="AA361" s="141"/>
      <c r="AB361" s="141"/>
      <c r="AC361" s="141"/>
      <c r="AD361" s="141"/>
      <c r="AE361" s="141"/>
      <c r="AF361" s="141"/>
      <c r="AG361" s="141" t="s">
        <v>237</v>
      </c>
      <c r="AH361" s="141"/>
      <c r="AI361" s="141"/>
      <c r="AJ361" s="141"/>
      <c r="AK361" s="141"/>
      <c r="AL361" s="141"/>
      <c r="AM361" s="141"/>
      <c r="AN361" s="141"/>
      <c r="AO361" s="141"/>
      <c r="AP361" s="141"/>
      <c r="AQ361" s="141"/>
      <c r="AR361" s="141"/>
      <c r="AS361" s="141"/>
      <c r="AT361" s="141"/>
      <c r="AU361" s="141"/>
      <c r="AV361" s="141"/>
      <c r="AW361" s="141"/>
      <c r="AX361" s="141"/>
      <c r="AY361" s="141"/>
      <c r="AZ361" s="141"/>
      <c r="BA361" s="141"/>
      <c r="BB361" s="141"/>
      <c r="BC361" s="141"/>
      <c r="BD361" s="141"/>
      <c r="BE361" s="141"/>
      <c r="BF361" s="141"/>
      <c r="BG361" s="141"/>
      <c r="BH361" s="141"/>
    </row>
    <row r="362" spans="1:60" outlineLevel="2" x14ac:dyDescent="0.2">
      <c r="A362" s="148"/>
      <c r="B362" s="149"/>
      <c r="C362" s="253" t="s">
        <v>950</v>
      </c>
      <c r="D362" s="254"/>
      <c r="E362" s="254"/>
      <c r="F362" s="254"/>
      <c r="G362" s="254"/>
      <c r="H362" s="152"/>
      <c r="I362" s="152"/>
      <c r="J362" s="152"/>
      <c r="K362" s="152"/>
      <c r="L362" s="152"/>
      <c r="M362" s="152"/>
      <c r="N362" s="151"/>
      <c r="O362" s="151"/>
      <c r="P362" s="151"/>
      <c r="Q362" s="151"/>
      <c r="R362" s="152"/>
      <c r="S362" s="152"/>
      <c r="T362" s="152"/>
      <c r="U362" s="152"/>
      <c r="V362" s="152"/>
      <c r="W362" s="152"/>
      <c r="X362" s="152"/>
      <c r="Y362" s="152"/>
      <c r="Z362" s="141"/>
      <c r="AA362" s="141"/>
      <c r="AB362" s="141"/>
      <c r="AC362" s="141"/>
      <c r="AD362" s="141"/>
      <c r="AE362" s="141"/>
      <c r="AF362" s="141"/>
      <c r="AG362" s="141" t="s">
        <v>246</v>
      </c>
      <c r="AH362" s="141"/>
      <c r="AI362" s="141"/>
      <c r="AJ362" s="141"/>
      <c r="AK362" s="141"/>
      <c r="AL362" s="141"/>
      <c r="AM362" s="141"/>
      <c r="AN362" s="141"/>
      <c r="AO362" s="141"/>
      <c r="AP362" s="141"/>
      <c r="AQ362" s="141"/>
      <c r="AR362" s="141"/>
      <c r="AS362" s="141"/>
      <c r="AT362" s="141"/>
      <c r="AU362" s="141"/>
      <c r="AV362" s="141"/>
      <c r="AW362" s="141"/>
      <c r="AX362" s="141"/>
      <c r="AY362" s="141"/>
      <c r="AZ362" s="141"/>
      <c r="BA362" s="171" t="str">
        <f>C362</f>
        <v>Montáž+dodávka+doprava, přesun hmot, řezání, penetrace podkladu, včetně příslušenství - kompletní provedení</v>
      </c>
      <c r="BB362" s="141"/>
      <c r="BC362" s="141"/>
      <c r="BD362" s="141"/>
      <c r="BE362" s="141"/>
      <c r="BF362" s="141"/>
      <c r="BG362" s="141"/>
      <c r="BH362" s="141"/>
    </row>
    <row r="363" spans="1:60" outlineLevel="3" x14ac:dyDescent="0.2">
      <c r="A363" s="148"/>
      <c r="B363" s="149"/>
      <c r="C363" s="267" t="s">
        <v>935</v>
      </c>
      <c r="D363" s="268"/>
      <c r="E363" s="268"/>
      <c r="F363" s="268"/>
      <c r="G363" s="268"/>
      <c r="H363" s="152"/>
      <c r="I363" s="152"/>
      <c r="J363" s="152"/>
      <c r="K363" s="152"/>
      <c r="L363" s="152"/>
      <c r="M363" s="152"/>
      <c r="N363" s="151"/>
      <c r="O363" s="151"/>
      <c r="P363" s="151"/>
      <c r="Q363" s="151"/>
      <c r="R363" s="152"/>
      <c r="S363" s="152"/>
      <c r="T363" s="152"/>
      <c r="U363" s="152"/>
      <c r="V363" s="152"/>
      <c r="W363" s="152"/>
      <c r="X363" s="152"/>
      <c r="Y363" s="152"/>
      <c r="Z363" s="141"/>
      <c r="AA363" s="141"/>
      <c r="AB363" s="141"/>
      <c r="AC363" s="141"/>
      <c r="AD363" s="141"/>
      <c r="AE363" s="141"/>
      <c r="AF363" s="141"/>
      <c r="AG363" s="141" t="s">
        <v>246</v>
      </c>
      <c r="AH363" s="141"/>
      <c r="AI363" s="141"/>
      <c r="AJ363" s="141"/>
      <c r="AK363" s="141"/>
      <c r="AL363" s="141"/>
      <c r="AM363" s="141"/>
      <c r="AN363" s="141"/>
      <c r="AO363" s="141"/>
      <c r="AP363" s="141"/>
      <c r="AQ363" s="141"/>
      <c r="AR363" s="141"/>
      <c r="AS363" s="141"/>
      <c r="AT363" s="141"/>
      <c r="AU363" s="141"/>
      <c r="AV363" s="141"/>
      <c r="AW363" s="141"/>
      <c r="AX363" s="141"/>
      <c r="AY363" s="141"/>
      <c r="AZ363" s="141"/>
      <c r="BA363" s="141"/>
      <c r="BB363" s="141"/>
      <c r="BC363" s="141"/>
      <c r="BD363" s="141"/>
      <c r="BE363" s="141"/>
      <c r="BF363" s="141"/>
      <c r="BG363" s="141"/>
      <c r="BH363" s="141"/>
    </row>
    <row r="364" spans="1:60" outlineLevel="2" x14ac:dyDescent="0.2">
      <c r="A364" s="148"/>
      <c r="B364" s="149"/>
      <c r="C364" s="182" t="s">
        <v>695</v>
      </c>
      <c r="D364" s="154"/>
      <c r="E364" s="155"/>
      <c r="F364" s="152"/>
      <c r="G364" s="152"/>
      <c r="H364" s="152"/>
      <c r="I364" s="152"/>
      <c r="J364" s="152"/>
      <c r="K364" s="152"/>
      <c r="L364" s="152"/>
      <c r="M364" s="152"/>
      <c r="N364" s="151"/>
      <c r="O364" s="151"/>
      <c r="P364" s="151"/>
      <c r="Q364" s="151"/>
      <c r="R364" s="152"/>
      <c r="S364" s="152"/>
      <c r="T364" s="152"/>
      <c r="U364" s="152"/>
      <c r="V364" s="152"/>
      <c r="W364" s="152"/>
      <c r="X364" s="152"/>
      <c r="Y364" s="152"/>
      <c r="Z364" s="141"/>
      <c r="AA364" s="141"/>
      <c r="AB364" s="141"/>
      <c r="AC364" s="141"/>
      <c r="AD364" s="141"/>
      <c r="AE364" s="141"/>
      <c r="AF364" s="141"/>
      <c r="AG364" s="141" t="s">
        <v>241</v>
      </c>
      <c r="AH364" s="141">
        <v>0</v>
      </c>
      <c r="AI364" s="141"/>
      <c r="AJ364" s="141"/>
      <c r="AK364" s="141"/>
      <c r="AL364" s="141"/>
      <c r="AM364" s="141"/>
      <c r="AN364" s="141"/>
      <c r="AO364" s="141"/>
      <c r="AP364" s="141"/>
      <c r="AQ364" s="141"/>
      <c r="AR364" s="141"/>
      <c r="AS364" s="141"/>
      <c r="AT364" s="141"/>
      <c r="AU364" s="141"/>
      <c r="AV364" s="141"/>
      <c r="AW364" s="141"/>
      <c r="AX364" s="141"/>
      <c r="AY364" s="141"/>
      <c r="AZ364" s="141"/>
      <c r="BA364" s="141"/>
      <c r="BB364" s="141"/>
      <c r="BC364" s="141"/>
      <c r="BD364" s="141"/>
      <c r="BE364" s="141"/>
      <c r="BF364" s="141"/>
      <c r="BG364" s="141"/>
      <c r="BH364" s="141"/>
    </row>
    <row r="365" spans="1:60" outlineLevel="3" x14ac:dyDescent="0.2">
      <c r="A365" s="148"/>
      <c r="B365" s="149"/>
      <c r="C365" s="182" t="s">
        <v>696</v>
      </c>
      <c r="D365" s="154"/>
      <c r="E365" s="155">
        <v>110.8</v>
      </c>
      <c r="F365" s="152"/>
      <c r="G365" s="152"/>
      <c r="H365" s="152"/>
      <c r="I365" s="152"/>
      <c r="J365" s="152"/>
      <c r="K365" s="152"/>
      <c r="L365" s="152"/>
      <c r="M365" s="152"/>
      <c r="N365" s="151"/>
      <c r="O365" s="151"/>
      <c r="P365" s="151"/>
      <c r="Q365" s="151"/>
      <c r="R365" s="152"/>
      <c r="S365" s="152"/>
      <c r="T365" s="152"/>
      <c r="U365" s="152"/>
      <c r="V365" s="152"/>
      <c r="W365" s="152"/>
      <c r="X365" s="152"/>
      <c r="Y365" s="152"/>
      <c r="Z365" s="141"/>
      <c r="AA365" s="141"/>
      <c r="AB365" s="141"/>
      <c r="AC365" s="141"/>
      <c r="AD365" s="141"/>
      <c r="AE365" s="141"/>
      <c r="AF365" s="141"/>
      <c r="AG365" s="141" t="s">
        <v>241</v>
      </c>
      <c r="AH365" s="141">
        <v>0</v>
      </c>
      <c r="AI365" s="141"/>
      <c r="AJ365" s="141"/>
      <c r="AK365" s="141"/>
      <c r="AL365" s="141"/>
      <c r="AM365" s="141"/>
      <c r="AN365" s="141"/>
      <c r="AO365" s="141"/>
      <c r="AP365" s="141"/>
      <c r="AQ365" s="141"/>
      <c r="AR365" s="141"/>
      <c r="AS365" s="141"/>
      <c r="AT365" s="141"/>
      <c r="AU365" s="141"/>
      <c r="AV365" s="141"/>
      <c r="AW365" s="141"/>
      <c r="AX365" s="141"/>
      <c r="AY365" s="141"/>
      <c r="AZ365" s="141"/>
      <c r="BA365" s="141"/>
      <c r="BB365" s="141"/>
      <c r="BC365" s="141"/>
      <c r="BD365" s="141"/>
      <c r="BE365" s="141"/>
      <c r="BF365" s="141"/>
      <c r="BG365" s="141"/>
      <c r="BH365" s="141"/>
    </row>
    <row r="366" spans="1:60" outlineLevel="3" x14ac:dyDescent="0.2">
      <c r="A366" s="148"/>
      <c r="B366" s="149"/>
      <c r="C366" s="182" t="s">
        <v>704</v>
      </c>
      <c r="D366" s="154"/>
      <c r="E366" s="155"/>
      <c r="F366" s="152"/>
      <c r="G366" s="152"/>
      <c r="H366" s="152"/>
      <c r="I366" s="152"/>
      <c r="J366" s="152"/>
      <c r="K366" s="152"/>
      <c r="L366" s="152"/>
      <c r="M366" s="152"/>
      <c r="N366" s="151"/>
      <c r="O366" s="151"/>
      <c r="P366" s="151"/>
      <c r="Q366" s="151"/>
      <c r="R366" s="152"/>
      <c r="S366" s="152"/>
      <c r="T366" s="152"/>
      <c r="U366" s="152"/>
      <c r="V366" s="152"/>
      <c r="W366" s="152"/>
      <c r="X366" s="152"/>
      <c r="Y366" s="152"/>
      <c r="Z366" s="141"/>
      <c r="AA366" s="141"/>
      <c r="AB366" s="141"/>
      <c r="AC366" s="141"/>
      <c r="AD366" s="141"/>
      <c r="AE366" s="141"/>
      <c r="AF366" s="141"/>
      <c r="AG366" s="141" t="s">
        <v>241</v>
      </c>
      <c r="AH366" s="141">
        <v>0</v>
      </c>
      <c r="AI366" s="141"/>
      <c r="AJ366" s="141"/>
      <c r="AK366" s="141"/>
      <c r="AL366" s="141"/>
      <c r="AM366" s="141"/>
      <c r="AN366" s="141"/>
      <c r="AO366" s="141"/>
      <c r="AP366" s="141"/>
      <c r="AQ366" s="141"/>
      <c r="AR366" s="141"/>
      <c r="AS366" s="141"/>
      <c r="AT366" s="141"/>
      <c r="AU366" s="141"/>
      <c r="AV366" s="141"/>
      <c r="AW366" s="141"/>
      <c r="AX366" s="141"/>
      <c r="AY366" s="141"/>
      <c r="AZ366" s="141"/>
      <c r="BA366" s="141"/>
      <c r="BB366" s="141"/>
      <c r="BC366" s="141"/>
      <c r="BD366" s="141"/>
      <c r="BE366" s="141"/>
      <c r="BF366" s="141"/>
      <c r="BG366" s="141"/>
      <c r="BH366" s="141"/>
    </row>
    <row r="367" spans="1:60" outlineLevel="3" x14ac:dyDescent="0.2">
      <c r="A367" s="148"/>
      <c r="B367" s="149"/>
      <c r="C367" s="182" t="s">
        <v>705</v>
      </c>
      <c r="D367" s="154"/>
      <c r="E367" s="155">
        <v>39.409999999999997</v>
      </c>
      <c r="F367" s="152"/>
      <c r="G367" s="152"/>
      <c r="H367" s="152"/>
      <c r="I367" s="152"/>
      <c r="J367" s="152"/>
      <c r="K367" s="152"/>
      <c r="L367" s="152"/>
      <c r="M367" s="152"/>
      <c r="N367" s="151"/>
      <c r="O367" s="151"/>
      <c r="P367" s="151"/>
      <c r="Q367" s="151"/>
      <c r="R367" s="152"/>
      <c r="S367" s="152"/>
      <c r="T367" s="152"/>
      <c r="U367" s="152"/>
      <c r="V367" s="152"/>
      <c r="W367" s="152"/>
      <c r="X367" s="152"/>
      <c r="Y367" s="152"/>
      <c r="Z367" s="141"/>
      <c r="AA367" s="141"/>
      <c r="AB367" s="141"/>
      <c r="AC367" s="141"/>
      <c r="AD367" s="141"/>
      <c r="AE367" s="141"/>
      <c r="AF367" s="141"/>
      <c r="AG367" s="141" t="s">
        <v>241</v>
      </c>
      <c r="AH367" s="141">
        <v>0</v>
      </c>
      <c r="AI367" s="141"/>
      <c r="AJ367" s="141"/>
      <c r="AK367" s="141"/>
      <c r="AL367" s="141"/>
      <c r="AM367" s="141"/>
      <c r="AN367" s="141"/>
      <c r="AO367" s="141"/>
      <c r="AP367" s="141"/>
      <c r="AQ367" s="141"/>
      <c r="AR367" s="141"/>
      <c r="AS367" s="141"/>
      <c r="AT367" s="141"/>
      <c r="AU367" s="141"/>
      <c r="AV367" s="141"/>
      <c r="AW367" s="141"/>
      <c r="AX367" s="141"/>
      <c r="AY367" s="141"/>
      <c r="AZ367" s="141"/>
      <c r="BA367" s="141"/>
      <c r="BB367" s="141"/>
      <c r="BC367" s="141"/>
      <c r="BD367" s="141"/>
      <c r="BE367" s="141"/>
      <c r="BF367" s="141"/>
      <c r="BG367" s="141"/>
      <c r="BH367" s="141"/>
    </row>
    <row r="368" spans="1:60" x14ac:dyDescent="0.2">
      <c r="A368" s="157" t="s">
        <v>228</v>
      </c>
      <c r="B368" s="158" t="s">
        <v>182</v>
      </c>
      <c r="C368" s="180" t="s">
        <v>183</v>
      </c>
      <c r="D368" s="159"/>
      <c r="E368" s="160"/>
      <c r="F368" s="161"/>
      <c r="G368" s="161">
        <f>SUMIF(AG369:AG380,"&lt;&gt;NOR",G369:G380)</f>
        <v>0</v>
      </c>
      <c r="H368" s="161"/>
      <c r="I368" s="161">
        <f>SUM(I369:I380)</f>
        <v>0</v>
      </c>
      <c r="J368" s="161"/>
      <c r="K368" s="161">
        <f>SUM(K369:K380)</f>
        <v>0</v>
      </c>
      <c r="L368" s="161"/>
      <c r="M368" s="161">
        <f>SUM(M369:M380)</f>
        <v>0</v>
      </c>
      <c r="N368" s="160"/>
      <c r="O368" s="160">
        <f>SUM(O369:O380)</f>
        <v>2.02</v>
      </c>
      <c r="P368" s="160"/>
      <c r="Q368" s="160">
        <f>SUM(Q369:Q380)</f>
        <v>0</v>
      </c>
      <c r="R368" s="161"/>
      <c r="S368" s="161"/>
      <c r="T368" s="162"/>
      <c r="U368" s="156"/>
      <c r="V368" s="156">
        <f>SUM(V369:V380)</f>
        <v>400.15</v>
      </c>
      <c r="W368" s="156"/>
      <c r="X368" s="156"/>
      <c r="Y368" s="156"/>
      <c r="AG368" t="s">
        <v>229</v>
      </c>
    </row>
    <row r="369" spans="1:60" ht="22.5" outlineLevel="1" x14ac:dyDescent="0.2">
      <c r="A369" s="164">
        <v>69</v>
      </c>
      <c r="B369" s="165" t="s">
        <v>951</v>
      </c>
      <c r="C369" s="181" t="s">
        <v>952</v>
      </c>
      <c r="D369" s="166" t="s">
        <v>283</v>
      </c>
      <c r="E369" s="167">
        <v>588.46</v>
      </c>
      <c r="F369" s="168"/>
      <c r="G369" s="169">
        <f>ROUND(E369*F369,2)</f>
        <v>0</v>
      </c>
      <c r="H369" s="168"/>
      <c r="I369" s="169">
        <f>ROUND(E369*H369,2)</f>
        <v>0</v>
      </c>
      <c r="J369" s="168"/>
      <c r="K369" s="169">
        <f>ROUND(E369*J369,2)</f>
        <v>0</v>
      </c>
      <c r="L369" s="169">
        <v>21</v>
      </c>
      <c r="M369" s="169">
        <f>G369*(1+L369/100)</f>
        <v>0</v>
      </c>
      <c r="N369" s="167">
        <v>3.4399999999999999E-3</v>
      </c>
      <c r="O369" s="167">
        <f>ROUND(E369*N369,2)</f>
        <v>2.02</v>
      </c>
      <c r="P369" s="167">
        <v>0</v>
      </c>
      <c r="Q369" s="167">
        <f>ROUND(E369*P369,2)</f>
        <v>0</v>
      </c>
      <c r="R369" s="169"/>
      <c r="S369" s="169" t="s">
        <v>267</v>
      </c>
      <c r="T369" s="170" t="s">
        <v>275</v>
      </c>
      <c r="U369" s="152">
        <v>0.68</v>
      </c>
      <c r="V369" s="152">
        <f>ROUND(E369*U369,2)</f>
        <v>400.15</v>
      </c>
      <c r="W369" s="152"/>
      <c r="X369" s="152" t="s">
        <v>235</v>
      </c>
      <c r="Y369" s="152" t="s">
        <v>236</v>
      </c>
      <c r="Z369" s="141"/>
      <c r="AA369" s="141"/>
      <c r="AB369" s="141"/>
      <c r="AC369" s="141"/>
      <c r="AD369" s="141"/>
      <c r="AE369" s="141"/>
      <c r="AF369" s="141"/>
      <c r="AG369" s="141" t="s">
        <v>237</v>
      </c>
      <c r="AH369" s="141"/>
      <c r="AI369" s="141"/>
      <c r="AJ369" s="141"/>
      <c r="AK369" s="141"/>
      <c r="AL369" s="141"/>
      <c r="AM369" s="141"/>
      <c r="AN369" s="141"/>
      <c r="AO369" s="141"/>
      <c r="AP369" s="141"/>
      <c r="AQ369" s="141"/>
      <c r="AR369" s="141"/>
      <c r="AS369" s="141"/>
      <c r="AT369" s="141"/>
      <c r="AU369" s="141"/>
      <c r="AV369" s="141"/>
      <c r="AW369" s="141"/>
      <c r="AX369" s="141"/>
      <c r="AY369" s="141"/>
      <c r="AZ369" s="141"/>
      <c r="BA369" s="141"/>
      <c r="BB369" s="141"/>
      <c r="BC369" s="141"/>
      <c r="BD369" s="141"/>
      <c r="BE369" s="141"/>
      <c r="BF369" s="141"/>
      <c r="BG369" s="141"/>
      <c r="BH369" s="141"/>
    </row>
    <row r="370" spans="1:60" outlineLevel="2" x14ac:dyDescent="0.2">
      <c r="A370" s="148"/>
      <c r="B370" s="149"/>
      <c r="C370" s="253" t="s">
        <v>953</v>
      </c>
      <c r="D370" s="254"/>
      <c r="E370" s="254"/>
      <c r="F370" s="254"/>
      <c r="G370" s="254"/>
      <c r="H370" s="152"/>
      <c r="I370" s="152"/>
      <c r="J370" s="152"/>
      <c r="K370" s="152"/>
      <c r="L370" s="152"/>
      <c r="M370" s="152"/>
      <c r="N370" s="151"/>
      <c r="O370" s="151"/>
      <c r="P370" s="151"/>
      <c r="Q370" s="151"/>
      <c r="R370" s="152"/>
      <c r="S370" s="152"/>
      <c r="T370" s="152"/>
      <c r="U370" s="152"/>
      <c r="V370" s="152"/>
      <c r="W370" s="152"/>
      <c r="X370" s="152"/>
      <c r="Y370" s="152"/>
      <c r="Z370" s="141"/>
      <c r="AA370" s="141"/>
      <c r="AB370" s="141"/>
      <c r="AC370" s="141"/>
      <c r="AD370" s="141"/>
      <c r="AE370" s="141"/>
      <c r="AF370" s="141"/>
      <c r="AG370" s="141" t="s">
        <v>246</v>
      </c>
      <c r="AH370" s="141"/>
      <c r="AI370" s="141"/>
      <c r="AJ370" s="141"/>
      <c r="AK370" s="141"/>
      <c r="AL370" s="141"/>
      <c r="AM370" s="141"/>
      <c r="AN370" s="141"/>
      <c r="AO370" s="141"/>
      <c r="AP370" s="141"/>
      <c r="AQ370" s="141"/>
      <c r="AR370" s="141"/>
      <c r="AS370" s="141"/>
      <c r="AT370" s="141"/>
      <c r="AU370" s="141"/>
      <c r="AV370" s="141"/>
      <c r="AW370" s="141"/>
      <c r="AX370" s="141"/>
      <c r="AY370" s="141"/>
      <c r="AZ370" s="141"/>
      <c r="BA370" s="141"/>
      <c r="BB370" s="141"/>
      <c r="BC370" s="141"/>
      <c r="BD370" s="141"/>
      <c r="BE370" s="141"/>
      <c r="BF370" s="141"/>
      <c r="BG370" s="141"/>
      <c r="BH370" s="141"/>
    </row>
    <row r="371" spans="1:60" outlineLevel="3" x14ac:dyDescent="0.2">
      <c r="A371" s="148"/>
      <c r="B371" s="149"/>
      <c r="C371" s="267" t="s">
        <v>935</v>
      </c>
      <c r="D371" s="268"/>
      <c r="E371" s="268"/>
      <c r="F371" s="268"/>
      <c r="G371" s="268"/>
      <c r="H371" s="152"/>
      <c r="I371" s="152"/>
      <c r="J371" s="152"/>
      <c r="K371" s="152"/>
      <c r="L371" s="152"/>
      <c r="M371" s="152"/>
      <c r="N371" s="151"/>
      <c r="O371" s="151"/>
      <c r="P371" s="151"/>
      <c r="Q371" s="151"/>
      <c r="R371" s="152"/>
      <c r="S371" s="152"/>
      <c r="T371" s="152"/>
      <c r="U371" s="152"/>
      <c r="V371" s="152"/>
      <c r="W371" s="152"/>
      <c r="X371" s="152"/>
      <c r="Y371" s="152"/>
      <c r="Z371" s="141"/>
      <c r="AA371" s="141"/>
      <c r="AB371" s="141"/>
      <c r="AC371" s="141"/>
      <c r="AD371" s="141"/>
      <c r="AE371" s="141"/>
      <c r="AF371" s="141"/>
      <c r="AG371" s="141" t="s">
        <v>246</v>
      </c>
      <c r="AH371" s="141"/>
      <c r="AI371" s="141"/>
      <c r="AJ371" s="141"/>
      <c r="AK371" s="141"/>
      <c r="AL371" s="141"/>
      <c r="AM371" s="141"/>
      <c r="AN371" s="141"/>
      <c r="AO371" s="141"/>
      <c r="AP371" s="141"/>
      <c r="AQ371" s="141"/>
      <c r="AR371" s="141"/>
      <c r="AS371" s="141"/>
      <c r="AT371" s="141"/>
      <c r="AU371" s="141"/>
      <c r="AV371" s="141"/>
      <c r="AW371" s="141"/>
      <c r="AX371" s="141"/>
      <c r="AY371" s="141"/>
      <c r="AZ371" s="141"/>
      <c r="BA371" s="141"/>
      <c r="BB371" s="141"/>
      <c r="BC371" s="141"/>
      <c r="BD371" s="141"/>
      <c r="BE371" s="141"/>
      <c r="BF371" s="141"/>
      <c r="BG371" s="141"/>
      <c r="BH371" s="141"/>
    </row>
    <row r="372" spans="1:60" outlineLevel="2" x14ac:dyDescent="0.2">
      <c r="A372" s="148"/>
      <c r="B372" s="149"/>
      <c r="C372" s="182" t="s">
        <v>697</v>
      </c>
      <c r="D372" s="154"/>
      <c r="E372" s="155"/>
      <c r="F372" s="152"/>
      <c r="G372" s="152"/>
      <c r="H372" s="152"/>
      <c r="I372" s="152"/>
      <c r="J372" s="152"/>
      <c r="K372" s="152"/>
      <c r="L372" s="152"/>
      <c r="M372" s="152"/>
      <c r="N372" s="151"/>
      <c r="O372" s="151"/>
      <c r="P372" s="151"/>
      <c r="Q372" s="151"/>
      <c r="R372" s="152"/>
      <c r="S372" s="152"/>
      <c r="T372" s="152"/>
      <c r="U372" s="152"/>
      <c r="V372" s="152"/>
      <c r="W372" s="152"/>
      <c r="X372" s="152"/>
      <c r="Y372" s="152"/>
      <c r="Z372" s="141"/>
      <c r="AA372" s="141"/>
      <c r="AB372" s="141"/>
      <c r="AC372" s="141"/>
      <c r="AD372" s="141"/>
      <c r="AE372" s="141"/>
      <c r="AF372" s="141"/>
      <c r="AG372" s="141" t="s">
        <v>241</v>
      </c>
      <c r="AH372" s="141">
        <v>0</v>
      </c>
      <c r="AI372" s="141"/>
      <c r="AJ372" s="141"/>
      <c r="AK372" s="141"/>
      <c r="AL372" s="141"/>
      <c r="AM372" s="141"/>
      <c r="AN372" s="141"/>
      <c r="AO372" s="141"/>
      <c r="AP372" s="141"/>
      <c r="AQ372" s="141"/>
      <c r="AR372" s="141"/>
      <c r="AS372" s="141"/>
      <c r="AT372" s="141"/>
      <c r="AU372" s="141"/>
      <c r="AV372" s="141"/>
      <c r="AW372" s="141"/>
      <c r="AX372" s="141"/>
      <c r="AY372" s="141"/>
      <c r="AZ372" s="141"/>
      <c r="BA372" s="141"/>
      <c r="BB372" s="141"/>
      <c r="BC372" s="141"/>
      <c r="BD372" s="141"/>
      <c r="BE372" s="141"/>
      <c r="BF372" s="141"/>
      <c r="BG372" s="141"/>
      <c r="BH372" s="141"/>
    </row>
    <row r="373" spans="1:60" outlineLevel="3" x14ac:dyDescent="0.2">
      <c r="A373" s="148"/>
      <c r="B373" s="149"/>
      <c r="C373" s="182" t="s">
        <v>698</v>
      </c>
      <c r="D373" s="154"/>
      <c r="E373" s="155">
        <v>115.62</v>
      </c>
      <c r="F373" s="152"/>
      <c r="G373" s="152"/>
      <c r="H373" s="152"/>
      <c r="I373" s="152"/>
      <c r="J373" s="152"/>
      <c r="K373" s="152"/>
      <c r="L373" s="152"/>
      <c r="M373" s="152"/>
      <c r="N373" s="151"/>
      <c r="O373" s="151"/>
      <c r="P373" s="151"/>
      <c r="Q373" s="151"/>
      <c r="R373" s="152"/>
      <c r="S373" s="152"/>
      <c r="T373" s="152"/>
      <c r="U373" s="152"/>
      <c r="V373" s="152"/>
      <c r="W373" s="152"/>
      <c r="X373" s="152"/>
      <c r="Y373" s="152"/>
      <c r="Z373" s="141"/>
      <c r="AA373" s="141"/>
      <c r="AB373" s="141"/>
      <c r="AC373" s="141"/>
      <c r="AD373" s="141"/>
      <c r="AE373" s="141"/>
      <c r="AF373" s="141"/>
      <c r="AG373" s="141" t="s">
        <v>241</v>
      </c>
      <c r="AH373" s="141">
        <v>0</v>
      </c>
      <c r="AI373" s="141"/>
      <c r="AJ373" s="141"/>
      <c r="AK373" s="141"/>
      <c r="AL373" s="141"/>
      <c r="AM373" s="141"/>
      <c r="AN373" s="141"/>
      <c r="AO373" s="141"/>
      <c r="AP373" s="141"/>
      <c r="AQ373" s="141"/>
      <c r="AR373" s="141"/>
      <c r="AS373" s="141"/>
      <c r="AT373" s="141"/>
      <c r="AU373" s="141"/>
      <c r="AV373" s="141"/>
      <c r="AW373" s="141"/>
      <c r="AX373" s="141"/>
      <c r="AY373" s="141"/>
      <c r="AZ373" s="141"/>
      <c r="BA373" s="141"/>
      <c r="BB373" s="141"/>
      <c r="BC373" s="141"/>
      <c r="BD373" s="141"/>
      <c r="BE373" s="141"/>
      <c r="BF373" s="141"/>
      <c r="BG373" s="141"/>
      <c r="BH373" s="141"/>
    </row>
    <row r="374" spans="1:60" outlineLevel="3" x14ac:dyDescent="0.2">
      <c r="A374" s="148"/>
      <c r="B374" s="149"/>
      <c r="C374" s="182" t="s">
        <v>699</v>
      </c>
      <c r="D374" s="154"/>
      <c r="E374" s="155">
        <v>196.35</v>
      </c>
      <c r="F374" s="152"/>
      <c r="G374" s="152"/>
      <c r="H374" s="152"/>
      <c r="I374" s="152"/>
      <c r="J374" s="152"/>
      <c r="K374" s="152"/>
      <c r="L374" s="152"/>
      <c r="M374" s="152"/>
      <c r="N374" s="151"/>
      <c r="O374" s="151"/>
      <c r="P374" s="151"/>
      <c r="Q374" s="151"/>
      <c r="R374" s="152"/>
      <c r="S374" s="152"/>
      <c r="T374" s="152"/>
      <c r="U374" s="152"/>
      <c r="V374" s="152"/>
      <c r="W374" s="152"/>
      <c r="X374" s="152"/>
      <c r="Y374" s="152"/>
      <c r="Z374" s="141"/>
      <c r="AA374" s="141"/>
      <c r="AB374" s="141"/>
      <c r="AC374" s="141"/>
      <c r="AD374" s="141"/>
      <c r="AE374" s="141"/>
      <c r="AF374" s="141"/>
      <c r="AG374" s="141" t="s">
        <v>241</v>
      </c>
      <c r="AH374" s="141">
        <v>0</v>
      </c>
      <c r="AI374" s="141"/>
      <c r="AJ374" s="141"/>
      <c r="AK374" s="141"/>
      <c r="AL374" s="141"/>
      <c r="AM374" s="141"/>
      <c r="AN374" s="141"/>
      <c r="AO374" s="141"/>
      <c r="AP374" s="141"/>
      <c r="AQ374" s="141"/>
      <c r="AR374" s="141"/>
      <c r="AS374" s="141"/>
      <c r="AT374" s="141"/>
      <c r="AU374" s="141"/>
      <c r="AV374" s="141"/>
      <c r="AW374" s="141"/>
      <c r="AX374" s="141"/>
      <c r="AY374" s="141"/>
      <c r="AZ374" s="141"/>
      <c r="BA374" s="141"/>
      <c r="BB374" s="141"/>
      <c r="BC374" s="141"/>
      <c r="BD374" s="141"/>
      <c r="BE374" s="141"/>
      <c r="BF374" s="141"/>
      <c r="BG374" s="141"/>
      <c r="BH374" s="141"/>
    </row>
    <row r="375" spans="1:60" outlineLevel="3" x14ac:dyDescent="0.2">
      <c r="A375" s="148"/>
      <c r="B375" s="149"/>
      <c r="C375" s="182" t="s">
        <v>700</v>
      </c>
      <c r="D375" s="154"/>
      <c r="E375" s="155"/>
      <c r="F375" s="152"/>
      <c r="G375" s="152"/>
      <c r="H375" s="152"/>
      <c r="I375" s="152"/>
      <c r="J375" s="152"/>
      <c r="K375" s="152"/>
      <c r="L375" s="152"/>
      <c r="M375" s="152"/>
      <c r="N375" s="151"/>
      <c r="O375" s="151"/>
      <c r="P375" s="151"/>
      <c r="Q375" s="151"/>
      <c r="R375" s="152"/>
      <c r="S375" s="152"/>
      <c r="T375" s="152"/>
      <c r="U375" s="152"/>
      <c r="V375" s="152"/>
      <c r="W375" s="152"/>
      <c r="X375" s="152"/>
      <c r="Y375" s="152"/>
      <c r="Z375" s="141"/>
      <c r="AA375" s="141"/>
      <c r="AB375" s="141"/>
      <c r="AC375" s="141"/>
      <c r="AD375" s="141"/>
      <c r="AE375" s="141"/>
      <c r="AF375" s="141"/>
      <c r="AG375" s="141" t="s">
        <v>241</v>
      </c>
      <c r="AH375" s="141">
        <v>0</v>
      </c>
      <c r="AI375" s="141"/>
      <c r="AJ375" s="141"/>
      <c r="AK375" s="141"/>
      <c r="AL375" s="141"/>
      <c r="AM375" s="141"/>
      <c r="AN375" s="141"/>
      <c r="AO375" s="141"/>
      <c r="AP375" s="141"/>
      <c r="AQ375" s="141"/>
      <c r="AR375" s="141"/>
      <c r="AS375" s="141"/>
      <c r="AT375" s="141"/>
      <c r="AU375" s="141"/>
      <c r="AV375" s="141"/>
      <c r="AW375" s="141"/>
      <c r="AX375" s="141"/>
      <c r="AY375" s="141"/>
      <c r="AZ375" s="141"/>
      <c r="BA375" s="141"/>
      <c r="BB375" s="141"/>
      <c r="BC375" s="141"/>
      <c r="BD375" s="141"/>
      <c r="BE375" s="141"/>
      <c r="BF375" s="141"/>
      <c r="BG375" s="141"/>
      <c r="BH375" s="141"/>
    </row>
    <row r="376" spans="1:60" outlineLevel="3" x14ac:dyDescent="0.2">
      <c r="A376" s="148"/>
      <c r="B376" s="149"/>
      <c r="C376" s="182" t="s">
        <v>701</v>
      </c>
      <c r="D376" s="154"/>
      <c r="E376" s="155">
        <v>135.41</v>
      </c>
      <c r="F376" s="152"/>
      <c r="G376" s="152"/>
      <c r="H376" s="152"/>
      <c r="I376" s="152"/>
      <c r="J376" s="152"/>
      <c r="K376" s="152"/>
      <c r="L376" s="152"/>
      <c r="M376" s="152"/>
      <c r="N376" s="151"/>
      <c r="O376" s="151"/>
      <c r="P376" s="151"/>
      <c r="Q376" s="151"/>
      <c r="R376" s="152"/>
      <c r="S376" s="152"/>
      <c r="T376" s="152"/>
      <c r="U376" s="152"/>
      <c r="V376" s="152"/>
      <c r="W376" s="152"/>
      <c r="X376" s="152"/>
      <c r="Y376" s="152"/>
      <c r="Z376" s="141"/>
      <c r="AA376" s="141"/>
      <c r="AB376" s="141"/>
      <c r="AC376" s="141"/>
      <c r="AD376" s="141"/>
      <c r="AE376" s="141"/>
      <c r="AF376" s="141"/>
      <c r="AG376" s="141" t="s">
        <v>241</v>
      </c>
      <c r="AH376" s="141">
        <v>0</v>
      </c>
      <c r="AI376" s="141"/>
      <c r="AJ376" s="141"/>
      <c r="AK376" s="141"/>
      <c r="AL376" s="141"/>
      <c r="AM376" s="141"/>
      <c r="AN376" s="141"/>
      <c r="AO376" s="141"/>
      <c r="AP376" s="141"/>
      <c r="AQ376" s="141"/>
      <c r="AR376" s="141"/>
      <c r="AS376" s="141"/>
      <c r="AT376" s="141"/>
      <c r="AU376" s="141"/>
      <c r="AV376" s="141"/>
      <c r="AW376" s="141"/>
      <c r="AX376" s="141"/>
      <c r="AY376" s="141"/>
      <c r="AZ376" s="141"/>
      <c r="BA376" s="141"/>
      <c r="BB376" s="141"/>
      <c r="BC376" s="141"/>
      <c r="BD376" s="141"/>
      <c r="BE376" s="141"/>
      <c r="BF376" s="141"/>
      <c r="BG376" s="141"/>
      <c r="BH376" s="141"/>
    </row>
    <row r="377" spans="1:60" outlineLevel="3" x14ac:dyDescent="0.2">
      <c r="A377" s="148"/>
      <c r="B377" s="149"/>
      <c r="C377" s="182" t="s">
        <v>929</v>
      </c>
      <c r="D377" s="154"/>
      <c r="E377" s="155"/>
      <c r="F377" s="152"/>
      <c r="G377" s="152"/>
      <c r="H377" s="152"/>
      <c r="I377" s="152"/>
      <c r="J377" s="152"/>
      <c r="K377" s="152"/>
      <c r="L377" s="152"/>
      <c r="M377" s="152"/>
      <c r="N377" s="151"/>
      <c r="O377" s="151"/>
      <c r="P377" s="151"/>
      <c r="Q377" s="151"/>
      <c r="R377" s="152"/>
      <c r="S377" s="152"/>
      <c r="T377" s="152"/>
      <c r="U377" s="152"/>
      <c r="V377" s="152"/>
      <c r="W377" s="152"/>
      <c r="X377" s="152"/>
      <c r="Y377" s="152"/>
      <c r="Z377" s="141"/>
      <c r="AA377" s="141"/>
      <c r="AB377" s="141"/>
      <c r="AC377" s="141"/>
      <c r="AD377" s="141"/>
      <c r="AE377" s="141"/>
      <c r="AF377" s="141"/>
      <c r="AG377" s="141" t="s">
        <v>241</v>
      </c>
      <c r="AH377" s="141">
        <v>0</v>
      </c>
      <c r="AI377" s="141"/>
      <c r="AJ377" s="141"/>
      <c r="AK377" s="141"/>
      <c r="AL377" s="141"/>
      <c r="AM377" s="141"/>
      <c r="AN377" s="141"/>
      <c r="AO377" s="141"/>
      <c r="AP377" s="141"/>
      <c r="AQ377" s="141"/>
      <c r="AR377" s="141"/>
      <c r="AS377" s="141"/>
      <c r="AT377" s="141"/>
      <c r="AU377" s="141"/>
      <c r="AV377" s="141"/>
      <c r="AW377" s="141"/>
      <c r="AX377" s="141"/>
      <c r="AY377" s="141"/>
      <c r="AZ377" s="141"/>
      <c r="BA377" s="141"/>
      <c r="BB377" s="141"/>
      <c r="BC377" s="141"/>
      <c r="BD377" s="141"/>
      <c r="BE377" s="141"/>
      <c r="BF377" s="141"/>
      <c r="BG377" s="141"/>
      <c r="BH377" s="141"/>
    </row>
    <row r="378" spans="1:60" outlineLevel="3" x14ac:dyDescent="0.2">
      <c r="A378" s="148"/>
      <c r="B378" s="149"/>
      <c r="C378" s="182" t="s">
        <v>870</v>
      </c>
      <c r="D378" s="154"/>
      <c r="E378" s="155">
        <v>30.95</v>
      </c>
      <c r="F378" s="152"/>
      <c r="G378" s="152"/>
      <c r="H378" s="152"/>
      <c r="I378" s="152"/>
      <c r="J378" s="152"/>
      <c r="K378" s="152"/>
      <c r="L378" s="152"/>
      <c r="M378" s="152"/>
      <c r="N378" s="151"/>
      <c r="O378" s="151"/>
      <c r="P378" s="151"/>
      <c r="Q378" s="151"/>
      <c r="R378" s="152"/>
      <c r="S378" s="152"/>
      <c r="T378" s="152"/>
      <c r="U378" s="152"/>
      <c r="V378" s="152"/>
      <c r="W378" s="152"/>
      <c r="X378" s="152"/>
      <c r="Y378" s="152"/>
      <c r="Z378" s="141"/>
      <c r="AA378" s="141"/>
      <c r="AB378" s="141"/>
      <c r="AC378" s="141"/>
      <c r="AD378" s="141"/>
      <c r="AE378" s="141"/>
      <c r="AF378" s="141"/>
      <c r="AG378" s="141" t="s">
        <v>241</v>
      </c>
      <c r="AH378" s="141">
        <v>0</v>
      </c>
      <c r="AI378" s="141"/>
      <c r="AJ378" s="141"/>
      <c r="AK378" s="141"/>
      <c r="AL378" s="141"/>
      <c r="AM378" s="141"/>
      <c r="AN378" s="141"/>
      <c r="AO378" s="141"/>
      <c r="AP378" s="141"/>
      <c r="AQ378" s="141"/>
      <c r="AR378" s="141"/>
      <c r="AS378" s="141"/>
      <c r="AT378" s="141"/>
      <c r="AU378" s="141"/>
      <c r="AV378" s="141"/>
      <c r="AW378" s="141"/>
      <c r="AX378" s="141"/>
      <c r="AY378" s="141"/>
      <c r="AZ378" s="141"/>
      <c r="BA378" s="141"/>
      <c r="BB378" s="141"/>
      <c r="BC378" s="141"/>
      <c r="BD378" s="141"/>
      <c r="BE378" s="141"/>
      <c r="BF378" s="141"/>
      <c r="BG378" s="141"/>
      <c r="BH378" s="141"/>
    </row>
    <row r="379" spans="1:60" outlineLevel="3" x14ac:dyDescent="0.2">
      <c r="A379" s="148"/>
      <c r="B379" s="149"/>
      <c r="C379" s="182" t="s">
        <v>930</v>
      </c>
      <c r="D379" s="154"/>
      <c r="E379" s="155">
        <v>41.88</v>
      </c>
      <c r="F379" s="152"/>
      <c r="G379" s="152"/>
      <c r="H379" s="152"/>
      <c r="I379" s="152"/>
      <c r="J379" s="152"/>
      <c r="K379" s="152"/>
      <c r="L379" s="152"/>
      <c r="M379" s="152"/>
      <c r="N379" s="151"/>
      <c r="O379" s="151"/>
      <c r="P379" s="151"/>
      <c r="Q379" s="151"/>
      <c r="R379" s="152"/>
      <c r="S379" s="152"/>
      <c r="T379" s="152"/>
      <c r="U379" s="152"/>
      <c r="V379" s="152"/>
      <c r="W379" s="152"/>
      <c r="X379" s="152"/>
      <c r="Y379" s="152"/>
      <c r="Z379" s="141"/>
      <c r="AA379" s="141"/>
      <c r="AB379" s="141"/>
      <c r="AC379" s="141"/>
      <c r="AD379" s="141"/>
      <c r="AE379" s="141"/>
      <c r="AF379" s="141"/>
      <c r="AG379" s="141" t="s">
        <v>241</v>
      </c>
      <c r="AH379" s="141">
        <v>0</v>
      </c>
      <c r="AI379" s="141"/>
      <c r="AJ379" s="141"/>
      <c r="AK379" s="141"/>
      <c r="AL379" s="141"/>
      <c r="AM379" s="141"/>
      <c r="AN379" s="141"/>
      <c r="AO379" s="141"/>
      <c r="AP379" s="141"/>
      <c r="AQ379" s="141"/>
      <c r="AR379" s="141"/>
      <c r="AS379" s="141"/>
      <c r="AT379" s="141"/>
      <c r="AU379" s="141"/>
      <c r="AV379" s="141"/>
      <c r="AW379" s="141"/>
      <c r="AX379" s="141"/>
      <c r="AY379" s="141"/>
      <c r="AZ379" s="141"/>
      <c r="BA379" s="141"/>
      <c r="BB379" s="141"/>
      <c r="BC379" s="141"/>
      <c r="BD379" s="141"/>
      <c r="BE379" s="141"/>
      <c r="BF379" s="141"/>
      <c r="BG379" s="141"/>
      <c r="BH379" s="141"/>
    </row>
    <row r="380" spans="1:60" outlineLevel="3" x14ac:dyDescent="0.2">
      <c r="A380" s="148"/>
      <c r="B380" s="149"/>
      <c r="C380" s="182" t="s">
        <v>931</v>
      </c>
      <c r="D380" s="154"/>
      <c r="E380" s="155">
        <v>68.25</v>
      </c>
      <c r="F380" s="152"/>
      <c r="G380" s="152"/>
      <c r="H380" s="152"/>
      <c r="I380" s="152"/>
      <c r="J380" s="152"/>
      <c r="K380" s="152"/>
      <c r="L380" s="152"/>
      <c r="M380" s="152"/>
      <c r="N380" s="151"/>
      <c r="O380" s="151"/>
      <c r="P380" s="151"/>
      <c r="Q380" s="151"/>
      <c r="R380" s="152"/>
      <c r="S380" s="152"/>
      <c r="T380" s="152"/>
      <c r="U380" s="152"/>
      <c r="V380" s="152"/>
      <c r="W380" s="152"/>
      <c r="X380" s="152"/>
      <c r="Y380" s="152"/>
      <c r="Z380" s="141"/>
      <c r="AA380" s="141"/>
      <c r="AB380" s="141"/>
      <c r="AC380" s="141"/>
      <c r="AD380" s="141"/>
      <c r="AE380" s="141"/>
      <c r="AF380" s="141"/>
      <c r="AG380" s="141" t="s">
        <v>241</v>
      </c>
      <c r="AH380" s="141">
        <v>0</v>
      </c>
      <c r="AI380" s="141"/>
      <c r="AJ380" s="141"/>
      <c r="AK380" s="141"/>
      <c r="AL380" s="141"/>
      <c r="AM380" s="141"/>
      <c r="AN380" s="141"/>
      <c r="AO380" s="141"/>
      <c r="AP380" s="141"/>
      <c r="AQ380" s="141"/>
      <c r="AR380" s="141"/>
      <c r="AS380" s="141"/>
      <c r="AT380" s="141"/>
      <c r="AU380" s="141"/>
      <c r="AV380" s="141"/>
      <c r="AW380" s="141"/>
      <c r="AX380" s="141"/>
      <c r="AY380" s="141"/>
      <c r="AZ380" s="141"/>
      <c r="BA380" s="141"/>
      <c r="BB380" s="141"/>
      <c r="BC380" s="141"/>
      <c r="BD380" s="141"/>
      <c r="BE380" s="141"/>
      <c r="BF380" s="141"/>
      <c r="BG380" s="141"/>
      <c r="BH380" s="141"/>
    </row>
    <row r="381" spans="1:60" x14ac:dyDescent="0.2">
      <c r="A381" s="157" t="s">
        <v>228</v>
      </c>
      <c r="B381" s="158" t="s">
        <v>184</v>
      </c>
      <c r="C381" s="180" t="s">
        <v>185</v>
      </c>
      <c r="D381" s="159"/>
      <c r="E381" s="160"/>
      <c r="F381" s="161"/>
      <c r="G381" s="161">
        <f>SUMIF(AG382:AG388,"&lt;&gt;NOR",G382:G388)</f>
        <v>0</v>
      </c>
      <c r="H381" s="161"/>
      <c r="I381" s="161">
        <f>SUM(I382:I388)</f>
        <v>0</v>
      </c>
      <c r="J381" s="161"/>
      <c r="K381" s="161">
        <f>SUM(K382:K388)</f>
        <v>0</v>
      </c>
      <c r="L381" s="161"/>
      <c r="M381" s="161">
        <f>SUM(M382:M388)</f>
        <v>0</v>
      </c>
      <c r="N381" s="160"/>
      <c r="O381" s="160">
        <f>SUM(O382:O388)</f>
        <v>1.7</v>
      </c>
      <c r="P381" s="160"/>
      <c r="Q381" s="160">
        <f>SUM(Q382:Q388)</f>
        <v>0</v>
      </c>
      <c r="R381" s="161"/>
      <c r="S381" s="161"/>
      <c r="T381" s="162"/>
      <c r="U381" s="156"/>
      <c r="V381" s="156">
        <f>SUM(V382:V388)</f>
        <v>106.59</v>
      </c>
      <c r="W381" s="156"/>
      <c r="X381" s="156"/>
      <c r="Y381" s="156"/>
      <c r="AG381" t="s">
        <v>229</v>
      </c>
    </row>
    <row r="382" spans="1:60" ht="22.5" outlineLevel="1" x14ac:dyDescent="0.2">
      <c r="A382" s="164">
        <v>70</v>
      </c>
      <c r="B382" s="165" t="s">
        <v>954</v>
      </c>
      <c r="C382" s="181" t="s">
        <v>955</v>
      </c>
      <c r="D382" s="166" t="s">
        <v>283</v>
      </c>
      <c r="E382" s="167">
        <v>91.606999999999999</v>
      </c>
      <c r="F382" s="168"/>
      <c r="G382" s="169">
        <f>ROUND(E382*F382,2)</f>
        <v>0</v>
      </c>
      <c r="H382" s="168"/>
      <c r="I382" s="169">
        <f>ROUND(E382*H382,2)</f>
        <v>0</v>
      </c>
      <c r="J382" s="168"/>
      <c r="K382" s="169">
        <f>ROUND(E382*J382,2)</f>
        <v>0</v>
      </c>
      <c r="L382" s="169">
        <v>21</v>
      </c>
      <c r="M382" s="169">
        <f>G382*(1+L382/100)</f>
        <v>0</v>
      </c>
      <c r="N382" s="167">
        <v>1.8610000000000002E-2</v>
      </c>
      <c r="O382" s="167">
        <f>ROUND(E382*N382,2)</f>
        <v>1.7</v>
      </c>
      <c r="P382" s="167">
        <v>0</v>
      </c>
      <c r="Q382" s="167">
        <f>ROUND(E382*P382,2)</f>
        <v>0</v>
      </c>
      <c r="R382" s="169"/>
      <c r="S382" s="169" t="s">
        <v>267</v>
      </c>
      <c r="T382" s="170" t="s">
        <v>275</v>
      </c>
      <c r="U382" s="152">
        <v>1.1635500000000001</v>
      </c>
      <c r="V382" s="152">
        <f>ROUND(E382*U382,2)</f>
        <v>106.59</v>
      </c>
      <c r="W382" s="152"/>
      <c r="X382" s="152" t="s">
        <v>235</v>
      </c>
      <c r="Y382" s="152" t="s">
        <v>236</v>
      </c>
      <c r="Z382" s="141"/>
      <c r="AA382" s="141"/>
      <c r="AB382" s="141"/>
      <c r="AC382" s="141"/>
      <c r="AD382" s="141"/>
      <c r="AE382" s="141"/>
      <c r="AF382" s="141"/>
      <c r="AG382" s="141" t="s">
        <v>237</v>
      </c>
      <c r="AH382" s="141"/>
      <c r="AI382" s="141"/>
      <c r="AJ382" s="141"/>
      <c r="AK382" s="141"/>
      <c r="AL382" s="141"/>
      <c r="AM382" s="141"/>
      <c r="AN382" s="141"/>
      <c r="AO382" s="141"/>
      <c r="AP382" s="141"/>
      <c r="AQ382" s="141"/>
      <c r="AR382" s="141"/>
      <c r="AS382" s="141"/>
      <c r="AT382" s="141"/>
      <c r="AU382" s="141"/>
      <c r="AV382" s="141"/>
      <c r="AW382" s="141"/>
      <c r="AX382" s="141"/>
      <c r="AY382" s="141"/>
      <c r="AZ382" s="141"/>
      <c r="BA382" s="141"/>
      <c r="BB382" s="141"/>
      <c r="BC382" s="141"/>
      <c r="BD382" s="141"/>
      <c r="BE382" s="141"/>
      <c r="BF382" s="141"/>
      <c r="BG382" s="141"/>
      <c r="BH382" s="141"/>
    </row>
    <row r="383" spans="1:60" outlineLevel="2" x14ac:dyDescent="0.2">
      <c r="A383" s="148"/>
      <c r="B383" s="149"/>
      <c r="C383" s="253" t="s">
        <v>950</v>
      </c>
      <c r="D383" s="254"/>
      <c r="E383" s="254"/>
      <c r="F383" s="254"/>
      <c r="G383" s="254"/>
      <c r="H383" s="152"/>
      <c r="I383" s="152"/>
      <c r="J383" s="152"/>
      <c r="K383" s="152"/>
      <c r="L383" s="152"/>
      <c r="M383" s="152"/>
      <c r="N383" s="151"/>
      <c r="O383" s="151"/>
      <c r="P383" s="151"/>
      <c r="Q383" s="151"/>
      <c r="R383" s="152"/>
      <c r="S383" s="152"/>
      <c r="T383" s="152"/>
      <c r="U383" s="152"/>
      <c r="V383" s="152"/>
      <c r="W383" s="152"/>
      <c r="X383" s="152"/>
      <c r="Y383" s="152"/>
      <c r="Z383" s="141"/>
      <c r="AA383" s="141"/>
      <c r="AB383" s="141"/>
      <c r="AC383" s="141"/>
      <c r="AD383" s="141"/>
      <c r="AE383" s="141"/>
      <c r="AF383" s="141"/>
      <c r="AG383" s="141" t="s">
        <v>246</v>
      </c>
      <c r="AH383" s="141"/>
      <c r="AI383" s="141"/>
      <c r="AJ383" s="141"/>
      <c r="AK383" s="141"/>
      <c r="AL383" s="141"/>
      <c r="AM383" s="141"/>
      <c r="AN383" s="141"/>
      <c r="AO383" s="141"/>
      <c r="AP383" s="141"/>
      <c r="AQ383" s="141"/>
      <c r="AR383" s="141"/>
      <c r="AS383" s="141"/>
      <c r="AT383" s="141"/>
      <c r="AU383" s="141"/>
      <c r="AV383" s="141"/>
      <c r="AW383" s="141"/>
      <c r="AX383" s="141"/>
      <c r="AY383" s="141"/>
      <c r="AZ383" s="141"/>
      <c r="BA383" s="171" t="str">
        <f>C383</f>
        <v>Montáž+dodávka+doprava, přesun hmot, řezání, penetrace podkladu, včetně příslušenství - kompletní provedení</v>
      </c>
      <c r="BB383" s="141"/>
      <c r="BC383" s="141"/>
      <c r="BD383" s="141"/>
      <c r="BE383" s="141"/>
      <c r="BF383" s="141"/>
      <c r="BG383" s="141"/>
      <c r="BH383" s="141"/>
    </row>
    <row r="384" spans="1:60" outlineLevel="3" x14ac:dyDescent="0.2">
      <c r="A384" s="148"/>
      <c r="B384" s="149"/>
      <c r="C384" s="267" t="s">
        <v>935</v>
      </c>
      <c r="D384" s="268"/>
      <c r="E384" s="268"/>
      <c r="F384" s="268"/>
      <c r="G384" s="268"/>
      <c r="H384" s="152"/>
      <c r="I384" s="152"/>
      <c r="J384" s="152"/>
      <c r="K384" s="152"/>
      <c r="L384" s="152"/>
      <c r="M384" s="152"/>
      <c r="N384" s="151"/>
      <c r="O384" s="151"/>
      <c r="P384" s="151"/>
      <c r="Q384" s="151"/>
      <c r="R384" s="152"/>
      <c r="S384" s="152"/>
      <c r="T384" s="152"/>
      <c r="U384" s="152"/>
      <c r="V384" s="152"/>
      <c r="W384" s="152"/>
      <c r="X384" s="152"/>
      <c r="Y384" s="152"/>
      <c r="Z384" s="141"/>
      <c r="AA384" s="141"/>
      <c r="AB384" s="141"/>
      <c r="AC384" s="141"/>
      <c r="AD384" s="141"/>
      <c r="AE384" s="141"/>
      <c r="AF384" s="141"/>
      <c r="AG384" s="141" t="s">
        <v>246</v>
      </c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  <c r="BC384" s="141"/>
      <c r="BD384" s="141"/>
      <c r="BE384" s="141"/>
      <c r="BF384" s="141"/>
      <c r="BG384" s="141"/>
      <c r="BH384" s="141"/>
    </row>
    <row r="385" spans="1:60" outlineLevel="2" x14ac:dyDescent="0.2">
      <c r="A385" s="148"/>
      <c r="B385" s="149"/>
      <c r="C385" s="182" t="s">
        <v>659</v>
      </c>
      <c r="D385" s="154"/>
      <c r="E385" s="155"/>
      <c r="F385" s="152"/>
      <c r="G385" s="152"/>
      <c r="H385" s="152"/>
      <c r="I385" s="152"/>
      <c r="J385" s="152"/>
      <c r="K385" s="152"/>
      <c r="L385" s="152"/>
      <c r="M385" s="152"/>
      <c r="N385" s="151"/>
      <c r="O385" s="151"/>
      <c r="P385" s="151"/>
      <c r="Q385" s="151"/>
      <c r="R385" s="152"/>
      <c r="S385" s="152"/>
      <c r="T385" s="152"/>
      <c r="U385" s="152"/>
      <c r="V385" s="152"/>
      <c r="W385" s="152"/>
      <c r="X385" s="152"/>
      <c r="Y385" s="152"/>
      <c r="Z385" s="141"/>
      <c r="AA385" s="141"/>
      <c r="AB385" s="141"/>
      <c r="AC385" s="141"/>
      <c r="AD385" s="141"/>
      <c r="AE385" s="141"/>
      <c r="AF385" s="141"/>
      <c r="AG385" s="141" t="s">
        <v>241</v>
      </c>
      <c r="AH385" s="141">
        <v>0</v>
      </c>
      <c r="AI385" s="141"/>
      <c r="AJ385" s="141"/>
      <c r="AK385" s="141"/>
      <c r="AL385" s="141"/>
      <c r="AM385" s="141"/>
      <c r="AN385" s="141"/>
      <c r="AO385" s="141"/>
      <c r="AP385" s="141"/>
      <c r="AQ385" s="141"/>
      <c r="AR385" s="141"/>
      <c r="AS385" s="141"/>
      <c r="AT385" s="141"/>
      <c r="AU385" s="141"/>
      <c r="AV385" s="141"/>
      <c r="AW385" s="141"/>
      <c r="AX385" s="141"/>
      <c r="AY385" s="141"/>
      <c r="AZ385" s="141"/>
      <c r="BA385" s="141"/>
      <c r="BB385" s="141"/>
      <c r="BC385" s="141"/>
      <c r="BD385" s="141"/>
      <c r="BE385" s="141"/>
      <c r="BF385" s="141"/>
      <c r="BG385" s="141"/>
      <c r="BH385" s="141"/>
    </row>
    <row r="386" spans="1:60" outlineLevel="3" x14ac:dyDescent="0.2">
      <c r="A386" s="148"/>
      <c r="B386" s="149"/>
      <c r="C386" s="182" t="s">
        <v>956</v>
      </c>
      <c r="D386" s="154"/>
      <c r="E386" s="155">
        <v>50.774999999999999</v>
      </c>
      <c r="F386" s="152"/>
      <c r="G386" s="152"/>
      <c r="H386" s="152"/>
      <c r="I386" s="152"/>
      <c r="J386" s="152"/>
      <c r="K386" s="152"/>
      <c r="L386" s="152"/>
      <c r="M386" s="152"/>
      <c r="N386" s="151"/>
      <c r="O386" s="151"/>
      <c r="P386" s="151"/>
      <c r="Q386" s="151"/>
      <c r="R386" s="152"/>
      <c r="S386" s="152"/>
      <c r="T386" s="152"/>
      <c r="U386" s="152"/>
      <c r="V386" s="152"/>
      <c r="W386" s="152"/>
      <c r="X386" s="152"/>
      <c r="Y386" s="152"/>
      <c r="Z386" s="141"/>
      <c r="AA386" s="141"/>
      <c r="AB386" s="141"/>
      <c r="AC386" s="141"/>
      <c r="AD386" s="141"/>
      <c r="AE386" s="141"/>
      <c r="AF386" s="141"/>
      <c r="AG386" s="141" t="s">
        <v>241</v>
      </c>
      <c r="AH386" s="141">
        <v>0</v>
      </c>
      <c r="AI386" s="141"/>
      <c r="AJ386" s="141"/>
      <c r="AK386" s="141"/>
      <c r="AL386" s="141"/>
      <c r="AM386" s="141"/>
      <c r="AN386" s="141"/>
      <c r="AO386" s="141"/>
      <c r="AP386" s="141"/>
      <c r="AQ386" s="141"/>
      <c r="AR386" s="141"/>
      <c r="AS386" s="141"/>
      <c r="AT386" s="141"/>
      <c r="AU386" s="141"/>
      <c r="AV386" s="141"/>
      <c r="AW386" s="141"/>
      <c r="AX386" s="141"/>
      <c r="AY386" s="141"/>
      <c r="AZ386" s="141"/>
      <c r="BA386" s="141"/>
      <c r="BB386" s="141"/>
      <c r="BC386" s="141"/>
      <c r="BD386" s="141"/>
      <c r="BE386" s="141"/>
      <c r="BF386" s="141"/>
      <c r="BG386" s="141"/>
      <c r="BH386" s="141"/>
    </row>
    <row r="387" spans="1:60" outlineLevel="3" x14ac:dyDescent="0.2">
      <c r="A387" s="148"/>
      <c r="B387" s="149"/>
      <c r="C387" s="182" t="s">
        <v>957</v>
      </c>
      <c r="D387" s="154"/>
      <c r="E387" s="155">
        <v>28.681999999999999</v>
      </c>
      <c r="F387" s="152"/>
      <c r="G387" s="152"/>
      <c r="H387" s="152"/>
      <c r="I387" s="152"/>
      <c r="J387" s="152"/>
      <c r="K387" s="152"/>
      <c r="L387" s="152"/>
      <c r="M387" s="152"/>
      <c r="N387" s="151"/>
      <c r="O387" s="151"/>
      <c r="P387" s="151"/>
      <c r="Q387" s="151"/>
      <c r="R387" s="152"/>
      <c r="S387" s="152"/>
      <c r="T387" s="152"/>
      <c r="U387" s="152"/>
      <c r="V387" s="152"/>
      <c r="W387" s="152"/>
      <c r="X387" s="152"/>
      <c r="Y387" s="152"/>
      <c r="Z387" s="141"/>
      <c r="AA387" s="141"/>
      <c r="AB387" s="141"/>
      <c r="AC387" s="141"/>
      <c r="AD387" s="141"/>
      <c r="AE387" s="141"/>
      <c r="AF387" s="141"/>
      <c r="AG387" s="141" t="s">
        <v>241</v>
      </c>
      <c r="AH387" s="141">
        <v>0</v>
      </c>
      <c r="AI387" s="141"/>
      <c r="AJ387" s="141"/>
      <c r="AK387" s="141"/>
      <c r="AL387" s="141"/>
      <c r="AM387" s="141"/>
      <c r="AN387" s="141"/>
      <c r="AO387" s="141"/>
      <c r="AP387" s="141"/>
      <c r="AQ387" s="141"/>
      <c r="AR387" s="141"/>
      <c r="AS387" s="141"/>
      <c r="AT387" s="141"/>
      <c r="AU387" s="141"/>
      <c r="AV387" s="141"/>
      <c r="AW387" s="141"/>
      <c r="AX387" s="141"/>
      <c r="AY387" s="141"/>
      <c r="AZ387" s="141"/>
      <c r="BA387" s="141"/>
      <c r="BB387" s="141"/>
      <c r="BC387" s="141"/>
      <c r="BD387" s="141"/>
      <c r="BE387" s="141"/>
      <c r="BF387" s="141"/>
      <c r="BG387" s="141"/>
      <c r="BH387" s="141"/>
    </row>
    <row r="388" spans="1:60" outlineLevel="3" x14ac:dyDescent="0.2">
      <c r="A388" s="148"/>
      <c r="B388" s="149"/>
      <c r="C388" s="182" t="s">
        <v>958</v>
      </c>
      <c r="D388" s="154"/>
      <c r="E388" s="155">
        <v>12.15</v>
      </c>
      <c r="F388" s="152"/>
      <c r="G388" s="152"/>
      <c r="H388" s="152"/>
      <c r="I388" s="152"/>
      <c r="J388" s="152"/>
      <c r="K388" s="152"/>
      <c r="L388" s="152"/>
      <c r="M388" s="152"/>
      <c r="N388" s="151"/>
      <c r="O388" s="151"/>
      <c r="P388" s="151"/>
      <c r="Q388" s="151"/>
      <c r="R388" s="152"/>
      <c r="S388" s="152"/>
      <c r="T388" s="152"/>
      <c r="U388" s="152"/>
      <c r="V388" s="152"/>
      <c r="W388" s="152"/>
      <c r="X388" s="152"/>
      <c r="Y388" s="152"/>
      <c r="Z388" s="141"/>
      <c r="AA388" s="141"/>
      <c r="AB388" s="141"/>
      <c r="AC388" s="141"/>
      <c r="AD388" s="141"/>
      <c r="AE388" s="141"/>
      <c r="AF388" s="141"/>
      <c r="AG388" s="141" t="s">
        <v>241</v>
      </c>
      <c r="AH388" s="141">
        <v>0</v>
      </c>
      <c r="AI388" s="141"/>
      <c r="AJ388" s="141"/>
      <c r="AK388" s="141"/>
      <c r="AL388" s="141"/>
      <c r="AM388" s="141"/>
      <c r="AN388" s="141"/>
      <c r="AO388" s="141"/>
      <c r="AP388" s="141"/>
      <c r="AQ388" s="141"/>
      <c r="AR388" s="141"/>
      <c r="AS388" s="141"/>
      <c r="AT388" s="141"/>
      <c r="AU388" s="141"/>
      <c r="AV388" s="141"/>
      <c r="AW388" s="141"/>
      <c r="AX388" s="141"/>
      <c r="AY388" s="141"/>
      <c r="AZ388" s="141"/>
      <c r="BA388" s="141"/>
      <c r="BB388" s="141"/>
      <c r="BC388" s="141"/>
      <c r="BD388" s="141"/>
      <c r="BE388" s="141"/>
      <c r="BF388" s="141"/>
      <c r="BG388" s="141"/>
      <c r="BH388" s="141"/>
    </row>
    <row r="389" spans="1:60" x14ac:dyDescent="0.2">
      <c r="A389" s="157" t="s">
        <v>228</v>
      </c>
      <c r="B389" s="158" t="s">
        <v>188</v>
      </c>
      <c r="C389" s="180" t="s">
        <v>189</v>
      </c>
      <c r="D389" s="159"/>
      <c r="E389" s="160"/>
      <c r="F389" s="161"/>
      <c r="G389" s="161">
        <f>SUMIF(AG390:AG392,"&lt;&gt;NOR",G390:G392)</f>
        <v>0</v>
      </c>
      <c r="H389" s="161"/>
      <c r="I389" s="161">
        <f>SUM(I390:I392)</f>
        <v>0</v>
      </c>
      <c r="J389" s="161"/>
      <c r="K389" s="161">
        <f>SUM(K390:K392)</f>
        <v>0</v>
      </c>
      <c r="L389" s="161"/>
      <c r="M389" s="161">
        <f>SUM(M390:M392)</f>
        <v>0</v>
      </c>
      <c r="N389" s="160"/>
      <c r="O389" s="160">
        <f>SUM(O390:O392)</f>
        <v>0.93</v>
      </c>
      <c r="P389" s="160"/>
      <c r="Q389" s="160">
        <f>SUM(Q390:Q392)</f>
        <v>0</v>
      </c>
      <c r="R389" s="161"/>
      <c r="S389" s="161"/>
      <c r="T389" s="162"/>
      <c r="U389" s="156"/>
      <c r="V389" s="156">
        <f>SUM(V390:V392)</f>
        <v>338.21</v>
      </c>
      <c r="W389" s="156"/>
      <c r="X389" s="156"/>
      <c r="Y389" s="156"/>
      <c r="AG389" t="s">
        <v>229</v>
      </c>
    </row>
    <row r="390" spans="1:60" ht="22.5" outlineLevel="1" x14ac:dyDescent="0.2">
      <c r="A390" s="164">
        <v>71</v>
      </c>
      <c r="B390" s="165" t="s">
        <v>959</v>
      </c>
      <c r="C390" s="181" t="s">
        <v>960</v>
      </c>
      <c r="D390" s="166" t="s">
        <v>283</v>
      </c>
      <c r="E390" s="167">
        <v>2516.6570000000002</v>
      </c>
      <c r="F390" s="168"/>
      <c r="G390" s="169">
        <f>ROUND(E390*F390,2)</f>
        <v>0</v>
      </c>
      <c r="H390" s="168"/>
      <c r="I390" s="169">
        <f>ROUND(E390*H390,2)</f>
        <v>0</v>
      </c>
      <c r="J390" s="168"/>
      <c r="K390" s="169">
        <f>ROUND(E390*J390,2)</f>
        <v>0</v>
      </c>
      <c r="L390" s="169">
        <v>21</v>
      </c>
      <c r="M390" s="169">
        <f>G390*(1+L390/100)</f>
        <v>0</v>
      </c>
      <c r="N390" s="167">
        <v>3.6999999999999999E-4</v>
      </c>
      <c r="O390" s="167">
        <f>ROUND(E390*N390,2)</f>
        <v>0.93</v>
      </c>
      <c r="P390" s="167">
        <v>0</v>
      </c>
      <c r="Q390" s="167">
        <f>ROUND(E390*P390,2)</f>
        <v>0</v>
      </c>
      <c r="R390" s="169" t="s">
        <v>946</v>
      </c>
      <c r="S390" s="169" t="s">
        <v>234</v>
      </c>
      <c r="T390" s="170" t="s">
        <v>234</v>
      </c>
      <c r="U390" s="152">
        <v>0.13439000000000001</v>
      </c>
      <c r="V390" s="152">
        <f>ROUND(E390*U390,2)</f>
        <v>338.21</v>
      </c>
      <c r="W390" s="152"/>
      <c r="X390" s="152" t="s">
        <v>235</v>
      </c>
      <c r="Y390" s="152" t="s">
        <v>236</v>
      </c>
      <c r="Z390" s="141"/>
      <c r="AA390" s="141"/>
      <c r="AB390" s="141"/>
      <c r="AC390" s="141"/>
      <c r="AD390" s="141"/>
      <c r="AE390" s="141"/>
      <c r="AF390" s="141"/>
      <c r="AG390" s="141" t="s">
        <v>237</v>
      </c>
      <c r="AH390" s="141"/>
      <c r="AI390" s="141"/>
      <c r="AJ390" s="141"/>
      <c r="AK390" s="141"/>
      <c r="AL390" s="141"/>
      <c r="AM390" s="141"/>
      <c r="AN390" s="141"/>
      <c r="AO390" s="141"/>
      <c r="AP390" s="141"/>
      <c r="AQ390" s="141"/>
      <c r="AR390" s="141"/>
      <c r="AS390" s="141"/>
      <c r="AT390" s="141"/>
      <c r="AU390" s="141"/>
      <c r="AV390" s="141"/>
      <c r="AW390" s="141"/>
      <c r="AX390" s="141"/>
      <c r="AY390" s="141"/>
      <c r="AZ390" s="141"/>
      <c r="BA390" s="141"/>
      <c r="BB390" s="141"/>
      <c r="BC390" s="141"/>
      <c r="BD390" s="141"/>
      <c r="BE390" s="141"/>
      <c r="BF390" s="141"/>
      <c r="BG390" s="141"/>
      <c r="BH390" s="141"/>
    </row>
    <row r="391" spans="1:60" outlineLevel="2" x14ac:dyDescent="0.2">
      <c r="A391" s="148"/>
      <c r="B391" s="149"/>
      <c r="C391" s="182" t="s">
        <v>961</v>
      </c>
      <c r="D391" s="154"/>
      <c r="E391" s="155">
        <v>2608.2640000000001</v>
      </c>
      <c r="F391" s="152"/>
      <c r="G391" s="152"/>
      <c r="H391" s="152"/>
      <c r="I391" s="152"/>
      <c r="J391" s="152"/>
      <c r="K391" s="152"/>
      <c r="L391" s="152"/>
      <c r="M391" s="152"/>
      <c r="N391" s="151"/>
      <c r="O391" s="151"/>
      <c r="P391" s="151"/>
      <c r="Q391" s="151"/>
      <c r="R391" s="152"/>
      <c r="S391" s="152"/>
      <c r="T391" s="152"/>
      <c r="U391" s="152"/>
      <c r="V391" s="152"/>
      <c r="W391" s="152"/>
      <c r="X391" s="152"/>
      <c r="Y391" s="152"/>
      <c r="Z391" s="141"/>
      <c r="AA391" s="141"/>
      <c r="AB391" s="141"/>
      <c r="AC391" s="141"/>
      <c r="AD391" s="141"/>
      <c r="AE391" s="141"/>
      <c r="AF391" s="141"/>
      <c r="AG391" s="141" t="s">
        <v>241</v>
      </c>
      <c r="AH391" s="141">
        <v>0</v>
      </c>
      <c r="AI391" s="141"/>
      <c r="AJ391" s="141"/>
      <c r="AK391" s="141"/>
      <c r="AL391" s="141"/>
      <c r="AM391" s="141"/>
      <c r="AN391" s="141"/>
      <c r="AO391" s="141"/>
      <c r="AP391" s="141"/>
      <c r="AQ391" s="141"/>
      <c r="AR391" s="141"/>
      <c r="AS391" s="141"/>
      <c r="AT391" s="141"/>
      <c r="AU391" s="141"/>
      <c r="AV391" s="141"/>
      <c r="AW391" s="141"/>
      <c r="AX391" s="141"/>
      <c r="AY391" s="141"/>
      <c r="AZ391" s="141"/>
      <c r="BA391" s="141"/>
      <c r="BB391" s="141"/>
      <c r="BC391" s="141"/>
      <c r="BD391" s="141"/>
      <c r="BE391" s="141"/>
      <c r="BF391" s="141"/>
      <c r="BG391" s="141"/>
      <c r="BH391" s="141"/>
    </row>
    <row r="392" spans="1:60" outlineLevel="3" x14ac:dyDescent="0.2">
      <c r="A392" s="148"/>
      <c r="B392" s="149"/>
      <c r="C392" s="182" t="s">
        <v>962</v>
      </c>
      <c r="D392" s="154"/>
      <c r="E392" s="155">
        <v>-91.606999999999999</v>
      </c>
      <c r="F392" s="152"/>
      <c r="G392" s="152"/>
      <c r="H392" s="152"/>
      <c r="I392" s="152"/>
      <c r="J392" s="152"/>
      <c r="K392" s="152"/>
      <c r="L392" s="152"/>
      <c r="M392" s="152"/>
      <c r="N392" s="151"/>
      <c r="O392" s="151"/>
      <c r="P392" s="151"/>
      <c r="Q392" s="151"/>
      <c r="R392" s="152"/>
      <c r="S392" s="152"/>
      <c r="T392" s="152"/>
      <c r="U392" s="152"/>
      <c r="V392" s="152"/>
      <c r="W392" s="152"/>
      <c r="X392" s="152"/>
      <c r="Y392" s="152"/>
      <c r="Z392" s="141"/>
      <c r="AA392" s="141"/>
      <c r="AB392" s="141"/>
      <c r="AC392" s="141"/>
      <c r="AD392" s="141"/>
      <c r="AE392" s="141"/>
      <c r="AF392" s="141"/>
      <c r="AG392" s="141" t="s">
        <v>241</v>
      </c>
      <c r="AH392" s="141">
        <v>0</v>
      </c>
      <c r="AI392" s="141"/>
      <c r="AJ392" s="141"/>
      <c r="AK392" s="141"/>
      <c r="AL392" s="141"/>
      <c r="AM392" s="141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141"/>
      <c r="AY392" s="141"/>
      <c r="AZ392" s="141"/>
      <c r="BA392" s="141"/>
      <c r="BB392" s="141"/>
      <c r="BC392" s="141"/>
      <c r="BD392" s="141"/>
      <c r="BE392" s="141"/>
      <c r="BF392" s="141"/>
      <c r="BG392" s="141"/>
      <c r="BH392" s="141"/>
    </row>
    <row r="393" spans="1:60" x14ac:dyDescent="0.2">
      <c r="A393" s="157" t="s">
        <v>228</v>
      </c>
      <c r="B393" s="158" t="s">
        <v>199</v>
      </c>
      <c r="C393" s="180" t="s">
        <v>26</v>
      </c>
      <c r="D393" s="159"/>
      <c r="E393" s="160"/>
      <c r="F393" s="161"/>
      <c r="G393" s="161">
        <f>SUMIF(AG394:AG399,"&lt;&gt;NOR",G394:G399)</f>
        <v>0</v>
      </c>
      <c r="H393" s="161"/>
      <c r="I393" s="161">
        <f>SUM(I394:I399)</f>
        <v>0</v>
      </c>
      <c r="J393" s="161"/>
      <c r="K393" s="161">
        <f>SUM(K394:K399)</f>
        <v>0</v>
      </c>
      <c r="L393" s="161"/>
      <c r="M393" s="161">
        <f>SUM(M394:M399)</f>
        <v>0</v>
      </c>
      <c r="N393" s="160"/>
      <c r="O393" s="160">
        <f>SUM(O394:O399)</f>
        <v>0</v>
      </c>
      <c r="P393" s="160"/>
      <c r="Q393" s="160">
        <f>SUM(Q394:Q399)</f>
        <v>0</v>
      </c>
      <c r="R393" s="161"/>
      <c r="S393" s="161"/>
      <c r="T393" s="162"/>
      <c r="U393" s="156"/>
      <c r="V393" s="156">
        <f>SUM(V394:V399)</f>
        <v>0</v>
      </c>
      <c r="W393" s="156"/>
      <c r="X393" s="156"/>
      <c r="Y393" s="156"/>
      <c r="AG393" t="s">
        <v>229</v>
      </c>
    </row>
    <row r="394" spans="1:60" outlineLevel="1" x14ac:dyDescent="0.2">
      <c r="A394" s="164">
        <v>72</v>
      </c>
      <c r="B394" s="165" t="s">
        <v>549</v>
      </c>
      <c r="C394" s="181" t="s">
        <v>550</v>
      </c>
      <c r="D394" s="166" t="s">
        <v>551</v>
      </c>
      <c r="E394" s="167">
        <v>1</v>
      </c>
      <c r="F394" s="168"/>
      <c r="G394" s="169">
        <f>ROUND(E394*F394,2)</f>
        <v>0</v>
      </c>
      <c r="H394" s="168"/>
      <c r="I394" s="169">
        <f>ROUND(E394*H394,2)</f>
        <v>0</v>
      </c>
      <c r="J394" s="168"/>
      <c r="K394" s="169">
        <f>ROUND(E394*J394,2)</f>
        <v>0</v>
      </c>
      <c r="L394" s="169">
        <v>21</v>
      </c>
      <c r="M394" s="169">
        <f>G394*(1+L394/100)</f>
        <v>0</v>
      </c>
      <c r="N394" s="167">
        <v>0</v>
      </c>
      <c r="O394" s="167">
        <f>ROUND(E394*N394,2)</f>
        <v>0</v>
      </c>
      <c r="P394" s="167">
        <v>0</v>
      </c>
      <c r="Q394" s="167">
        <f>ROUND(E394*P394,2)</f>
        <v>0</v>
      </c>
      <c r="R394" s="169"/>
      <c r="S394" s="169" t="s">
        <v>234</v>
      </c>
      <c r="T394" s="170" t="s">
        <v>275</v>
      </c>
      <c r="U394" s="152">
        <v>0</v>
      </c>
      <c r="V394" s="152">
        <f>ROUND(E394*U394,2)</f>
        <v>0</v>
      </c>
      <c r="W394" s="152"/>
      <c r="X394" s="152" t="s">
        <v>552</v>
      </c>
      <c r="Y394" s="152" t="s">
        <v>236</v>
      </c>
      <c r="Z394" s="141"/>
      <c r="AA394" s="141"/>
      <c r="AB394" s="141"/>
      <c r="AC394" s="141"/>
      <c r="AD394" s="141"/>
      <c r="AE394" s="141"/>
      <c r="AF394" s="141"/>
      <c r="AG394" s="141" t="s">
        <v>553</v>
      </c>
      <c r="AH394" s="141"/>
      <c r="AI394" s="141"/>
      <c r="AJ394" s="141"/>
      <c r="AK394" s="141"/>
      <c r="AL394" s="141"/>
      <c r="AM394" s="141"/>
      <c r="AN394" s="141"/>
      <c r="AO394" s="141"/>
      <c r="AP394" s="141"/>
      <c r="AQ394" s="141"/>
      <c r="AR394" s="141"/>
      <c r="AS394" s="141"/>
      <c r="AT394" s="141"/>
      <c r="AU394" s="141"/>
      <c r="AV394" s="141"/>
      <c r="AW394" s="141"/>
      <c r="AX394" s="141"/>
      <c r="AY394" s="141"/>
      <c r="AZ394" s="141"/>
      <c r="BA394" s="141"/>
      <c r="BB394" s="141"/>
      <c r="BC394" s="141"/>
      <c r="BD394" s="141"/>
      <c r="BE394" s="141"/>
      <c r="BF394" s="141"/>
      <c r="BG394" s="141"/>
      <c r="BH394" s="141"/>
    </row>
    <row r="395" spans="1:60" ht="22.5" outlineLevel="2" x14ac:dyDescent="0.2">
      <c r="A395" s="148"/>
      <c r="B395" s="149"/>
      <c r="C395" s="253" t="s">
        <v>554</v>
      </c>
      <c r="D395" s="254"/>
      <c r="E395" s="254"/>
      <c r="F395" s="254"/>
      <c r="G395" s="254"/>
      <c r="H395" s="152"/>
      <c r="I395" s="152"/>
      <c r="J395" s="152"/>
      <c r="K395" s="152"/>
      <c r="L395" s="152"/>
      <c r="M395" s="152"/>
      <c r="N395" s="151"/>
      <c r="O395" s="151"/>
      <c r="P395" s="151"/>
      <c r="Q395" s="151"/>
      <c r="R395" s="152"/>
      <c r="S395" s="152"/>
      <c r="T395" s="152"/>
      <c r="U395" s="152"/>
      <c r="V395" s="152"/>
      <c r="W395" s="152"/>
      <c r="X395" s="152"/>
      <c r="Y395" s="152"/>
      <c r="Z395" s="141"/>
      <c r="AA395" s="141"/>
      <c r="AB395" s="141"/>
      <c r="AC395" s="141"/>
      <c r="AD395" s="141"/>
      <c r="AE395" s="141"/>
      <c r="AF395" s="141"/>
      <c r="AG395" s="141" t="s">
        <v>246</v>
      </c>
      <c r="AH395" s="141"/>
      <c r="AI395" s="141"/>
      <c r="AJ395" s="141"/>
      <c r="AK395" s="141"/>
      <c r="AL395" s="141"/>
      <c r="AM395" s="141"/>
      <c r="AN395" s="141"/>
      <c r="AO395" s="141"/>
      <c r="AP395" s="141"/>
      <c r="AQ395" s="141"/>
      <c r="AR395" s="141"/>
      <c r="AS395" s="141"/>
      <c r="AT395" s="141"/>
      <c r="AU395" s="141"/>
      <c r="AV395" s="141"/>
      <c r="AW395" s="141"/>
      <c r="AX395" s="141"/>
      <c r="AY395" s="141"/>
      <c r="AZ395" s="141"/>
      <c r="BA395" s="171" t="str">
        <f>C395</f>
        <v>Veškeré náklady spojené s vybudováním, provozem a odstraněním zařízení staveniště včetně bezpečnostních a hygienických opatření na staveništi.</v>
      </c>
      <c r="BB395" s="141"/>
      <c r="BC395" s="141"/>
      <c r="BD395" s="141"/>
      <c r="BE395" s="141"/>
      <c r="BF395" s="141"/>
      <c r="BG395" s="141"/>
      <c r="BH395" s="141"/>
    </row>
    <row r="396" spans="1:60" outlineLevel="1" x14ac:dyDescent="0.2">
      <c r="A396" s="164">
        <v>73</v>
      </c>
      <c r="B396" s="165" t="s">
        <v>555</v>
      </c>
      <c r="C396" s="181" t="s">
        <v>556</v>
      </c>
      <c r="D396" s="166" t="s">
        <v>551</v>
      </c>
      <c r="E396" s="167">
        <v>1</v>
      </c>
      <c r="F396" s="168"/>
      <c r="G396" s="169">
        <f>ROUND(E396*F396,2)</f>
        <v>0</v>
      </c>
      <c r="H396" s="168"/>
      <c r="I396" s="169">
        <f>ROUND(E396*H396,2)</f>
        <v>0</v>
      </c>
      <c r="J396" s="168"/>
      <c r="K396" s="169">
        <f>ROUND(E396*J396,2)</f>
        <v>0</v>
      </c>
      <c r="L396" s="169">
        <v>21</v>
      </c>
      <c r="M396" s="169">
        <f>G396*(1+L396/100)</f>
        <v>0</v>
      </c>
      <c r="N396" s="167">
        <v>0</v>
      </c>
      <c r="O396" s="167">
        <f>ROUND(E396*N396,2)</f>
        <v>0</v>
      </c>
      <c r="P396" s="167">
        <v>0</v>
      </c>
      <c r="Q396" s="167">
        <f>ROUND(E396*P396,2)</f>
        <v>0</v>
      </c>
      <c r="R396" s="169"/>
      <c r="S396" s="169" t="s">
        <v>234</v>
      </c>
      <c r="T396" s="170" t="s">
        <v>275</v>
      </c>
      <c r="U396" s="152">
        <v>0</v>
      </c>
      <c r="V396" s="152">
        <f>ROUND(E396*U396,2)</f>
        <v>0</v>
      </c>
      <c r="W396" s="152"/>
      <c r="X396" s="152" t="s">
        <v>552</v>
      </c>
      <c r="Y396" s="152" t="s">
        <v>236</v>
      </c>
      <c r="Z396" s="141"/>
      <c r="AA396" s="141"/>
      <c r="AB396" s="141"/>
      <c r="AC396" s="141"/>
      <c r="AD396" s="141"/>
      <c r="AE396" s="141"/>
      <c r="AF396" s="141"/>
      <c r="AG396" s="141" t="s">
        <v>553</v>
      </c>
      <c r="AH396" s="141"/>
      <c r="AI396" s="141"/>
      <c r="AJ396" s="141"/>
      <c r="AK396" s="141"/>
      <c r="AL396" s="141"/>
      <c r="AM396" s="141"/>
      <c r="AN396" s="141"/>
      <c r="AO396" s="141"/>
      <c r="AP396" s="141"/>
      <c r="AQ396" s="141"/>
      <c r="AR396" s="141"/>
      <c r="AS396" s="141"/>
      <c r="AT396" s="141"/>
      <c r="AU396" s="141"/>
      <c r="AV396" s="141"/>
      <c r="AW396" s="141"/>
      <c r="AX396" s="141"/>
      <c r="AY396" s="141"/>
      <c r="AZ396" s="141"/>
      <c r="BA396" s="141"/>
      <c r="BB396" s="141"/>
      <c r="BC396" s="141"/>
      <c r="BD396" s="141"/>
      <c r="BE396" s="141"/>
      <c r="BF396" s="141"/>
      <c r="BG396" s="141"/>
      <c r="BH396" s="141"/>
    </row>
    <row r="397" spans="1:60" ht="33.75" outlineLevel="2" x14ac:dyDescent="0.2">
      <c r="A397" s="148"/>
      <c r="B397" s="149"/>
      <c r="C397" s="253" t="s">
        <v>557</v>
      </c>
      <c r="D397" s="254"/>
      <c r="E397" s="254"/>
      <c r="F397" s="254"/>
      <c r="G397" s="254"/>
      <c r="H397" s="152"/>
      <c r="I397" s="152"/>
      <c r="J397" s="152"/>
      <c r="K397" s="152"/>
      <c r="L397" s="152"/>
      <c r="M397" s="152"/>
      <c r="N397" s="151"/>
      <c r="O397" s="151"/>
      <c r="P397" s="151"/>
      <c r="Q397" s="151"/>
      <c r="R397" s="152"/>
      <c r="S397" s="152"/>
      <c r="T397" s="152"/>
      <c r="U397" s="152"/>
      <c r="V397" s="152"/>
      <c r="W397" s="152"/>
      <c r="X397" s="152"/>
      <c r="Y397" s="152"/>
      <c r="Z397" s="141"/>
      <c r="AA397" s="141"/>
      <c r="AB397" s="141"/>
      <c r="AC397" s="141"/>
      <c r="AD397" s="141"/>
      <c r="AE397" s="141"/>
      <c r="AF397" s="141"/>
      <c r="AG397" s="141" t="s">
        <v>246</v>
      </c>
      <c r="AH397" s="141"/>
      <c r="AI397" s="141"/>
      <c r="AJ397" s="141"/>
      <c r="AK397" s="141"/>
      <c r="AL397" s="141"/>
      <c r="AM397" s="141"/>
      <c r="AN397" s="141"/>
      <c r="AO397" s="141"/>
      <c r="AP397" s="141"/>
      <c r="AQ397" s="141"/>
      <c r="AR397" s="141"/>
      <c r="AS397" s="141"/>
      <c r="AT397" s="141"/>
      <c r="AU397" s="141"/>
      <c r="AV397" s="141"/>
      <c r="AW397" s="141"/>
      <c r="AX397" s="141"/>
      <c r="AY397" s="141"/>
      <c r="AZ397" s="141"/>
      <c r="BA397" s="171" t="str">
        <f>C397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397" s="141"/>
      <c r="BC397" s="141"/>
      <c r="BD397" s="141"/>
      <c r="BE397" s="141"/>
      <c r="BF397" s="141"/>
      <c r="BG397" s="141"/>
      <c r="BH397" s="141"/>
    </row>
    <row r="398" spans="1:60" outlineLevel="1" x14ac:dyDescent="0.2">
      <c r="A398" s="164">
        <v>74</v>
      </c>
      <c r="B398" s="165" t="s">
        <v>558</v>
      </c>
      <c r="C398" s="181" t="s">
        <v>559</v>
      </c>
      <c r="D398" s="166" t="s">
        <v>551</v>
      </c>
      <c r="E398" s="167">
        <v>1</v>
      </c>
      <c r="F398" s="168"/>
      <c r="G398" s="169">
        <f>ROUND(E398*F398,2)</f>
        <v>0</v>
      </c>
      <c r="H398" s="168"/>
      <c r="I398" s="169">
        <f>ROUND(E398*H398,2)</f>
        <v>0</v>
      </c>
      <c r="J398" s="168"/>
      <c r="K398" s="169">
        <f>ROUND(E398*J398,2)</f>
        <v>0</v>
      </c>
      <c r="L398" s="169">
        <v>21</v>
      </c>
      <c r="M398" s="169">
        <f>G398*(1+L398/100)</f>
        <v>0</v>
      </c>
      <c r="N398" s="167">
        <v>0</v>
      </c>
      <c r="O398" s="167">
        <f>ROUND(E398*N398,2)</f>
        <v>0</v>
      </c>
      <c r="P398" s="167">
        <v>0</v>
      </c>
      <c r="Q398" s="167">
        <f>ROUND(E398*P398,2)</f>
        <v>0</v>
      </c>
      <c r="R398" s="169"/>
      <c r="S398" s="169" t="s">
        <v>234</v>
      </c>
      <c r="T398" s="170" t="s">
        <v>275</v>
      </c>
      <c r="U398" s="152">
        <v>0</v>
      </c>
      <c r="V398" s="152">
        <f>ROUND(E398*U398,2)</f>
        <v>0</v>
      </c>
      <c r="W398" s="152"/>
      <c r="X398" s="152" t="s">
        <v>552</v>
      </c>
      <c r="Y398" s="152" t="s">
        <v>236</v>
      </c>
      <c r="Z398" s="141"/>
      <c r="AA398" s="141"/>
      <c r="AB398" s="141"/>
      <c r="AC398" s="141"/>
      <c r="AD398" s="141"/>
      <c r="AE398" s="141"/>
      <c r="AF398" s="141"/>
      <c r="AG398" s="141" t="s">
        <v>553</v>
      </c>
      <c r="AH398" s="141"/>
      <c r="AI398" s="141"/>
      <c r="AJ398" s="141"/>
      <c r="AK398" s="141"/>
      <c r="AL398" s="141"/>
      <c r="AM398" s="141"/>
      <c r="AN398" s="141"/>
      <c r="AO398" s="141"/>
      <c r="AP398" s="141"/>
      <c r="AQ398" s="141"/>
      <c r="AR398" s="141"/>
      <c r="AS398" s="141"/>
      <c r="AT398" s="141"/>
      <c r="AU398" s="141"/>
      <c r="AV398" s="141"/>
      <c r="AW398" s="141"/>
      <c r="AX398" s="141"/>
      <c r="AY398" s="141"/>
      <c r="AZ398" s="141"/>
      <c r="BA398" s="141"/>
      <c r="BB398" s="141"/>
      <c r="BC398" s="141"/>
      <c r="BD398" s="141"/>
      <c r="BE398" s="141"/>
      <c r="BF398" s="141"/>
      <c r="BG398" s="141"/>
      <c r="BH398" s="141"/>
    </row>
    <row r="399" spans="1:60" ht="22.5" outlineLevel="2" x14ac:dyDescent="0.2">
      <c r="A399" s="148"/>
      <c r="B399" s="149"/>
      <c r="C399" s="253" t="s">
        <v>560</v>
      </c>
      <c r="D399" s="254"/>
      <c r="E399" s="254"/>
      <c r="F399" s="254"/>
      <c r="G399" s="254"/>
      <c r="H399" s="152"/>
      <c r="I399" s="152"/>
      <c r="J399" s="152"/>
      <c r="K399" s="152"/>
      <c r="L399" s="152"/>
      <c r="M399" s="152"/>
      <c r="N399" s="151"/>
      <c r="O399" s="151"/>
      <c r="P399" s="151"/>
      <c r="Q399" s="151"/>
      <c r="R399" s="152"/>
      <c r="S399" s="152"/>
      <c r="T399" s="152"/>
      <c r="U399" s="152"/>
      <c r="V399" s="152"/>
      <c r="W399" s="152"/>
      <c r="X399" s="152"/>
      <c r="Y399" s="152"/>
      <c r="Z399" s="141"/>
      <c r="AA399" s="141"/>
      <c r="AB399" s="141"/>
      <c r="AC399" s="141"/>
      <c r="AD399" s="141"/>
      <c r="AE399" s="141"/>
      <c r="AF399" s="141"/>
      <c r="AG399" s="141" t="s">
        <v>246</v>
      </c>
      <c r="AH399" s="141"/>
      <c r="AI399" s="141"/>
      <c r="AJ399" s="141"/>
      <c r="AK399" s="141"/>
      <c r="AL399" s="141"/>
      <c r="AM399" s="141"/>
      <c r="AN399" s="141"/>
      <c r="AO399" s="141"/>
      <c r="AP399" s="141"/>
      <c r="AQ399" s="141"/>
      <c r="AR399" s="141"/>
      <c r="AS399" s="141"/>
      <c r="AT399" s="141"/>
      <c r="AU399" s="141"/>
      <c r="AV399" s="141"/>
      <c r="AW399" s="141"/>
      <c r="AX399" s="141"/>
      <c r="AY399" s="141"/>
      <c r="AZ399" s="141"/>
      <c r="BA399" s="171" t="str">
        <f>C399</f>
        <v>Náklady na ztížené podmínky provádění tam, kde se vyskytují omezující vlivy konkrétního prostředí, které mají prokazatelný vliv na provádění stavebních prací.</v>
      </c>
      <c r="BB399" s="141"/>
      <c r="BC399" s="141"/>
      <c r="BD399" s="141"/>
      <c r="BE399" s="141"/>
      <c r="BF399" s="141"/>
      <c r="BG399" s="141"/>
      <c r="BH399" s="141"/>
    </row>
    <row r="400" spans="1:60" x14ac:dyDescent="0.2">
      <c r="A400" s="157" t="s">
        <v>228</v>
      </c>
      <c r="B400" s="158" t="s">
        <v>200</v>
      </c>
      <c r="C400" s="180" t="s">
        <v>27</v>
      </c>
      <c r="D400" s="159"/>
      <c r="E400" s="160"/>
      <c r="F400" s="161"/>
      <c r="G400" s="161">
        <f>SUMIF(AG401:AG412,"&lt;&gt;NOR",G401:G412)</f>
        <v>0</v>
      </c>
      <c r="H400" s="161"/>
      <c r="I400" s="161">
        <f>SUM(I401:I412)</f>
        <v>0</v>
      </c>
      <c r="J400" s="161"/>
      <c r="K400" s="161">
        <f>SUM(K401:K412)</f>
        <v>0</v>
      </c>
      <c r="L400" s="161"/>
      <c r="M400" s="161">
        <f>SUM(M401:M412)</f>
        <v>0</v>
      </c>
      <c r="N400" s="160"/>
      <c r="O400" s="160">
        <f>SUM(O401:O412)</f>
        <v>0</v>
      </c>
      <c r="P400" s="160"/>
      <c r="Q400" s="160">
        <f>SUM(Q401:Q412)</f>
        <v>0</v>
      </c>
      <c r="R400" s="161"/>
      <c r="S400" s="161"/>
      <c r="T400" s="162"/>
      <c r="U400" s="156"/>
      <c r="V400" s="156">
        <f>SUM(V401:V412)</f>
        <v>0</v>
      </c>
      <c r="W400" s="156"/>
      <c r="X400" s="156"/>
      <c r="Y400" s="156"/>
      <c r="AG400" t="s">
        <v>229</v>
      </c>
    </row>
    <row r="401" spans="1:60" outlineLevel="1" x14ac:dyDescent="0.2">
      <c r="A401" s="164">
        <v>75</v>
      </c>
      <c r="B401" s="165" t="s">
        <v>562</v>
      </c>
      <c r="C401" s="181" t="s">
        <v>563</v>
      </c>
      <c r="D401" s="166" t="s">
        <v>551</v>
      </c>
      <c r="E401" s="167">
        <v>1</v>
      </c>
      <c r="F401" s="168"/>
      <c r="G401" s="169">
        <f>ROUND(E401*F401,2)</f>
        <v>0</v>
      </c>
      <c r="H401" s="168"/>
      <c r="I401" s="169">
        <f>ROUND(E401*H401,2)</f>
        <v>0</v>
      </c>
      <c r="J401" s="168"/>
      <c r="K401" s="169">
        <f>ROUND(E401*J401,2)</f>
        <v>0</v>
      </c>
      <c r="L401" s="169">
        <v>21</v>
      </c>
      <c r="M401" s="169">
        <f>G401*(1+L401/100)</f>
        <v>0</v>
      </c>
      <c r="N401" s="167">
        <v>0</v>
      </c>
      <c r="O401" s="167">
        <f>ROUND(E401*N401,2)</f>
        <v>0</v>
      </c>
      <c r="P401" s="167">
        <v>0</v>
      </c>
      <c r="Q401" s="167">
        <f>ROUND(E401*P401,2)</f>
        <v>0</v>
      </c>
      <c r="R401" s="169"/>
      <c r="S401" s="169" t="s">
        <v>234</v>
      </c>
      <c r="T401" s="170" t="s">
        <v>275</v>
      </c>
      <c r="U401" s="152">
        <v>0</v>
      </c>
      <c r="V401" s="152">
        <f>ROUND(E401*U401,2)</f>
        <v>0</v>
      </c>
      <c r="W401" s="152"/>
      <c r="X401" s="152" t="s">
        <v>552</v>
      </c>
      <c r="Y401" s="152" t="s">
        <v>236</v>
      </c>
      <c r="Z401" s="141"/>
      <c r="AA401" s="141"/>
      <c r="AB401" s="141"/>
      <c r="AC401" s="141"/>
      <c r="AD401" s="141"/>
      <c r="AE401" s="141"/>
      <c r="AF401" s="141"/>
      <c r="AG401" s="141" t="s">
        <v>553</v>
      </c>
      <c r="AH401" s="141"/>
      <c r="AI401" s="141"/>
      <c r="AJ401" s="141"/>
      <c r="AK401" s="141"/>
      <c r="AL401" s="141"/>
      <c r="AM401" s="141"/>
      <c r="AN401" s="141"/>
      <c r="AO401" s="141"/>
      <c r="AP401" s="141"/>
      <c r="AQ401" s="141"/>
      <c r="AR401" s="141"/>
      <c r="AS401" s="141"/>
      <c r="AT401" s="141"/>
      <c r="AU401" s="141"/>
      <c r="AV401" s="141"/>
      <c r="AW401" s="141"/>
      <c r="AX401" s="141"/>
      <c r="AY401" s="141"/>
      <c r="AZ401" s="141"/>
      <c r="BA401" s="141"/>
      <c r="BB401" s="141"/>
      <c r="BC401" s="141"/>
      <c r="BD401" s="141"/>
      <c r="BE401" s="141"/>
      <c r="BF401" s="141"/>
      <c r="BG401" s="141"/>
      <c r="BH401" s="141"/>
    </row>
    <row r="402" spans="1:60" ht="22.5" outlineLevel="2" x14ac:dyDescent="0.2">
      <c r="A402" s="148"/>
      <c r="B402" s="149"/>
      <c r="C402" s="253" t="s">
        <v>564</v>
      </c>
      <c r="D402" s="254"/>
      <c r="E402" s="254"/>
      <c r="F402" s="254"/>
      <c r="G402" s="254"/>
      <c r="H402" s="152"/>
      <c r="I402" s="152"/>
      <c r="J402" s="152"/>
      <c r="K402" s="152"/>
      <c r="L402" s="152"/>
      <c r="M402" s="152"/>
      <c r="N402" s="151"/>
      <c r="O402" s="151"/>
      <c r="P402" s="151"/>
      <c r="Q402" s="151"/>
      <c r="R402" s="152"/>
      <c r="S402" s="152"/>
      <c r="T402" s="152"/>
      <c r="U402" s="152"/>
      <c r="V402" s="152"/>
      <c r="W402" s="152"/>
      <c r="X402" s="152"/>
      <c r="Y402" s="152"/>
      <c r="Z402" s="141"/>
      <c r="AA402" s="141"/>
      <c r="AB402" s="141"/>
      <c r="AC402" s="141"/>
      <c r="AD402" s="141"/>
      <c r="AE402" s="141"/>
      <c r="AF402" s="141"/>
      <c r="AG402" s="141" t="s">
        <v>246</v>
      </c>
      <c r="AH402" s="141"/>
      <c r="AI402" s="141"/>
      <c r="AJ402" s="141"/>
      <c r="AK402" s="141"/>
      <c r="AL402" s="141"/>
      <c r="AM402" s="141"/>
      <c r="AN402" s="141"/>
      <c r="AO402" s="141"/>
      <c r="AP402" s="141"/>
      <c r="AQ402" s="141"/>
      <c r="AR402" s="141"/>
      <c r="AS402" s="141"/>
      <c r="AT402" s="141"/>
      <c r="AU402" s="141"/>
      <c r="AV402" s="141"/>
      <c r="AW402" s="141"/>
      <c r="AX402" s="141"/>
      <c r="AY402" s="141"/>
      <c r="AZ402" s="141"/>
      <c r="BA402" s="171" t="str">
        <f>C402</f>
        <v>Náklady dodavatele vyplývající z povinností dodavatele stanovených obchodními podmínkami před zahájením stavebních prací. Tato skupina zahrnuje zejména náklady na přípravné činnosti.</v>
      </c>
      <c r="BB402" s="141"/>
      <c r="BC402" s="141"/>
      <c r="BD402" s="141"/>
      <c r="BE402" s="141"/>
      <c r="BF402" s="141"/>
      <c r="BG402" s="141"/>
      <c r="BH402" s="141"/>
    </row>
    <row r="403" spans="1:60" outlineLevel="1" x14ac:dyDescent="0.2">
      <c r="A403" s="164">
        <v>76</v>
      </c>
      <c r="B403" s="165" t="s">
        <v>565</v>
      </c>
      <c r="C403" s="181" t="s">
        <v>566</v>
      </c>
      <c r="D403" s="166" t="s">
        <v>551</v>
      </c>
      <c r="E403" s="167">
        <v>1</v>
      </c>
      <c r="F403" s="168"/>
      <c r="G403" s="169">
        <f>ROUND(E403*F403,2)</f>
        <v>0</v>
      </c>
      <c r="H403" s="168"/>
      <c r="I403" s="169">
        <f>ROUND(E403*H403,2)</f>
        <v>0</v>
      </c>
      <c r="J403" s="168"/>
      <c r="K403" s="169">
        <f>ROUND(E403*J403,2)</f>
        <v>0</v>
      </c>
      <c r="L403" s="169">
        <v>21</v>
      </c>
      <c r="M403" s="169">
        <f>G403*(1+L403/100)</f>
        <v>0</v>
      </c>
      <c r="N403" s="167">
        <v>0</v>
      </c>
      <c r="O403" s="167">
        <f>ROUND(E403*N403,2)</f>
        <v>0</v>
      </c>
      <c r="P403" s="167">
        <v>0</v>
      </c>
      <c r="Q403" s="167">
        <f>ROUND(E403*P403,2)</f>
        <v>0</v>
      </c>
      <c r="R403" s="169"/>
      <c r="S403" s="169" t="s">
        <v>234</v>
      </c>
      <c r="T403" s="170" t="s">
        <v>275</v>
      </c>
      <c r="U403" s="152">
        <v>0</v>
      </c>
      <c r="V403" s="152">
        <f>ROUND(E403*U403,2)</f>
        <v>0</v>
      </c>
      <c r="W403" s="152"/>
      <c r="X403" s="152" t="s">
        <v>552</v>
      </c>
      <c r="Y403" s="152" t="s">
        <v>236</v>
      </c>
      <c r="Z403" s="141"/>
      <c r="AA403" s="141"/>
      <c r="AB403" s="141"/>
      <c r="AC403" s="141"/>
      <c r="AD403" s="141"/>
      <c r="AE403" s="141"/>
      <c r="AF403" s="141"/>
      <c r="AG403" s="141" t="s">
        <v>553</v>
      </c>
      <c r="AH403" s="141"/>
      <c r="AI403" s="141"/>
      <c r="AJ403" s="141"/>
      <c r="AK403" s="141"/>
      <c r="AL403" s="141"/>
      <c r="AM403" s="141"/>
      <c r="AN403" s="141"/>
      <c r="AO403" s="141"/>
      <c r="AP403" s="141"/>
      <c r="AQ403" s="141"/>
      <c r="AR403" s="141"/>
      <c r="AS403" s="141"/>
      <c r="AT403" s="141"/>
      <c r="AU403" s="141"/>
      <c r="AV403" s="141"/>
      <c r="AW403" s="141"/>
      <c r="AX403" s="141"/>
      <c r="AY403" s="141"/>
      <c r="AZ403" s="141"/>
      <c r="BA403" s="141"/>
      <c r="BB403" s="141"/>
      <c r="BC403" s="141"/>
      <c r="BD403" s="141"/>
      <c r="BE403" s="141"/>
      <c r="BF403" s="141"/>
      <c r="BG403" s="141"/>
      <c r="BH403" s="141"/>
    </row>
    <row r="404" spans="1:60" outlineLevel="2" x14ac:dyDescent="0.2">
      <c r="A404" s="148"/>
      <c r="B404" s="149"/>
      <c r="C404" s="253" t="s">
        <v>567</v>
      </c>
      <c r="D404" s="254"/>
      <c r="E404" s="254"/>
      <c r="F404" s="254"/>
      <c r="G404" s="254"/>
      <c r="H404" s="152"/>
      <c r="I404" s="152"/>
      <c r="J404" s="152"/>
      <c r="K404" s="152"/>
      <c r="L404" s="152"/>
      <c r="M404" s="152"/>
      <c r="N404" s="151"/>
      <c r="O404" s="151"/>
      <c r="P404" s="151"/>
      <c r="Q404" s="151"/>
      <c r="R404" s="152"/>
      <c r="S404" s="152"/>
      <c r="T404" s="152"/>
      <c r="U404" s="152"/>
      <c r="V404" s="152"/>
      <c r="W404" s="152"/>
      <c r="X404" s="152"/>
      <c r="Y404" s="152"/>
      <c r="Z404" s="141"/>
      <c r="AA404" s="141"/>
      <c r="AB404" s="141"/>
      <c r="AC404" s="141"/>
      <c r="AD404" s="141"/>
      <c r="AE404" s="141"/>
      <c r="AF404" s="141"/>
      <c r="AG404" s="141" t="s">
        <v>246</v>
      </c>
      <c r="AH404" s="141"/>
      <c r="AI404" s="141"/>
      <c r="AJ404" s="141"/>
      <c r="AK404" s="141"/>
      <c r="AL404" s="141"/>
      <c r="AM404" s="141"/>
      <c r="AN404" s="141"/>
      <c r="AO404" s="141"/>
      <c r="AP404" s="141"/>
      <c r="AQ404" s="141"/>
      <c r="AR404" s="141"/>
      <c r="AS404" s="141"/>
      <c r="AT404" s="141"/>
      <c r="AU404" s="141"/>
      <c r="AV404" s="141"/>
      <c r="AW404" s="141"/>
      <c r="AX404" s="141"/>
      <c r="AY404" s="141"/>
      <c r="AZ404" s="141"/>
      <c r="BA404" s="171" t="str">
        <f>C404</f>
        <v>Náklady na vypracování Dílenských (Výrobních) dokumentacích.....viz další požadavky na výkrese a popis v TZ.</v>
      </c>
      <c r="BB404" s="141"/>
      <c r="BC404" s="141"/>
      <c r="BD404" s="141"/>
      <c r="BE404" s="141"/>
      <c r="BF404" s="141"/>
      <c r="BG404" s="141"/>
      <c r="BH404" s="141"/>
    </row>
    <row r="405" spans="1:60" outlineLevel="1" x14ac:dyDescent="0.2">
      <c r="A405" s="164">
        <v>77</v>
      </c>
      <c r="B405" s="165" t="s">
        <v>568</v>
      </c>
      <c r="C405" s="181" t="s">
        <v>569</v>
      </c>
      <c r="D405" s="166" t="s">
        <v>551</v>
      </c>
      <c r="E405" s="167">
        <v>1</v>
      </c>
      <c r="F405" s="168"/>
      <c r="G405" s="169">
        <f>ROUND(E405*F405,2)</f>
        <v>0</v>
      </c>
      <c r="H405" s="168"/>
      <c r="I405" s="169">
        <f>ROUND(E405*H405,2)</f>
        <v>0</v>
      </c>
      <c r="J405" s="168"/>
      <c r="K405" s="169">
        <f>ROUND(E405*J405,2)</f>
        <v>0</v>
      </c>
      <c r="L405" s="169">
        <v>21</v>
      </c>
      <c r="M405" s="169">
        <f>G405*(1+L405/100)</f>
        <v>0</v>
      </c>
      <c r="N405" s="167">
        <v>0</v>
      </c>
      <c r="O405" s="167">
        <f>ROUND(E405*N405,2)</f>
        <v>0</v>
      </c>
      <c r="P405" s="167">
        <v>0</v>
      </c>
      <c r="Q405" s="167">
        <f>ROUND(E405*P405,2)</f>
        <v>0</v>
      </c>
      <c r="R405" s="169"/>
      <c r="S405" s="169" t="s">
        <v>234</v>
      </c>
      <c r="T405" s="170" t="s">
        <v>275</v>
      </c>
      <c r="U405" s="152">
        <v>0</v>
      </c>
      <c r="V405" s="152">
        <f>ROUND(E405*U405,2)</f>
        <v>0</v>
      </c>
      <c r="W405" s="152"/>
      <c r="X405" s="152" t="s">
        <v>552</v>
      </c>
      <c r="Y405" s="152" t="s">
        <v>236</v>
      </c>
      <c r="Z405" s="141"/>
      <c r="AA405" s="141"/>
      <c r="AB405" s="141"/>
      <c r="AC405" s="141"/>
      <c r="AD405" s="141"/>
      <c r="AE405" s="141"/>
      <c r="AF405" s="141"/>
      <c r="AG405" s="141" t="s">
        <v>553</v>
      </c>
      <c r="AH405" s="141"/>
      <c r="AI405" s="141"/>
      <c r="AJ405" s="141"/>
      <c r="AK405" s="141"/>
      <c r="AL405" s="141"/>
      <c r="AM405" s="141"/>
      <c r="AN405" s="141"/>
      <c r="AO405" s="141"/>
      <c r="AP405" s="141"/>
      <c r="AQ405" s="141"/>
      <c r="AR405" s="141"/>
      <c r="AS405" s="141"/>
      <c r="AT405" s="141"/>
      <c r="AU405" s="141"/>
      <c r="AV405" s="141"/>
      <c r="AW405" s="141"/>
      <c r="AX405" s="141"/>
      <c r="AY405" s="141"/>
      <c r="AZ405" s="141"/>
      <c r="BA405" s="141"/>
      <c r="BB405" s="141"/>
      <c r="BC405" s="141"/>
      <c r="BD405" s="141"/>
      <c r="BE405" s="141"/>
      <c r="BF405" s="141"/>
      <c r="BG405" s="141"/>
      <c r="BH405" s="141"/>
    </row>
    <row r="406" spans="1:60" ht="22.5" outlineLevel="2" x14ac:dyDescent="0.2">
      <c r="A406" s="148"/>
      <c r="B406" s="149"/>
      <c r="C406" s="253" t="s">
        <v>570</v>
      </c>
      <c r="D406" s="254"/>
      <c r="E406" s="254"/>
      <c r="F406" s="254"/>
      <c r="G406" s="254"/>
      <c r="H406" s="152"/>
      <c r="I406" s="152"/>
      <c r="J406" s="152"/>
      <c r="K406" s="152"/>
      <c r="L406" s="152"/>
      <c r="M406" s="152"/>
      <c r="N406" s="151"/>
      <c r="O406" s="151"/>
      <c r="P406" s="151"/>
      <c r="Q406" s="151"/>
      <c r="R406" s="152"/>
      <c r="S406" s="152"/>
      <c r="T406" s="152"/>
      <c r="U406" s="152"/>
      <c r="V406" s="152"/>
      <c r="W406" s="152"/>
      <c r="X406" s="152"/>
      <c r="Y406" s="152"/>
      <c r="Z406" s="141"/>
      <c r="AA406" s="141"/>
      <c r="AB406" s="141"/>
      <c r="AC406" s="141"/>
      <c r="AD406" s="141"/>
      <c r="AE406" s="141"/>
      <c r="AF406" s="141"/>
      <c r="AG406" s="141" t="s">
        <v>246</v>
      </c>
      <c r="AH406" s="141"/>
      <c r="AI406" s="141"/>
      <c r="AJ406" s="141"/>
      <c r="AK406" s="141"/>
      <c r="AL406" s="141"/>
      <c r="AM406" s="141"/>
      <c r="AN406" s="141"/>
      <c r="AO406" s="141"/>
      <c r="AP406" s="141"/>
      <c r="AQ406" s="141"/>
      <c r="AR406" s="141"/>
      <c r="AS406" s="141"/>
      <c r="AT406" s="141"/>
      <c r="AU406" s="141"/>
      <c r="AV406" s="141"/>
      <c r="AW406" s="141"/>
      <c r="AX406" s="141"/>
      <c r="AY406" s="141"/>
      <c r="AZ406" s="141"/>
      <c r="BA406" s="171" t="str">
        <f>C406</f>
        <v>Náklady na veškeré geodetické práce (vytýčení stáv.sítí a rozvodů, vytýčení a rozměření nového stavu, geodetické práce v průběhu výstavby, apod.)</v>
      </c>
      <c r="BB406" s="141"/>
      <c r="BC406" s="141"/>
      <c r="BD406" s="141"/>
      <c r="BE406" s="141"/>
      <c r="BF406" s="141"/>
      <c r="BG406" s="141"/>
      <c r="BH406" s="141"/>
    </row>
    <row r="407" spans="1:60" outlineLevel="1" x14ac:dyDescent="0.2">
      <c r="A407" s="164">
        <v>78</v>
      </c>
      <c r="B407" s="165" t="s">
        <v>571</v>
      </c>
      <c r="C407" s="181" t="s">
        <v>572</v>
      </c>
      <c r="D407" s="166" t="s">
        <v>551</v>
      </c>
      <c r="E407" s="167">
        <v>1</v>
      </c>
      <c r="F407" s="168"/>
      <c r="G407" s="169">
        <f>ROUND(E407*F407,2)</f>
        <v>0</v>
      </c>
      <c r="H407" s="168"/>
      <c r="I407" s="169">
        <f>ROUND(E407*H407,2)</f>
        <v>0</v>
      </c>
      <c r="J407" s="168"/>
      <c r="K407" s="169">
        <f>ROUND(E407*J407,2)</f>
        <v>0</v>
      </c>
      <c r="L407" s="169">
        <v>21</v>
      </c>
      <c r="M407" s="169">
        <f>G407*(1+L407/100)</f>
        <v>0</v>
      </c>
      <c r="N407" s="167">
        <v>0</v>
      </c>
      <c r="O407" s="167">
        <f>ROUND(E407*N407,2)</f>
        <v>0</v>
      </c>
      <c r="P407" s="167">
        <v>0</v>
      </c>
      <c r="Q407" s="167">
        <f>ROUND(E407*P407,2)</f>
        <v>0</v>
      </c>
      <c r="R407" s="169"/>
      <c r="S407" s="169" t="s">
        <v>234</v>
      </c>
      <c r="T407" s="170" t="s">
        <v>275</v>
      </c>
      <c r="U407" s="152">
        <v>0</v>
      </c>
      <c r="V407" s="152">
        <f>ROUND(E407*U407,2)</f>
        <v>0</v>
      </c>
      <c r="W407" s="152"/>
      <c r="X407" s="152" t="s">
        <v>552</v>
      </c>
      <c r="Y407" s="152" t="s">
        <v>236</v>
      </c>
      <c r="Z407" s="141"/>
      <c r="AA407" s="141"/>
      <c r="AB407" s="141"/>
      <c r="AC407" s="141"/>
      <c r="AD407" s="141"/>
      <c r="AE407" s="141"/>
      <c r="AF407" s="141"/>
      <c r="AG407" s="141" t="s">
        <v>553</v>
      </c>
      <c r="AH407" s="141"/>
      <c r="AI407" s="141"/>
      <c r="AJ407" s="141"/>
      <c r="AK407" s="141"/>
      <c r="AL407" s="141"/>
      <c r="AM407" s="141"/>
      <c r="AN407" s="141"/>
      <c r="AO407" s="141"/>
      <c r="AP407" s="141"/>
      <c r="AQ407" s="141"/>
      <c r="AR407" s="141"/>
      <c r="AS407" s="141"/>
      <c r="AT407" s="141"/>
      <c r="AU407" s="141"/>
      <c r="AV407" s="141"/>
      <c r="AW407" s="141"/>
      <c r="AX407" s="141"/>
      <c r="AY407" s="141"/>
      <c r="AZ407" s="141"/>
      <c r="BA407" s="141"/>
      <c r="BB407" s="141"/>
      <c r="BC407" s="141"/>
      <c r="BD407" s="141"/>
      <c r="BE407" s="141"/>
      <c r="BF407" s="141"/>
      <c r="BG407" s="141"/>
      <c r="BH407" s="141"/>
    </row>
    <row r="408" spans="1:60" ht="22.5" outlineLevel="2" x14ac:dyDescent="0.2">
      <c r="A408" s="148"/>
      <c r="B408" s="149"/>
      <c r="C408" s="253" t="s">
        <v>573</v>
      </c>
      <c r="D408" s="254"/>
      <c r="E408" s="254"/>
      <c r="F408" s="254"/>
      <c r="G408" s="254"/>
      <c r="H408" s="152"/>
      <c r="I408" s="152"/>
      <c r="J408" s="152"/>
      <c r="K408" s="152"/>
      <c r="L408" s="152"/>
      <c r="M408" s="152"/>
      <c r="N408" s="151"/>
      <c r="O408" s="151"/>
      <c r="P408" s="151"/>
      <c r="Q408" s="151"/>
      <c r="R408" s="152"/>
      <c r="S408" s="152"/>
      <c r="T408" s="152"/>
      <c r="U408" s="152"/>
      <c r="V408" s="152"/>
      <c r="W408" s="152"/>
      <c r="X408" s="152"/>
      <c r="Y408" s="152"/>
      <c r="Z408" s="141"/>
      <c r="AA408" s="141"/>
      <c r="AB408" s="141"/>
      <c r="AC408" s="141"/>
      <c r="AD408" s="141"/>
      <c r="AE408" s="141"/>
      <c r="AF408" s="141"/>
      <c r="AG408" s="141" t="s">
        <v>246</v>
      </c>
      <c r="AH408" s="141"/>
      <c r="AI408" s="141"/>
      <c r="AJ408" s="141"/>
      <c r="AK408" s="141"/>
      <c r="AL408" s="141"/>
      <c r="AM408" s="141"/>
      <c r="AN408" s="141"/>
      <c r="AO408" s="141"/>
      <c r="AP408" s="141"/>
      <c r="AQ408" s="141"/>
      <c r="AR408" s="141"/>
      <c r="AS408" s="141"/>
      <c r="AT408" s="141"/>
      <c r="AU408" s="141"/>
      <c r="AV408" s="141"/>
      <c r="AW408" s="141"/>
      <c r="AX408" s="141"/>
      <c r="AY408" s="141"/>
      <c r="AZ408" s="141"/>
      <c r="BA408" s="171" t="str">
        <f>C408</f>
        <v>Náklady zhotovitele, související s prováděním zkoušek a revizí předepsaných technickými normami nebo objednatelem a které jsou pro provedení díla nezbytné.</v>
      </c>
      <c r="BB408" s="141"/>
      <c r="BC408" s="141"/>
      <c r="BD408" s="141"/>
      <c r="BE408" s="141"/>
      <c r="BF408" s="141"/>
      <c r="BG408" s="141"/>
      <c r="BH408" s="141"/>
    </row>
    <row r="409" spans="1:60" outlineLevel="1" x14ac:dyDescent="0.2">
      <c r="A409" s="164">
        <v>79</v>
      </c>
      <c r="B409" s="165" t="s">
        <v>574</v>
      </c>
      <c r="C409" s="181" t="s">
        <v>575</v>
      </c>
      <c r="D409" s="166" t="s">
        <v>551</v>
      </c>
      <c r="E409" s="167">
        <v>1</v>
      </c>
      <c r="F409" s="168"/>
      <c r="G409" s="169">
        <f>ROUND(E409*F409,2)</f>
        <v>0</v>
      </c>
      <c r="H409" s="168"/>
      <c r="I409" s="169">
        <f>ROUND(E409*H409,2)</f>
        <v>0</v>
      </c>
      <c r="J409" s="168"/>
      <c r="K409" s="169">
        <f>ROUND(E409*J409,2)</f>
        <v>0</v>
      </c>
      <c r="L409" s="169">
        <v>21</v>
      </c>
      <c r="M409" s="169">
        <f>G409*(1+L409/100)</f>
        <v>0</v>
      </c>
      <c r="N409" s="167">
        <v>0</v>
      </c>
      <c r="O409" s="167">
        <f>ROUND(E409*N409,2)</f>
        <v>0</v>
      </c>
      <c r="P409" s="167">
        <v>0</v>
      </c>
      <c r="Q409" s="167">
        <f>ROUND(E409*P409,2)</f>
        <v>0</v>
      </c>
      <c r="R409" s="169"/>
      <c r="S409" s="169" t="s">
        <v>234</v>
      </c>
      <c r="T409" s="170" t="s">
        <v>275</v>
      </c>
      <c r="U409" s="152">
        <v>0</v>
      </c>
      <c r="V409" s="152">
        <f>ROUND(E409*U409,2)</f>
        <v>0</v>
      </c>
      <c r="W409" s="152"/>
      <c r="X409" s="152" t="s">
        <v>552</v>
      </c>
      <c r="Y409" s="152" t="s">
        <v>236</v>
      </c>
      <c r="Z409" s="141"/>
      <c r="AA409" s="141"/>
      <c r="AB409" s="141"/>
      <c r="AC409" s="141"/>
      <c r="AD409" s="141"/>
      <c r="AE409" s="141"/>
      <c r="AF409" s="141"/>
      <c r="AG409" s="141" t="s">
        <v>553</v>
      </c>
      <c r="AH409" s="141"/>
      <c r="AI409" s="141"/>
      <c r="AJ409" s="141"/>
      <c r="AK409" s="141"/>
      <c r="AL409" s="141"/>
      <c r="AM409" s="141"/>
      <c r="AN409" s="141"/>
      <c r="AO409" s="141"/>
      <c r="AP409" s="141"/>
      <c r="AQ409" s="141"/>
      <c r="AR409" s="141"/>
      <c r="AS409" s="141"/>
      <c r="AT409" s="141"/>
      <c r="AU409" s="141"/>
      <c r="AV409" s="141"/>
      <c r="AW409" s="141"/>
      <c r="AX409" s="141"/>
      <c r="AY409" s="141"/>
      <c r="AZ409" s="141"/>
      <c r="BA409" s="141"/>
      <c r="BB409" s="141"/>
      <c r="BC409" s="141"/>
      <c r="BD409" s="141"/>
      <c r="BE409" s="141"/>
      <c r="BF409" s="141"/>
      <c r="BG409" s="141"/>
      <c r="BH409" s="141"/>
    </row>
    <row r="410" spans="1:60" ht="22.5" outlineLevel="2" x14ac:dyDescent="0.2">
      <c r="A410" s="148"/>
      <c r="B410" s="149"/>
      <c r="C410" s="253" t="s">
        <v>576</v>
      </c>
      <c r="D410" s="254"/>
      <c r="E410" s="254"/>
      <c r="F410" s="254"/>
      <c r="G410" s="254"/>
      <c r="H410" s="152"/>
      <c r="I410" s="152"/>
      <c r="J410" s="152"/>
      <c r="K410" s="152"/>
      <c r="L410" s="152"/>
      <c r="M410" s="152"/>
      <c r="N410" s="151"/>
      <c r="O410" s="151"/>
      <c r="P410" s="151"/>
      <c r="Q410" s="151"/>
      <c r="R410" s="152"/>
      <c r="S410" s="152"/>
      <c r="T410" s="152"/>
      <c r="U410" s="152"/>
      <c r="V410" s="152"/>
      <c r="W410" s="152"/>
      <c r="X410" s="152"/>
      <c r="Y410" s="152"/>
      <c r="Z410" s="141"/>
      <c r="AA410" s="141"/>
      <c r="AB410" s="141"/>
      <c r="AC410" s="141"/>
      <c r="AD410" s="141"/>
      <c r="AE410" s="141"/>
      <c r="AF410" s="141"/>
      <c r="AG410" s="141" t="s">
        <v>246</v>
      </c>
      <c r="AH410" s="141"/>
      <c r="AI410" s="141"/>
      <c r="AJ410" s="141"/>
      <c r="AK410" s="141"/>
      <c r="AL410" s="141"/>
      <c r="AM410" s="141"/>
      <c r="AN410" s="141"/>
      <c r="AO410" s="141"/>
      <c r="AP410" s="141"/>
      <c r="AQ410" s="141"/>
      <c r="AR410" s="141"/>
      <c r="AS410" s="141"/>
      <c r="AT410" s="141"/>
      <c r="AU410" s="141"/>
      <c r="AV410" s="141"/>
      <c r="AW410" s="141"/>
      <c r="AX410" s="141"/>
      <c r="AY410" s="141"/>
      <c r="AZ410" s="141"/>
      <c r="BA410" s="171" t="str">
        <f>C410</f>
        <v>Náklady na vyhotovení dokumentace skutečného provedení stavby a její předání objednateli v požadované formě a požadovaném počtu. (Vyznačení změn do DPS).</v>
      </c>
      <c r="BB410" s="141"/>
      <c r="BC410" s="141"/>
      <c r="BD410" s="141"/>
      <c r="BE410" s="141"/>
      <c r="BF410" s="141"/>
      <c r="BG410" s="141"/>
      <c r="BH410" s="141"/>
    </row>
    <row r="411" spans="1:60" outlineLevel="1" x14ac:dyDescent="0.2">
      <c r="A411" s="164">
        <v>80</v>
      </c>
      <c r="B411" s="165" t="s">
        <v>577</v>
      </c>
      <c r="C411" s="181" t="s">
        <v>578</v>
      </c>
      <c r="D411" s="166" t="s">
        <v>551</v>
      </c>
      <c r="E411" s="167">
        <v>1</v>
      </c>
      <c r="F411" s="168"/>
      <c r="G411" s="169">
        <f>ROUND(E411*F411,2)</f>
        <v>0</v>
      </c>
      <c r="H411" s="168"/>
      <c r="I411" s="169">
        <f>ROUND(E411*H411,2)</f>
        <v>0</v>
      </c>
      <c r="J411" s="168"/>
      <c r="K411" s="169">
        <f>ROUND(E411*J411,2)</f>
        <v>0</v>
      </c>
      <c r="L411" s="169">
        <v>21</v>
      </c>
      <c r="M411" s="169">
        <f>G411*(1+L411/100)</f>
        <v>0</v>
      </c>
      <c r="N411" s="167">
        <v>0</v>
      </c>
      <c r="O411" s="167">
        <f>ROUND(E411*N411,2)</f>
        <v>0</v>
      </c>
      <c r="P411" s="167">
        <v>0</v>
      </c>
      <c r="Q411" s="167">
        <f>ROUND(E411*P411,2)</f>
        <v>0</v>
      </c>
      <c r="R411" s="169"/>
      <c r="S411" s="169" t="s">
        <v>234</v>
      </c>
      <c r="T411" s="170" t="s">
        <v>275</v>
      </c>
      <c r="U411" s="152">
        <v>0</v>
      </c>
      <c r="V411" s="152">
        <f>ROUND(E411*U411,2)</f>
        <v>0</v>
      </c>
      <c r="W411" s="152"/>
      <c r="X411" s="152" t="s">
        <v>552</v>
      </c>
      <c r="Y411" s="152" t="s">
        <v>236</v>
      </c>
      <c r="Z411" s="141"/>
      <c r="AA411" s="141"/>
      <c r="AB411" s="141"/>
      <c r="AC411" s="141"/>
      <c r="AD411" s="141"/>
      <c r="AE411" s="141"/>
      <c r="AF411" s="141"/>
      <c r="AG411" s="141" t="s">
        <v>553</v>
      </c>
      <c r="AH411" s="141"/>
      <c r="AI411" s="141"/>
      <c r="AJ411" s="141"/>
      <c r="AK411" s="141"/>
      <c r="AL411" s="141"/>
      <c r="AM411" s="141"/>
      <c r="AN411" s="141"/>
      <c r="AO411" s="141"/>
      <c r="AP411" s="141"/>
      <c r="AQ411" s="141"/>
      <c r="AR411" s="141"/>
      <c r="AS411" s="141"/>
      <c r="AT411" s="141"/>
      <c r="AU411" s="141"/>
      <c r="AV411" s="141"/>
      <c r="AW411" s="141"/>
      <c r="AX411" s="141"/>
      <c r="AY411" s="141"/>
      <c r="AZ411" s="141"/>
      <c r="BA411" s="141"/>
      <c r="BB411" s="141"/>
      <c r="BC411" s="141"/>
      <c r="BD411" s="141"/>
      <c r="BE411" s="141"/>
      <c r="BF411" s="141"/>
      <c r="BG411" s="141"/>
      <c r="BH411" s="141"/>
    </row>
    <row r="412" spans="1:60" ht="22.5" outlineLevel="2" x14ac:dyDescent="0.2">
      <c r="A412" s="148"/>
      <c r="B412" s="149"/>
      <c r="C412" s="253" t="s">
        <v>579</v>
      </c>
      <c r="D412" s="254"/>
      <c r="E412" s="254"/>
      <c r="F412" s="254"/>
      <c r="G412" s="254"/>
      <c r="H412" s="152"/>
      <c r="I412" s="152"/>
      <c r="J412" s="152"/>
      <c r="K412" s="152"/>
      <c r="L412" s="152"/>
      <c r="M412" s="152"/>
      <c r="N412" s="151"/>
      <c r="O412" s="151"/>
      <c r="P412" s="151"/>
      <c r="Q412" s="151"/>
      <c r="R412" s="152"/>
      <c r="S412" s="152"/>
      <c r="T412" s="152"/>
      <c r="U412" s="152"/>
      <c r="V412" s="152"/>
      <c r="W412" s="152"/>
      <c r="X412" s="152"/>
      <c r="Y412" s="152"/>
      <c r="Z412" s="141"/>
      <c r="AA412" s="141"/>
      <c r="AB412" s="141"/>
      <c r="AC412" s="141"/>
      <c r="AD412" s="141"/>
      <c r="AE412" s="141"/>
      <c r="AF412" s="141"/>
      <c r="AG412" s="141" t="s">
        <v>246</v>
      </c>
      <c r="AH412" s="141"/>
      <c r="AI412" s="141"/>
      <c r="AJ412" s="141"/>
      <c r="AK412" s="141"/>
      <c r="AL412" s="141"/>
      <c r="AM412" s="141"/>
      <c r="AN412" s="141"/>
      <c r="AO412" s="141"/>
      <c r="AP412" s="141"/>
      <c r="AQ412" s="141"/>
      <c r="AR412" s="141"/>
      <c r="AS412" s="141"/>
      <c r="AT412" s="141"/>
      <c r="AU412" s="141"/>
      <c r="AV412" s="141"/>
      <c r="AW412" s="141"/>
      <c r="AX412" s="141"/>
      <c r="AY412" s="141"/>
      <c r="AZ412" s="141"/>
      <c r="BA412" s="171" t="str">
        <f>C412</f>
        <v>Náklady na provedení skutečného zaměření stavby+geometrický plán s ověřením v rozsahu nezbytném pro zápis změny do katastru nemovitostí.</v>
      </c>
      <c r="BB412" s="141"/>
      <c r="BC412" s="141"/>
      <c r="BD412" s="141"/>
      <c r="BE412" s="141"/>
      <c r="BF412" s="141"/>
      <c r="BG412" s="141"/>
      <c r="BH412" s="141"/>
    </row>
    <row r="413" spans="1:60" x14ac:dyDescent="0.2">
      <c r="A413" s="3"/>
      <c r="B413" s="4"/>
      <c r="C413" s="185"/>
      <c r="D413" s="6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AE413">
        <v>12</v>
      </c>
      <c r="AF413">
        <v>21</v>
      </c>
      <c r="AG413" t="s">
        <v>214</v>
      </c>
    </row>
    <row r="414" spans="1:60" x14ac:dyDescent="0.2">
      <c r="A414" s="144"/>
      <c r="B414" s="145" t="s">
        <v>28</v>
      </c>
      <c r="C414" s="186"/>
      <c r="D414" s="146"/>
      <c r="E414" s="147"/>
      <c r="F414" s="147"/>
      <c r="G414" s="163">
        <f>G8+G42+G67+G107+G138+G274+G277+G296+G309+G312+G323+G336+G357+G368+G381+G389+G393+G400</f>
        <v>0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AE414">
        <f>SUMIF(L7:L412,AE413,G7:G412)</f>
        <v>0</v>
      </c>
      <c r="AF414">
        <f>SUMIF(L7:L412,AF413,G7:G412)</f>
        <v>0</v>
      </c>
      <c r="AG414" t="s">
        <v>580</v>
      </c>
    </row>
    <row r="415" spans="1:60" x14ac:dyDescent="0.2">
      <c r="C415" s="187"/>
      <c r="D415" s="10"/>
      <c r="AG415" t="s">
        <v>581</v>
      </c>
    </row>
    <row r="416" spans="1:60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formatRows="0"/>
  <mergeCells count="87">
    <mergeCell ref="C408:G408"/>
    <mergeCell ref="C410:G410"/>
    <mergeCell ref="C412:G412"/>
    <mergeCell ref="C395:G395"/>
    <mergeCell ref="C397:G397"/>
    <mergeCell ref="C399:G399"/>
    <mergeCell ref="C402:G402"/>
    <mergeCell ref="C404:G404"/>
    <mergeCell ref="C406:G406"/>
    <mergeCell ref="C384:G384"/>
    <mergeCell ref="C322:G322"/>
    <mergeCell ref="C335:G335"/>
    <mergeCell ref="C350:G350"/>
    <mergeCell ref="C351:G351"/>
    <mergeCell ref="C356:G356"/>
    <mergeCell ref="C360:G360"/>
    <mergeCell ref="C362:G362"/>
    <mergeCell ref="C363:G363"/>
    <mergeCell ref="C370:G370"/>
    <mergeCell ref="C371:G371"/>
    <mergeCell ref="C383:G383"/>
    <mergeCell ref="C295:G295"/>
    <mergeCell ref="C238:G238"/>
    <mergeCell ref="C242:G242"/>
    <mergeCell ref="C246:G246"/>
    <mergeCell ref="C250:G250"/>
    <mergeCell ref="C254:G254"/>
    <mergeCell ref="C258:G258"/>
    <mergeCell ref="C259:G259"/>
    <mergeCell ref="C263:G263"/>
    <mergeCell ref="C264:G264"/>
    <mergeCell ref="C270:G270"/>
    <mergeCell ref="C271:G271"/>
    <mergeCell ref="C234:G234"/>
    <mergeCell ref="C176:G176"/>
    <mergeCell ref="C180:G180"/>
    <mergeCell ref="C184:G184"/>
    <mergeCell ref="C188:G188"/>
    <mergeCell ref="C192:G192"/>
    <mergeCell ref="C200:G200"/>
    <mergeCell ref="C212:G212"/>
    <mergeCell ref="C216:G216"/>
    <mergeCell ref="C222:G222"/>
    <mergeCell ref="C226:G226"/>
    <mergeCell ref="C230:G230"/>
    <mergeCell ref="C172:G172"/>
    <mergeCell ref="C111:G111"/>
    <mergeCell ref="C113:G113"/>
    <mergeCell ref="C131:G131"/>
    <mergeCell ref="C140:G140"/>
    <mergeCell ref="C144:G144"/>
    <mergeCell ref="C148:G148"/>
    <mergeCell ref="C152:G152"/>
    <mergeCell ref="C156:G156"/>
    <mergeCell ref="C160:G160"/>
    <mergeCell ref="C164:G164"/>
    <mergeCell ref="C168:G168"/>
    <mergeCell ref="C109:G109"/>
    <mergeCell ref="C52:G52"/>
    <mergeCell ref="C59:G59"/>
    <mergeCell ref="C60:G60"/>
    <mergeCell ref="C61:G61"/>
    <mergeCell ref="C82:G82"/>
    <mergeCell ref="C83:G83"/>
    <mergeCell ref="C87:G87"/>
    <mergeCell ref="C88:G88"/>
    <mergeCell ref="C97:G97"/>
    <mergeCell ref="C98:G98"/>
    <mergeCell ref="C99:G99"/>
    <mergeCell ref="C51:G51"/>
    <mergeCell ref="C12:G12"/>
    <mergeCell ref="C23:G23"/>
    <mergeCell ref="C24:G24"/>
    <mergeCell ref="C25:G25"/>
    <mergeCell ref="C30:G30"/>
    <mergeCell ref="C31:G31"/>
    <mergeCell ref="C32:G32"/>
    <mergeCell ref="C37:G37"/>
    <mergeCell ref="C38:G38"/>
    <mergeCell ref="C39:G39"/>
    <mergeCell ref="C44:G44"/>
    <mergeCell ref="C11:G11"/>
    <mergeCell ref="A1:G1"/>
    <mergeCell ref="C2:G2"/>
    <mergeCell ref="C3:G3"/>
    <mergeCell ref="C4:G4"/>
    <mergeCell ref="C10:G10"/>
  </mergeCells>
  <pageMargins left="0.39370078740157483" right="0.19685039370078741" top="0.59055118110236227" bottom="0.39370078740157483" header="0" footer="0.19685039370078741"/>
  <pageSetup paperSize="9" orientation="landscape" verticalDpi="0" r:id="rId1"/>
  <headerFooter alignWithMargins="0">
    <oddFooter>&amp;L&amp;8Zpracováno programem &amp;"Arial CE,Tučné"BUILDpower S,  © RTS, a.s.&amp;C&amp;8Stránka &amp;P z &amp;N&amp;R&amp;8HP4-7-51967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0"/>
  <sheetViews>
    <sheetView workbookViewId="0">
      <pane ySplit="7" topLeftCell="A8" activePane="bottomLeft" state="frozen"/>
      <selection activeCell="B1" sqref="B1:J1"/>
      <selection pane="bottomLeft" sqref="A1:J1"/>
    </sheetView>
  </sheetViews>
  <sheetFormatPr defaultRowHeight="12.75" outlineLevelRow="3" x14ac:dyDescent="0.2"/>
  <cols>
    <col min="1" max="1" width="3.42578125" customWidth="1"/>
    <col min="2" max="2" width="12.42578125" style="116" customWidth="1"/>
    <col min="3" max="3" width="63.28515625" style="116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55" t="s">
        <v>201</v>
      </c>
      <c r="B1" s="255"/>
      <c r="C1" s="255"/>
      <c r="D1" s="255"/>
      <c r="E1" s="255"/>
      <c r="F1" s="255"/>
      <c r="G1" s="255"/>
      <c r="AG1" t="s">
        <v>202</v>
      </c>
    </row>
    <row r="2" spans="1:60" ht="24.95" customHeight="1" x14ac:dyDescent="0.2">
      <c r="A2" s="48" t="s">
        <v>7</v>
      </c>
      <c r="B2" s="195" t="s">
        <v>42</v>
      </c>
      <c r="C2" s="256" t="s">
        <v>43</v>
      </c>
      <c r="D2" s="257"/>
      <c r="E2" s="257"/>
      <c r="F2" s="257"/>
      <c r="G2" s="258"/>
      <c r="AG2" t="s">
        <v>203</v>
      </c>
    </row>
    <row r="3" spans="1:60" ht="24.95" customHeight="1" x14ac:dyDescent="0.2">
      <c r="A3" s="48" t="s">
        <v>8</v>
      </c>
      <c r="B3" s="47" t="s">
        <v>60</v>
      </c>
      <c r="C3" s="259" t="s">
        <v>61</v>
      </c>
      <c r="D3" s="260"/>
      <c r="E3" s="260"/>
      <c r="F3" s="260"/>
      <c r="G3" s="261"/>
      <c r="AC3" s="116" t="s">
        <v>203</v>
      </c>
      <c r="AG3" t="s">
        <v>204</v>
      </c>
    </row>
    <row r="4" spans="1:60" ht="24.95" customHeight="1" x14ac:dyDescent="0.2">
      <c r="A4" s="135" t="s">
        <v>9</v>
      </c>
      <c r="B4" s="196" t="s">
        <v>64</v>
      </c>
      <c r="C4" s="262" t="s">
        <v>65</v>
      </c>
      <c r="D4" s="263"/>
      <c r="E4" s="263"/>
      <c r="F4" s="263"/>
      <c r="G4" s="264"/>
      <c r="AG4" t="s">
        <v>205</v>
      </c>
    </row>
    <row r="5" spans="1:60" x14ac:dyDescent="0.2">
      <c r="D5" s="10"/>
    </row>
    <row r="6" spans="1:60" ht="38.25" x14ac:dyDescent="0.2">
      <c r="A6" s="137" t="s">
        <v>206</v>
      </c>
      <c r="B6" s="139" t="s">
        <v>207</v>
      </c>
      <c r="C6" s="139" t="s">
        <v>208</v>
      </c>
      <c r="D6" s="138" t="s">
        <v>209</v>
      </c>
      <c r="E6" s="137" t="s">
        <v>210</v>
      </c>
      <c r="F6" s="136" t="s">
        <v>211</v>
      </c>
      <c r="G6" s="137" t="s">
        <v>28</v>
      </c>
      <c r="H6" s="140" t="s">
        <v>29</v>
      </c>
      <c r="I6" s="140" t="s">
        <v>212</v>
      </c>
      <c r="J6" s="140" t="s">
        <v>30</v>
      </c>
      <c r="K6" s="140" t="s">
        <v>213</v>
      </c>
      <c r="L6" s="140" t="s">
        <v>214</v>
      </c>
      <c r="M6" s="140" t="s">
        <v>215</v>
      </c>
      <c r="N6" s="140" t="s">
        <v>216</v>
      </c>
      <c r="O6" s="140" t="s">
        <v>217</v>
      </c>
      <c r="P6" s="140" t="s">
        <v>218</v>
      </c>
      <c r="Q6" s="140" t="s">
        <v>219</v>
      </c>
      <c r="R6" s="140" t="s">
        <v>220</v>
      </c>
      <c r="S6" s="140" t="s">
        <v>221</v>
      </c>
      <c r="T6" s="140" t="s">
        <v>222</v>
      </c>
      <c r="U6" s="140" t="s">
        <v>223</v>
      </c>
      <c r="V6" s="140" t="s">
        <v>224</v>
      </c>
      <c r="W6" s="140" t="s">
        <v>225</v>
      </c>
      <c r="X6" s="140" t="s">
        <v>226</v>
      </c>
      <c r="Y6" s="140" t="s">
        <v>227</v>
      </c>
    </row>
    <row r="7" spans="1:60" hidden="1" x14ac:dyDescent="0.2">
      <c r="A7" s="3"/>
      <c r="B7" s="4"/>
      <c r="C7" s="4"/>
      <c r="D7" s="6"/>
      <c r="E7" s="142"/>
      <c r="F7" s="143"/>
      <c r="G7" s="143"/>
      <c r="H7" s="143"/>
      <c r="I7" s="143"/>
      <c r="J7" s="143"/>
      <c r="K7" s="143"/>
      <c r="L7" s="143"/>
      <c r="M7" s="143"/>
      <c r="N7" s="142"/>
      <c r="O7" s="142"/>
      <c r="P7" s="142"/>
      <c r="Q7" s="142"/>
      <c r="R7" s="143"/>
      <c r="S7" s="143"/>
      <c r="T7" s="143"/>
      <c r="U7" s="143"/>
      <c r="V7" s="143"/>
      <c r="W7" s="143"/>
      <c r="X7" s="143"/>
      <c r="Y7" s="143"/>
    </row>
    <row r="8" spans="1:60" x14ac:dyDescent="0.2">
      <c r="A8" s="157" t="s">
        <v>228</v>
      </c>
      <c r="B8" s="158" t="s">
        <v>192</v>
      </c>
      <c r="C8" s="180" t="s">
        <v>193</v>
      </c>
      <c r="D8" s="159"/>
      <c r="E8" s="160"/>
      <c r="F8" s="161"/>
      <c r="G8" s="161">
        <f>SUMIF(AG9:AG61,"&lt;&gt;NOR",G9:G61)</f>
        <v>0</v>
      </c>
      <c r="H8" s="161"/>
      <c r="I8" s="161">
        <f>SUM(I9:I61)</f>
        <v>0</v>
      </c>
      <c r="J8" s="161"/>
      <c r="K8" s="161">
        <f>SUM(K9:K61)</f>
        <v>0</v>
      </c>
      <c r="L8" s="161"/>
      <c r="M8" s="161">
        <f>SUM(M9:M61)</f>
        <v>0</v>
      </c>
      <c r="N8" s="160"/>
      <c r="O8" s="160">
        <f>SUM(O9:O61)</f>
        <v>0</v>
      </c>
      <c r="P8" s="160"/>
      <c r="Q8" s="160">
        <f>SUM(Q9:Q61)</f>
        <v>0</v>
      </c>
      <c r="R8" s="161"/>
      <c r="S8" s="161"/>
      <c r="T8" s="162"/>
      <c r="U8" s="156"/>
      <c r="V8" s="156">
        <f>SUM(V9:V61)</f>
        <v>0</v>
      </c>
      <c r="W8" s="156"/>
      <c r="X8" s="156"/>
      <c r="Y8" s="156"/>
      <c r="AG8" t="s">
        <v>229</v>
      </c>
    </row>
    <row r="9" spans="1:60" ht="22.5" outlineLevel="1" x14ac:dyDescent="0.2">
      <c r="A9" s="164">
        <v>1</v>
      </c>
      <c r="B9" s="165" t="s">
        <v>963</v>
      </c>
      <c r="C9" s="181" t="s">
        <v>964</v>
      </c>
      <c r="D9" s="166" t="s">
        <v>494</v>
      </c>
      <c r="E9" s="167">
        <v>4850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7">
        <v>0</v>
      </c>
      <c r="O9" s="167">
        <f>ROUND(E9*N9,2)</f>
        <v>0</v>
      </c>
      <c r="P9" s="167">
        <v>0</v>
      </c>
      <c r="Q9" s="167">
        <f>ROUND(E9*P9,2)</f>
        <v>0</v>
      </c>
      <c r="R9" s="169"/>
      <c r="S9" s="169" t="s">
        <v>267</v>
      </c>
      <c r="T9" s="170" t="s">
        <v>275</v>
      </c>
      <c r="U9" s="152">
        <v>0</v>
      </c>
      <c r="V9" s="152">
        <f>ROUND(E9*U9,2)</f>
        <v>0</v>
      </c>
      <c r="W9" s="152"/>
      <c r="X9" s="152" t="s">
        <v>285</v>
      </c>
      <c r="Y9" s="152" t="s">
        <v>236</v>
      </c>
      <c r="Z9" s="141"/>
      <c r="AA9" s="141"/>
      <c r="AB9" s="141"/>
      <c r="AC9" s="141"/>
      <c r="AD9" s="141"/>
      <c r="AE9" s="141"/>
      <c r="AF9" s="141"/>
      <c r="AG9" s="141" t="s">
        <v>286</v>
      </c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</row>
    <row r="10" spans="1:60" outlineLevel="2" x14ac:dyDescent="0.2">
      <c r="A10" s="148"/>
      <c r="B10" s="149"/>
      <c r="C10" s="182" t="s">
        <v>965</v>
      </c>
      <c r="D10" s="154"/>
      <c r="E10" s="155">
        <v>4850</v>
      </c>
      <c r="F10" s="152"/>
      <c r="G10" s="152"/>
      <c r="H10" s="152"/>
      <c r="I10" s="152"/>
      <c r="J10" s="152"/>
      <c r="K10" s="152"/>
      <c r="L10" s="152"/>
      <c r="M10" s="152"/>
      <c r="N10" s="151"/>
      <c r="O10" s="151"/>
      <c r="P10" s="151"/>
      <c r="Q10" s="151"/>
      <c r="R10" s="152"/>
      <c r="S10" s="152"/>
      <c r="T10" s="152"/>
      <c r="U10" s="152"/>
      <c r="V10" s="152"/>
      <c r="W10" s="152"/>
      <c r="X10" s="152"/>
      <c r="Y10" s="152"/>
      <c r="Z10" s="141"/>
      <c r="AA10" s="141"/>
      <c r="AB10" s="141"/>
      <c r="AC10" s="141"/>
      <c r="AD10" s="141"/>
      <c r="AE10" s="141"/>
      <c r="AF10" s="141"/>
      <c r="AG10" s="141" t="s">
        <v>241</v>
      </c>
      <c r="AH10" s="141">
        <v>0</v>
      </c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</row>
    <row r="11" spans="1:60" outlineLevel="1" x14ac:dyDescent="0.2">
      <c r="A11" s="164">
        <v>2</v>
      </c>
      <c r="B11" s="165" t="s">
        <v>966</v>
      </c>
      <c r="C11" s="181" t="s">
        <v>967</v>
      </c>
      <c r="D11" s="166" t="s">
        <v>494</v>
      </c>
      <c r="E11" s="167">
        <v>44164.5</v>
      </c>
      <c r="F11" s="168"/>
      <c r="G11" s="169">
        <f>ROUND(E11*F11,2)</f>
        <v>0</v>
      </c>
      <c r="H11" s="168"/>
      <c r="I11" s="169">
        <f>ROUND(E11*H11,2)</f>
        <v>0</v>
      </c>
      <c r="J11" s="168"/>
      <c r="K11" s="169">
        <f>ROUND(E11*J11,2)</f>
        <v>0</v>
      </c>
      <c r="L11" s="169">
        <v>21</v>
      </c>
      <c r="M11" s="169">
        <f>G11*(1+L11/100)</f>
        <v>0</v>
      </c>
      <c r="N11" s="167">
        <v>0</v>
      </c>
      <c r="O11" s="167">
        <f>ROUND(E11*N11,2)</f>
        <v>0</v>
      </c>
      <c r="P11" s="167">
        <v>0</v>
      </c>
      <c r="Q11" s="167">
        <f>ROUND(E11*P11,2)</f>
        <v>0</v>
      </c>
      <c r="R11" s="169"/>
      <c r="S11" s="169" t="s">
        <v>267</v>
      </c>
      <c r="T11" s="170" t="s">
        <v>275</v>
      </c>
      <c r="U11" s="152">
        <v>0</v>
      </c>
      <c r="V11" s="152">
        <f>ROUND(E11*U11,2)</f>
        <v>0</v>
      </c>
      <c r="W11" s="152"/>
      <c r="X11" s="152" t="s">
        <v>285</v>
      </c>
      <c r="Y11" s="152" t="s">
        <v>236</v>
      </c>
      <c r="Z11" s="141"/>
      <c r="AA11" s="141"/>
      <c r="AB11" s="141"/>
      <c r="AC11" s="141"/>
      <c r="AD11" s="141"/>
      <c r="AE11" s="141"/>
      <c r="AF11" s="141"/>
      <c r="AG11" s="141" t="s">
        <v>286</v>
      </c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</row>
    <row r="12" spans="1:60" outlineLevel="2" x14ac:dyDescent="0.2">
      <c r="A12" s="148"/>
      <c r="B12" s="149"/>
      <c r="C12" s="182" t="s">
        <v>968</v>
      </c>
      <c r="D12" s="154"/>
      <c r="E12" s="155">
        <v>44164.5</v>
      </c>
      <c r="F12" s="152"/>
      <c r="G12" s="152"/>
      <c r="H12" s="152"/>
      <c r="I12" s="152"/>
      <c r="J12" s="152"/>
      <c r="K12" s="152"/>
      <c r="L12" s="152"/>
      <c r="M12" s="152"/>
      <c r="N12" s="151"/>
      <c r="O12" s="151"/>
      <c r="P12" s="151"/>
      <c r="Q12" s="151"/>
      <c r="R12" s="152"/>
      <c r="S12" s="152"/>
      <c r="T12" s="152"/>
      <c r="U12" s="152"/>
      <c r="V12" s="152"/>
      <c r="W12" s="152"/>
      <c r="X12" s="152"/>
      <c r="Y12" s="152"/>
      <c r="Z12" s="141"/>
      <c r="AA12" s="141"/>
      <c r="AB12" s="141"/>
      <c r="AC12" s="141"/>
      <c r="AD12" s="141"/>
      <c r="AE12" s="141"/>
      <c r="AF12" s="141"/>
      <c r="AG12" s="141" t="s">
        <v>241</v>
      </c>
      <c r="AH12" s="141">
        <v>0</v>
      </c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</row>
    <row r="13" spans="1:60" outlineLevel="1" x14ac:dyDescent="0.2">
      <c r="A13" s="164">
        <v>3</v>
      </c>
      <c r="B13" s="165" t="s">
        <v>969</v>
      </c>
      <c r="C13" s="181" t="s">
        <v>970</v>
      </c>
      <c r="D13" s="166" t="s">
        <v>494</v>
      </c>
      <c r="E13" s="167">
        <v>33754.1</v>
      </c>
      <c r="F13" s="168"/>
      <c r="G13" s="169">
        <f>ROUND(E13*F13,2)</f>
        <v>0</v>
      </c>
      <c r="H13" s="168"/>
      <c r="I13" s="169">
        <f>ROUND(E13*H13,2)</f>
        <v>0</v>
      </c>
      <c r="J13" s="168"/>
      <c r="K13" s="169">
        <f>ROUND(E13*J13,2)</f>
        <v>0</v>
      </c>
      <c r="L13" s="169">
        <v>21</v>
      </c>
      <c r="M13" s="169">
        <f>G13*(1+L13/100)</f>
        <v>0</v>
      </c>
      <c r="N13" s="167">
        <v>0</v>
      </c>
      <c r="O13" s="167">
        <f>ROUND(E13*N13,2)</f>
        <v>0</v>
      </c>
      <c r="P13" s="167">
        <v>0</v>
      </c>
      <c r="Q13" s="167">
        <f>ROUND(E13*P13,2)</f>
        <v>0</v>
      </c>
      <c r="R13" s="169"/>
      <c r="S13" s="169" t="s">
        <v>267</v>
      </c>
      <c r="T13" s="170" t="s">
        <v>275</v>
      </c>
      <c r="U13" s="152">
        <v>0</v>
      </c>
      <c r="V13" s="152">
        <f>ROUND(E13*U13,2)</f>
        <v>0</v>
      </c>
      <c r="W13" s="152"/>
      <c r="X13" s="152" t="s">
        <v>285</v>
      </c>
      <c r="Y13" s="152" t="s">
        <v>236</v>
      </c>
      <c r="Z13" s="141"/>
      <c r="AA13" s="141"/>
      <c r="AB13" s="141"/>
      <c r="AC13" s="141"/>
      <c r="AD13" s="141"/>
      <c r="AE13" s="141"/>
      <c r="AF13" s="141"/>
      <c r="AG13" s="141" t="s">
        <v>286</v>
      </c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</row>
    <row r="14" spans="1:60" outlineLevel="2" x14ac:dyDescent="0.2">
      <c r="A14" s="148"/>
      <c r="B14" s="149"/>
      <c r="C14" s="182" t="s">
        <v>971</v>
      </c>
      <c r="D14" s="154"/>
      <c r="E14" s="155">
        <v>33754.1</v>
      </c>
      <c r="F14" s="152"/>
      <c r="G14" s="152"/>
      <c r="H14" s="152"/>
      <c r="I14" s="152"/>
      <c r="J14" s="152"/>
      <c r="K14" s="152"/>
      <c r="L14" s="152"/>
      <c r="M14" s="152"/>
      <c r="N14" s="151"/>
      <c r="O14" s="151"/>
      <c r="P14" s="151"/>
      <c r="Q14" s="151"/>
      <c r="R14" s="152"/>
      <c r="S14" s="152"/>
      <c r="T14" s="152"/>
      <c r="U14" s="152"/>
      <c r="V14" s="152"/>
      <c r="W14" s="152"/>
      <c r="X14" s="152"/>
      <c r="Y14" s="152"/>
      <c r="Z14" s="141"/>
      <c r="AA14" s="141"/>
      <c r="AB14" s="141"/>
      <c r="AC14" s="141"/>
      <c r="AD14" s="141"/>
      <c r="AE14" s="141"/>
      <c r="AF14" s="141"/>
      <c r="AG14" s="141" t="s">
        <v>241</v>
      </c>
      <c r="AH14" s="141">
        <v>0</v>
      </c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</row>
    <row r="15" spans="1:60" outlineLevel="1" x14ac:dyDescent="0.2">
      <c r="A15" s="164">
        <v>4</v>
      </c>
      <c r="B15" s="165" t="s">
        <v>972</v>
      </c>
      <c r="C15" s="181" t="s">
        <v>973</v>
      </c>
      <c r="D15" s="166" t="s">
        <v>494</v>
      </c>
      <c r="E15" s="167">
        <v>1224.8</v>
      </c>
      <c r="F15" s="168"/>
      <c r="G15" s="169">
        <f>ROUND(E15*F15,2)</f>
        <v>0</v>
      </c>
      <c r="H15" s="168"/>
      <c r="I15" s="169">
        <f>ROUND(E15*H15,2)</f>
        <v>0</v>
      </c>
      <c r="J15" s="168"/>
      <c r="K15" s="169">
        <f>ROUND(E15*J15,2)</f>
        <v>0</v>
      </c>
      <c r="L15" s="169">
        <v>21</v>
      </c>
      <c r="M15" s="169">
        <f>G15*(1+L15/100)</f>
        <v>0</v>
      </c>
      <c r="N15" s="167">
        <v>0</v>
      </c>
      <c r="O15" s="167">
        <f>ROUND(E15*N15,2)</f>
        <v>0</v>
      </c>
      <c r="P15" s="167">
        <v>0</v>
      </c>
      <c r="Q15" s="167">
        <f>ROUND(E15*P15,2)</f>
        <v>0</v>
      </c>
      <c r="R15" s="169"/>
      <c r="S15" s="169" t="s">
        <v>267</v>
      </c>
      <c r="T15" s="170" t="s">
        <v>275</v>
      </c>
      <c r="U15" s="152">
        <v>0</v>
      </c>
      <c r="V15" s="152">
        <f>ROUND(E15*U15,2)</f>
        <v>0</v>
      </c>
      <c r="W15" s="152"/>
      <c r="X15" s="152" t="s">
        <v>285</v>
      </c>
      <c r="Y15" s="152" t="s">
        <v>236</v>
      </c>
      <c r="Z15" s="141"/>
      <c r="AA15" s="141"/>
      <c r="AB15" s="141"/>
      <c r="AC15" s="141"/>
      <c r="AD15" s="141"/>
      <c r="AE15" s="141"/>
      <c r="AF15" s="141"/>
      <c r="AG15" s="141" t="s">
        <v>286</v>
      </c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</row>
    <row r="16" spans="1:60" outlineLevel="2" x14ac:dyDescent="0.2">
      <c r="A16" s="148"/>
      <c r="B16" s="149"/>
      <c r="C16" s="182" t="s">
        <v>974</v>
      </c>
      <c r="D16" s="154"/>
      <c r="E16" s="155">
        <v>1224.8</v>
      </c>
      <c r="F16" s="152"/>
      <c r="G16" s="152"/>
      <c r="H16" s="152"/>
      <c r="I16" s="152"/>
      <c r="J16" s="152"/>
      <c r="K16" s="152"/>
      <c r="L16" s="152"/>
      <c r="M16" s="152"/>
      <c r="N16" s="151"/>
      <c r="O16" s="151"/>
      <c r="P16" s="151"/>
      <c r="Q16" s="151"/>
      <c r="R16" s="152"/>
      <c r="S16" s="152"/>
      <c r="T16" s="152"/>
      <c r="U16" s="152"/>
      <c r="V16" s="152"/>
      <c r="W16" s="152"/>
      <c r="X16" s="152"/>
      <c r="Y16" s="152"/>
      <c r="Z16" s="141"/>
      <c r="AA16" s="141"/>
      <c r="AB16" s="141"/>
      <c r="AC16" s="141"/>
      <c r="AD16" s="141"/>
      <c r="AE16" s="141"/>
      <c r="AF16" s="141"/>
      <c r="AG16" s="141" t="s">
        <v>241</v>
      </c>
      <c r="AH16" s="141">
        <v>0</v>
      </c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</row>
    <row r="17" spans="1:60" outlineLevel="1" x14ac:dyDescent="0.2">
      <c r="A17" s="164">
        <v>5</v>
      </c>
      <c r="B17" s="165" t="s">
        <v>975</v>
      </c>
      <c r="C17" s="181" t="s">
        <v>976</v>
      </c>
      <c r="D17" s="166" t="s">
        <v>494</v>
      </c>
      <c r="E17" s="167">
        <v>3823.1</v>
      </c>
      <c r="F17" s="168"/>
      <c r="G17" s="169">
        <f>ROUND(E17*F17,2)</f>
        <v>0</v>
      </c>
      <c r="H17" s="168"/>
      <c r="I17" s="169">
        <f>ROUND(E17*H17,2)</f>
        <v>0</v>
      </c>
      <c r="J17" s="168"/>
      <c r="K17" s="169">
        <f>ROUND(E17*J17,2)</f>
        <v>0</v>
      </c>
      <c r="L17" s="169">
        <v>21</v>
      </c>
      <c r="M17" s="169">
        <f>G17*(1+L17/100)</f>
        <v>0</v>
      </c>
      <c r="N17" s="167">
        <v>0</v>
      </c>
      <c r="O17" s="167">
        <f>ROUND(E17*N17,2)</f>
        <v>0</v>
      </c>
      <c r="P17" s="167">
        <v>0</v>
      </c>
      <c r="Q17" s="167">
        <f>ROUND(E17*P17,2)</f>
        <v>0</v>
      </c>
      <c r="R17" s="169"/>
      <c r="S17" s="169" t="s">
        <v>267</v>
      </c>
      <c r="T17" s="170" t="s">
        <v>275</v>
      </c>
      <c r="U17" s="152">
        <v>0</v>
      </c>
      <c r="V17" s="152">
        <f>ROUND(E17*U17,2)</f>
        <v>0</v>
      </c>
      <c r="W17" s="152"/>
      <c r="X17" s="152" t="s">
        <v>285</v>
      </c>
      <c r="Y17" s="152" t="s">
        <v>236</v>
      </c>
      <c r="Z17" s="141"/>
      <c r="AA17" s="141"/>
      <c r="AB17" s="141"/>
      <c r="AC17" s="141"/>
      <c r="AD17" s="141"/>
      <c r="AE17" s="141"/>
      <c r="AF17" s="141"/>
      <c r="AG17" s="141" t="s">
        <v>286</v>
      </c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</row>
    <row r="18" spans="1:60" outlineLevel="2" x14ac:dyDescent="0.2">
      <c r="A18" s="148"/>
      <c r="B18" s="149"/>
      <c r="C18" s="182" t="s">
        <v>977</v>
      </c>
      <c r="D18" s="154"/>
      <c r="E18" s="155">
        <v>3823.1</v>
      </c>
      <c r="F18" s="152"/>
      <c r="G18" s="152"/>
      <c r="H18" s="152"/>
      <c r="I18" s="152"/>
      <c r="J18" s="152"/>
      <c r="K18" s="152"/>
      <c r="L18" s="152"/>
      <c r="M18" s="152"/>
      <c r="N18" s="151"/>
      <c r="O18" s="151"/>
      <c r="P18" s="151"/>
      <c r="Q18" s="151"/>
      <c r="R18" s="152"/>
      <c r="S18" s="152"/>
      <c r="T18" s="152"/>
      <c r="U18" s="152"/>
      <c r="V18" s="152"/>
      <c r="W18" s="152"/>
      <c r="X18" s="152"/>
      <c r="Y18" s="152"/>
      <c r="Z18" s="141"/>
      <c r="AA18" s="141"/>
      <c r="AB18" s="141"/>
      <c r="AC18" s="141"/>
      <c r="AD18" s="141"/>
      <c r="AE18" s="141"/>
      <c r="AF18" s="141"/>
      <c r="AG18" s="141" t="s">
        <v>241</v>
      </c>
      <c r="AH18" s="141">
        <v>0</v>
      </c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</row>
    <row r="19" spans="1:60" outlineLevel="1" x14ac:dyDescent="0.2">
      <c r="A19" s="164">
        <v>6</v>
      </c>
      <c r="B19" s="165" t="s">
        <v>978</v>
      </c>
      <c r="C19" s="181" t="s">
        <v>979</v>
      </c>
      <c r="D19" s="166" t="s">
        <v>494</v>
      </c>
      <c r="E19" s="167">
        <v>48212.800000000003</v>
      </c>
      <c r="F19" s="168"/>
      <c r="G19" s="169">
        <f>ROUND(E19*F19,2)</f>
        <v>0</v>
      </c>
      <c r="H19" s="168"/>
      <c r="I19" s="169">
        <f>ROUND(E19*H19,2)</f>
        <v>0</v>
      </c>
      <c r="J19" s="168"/>
      <c r="K19" s="169">
        <f>ROUND(E19*J19,2)</f>
        <v>0</v>
      </c>
      <c r="L19" s="169">
        <v>21</v>
      </c>
      <c r="M19" s="169">
        <f>G19*(1+L19/100)</f>
        <v>0</v>
      </c>
      <c r="N19" s="167">
        <v>0</v>
      </c>
      <c r="O19" s="167">
        <f>ROUND(E19*N19,2)</f>
        <v>0</v>
      </c>
      <c r="P19" s="167">
        <v>0</v>
      </c>
      <c r="Q19" s="167">
        <f>ROUND(E19*P19,2)</f>
        <v>0</v>
      </c>
      <c r="R19" s="169"/>
      <c r="S19" s="169" t="s">
        <v>267</v>
      </c>
      <c r="T19" s="170" t="s">
        <v>275</v>
      </c>
      <c r="U19" s="152">
        <v>0</v>
      </c>
      <c r="V19" s="152">
        <f>ROUND(E19*U19,2)</f>
        <v>0</v>
      </c>
      <c r="W19" s="152"/>
      <c r="X19" s="152" t="s">
        <v>285</v>
      </c>
      <c r="Y19" s="152" t="s">
        <v>236</v>
      </c>
      <c r="Z19" s="141"/>
      <c r="AA19" s="141"/>
      <c r="AB19" s="141"/>
      <c r="AC19" s="141"/>
      <c r="AD19" s="141"/>
      <c r="AE19" s="141"/>
      <c r="AF19" s="141"/>
      <c r="AG19" s="141" t="s">
        <v>286</v>
      </c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</row>
    <row r="20" spans="1:60" outlineLevel="2" x14ac:dyDescent="0.2">
      <c r="A20" s="148"/>
      <c r="B20" s="149"/>
      <c r="C20" s="253" t="s">
        <v>980</v>
      </c>
      <c r="D20" s="254"/>
      <c r="E20" s="254"/>
      <c r="F20" s="254"/>
      <c r="G20" s="254"/>
      <c r="H20" s="152"/>
      <c r="I20" s="152"/>
      <c r="J20" s="152"/>
      <c r="K20" s="152"/>
      <c r="L20" s="152"/>
      <c r="M20" s="152"/>
      <c r="N20" s="151"/>
      <c r="O20" s="151"/>
      <c r="P20" s="151"/>
      <c r="Q20" s="151"/>
      <c r="R20" s="152"/>
      <c r="S20" s="152"/>
      <c r="T20" s="152"/>
      <c r="U20" s="152"/>
      <c r="V20" s="152"/>
      <c r="W20" s="152"/>
      <c r="X20" s="152"/>
      <c r="Y20" s="152"/>
      <c r="Z20" s="141"/>
      <c r="AA20" s="141"/>
      <c r="AB20" s="141"/>
      <c r="AC20" s="141"/>
      <c r="AD20" s="141"/>
      <c r="AE20" s="141"/>
      <c r="AF20" s="141"/>
      <c r="AG20" s="141" t="s">
        <v>246</v>
      </c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</row>
    <row r="21" spans="1:60" outlineLevel="3" x14ac:dyDescent="0.2">
      <c r="A21" s="148"/>
      <c r="B21" s="149"/>
      <c r="C21" s="267" t="s">
        <v>981</v>
      </c>
      <c r="D21" s="268"/>
      <c r="E21" s="268"/>
      <c r="F21" s="268"/>
      <c r="G21" s="268"/>
      <c r="H21" s="152"/>
      <c r="I21" s="152"/>
      <c r="J21" s="152"/>
      <c r="K21" s="152"/>
      <c r="L21" s="152"/>
      <c r="M21" s="152"/>
      <c r="N21" s="151"/>
      <c r="O21" s="151"/>
      <c r="P21" s="151"/>
      <c r="Q21" s="151"/>
      <c r="R21" s="152"/>
      <c r="S21" s="152"/>
      <c r="T21" s="152"/>
      <c r="U21" s="152"/>
      <c r="V21" s="152"/>
      <c r="W21" s="152"/>
      <c r="X21" s="152"/>
      <c r="Y21" s="152"/>
      <c r="Z21" s="141"/>
      <c r="AA21" s="141"/>
      <c r="AB21" s="141"/>
      <c r="AC21" s="141"/>
      <c r="AD21" s="141"/>
      <c r="AE21" s="141"/>
      <c r="AF21" s="141"/>
      <c r="AG21" s="141" t="s">
        <v>246</v>
      </c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</row>
    <row r="22" spans="1:60" outlineLevel="2" x14ac:dyDescent="0.2">
      <c r="A22" s="148"/>
      <c r="B22" s="149"/>
      <c r="C22" s="182" t="s">
        <v>982</v>
      </c>
      <c r="D22" s="154"/>
      <c r="E22" s="155">
        <v>48212.800000000003</v>
      </c>
      <c r="F22" s="152"/>
      <c r="G22" s="152"/>
      <c r="H22" s="152"/>
      <c r="I22" s="152"/>
      <c r="J22" s="152"/>
      <c r="K22" s="152"/>
      <c r="L22" s="152"/>
      <c r="M22" s="152"/>
      <c r="N22" s="151"/>
      <c r="O22" s="151"/>
      <c r="P22" s="151"/>
      <c r="Q22" s="151"/>
      <c r="R22" s="152"/>
      <c r="S22" s="152"/>
      <c r="T22" s="152"/>
      <c r="U22" s="152"/>
      <c r="V22" s="152"/>
      <c r="W22" s="152"/>
      <c r="X22" s="152"/>
      <c r="Y22" s="152"/>
      <c r="Z22" s="141"/>
      <c r="AA22" s="141"/>
      <c r="AB22" s="141"/>
      <c r="AC22" s="141"/>
      <c r="AD22" s="141"/>
      <c r="AE22" s="141"/>
      <c r="AF22" s="141"/>
      <c r="AG22" s="141" t="s">
        <v>241</v>
      </c>
      <c r="AH22" s="141">
        <v>0</v>
      </c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</row>
    <row r="23" spans="1:60" outlineLevel="1" x14ac:dyDescent="0.2">
      <c r="A23" s="164">
        <v>7</v>
      </c>
      <c r="B23" s="165" t="s">
        <v>983</v>
      </c>
      <c r="C23" s="181" t="s">
        <v>984</v>
      </c>
      <c r="D23" s="166" t="s">
        <v>494</v>
      </c>
      <c r="E23" s="167">
        <v>6497.6</v>
      </c>
      <c r="F23" s="168"/>
      <c r="G23" s="169">
        <f>ROUND(E23*F23,2)</f>
        <v>0</v>
      </c>
      <c r="H23" s="168"/>
      <c r="I23" s="169">
        <f>ROUND(E23*H23,2)</f>
        <v>0</v>
      </c>
      <c r="J23" s="168"/>
      <c r="K23" s="169">
        <f>ROUND(E23*J23,2)</f>
        <v>0</v>
      </c>
      <c r="L23" s="169">
        <v>21</v>
      </c>
      <c r="M23" s="169">
        <f>G23*(1+L23/100)</f>
        <v>0</v>
      </c>
      <c r="N23" s="167">
        <v>0</v>
      </c>
      <c r="O23" s="167">
        <f>ROUND(E23*N23,2)</f>
        <v>0</v>
      </c>
      <c r="P23" s="167">
        <v>0</v>
      </c>
      <c r="Q23" s="167">
        <f>ROUND(E23*P23,2)</f>
        <v>0</v>
      </c>
      <c r="R23" s="169"/>
      <c r="S23" s="169" t="s">
        <v>267</v>
      </c>
      <c r="T23" s="170" t="s">
        <v>275</v>
      </c>
      <c r="U23" s="152">
        <v>0</v>
      </c>
      <c r="V23" s="152">
        <f>ROUND(E23*U23,2)</f>
        <v>0</v>
      </c>
      <c r="W23" s="152"/>
      <c r="X23" s="152" t="s">
        <v>285</v>
      </c>
      <c r="Y23" s="152" t="s">
        <v>236</v>
      </c>
      <c r="Z23" s="141"/>
      <c r="AA23" s="141"/>
      <c r="AB23" s="141"/>
      <c r="AC23" s="141"/>
      <c r="AD23" s="141"/>
      <c r="AE23" s="141"/>
      <c r="AF23" s="141"/>
      <c r="AG23" s="141" t="s">
        <v>286</v>
      </c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</row>
    <row r="24" spans="1:60" outlineLevel="2" x14ac:dyDescent="0.2">
      <c r="A24" s="148"/>
      <c r="B24" s="149"/>
      <c r="C24" s="182" t="s">
        <v>985</v>
      </c>
      <c r="D24" s="154"/>
      <c r="E24" s="155">
        <v>6497.6</v>
      </c>
      <c r="F24" s="152"/>
      <c r="G24" s="152"/>
      <c r="H24" s="152"/>
      <c r="I24" s="152"/>
      <c r="J24" s="152"/>
      <c r="K24" s="152"/>
      <c r="L24" s="152"/>
      <c r="M24" s="152"/>
      <c r="N24" s="151"/>
      <c r="O24" s="151"/>
      <c r="P24" s="151"/>
      <c r="Q24" s="151"/>
      <c r="R24" s="152"/>
      <c r="S24" s="152"/>
      <c r="T24" s="152"/>
      <c r="U24" s="152"/>
      <c r="V24" s="152"/>
      <c r="W24" s="152"/>
      <c r="X24" s="152"/>
      <c r="Y24" s="152"/>
      <c r="Z24" s="141"/>
      <c r="AA24" s="141"/>
      <c r="AB24" s="141"/>
      <c r="AC24" s="141"/>
      <c r="AD24" s="141"/>
      <c r="AE24" s="141"/>
      <c r="AF24" s="141"/>
      <c r="AG24" s="141" t="s">
        <v>241</v>
      </c>
      <c r="AH24" s="141">
        <v>0</v>
      </c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</row>
    <row r="25" spans="1:60" outlineLevel="1" x14ac:dyDescent="0.2">
      <c r="A25" s="164">
        <v>8</v>
      </c>
      <c r="B25" s="165" t="s">
        <v>986</v>
      </c>
      <c r="C25" s="181" t="s">
        <v>987</v>
      </c>
      <c r="D25" s="166" t="s">
        <v>494</v>
      </c>
      <c r="E25" s="167">
        <v>86304</v>
      </c>
      <c r="F25" s="168"/>
      <c r="G25" s="169">
        <f>ROUND(E25*F25,2)</f>
        <v>0</v>
      </c>
      <c r="H25" s="168"/>
      <c r="I25" s="169">
        <f>ROUND(E25*H25,2)</f>
        <v>0</v>
      </c>
      <c r="J25" s="168"/>
      <c r="K25" s="169">
        <f>ROUND(E25*J25,2)</f>
        <v>0</v>
      </c>
      <c r="L25" s="169">
        <v>21</v>
      </c>
      <c r="M25" s="169">
        <f>G25*(1+L25/100)</f>
        <v>0</v>
      </c>
      <c r="N25" s="167">
        <v>0</v>
      </c>
      <c r="O25" s="167">
        <f>ROUND(E25*N25,2)</f>
        <v>0</v>
      </c>
      <c r="P25" s="167">
        <v>0</v>
      </c>
      <c r="Q25" s="167">
        <f>ROUND(E25*P25,2)</f>
        <v>0</v>
      </c>
      <c r="R25" s="169"/>
      <c r="S25" s="169" t="s">
        <v>267</v>
      </c>
      <c r="T25" s="170" t="s">
        <v>275</v>
      </c>
      <c r="U25" s="152">
        <v>0</v>
      </c>
      <c r="V25" s="152">
        <f>ROUND(E25*U25,2)</f>
        <v>0</v>
      </c>
      <c r="W25" s="152"/>
      <c r="X25" s="152" t="s">
        <v>285</v>
      </c>
      <c r="Y25" s="152" t="s">
        <v>236</v>
      </c>
      <c r="Z25" s="141"/>
      <c r="AA25" s="141"/>
      <c r="AB25" s="141"/>
      <c r="AC25" s="141"/>
      <c r="AD25" s="141"/>
      <c r="AE25" s="141"/>
      <c r="AF25" s="141"/>
      <c r="AG25" s="141" t="s">
        <v>286</v>
      </c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</row>
    <row r="26" spans="1:60" outlineLevel="2" x14ac:dyDescent="0.2">
      <c r="A26" s="148"/>
      <c r="B26" s="149"/>
      <c r="C26" s="253" t="s">
        <v>980</v>
      </c>
      <c r="D26" s="254"/>
      <c r="E26" s="254"/>
      <c r="F26" s="254"/>
      <c r="G26" s="254"/>
      <c r="H26" s="152"/>
      <c r="I26" s="152"/>
      <c r="J26" s="152"/>
      <c r="K26" s="152"/>
      <c r="L26" s="152"/>
      <c r="M26" s="152"/>
      <c r="N26" s="151"/>
      <c r="O26" s="151"/>
      <c r="P26" s="151"/>
      <c r="Q26" s="151"/>
      <c r="R26" s="152"/>
      <c r="S26" s="152"/>
      <c r="T26" s="152"/>
      <c r="U26" s="152"/>
      <c r="V26" s="152"/>
      <c r="W26" s="152"/>
      <c r="X26" s="152"/>
      <c r="Y26" s="152"/>
      <c r="Z26" s="141"/>
      <c r="AA26" s="141"/>
      <c r="AB26" s="141"/>
      <c r="AC26" s="141"/>
      <c r="AD26" s="141"/>
      <c r="AE26" s="141"/>
      <c r="AF26" s="141"/>
      <c r="AG26" s="141" t="s">
        <v>246</v>
      </c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</row>
    <row r="27" spans="1:60" outlineLevel="3" x14ac:dyDescent="0.2">
      <c r="A27" s="148"/>
      <c r="B27" s="149"/>
      <c r="C27" s="267" t="s">
        <v>981</v>
      </c>
      <c r="D27" s="268"/>
      <c r="E27" s="268"/>
      <c r="F27" s="268"/>
      <c r="G27" s="268"/>
      <c r="H27" s="152"/>
      <c r="I27" s="152"/>
      <c r="J27" s="152"/>
      <c r="K27" s="152"/>
      <c r="L27" s="152"/>
      <c r="M27" s="152"/>
      <c r="N27" s="151"/>
      <c r="O27" s="151"/>
      <c r="P27" s="151"/>
      <c r="Q27" s="151"/>
      <c r="R27" s="152"/>
      <c r="S27" s="152"/>
      <c r="T27" s="152"/>
      <c r="U27" s="152"/>
      <c r="V27" s="152"/>
      <c r="W27" s="152"/>
      <c r="X27" s="152"/>
      <c r="Y27" s="152"/>
      <c r="Z27" s="141"/>
      <c r="AA27" s="141"/>
      <c r="AB27" s="141"/>
      <c r="AC27" s="141"/>
      <c r="AD27" s="141"/>
      <c r="AE27" s="141"/>
      <c r="AF27" s="141"/>
      <c r="AG27" s="141" t="s">
        <v>246</v>
      </c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</row>
    <row r="28" spans="1:60" outlineLevel="2" x14ac:dyDescent="0.2">
      <c r="A28" s="148"/>
      <c r="B28" s="149"/>
      <c r="C28" s="182" t="s">
        <v>988</v>
      </c>
      <c r="D28" s="154"/>
      <c r="E28" s="155">
        <v>86304</v>
      </c>
      <c r="F28" s="152"/>
      <c r="G28" s="152"/>
      <c r="H28" s="152"/>
      <c r="I28" s="152"/>
      <c r="J28" s="152"/>
      <c r="K28" s="152"/>
      <c r="L28" s="152"/>
      <c r="M28" s="152"/>
      <c r="N28" s="151"/>
      <c r="O28" s="151"/>
      <c r="P28" s="151"/>
      <c r="Q28" s="151"/>
      <c r="R28" s="152"/>
      <c r="S28" s="152"/>
      <c r="T28" s="152"/>
      <c r="U28" s="152"/>
      <c r="V28" s="152"/>
      <c r="W28" s="152"/>
      <c r="X28" s="152"/>
      <c r="Y28" s="152"/>
      <c r="Z28" s="141"/>
      <c r="AA28" s="141"/>
      <c r="AB28" s="141"/>
      <c r="AC28" s="141"/>
      <c r="AD28" s="141"/>
      <c r="AE28" s="141"/>
      <c r="AF28" s="141"/>
      <c r="AG28" s="141" t="s">
        <v>241</v>
      </c>
      <c r="AH28" s="141">
        <v>0</v>
      </c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/>
      <c r="BH28" s="141"/>
    </row>
    <row r="29" spans="1:60" outlineLevel="1" x14ac:dyDescent="0.2">
      <c r="A29" s="164">
        <v>9</v>
      </c>
      <c r="B29" s="165" t="s">
        <v>989</v>
      </c>
      <c r="C29" s="181" t="s">
        <v>990</v>
      </c>
      <c r="D29" s="166" t="s">
        <v>494</v>
      </c>
      <c r="E29" s="167">
        <v>23117.4</v>
      </c>
      <c r="F29" s="168"/>
      <c r="G29" s="169">
        <f>ROUND(E29*F29,2)</f>
        <v>0</v>
      </c>
      <c r="H29" s="168"/>
      <c r="I29" s="169">
        <f>ROUND(E29*H29,2)</f>
        <v>0</v>
      </c>
      <c r="J29" s="168"/>
      <c r="K29" s="169">
        <f>ROUND(E29*J29,2)</f>
        <v>0</v>
      </c>
      <c r="L29" s="169">
        <v>21</v>
      </c>
      <c r="M29" s="169">
        <f>G29*(1+L29/100)</f>
        <v>0</v>
      </c>
      <c r="N29" s="167">
        <v>0</v>
      </c>
      <c r="O29" s="167">
        <f>ROUND(E29*N29,2)</f>
        <v>0</v>
      </c>
      <c r="P29" s="167">
        <v>0</v>
      </c>
      <c r="Q29" s="167">
        <f>ROUND(E29*P29,2)</f>
        <v>0</v>
      </c>
      <c r="R29" s="169"/>
      <c r="S29" s="169" t="s">
        <v>267</v>
      </c>
      <c r="T29" s="170" t="s">
        <v>275</v>
      </c>
      <c r="U29" s="152">
        <v>0</v>
      </c>
      <c r="V29" s="152">
        <f>ROUND(E29*U29,2)</f>
        <v>0</v>
      </c>
      <c r="W29" s="152"/>
      <c r="X29" s="152" t="s">
        <v>285</v>
      </c>
      <c r="Y29" s="152" t="s">
        <v>236</v>
      </c>
      <c r="Z29" s="141"/>
      <c r="AA29" s="141"/>
      <c r="AB29" s="141"/>
      <c r="AC29" s="141"/>
      <c r="AD29" s="141"/>
      <c r="AE29" s="141"/>
      <c r="AF29" s="141"/>
      <c r="AG29" s="141" t="s">
        <v>286</v>
      </c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</row>
    <row r="30" spans="1:60" outlineLevel="2" x14ac:dyDescent="0.2">
      <c r="A30" s="148"/>
      <c r="B30" s="149"/>
      <c r="C30" s="182" t="s">
        <v>991</v>
      </c>
      <c r="D30" s="154"/>
      <c r="E30" s="155">
        <v>23117.4</v>
      </c>
      <c r="F30" s="152"/>
      <c r="G30" s="152"/>
      <c r="H30" s="152"/>
      <c r="I30" s="152"/>
      <c r="J30" s="152"/>
      <c r="K30" s="152"/>
      <c r="L30" s="152"/>
      <c r="M30" s="152"/>
      <c r="N30" s="151"/>
      <c r="O30" s="151"/>
      <c r="P30" s="151"/>
      <c r="Q30" s="151"/>
      <c r="R30" s="152"/>
      <c r="S30" s="152"/>
      <c r="T30" s="152"/>
      <c r="U30" s="152"/>
      <c r="V30" s="152"/>
      <c r="W30" s="152"/>
      <c r="X30" s="152"/>
      <c r="Y30" s="152"/>
      <c r="Z30" s="141"/>
      <c r="AA30" s="141"/>
      <c r="AB30" s="141"/>
      <c r="AC30" s="141"/>
      <c r="AD30" s="141"/>
      <c r="AE30" s="141"/>
      <c r="AF30" s="141"/>
      <c r="AG30" s="141" t="s">
        <v>241</v>
      </c>
      <c r="AH30" s="141">
        <v>0</v>
      </c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</row>
    <row r="31" spans="1:60" ht="22.5" outlineLevel="1" x14ac:dyDescent="0.2">
      <c r="A31" s="164">
        <v>10</v>
      </c>
      <c r="B31" s="165" t="s">
        <v>992</v>
      </c>
      <c r="C31" s="181" t="s">
        <v>993</v>
      </c>
      <c r="D31" s="166" t="s">
        <v>494</v>
      </c>
      <c r="E31" s="167">
        <v>72901.7</v>
      </c>
      <c r="F31" s="168"/>
      <c r="G31" s="169">
        <f>ROUND(E31*F31,2)</f>
        <v>0</v>
      </c>
      <c r="H31" s="168"/>
      <c r="I31" s="169">
        <f>ROUND(E31*H31,2)</f>
        <v>0</v>
      </c>
      <c r="J31" s="168"/>
      <c r="K31" s="169">
        <f>ROUND(E31*J31,2)</f>
        <v>0</v>
      </c>
      <c r="L31" s="169">
        <v>21</v>
      </c>
      <c r="M31" s="169">
        <f>G31*(1+L31/100)</f>
        <v>0</v>
      </c>
      <c r="N31" s="167">
        <v>0</v>
      </c>
      <c r="O31" s="167">
        <f>ROUND(E31*N31,2)</f>
        <v>0</v>
      </c>
      <c r="P31" s="167">
        <v>0</v>
      </c>
      <c r="Q31" s="167">
        <f>ROUND(E31*P31,2)</f>
        <v>0</v>
      </c>
      <c r="R31" s="169"/>
      <c r="S31" s="169" t="s">
        <v>267</v>
      </c>
      <c r="T31" s="170" t="s">
        <v>275</v>
      </c>
      <c r="U31" s="152">
        <v>0</v>
      </c>
      <c r="V31" s="152">
        <f>ROUND(E31*U31,2)</f>
        <v>0</v>
      </c>
      <c r="W31" s="152"/>
      <c r="X31" s="152" t="s">
        <v>285</v>
      </c>
      <c r="Y31" s="152" t="s">
        <v>236</v>
      </c>
      <c r="Z31" s="141"/>
      <c r="AA31" s="141"/>
      <c r="AB31" s="141"/>
      <c r="AC31" s="141"/>
      <c r="AD31" s="141"/>
      <c r="AE31" s="141"/>
      <c r="AF31" s="141"/>
      <c r="AG31" s="141" t="s">
        <v>286</v>
      </c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</row>
    <row r="32" spans="1:60" ht="56.25" outlineLevel="2" x14ac:dyDescent="0.2">
      <c r="A32" s="148"/>
      <c r="B32" s="149"/>
      <c r="C32" s="253" t="s">
        <v>994</v>
      </c>
      <c r="D32" s="254"/>
      <c r="E32" s="254"/>
      <c r="F32" s="254"/>
      <c r="G32" s="254"/>
      <c r="H32" s="152"/>
      <c r="I32" s="152"/>
      <c r="J32" s="152"/>
      <c r="K32" s="152"/>
      <c r="L32" s="152"/>
      <c r="M32" s="152"/>
      <c r="N32" s="151"/>
      <c r="O32" s="151"/>
      <c r="P32" s="151"/>
      <c r="Q32" s="151"/>
      <c r="R32" s="152"/>
      <c r="S32" s="152"/>
      <c r="T32" s="152"/>
      <c r="U32" s="152"/>
      <c r="V32" s="152"/>
      <c r="W32" s="152"/>
      <c r="X32" s="152"/>
      <c r="Y32" s="152"/>
      <c r="Z32" s="141"/>
      <c r="AA32" s="141"/>
      <c r="AB32" s="141"/>
      <c r="AC32" s="141"/>
      <c r="AD32" s="141"/>
      <c r="AE32" s="141"/>
      <c r="AF32" s="141"/>
      <c r="AG32" s="141" t="s">
        <v>246</v>
      </c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71" t="str">
        <f>C32</f>
        <v>Stupeň korozní agresivity prostředí je C3M dle ČSN ISO 9223, ČSN ISO 9224, ČSN EN ISO 12944-2, životnost OK se předpokládá 15 let. Je navržena protikorozní ochrana nátěrovým systémem o celkové nominální tloušťce 160 µm dle ČSN EN ISO 12944 na povrch Sa2 1/2 připravený otryskáním dle ČSN EN ISO 8504-2. Kompletní nátěrový systém bude proveden v dílně v barevném odstínu dle investora. Na stavbě se provede očištění poškozených ploch a tyto plochy se opatří kompletním nátěrem. Styčné plochy před provedením přípojů musí být očištěny a odmaštěny.</v>
      </c>
      <c r="BB32" s="141"/>
      <c r="BC32" s="141"/>
      <c r="BD32" s="141"/>
      <c r="BE32" s="141"/>
      <c r="BF32" s="141"/>
      <c r="BG32" s="141"/>
      <c r="BH32" s="141"/>
    </row>
    <row r="33" spans="1:60" outlineLevel="2" x14ac:dyDescent="0.2">
      <c r="A33" s="148"/>
      <c r="B33" s="149"/>
      <c r="C33" s="182" t="s">
        <v>995</v>
      </c>
      <c r="D33" s="154"/>
      <c r="E33" s="155">
        <v>72901.7</v>
      </c>
      <c r="F33" s="152"/>
      <c r="G33" s="152"/>
      <c r="H33" s="152"/>
      <c r="I33" s="152"/>
      <c r="J33" s="152"/>
      <c r="K33" s="152"/>
      <c r="L33" s="152"/>
      <c r="M33" s="152"/>
      <c r="N33" s="151"/>
      <c r="O33" s="151"/>
      <c r="P33" s="151"/>
      <c r="Q33" s="151"/>
      <c r="R33" s="152"/>
      <c r="S33" s="152"/>
      <c r="T33" s="152"/>
      <c r="U33" s="152"/>
      <c r="V33" s="152"/>
      <c r="W33" s="152"/>
      <c r="X33" s="152"/>
      <c r="Y33" s="152"/>
      <c r="Z33" s="141"/>
      <c r="AA33" s="141"/>
      <c r="AB33" s="141"/>
      <c r="AC33" s="141"/>
      <c r="AD33" s="141"/>
      <c r="AE33" s="141"/>
      <c r="AF33" s="141"/>
      <c r="AG33" s="141" t="s">
        <v>241</v>
      </c>
      <c r="AH33" s="141">
        <v>0</v>
      </c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</row>
    <row r="34" spans="1:60" outlineLevel="1" x14ac:dyDescent="0.2">
      <c r="A34" s="164">
        <v>11</v>
      </c>
      <c r="B34" s="165" t="s">
        <v>996</v>
      </c>
      <c r="C34" s="181" t="s">
        <v>997</v>
      </c>
      <c r="D34" s="166" t="s">
        <v>494</v>
      </c>
      <c r="E34" s="167">
        <v>320000</v>
      </c>
      <c r="F34" s="168"/>
      <c r="G34" s="169">
        <f>ROUND(E34*F34,2)</f>
        <v>0</v>
      </c>
      <c r="H34" s="168"/>
      <c r="I34" s="169">
        <f>ROUND(E34*H34,2)</f>
        <v>0</v>
      </c>
      <c r="J34" s="168"/>
      <c r="K34" s="169">
        <f>ROUND(E34*J34,2)</f>
        <v>0</v>
      </c>
      <c r="L34" s="169">
        <v>21</v>
      </c>
      <c r="M34" s="169">
        <f>G34*(1+L34/100)</f>
        <v>0</v>
      </c>
      <c r="N34" s="167">
        <v>0</v>
      </c>
      <c r="O34" s="167">
        <f>ROUND(E34*N34,2)</f>
        <v>0</v>
      </c>
      <c r="P34" s="167">
        <v>0</v>
      </c>
      <c r="Q34" s="167">
        <f>ROUND(E34*P34,2)</f>
        <v>0</v>
      </c>
      <c r="R34" s="169"/>
      <c r="S34" s="169" t="s">
        <v>267</v>
      </c>
      <c r="T34" s="170" t="s">
        <v>275</v>
      </c>
      <c r="U34" s="152">
        <v>0</v>
      </c>
      <c r="V34" s="152">
        <f>ROUND(E34*U34,2)</f>
        <v>0</v>
      </c>
      <c r="W34" s="152"/>
      <c r="X34" s="152" t="s">
        <v>285</v>
      </c>
      <c r="Y34" s="152" t="s">
        <v>236</v>
      </c>
      <c r="Z34" s="141"/>
      <c r="AA34" s="141"/>
      <c r="AB34" s="141"/>
      <c r="AC34" s="141"/>
      <c r="AD34" s="141"/>
      <c r="AE34" s="141"/>
      <c r="AF34" s="141"/>
      <c r="AG34" s="141" t="s">
        <v>286</v>
      </c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</row>
    <row r="35" spans="1:60" outlineLevel="2" x14ac:dyDescent="0.2">
      <c r="A35" s="148"/>
      <c r="B35" s="149"/>
      <c r="C35" s="182" t="s">
        <v>998</v>
      </c>
      <c r="D35" s="154"/>
      <c r="E35" s="155">
        <v>320000</v>
      </c>
      <c r="F35" s="152"/>
      <c r="G35" s="152"/>
      <c r="H35" s="152"/>
      <c r="I35" s="152"/>
      <c r="J35" s="152"/>
      <c r="K35" s="152"/>
      <c r="L35" s="152"/>
      <c r="M35" s="152"/>
      <c r="N35" s="151"/>
      <c r="O35" s="151"/>
      <c r="P35" s="151"/>
      <c r="Q35" s="151"/>
      <c r="R35" s="152"/>
      <c r="S35" s="152"/>
      <c r="T35" s="152"/>
      <c r="U35" s="152"/>
      <c r="V35" s="152"/>
      <c r="W35" s="152"/>
      <c r="X35" s="152"/>
      <c r="Y35" s="152"/>
      <c r="Z35" s="141"/>
      <c r="AA35" s="141"/>
      <c r="AB35" s="141"/>
      <c r="AC35" s="141"/>
      <c r="AD35" s="141"/>
      <c r="AE35" s="141"/>
      <c r="AF35" s="141"/>
      <c r="AG35" s="141" t="s">
        <v>241</v>
      </c>
      <c r="AH35" s="141">
        <v>0</v>
      </c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</row>
    <row r="36" spans="1:60" outlineLevel="1" x14ac:dyDescent="0.2">
      <c r="A36" s="164">
        <v>12</v>
      </c>
      <c r="B36" s="165" t="s">
        <v>999</v>
      </c>
      <c r="C36" s="181" t="s">
        <v>1000</v>
      </c>
      <c r="D36" s="166" t="s">
        <v>494</v>
      </c>
      <c r="E36" s="167">
        <v>320000</v>
      </c>
      <c r="F36" s="168"/>
      <c r="G36" s="169">
        <f>ROUND(E36*F36,2)</f>
        <v>0</v>
      </c>
      <c r="H36" s="168"/>
      <c r="I36" s="169">
        <f>ROUND(E36*H36,2)</f>
        <v>0</v>
      </c>
      <c r="J36" s="168"/>
      <c r="K36" s="169">
        <f>ROUND(E36*J36,2)</f>
        <v>0</v>
      </c>
      <c r="L36" s="169">
        <v>21</v>
      </c>
      <c r="M36" s="169">
        <f>G36*(1+L36/100)</f>
        <v>0</v>
      </c>
      <c r="N36" s="167">
        <v>0</v>
      </c>
      <c r="O36" s="167">
        <f>ROUND(E36*N36,2)</f>
        <v>0</v>
      </c>
      <c r="P36" s="167">
        <v>0</v>
      </c>
      <c r="Q36" s="167">
        <f>ROUND(E36*P36,2)</f>
        <v>0</v>
      </c>
      <c r="R36" s="169"/>
      <c r="S36" s="169" t="s">
        <v>267</v>
      </c>
      <c r="T36" s="170" t="s">
        <v>275</v>
      </c>
      <c r="U36" s="152">
        <v>0</v>
      </c>
      <c r="V36" s="152">
        <f>ROUND(E36*U36,2)</f>
        <v>0</v>
      </c>
      <c r="W36" s="152"/>
      <c r="X36" s="152" t="s">
        <v>285</v>
      </c>
      <c r="Y36" s="152" t="s">
        <v>236</v>
      </c>
      <c r="Z36" s="141"/>
      <c r="AA36" s="141"/>
      <c r="AB36" s="141"/>
      <c r="AC36" s="141"/>
      <c r="AD36" s="141"/>
      <c r="AE36" s="141"/>
      <c r="AF36" s="141"/>
      <c r="AG36" s="141" t="s">
        <v>286</v>
      </c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</row>
    <row r="37" spans="1:60" outlineLevel="2" x14ac:dyDescent="0.2">
      <c r="A37" s="148"/>
      <c r="B37" s="149"/>
      <c r="C37" s="182" t="s">
        <v>998</v>
      </c>
      <c r="D37" s="154"/>
      <c r="E37" s="155">
        <v>320000</v>
      </c>
      <c r="F37" s="152"/>
      <c r="G37" s="152"/>
      <c r="H37" s="152"/>
      <c r="I37" s="152"/>
      <c r="J37" s="152"/>
      <c r="K37" s="152"/>
      <c r="L37" s="152"/>
      <c r="M37" s="152"/>
      <c r="N37" s="151"/>
      <c r="O37" s="151"/>
      <c r="P37" s="151"/>
      <c r="Q37" s="151"/>
      <c r="R37" s="152"/>
      <c r="S37" s="152"/>
      <c r="T37" s="152"/>
      <c r="U37" s="152"/>
      <c r="V37" s="152"/>
      <c r="W37" s="152"/>
      <c r="X37" s="152"/>
      <c r="Y37" s="152"/>
      <c r="Z37" s="141"/>
      <c r="AA37" s="141"/>
      <c r="AB37" s="141"/>
      <c r="AC37" s="141"/>
      <c r="AD37" s="141"/>
      <c r="AE37" s="141"/>
      <c r="AF37" s="141"/>
      <c r="AG37" s="141" t="s">
        <v>241</v>
      </c>
      <c r="AH37" s="141">
        <v>0</v>
      </c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</row>
    <row r="38" spans="1:60" ht="22.5" outlineLevel="1" x14ac:dyDescent="0.2">
      <c r="A38" s="164">
        <v>13</v>
      </c>
      <c r="B38" s="165" t="s">
        <v>1001</v>
      </c>
      <c r="C38" s="181" t="s">
        <v>1002</v>
      </c>
      <c r="D38" s="166" t="s">
        <v>494</v>
      </c>
      <c r="E38" s="167">
        <v>44164.5</v>
      </c>
      <c r="F38" s="168"/>
      <c r="G38" s="169">
        <f>ROUND(E38*F38,2)</f>
        <v>0</v>
      </c>
      <c r="H38" s="168"/>
      <c r="I38" s="169">
        <f>ROUND(E38*H38,2)</f>
        <v>0</v>
      </c>
      <c r="J38" s="168"/>
      <c r="K38" s="169">
        <f>ROUND(E38*J38,2)</f>
        <v>0</v>
      </c>
      <c r="L38" s="169">
        <v>21</v>
      </c>
      <c r="M38" s="169">
        <f>G38*(1+L38/100)</f>
        <v>0</v>
      </c>
      <c r="N38" s="167">
        <v>0</v>
      </c>
      <c r="O38" s="167">
        <f>ROUND(E38*N38,2)</f>
        <v>0</v>
      </c>
      <c r="P38" s="167">
        <v>0</v>
      </c>
      <c r="Q38" s="167">
        <f>ROUND(E38*P38,2)</f>
        <v>0</v>
      </c>
      <c r="R38" s="169"/>
      <c r="S38" s="169" t="s">
        <v>267</v>
      </c>
      <c r="T38" s="170" t="s">
        <v>275</v>
      </c>
      <c r="U38" s="152">
        <v>0</v>
      </c>
      <c r="V38" s="152">
        <f>ROUND(E38*U38,2)</f>
        <v>0</v>
      </c>
      <c r="W38" s="152"/>
      <c r="X38" s="152" t="s">
        <v>276</v>
      </c>
      <c r="Y38" s="152" t="s">
        <v>236</v>
      </c>
      <c r="Z38" s="141"/>
      <c r="AA38" s="141"/>
      <c r="AB38" s="141"/>
      <c r="AC38" s="141"/>
      <c r="AD38" s="141"/>
      <c r="AE38" s="141"/>
      <c r="AF38" s="141"/>
      <c r="AG38" s="141" t="s">
        <v>277</v>
      </c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/>
      <c r="BG38" s="141"/>
      <c r="BH38" s="141"/>
    </row>
    <row r="39" spans="1:60" ht="56.25" outlineLevel="2" x14ac:dyDescent="0.2">
      <c r="A39" s="148"/>
      <c r="B39" s="149"/>
      <c r="C39" s="253" t="s">
        <v>994</v>
      </c>
      <c r="D39" s="254"/>
      <c r="E39" s="254"/>
      <c r="F39" s="254"/>
      <c r="G39" s="254"/>
      <c r="H39" s="152"/>
      <c r="I39" s="152"/>
      <c r="J39" s="152"/>
      <c r="K39" s="152"/>
      <c r="L39" s="152"/>
      <c r="M39" s="152"/>
      <c r="N39" s="151"/>
      <c r="O39" s="151"/>
      <c r="P39" s="151"/>
      <c r="Q39" s="151"/>
      <c r="R39" s="152"/>
      <c r="S39" s="152"/>
      <c r="T39" s="152"/>
      <c r="U39" s="152"/>
      <c r="V39" s="152"/>
      <c r="W39" s="152"/>
      <c r="X39" s="152"/>
      <c r="Y39" s="152"/>
      <c r="Z39" s="141"/>
      <c r="AA39" s="141"/>
      <c r="AB39" s="141"/>
      <c r="AC39" s="141"/>
      <c r="AD39" s="141"/>
      <c r="AE39" s="141"/>
      <c r="AF39" s="141"/>
      <c r="AG39" s="141" t="s">
        <v>246</v>
      </c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71" t="str">
        <f>C39</f>
        <v>Stupeň korozní agresivity prostředí je C3M dle ČSN ISO 9223, ČSN ISO 9224, ČSN EN ISO 12944-2, životnost OK se předpokládá 15 let. Je navržena protikorozní ochrana nátěrovým systémem o celkové nominální tloušťce 160 µm dle ČSN EN ISO 12944 na povrch Sa2 1/2 připravený otryskáním dle ČSN EN ISO 8504-2. Kompletní nátěrový systém bude proveden v dílně v barevném odstínu dle investora. Na stavbě se provede očištění poškozených ploch a tyto plochy se opatří kompletním nátěrem. Styčné plochy před provedením přípojů musí být očištěny a odmaštěny.</v>
      </c>
      <c r="BB39" s="141"/>
      <c r="BC39" s="141"/>
      <c r="BD39" s="141"/>
      <c r="BE39" s="141"/>
      <c r="BF39" s="141"/>
      <c r="BG39" s="141"/>
      <c r="BH39" s="141"/>
    </row>
    <row r="40" spans="1:60" outlineLevel="2" x14ac:dyDescent="0.2">
      <c r="A40" s="148"/>
      <c r="B40" s="149"/>
      <c r="C40" s="182" t="s">
        <v>968</v>
      </c>
      <c r="D40" s="154"/>
      <c r="E40" s="155">
        <v>44164.5</v>
      </c>
      <c r="F40" s="152"/>
      <c r="G40" s="152"/>
      <c r="H40" s="152"/>
      <c r="I40" s="152"/>
      <c r="J40" s="152"/>
      <c r="K40" s="152"/>
      <c r="L40" s="152"/>
      <c r="M40" s="152"/>
      <c r="N40" s="151"/>
      <c r="O40" s="151"/>
      <c r="P40" s="151"/>
      <c r="Q40" s="151"/>
      <c r="R40" s="152"/>
      <c r="S40" s="152"/>
      <c r="T40" s="152"/>
      <c r="U40" s="152"/>
      <c r="V40" s="152"/>
      <c r="W40" s="152"/>
      <c r="X40" s="152"/>
      <c r="Y40" s="152"/>
      <c r="Z40" s="141"/>
      <c r="AA40" s="141"/>
      <c r="AB40" s="141"/>
      <c r="AC40" s="141"/>
      <c r="AD40" s="141"/>
      <c r="AE40" s="141"/>
      <c r="AF40" s="141"/>
      <c r="AG40" s="141" t="s">
        <v>241</v>
      </c>
      <c r="AH40" s="141">
        <v>0</v>
      </c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1"/>
      <c r="BH40" s="141"/>
    </row>
    <row r="41" spans="1:60" ht="22.5" outlineLevel="1" x14ac:dyDescent="0.2">
      <c r="A41" s="164">
        <v>14</v>
      </c>
      <c r="B41" s="165" t="s">
        <v>1003</v>
      </c>
      <c r="C41" s="181" t="s">
        <v>1004</v>
      </c>
      <c r="D41" s="166" t="s">
        <v>494</v>
      </c>
      <c r="E41" s="167">
        <v>33754.1</v>
      </c>
      <c r="F41" s="168"/>
      <c r="G41" s="169">
        <f>ROUND(E41*F41,2)</f>
        <v>0</v>
      </c>
      <c r="H41" s="168"/>
      <c r="I41" s="169">
        <f>ROUND(E41*H41,2)</f>
        <v>0</v>
      </c>
      <c r="J41" s="168"/>
      <c r="K41" s="169">
        <f>ROUND(E41*J41,2)</f>
        <v>0</v>
      </c>
      <c r="L41" s="169">
        <v>21</v>
      </c>
      <c r="M41" s="169">
        <f>G41*(1+L41/100)</f>
        <v>0</v>
      </c>
      <c r="N41" s="167">
        <v>0</v>
      </c>
      <c r="O41" s="167">
        <f>ROUND(E41*N41,2)</f>
        <v>0</v>
      </c>
      <c r="P41" s="167">
        <v>0</v>
      </c>
      <c r="Q41" s="167">
        <f>ROUND(E41*P41,2)</f>
        <v>0</v>
      </c>
      <c r="R41" s="169"/>
      <c r="S41" s="169" t="s">
        <v>267</v>
      </c>
      <c r="T41" s="170" t="s">
        <v>275</v>
      </c>
      <c r="U41" s="152">
        <v>0</v>
      </c>
      <c r="V41" s="152">
        <f>ROUND(E41*U41,2)</f>
        <v>0</v>
      </c>
      <c r="W41" s="152"/>
      <c r="X41" s="152" t="s">
        <v>276</v>
      </c>
      <c r="Y41" s="152" t="s">
        <v>236</v>
      </c>
      <c r="Z41" s="141"/>
      <c r="AA41" s="141"/>
      <c r="AB41" s="141"/>
      <c r="AC41" s="141"/>
      <c r="AD41" s="141"/>
      <c r="AE41" s="141"/>
      <c r="AF41" s="141"/>
      <c r="AG41" s="141" t="s">
        <v>277</v>
      </c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/>
      <c r="BG41" s="141"/>
      <c r="BH41" s="141"/>
    </row>
    <row r="42" spans="1:60" ht="56.25" outlineLevel="2" x14ac:dyDescent="0.2">
      <c r="A42" s="148"/>
      <c r="B42" s="149"/>
      <c r="C42" s="253" t="s">
        <v>994</v>
      </c>
      <c r="D42" s="254"/>
      <c r="E42" s="254"/>
      <c r="F42" s="254"/>
      <c r="G42" s="254"/>
      <c r="H42" s="152"/>
      <c r="I42" s="152"/>
      <c r="J42" s="152"/>
      <c r="K42" s="152"/>
      <c r="L42" s="152"/>
      <c r="M42" s="152"/>
      <c r="N42" s="151"/>
      <c r="O42" s="151"/>
      <c r="P42" s="151"/>
      <c r="Q42" s="151"/>
      <c r="R42" s="152"/>
      <c r="S42" s="152"/>
      <c r="T42" s="152"/>
      <c r="U42" s="152"/>
      <c r="V42" s="152"/>
      <c r="W42" s="152"/>
      <c r="X42" s="152"/>
      <c r="Y42" s="152"/>
      <c r="Z42" s="141"/>
      <c r="AA42" s="141"/>
      <c r="AB42" s="141"/>
      <c r="AC42" s="141"/>
      <c r="AD42" s="141"/>
      <c r="AE42" s="141"/>
      <c r="AF42" s="141"/>
      <c r="AG42" s="141" t="s">
        <v>246</v>
      </c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71" t="str">
        <f>C42</f>
        <v>Stupeň korozní agresivity prostředí je C3M dle ČSN ISO 9223, ČSN ISO 9224, ČSN EN ISO 12944-2, životnost OK se předpokládá 15 let. Je navržena protikorozní ochrana nátěrovým systémem o celkové nominální tloušťce 160 µm dle ČSN EN ISO 12944 na povrch Sa2 1/2 připravený otryskáním dle ČSN EN ISO 8504-2. Kompletní nátěrový systém bude proveden v dílně v barevném odstínu dle investora. Na stavbě se provede očištění poškozených ploch a tyto plochy se opatří kompletním nátěrem. Styčné plochy před provedením přípojů musí být očištěny a odmaštěny.</v>
      </c>
      <c r="BB42" s="141"/>
      <c r="BC42" s="141"/>
      <c r="BD42" s="141"/>
      <c r="BE42" s="141"/>
      <c r="BF42" s="141"/>
      <c r="BG42" s="141"/>
      <c r="BH42" s="141"/>
    </row>
    <row r="43" spans="1:60" outlineLevel="2" x14ac:dyDescent="0.2">
      <c r="A43" s="148"/>
      <c r="B43" s="149"/>
      <c r="C43" s="182" t="s">
        <v>971</v>
      </c>
      <c r="D43" s="154"/>
      <c r="E43" s="155">
        <v>33754.1</v>
      </c>
      <c r="F43" s="152"/>
      <c r="G43" s="152"/>
      <c r="H43" s="152"/>
      <c r="I43" s="152"/>
      <c r="J43" s="152"/>
      <c r="K43" s="152"/>
      <c r="L43" s="152"/>
      <c r="M43" s="152"/>
      <c r="N43" s="151"/>
      <c r="O43" s="151"/>
      <c r="P43" s="151"/>
      <c r="Q43" s="151"/>
      <c r="R43" s="152"/>
      <c r="S43" s="152"/>
      <c r="T43" s="152"/>
      <c r="U43" s="152"/>
      <c r="V43" s="152"/>
      <c r="W43" s="152"/>
      <c r="X43" s="152"/>
      <c r="Y43" s="152"/>
      <c r="Z43" s="141"/>
      <c r="AA43" s="141"/>
      <c r="AB43" s="141"/>
      <c r="AC43" s="141"/>
      <c r="AD43" s="141"/>
      <c r="AE43" s="141"/>
      <c r="AF43" s="141"/>
      <c r="AG43" s="141" t="s">
        <v>241</v>
      </c>
      <c r="AH43" s="141">
        <v>0</v>
      </c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</row>
    <row r="44" spans="1:60" ht="22.5" outlineLevel="1" x14ac:dyDescent="0.2">
      <c r="A44" s="164">
        <v>15</v>
      </c>
      <c r="B44" s="165" t="s">
        <v>1005</v>
      </c>
      <c r="C44" s="181" t="s">
        <v>1006</v>
      </c>
      <c r="D44" s="166" t="s">
        <v>494</v>
      </c>
      <c r="E44" s="167">
        <v>1224.8</v>
      </c>
      <c r="F44" s="168"/>
      <c r="G44" s="169">
        <f>ROUND(E44*F44,2)</f>
        <v>0</v>
      </c>
      <c r="H44" s="168"/>
      <c r="I44" s="169">
        <f>ROUND(E44*H44,2)</f>
        <v>0</v>
      </c>
      <c r="J44" s="168"/>
      <c r="K44" s="169">
        <f>ROUND(E44*J44,2)</f>
        <v>0</v>
      </c>
      <c r="L44" s="169">
        <v>21</v>
      </c>
      <c r="M44" s="169">
        <f>G44*(1+L44/100)</f>
        <v>0</v>
      </c>
      <c r="N44" s="167">
        <v>0</v>
      </c>
      <c r="O44" s="167">
        <f>ROUND(E44*N44,2)</f>
        <v>0</v>
      </c>
      <c r="P44" s="167">
        <v>0</v>
      </c>
      <c r="Q44" s="167">
        <f>ROUND(E44*P44,2)</f>
        <v>0</v>
      </c>
      <c r="R44" s="169"/>
      <c r="S44" s="169" t="s">
        <v>267</v>
      </c>
      <c r="T44" s="170" t="s">
        <v>275</v>
      </c>
      <c r="U44" s="152">
        <v>0</v>
      </c>
      <c r="V44" s="152">
        <f>ROUND(E44*U44,2)</f>
        <v>0</v>
      </c>
      <c r="W44" s="152"/>
      <c r="X44" s="152" t="s">
        <v>276</v>
      </c>
      <c r="Y44" s="152" t="s">
        <v>236</v>
      </c>
      <c r="Z44" s="141"/>
      <c r="AA44" s="141"/>
      <c r="AB44" s="141"/>
      <c r="AC44" s="141"/>
      <c r="AD44" s="141"/>
      <c r="AE44" s="141"/>
      <c r="AF44" s="141"/>
      <c r="AG44" s="141" t="s">
        <v>277</v>
      </c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/>
      <c r="BG44" s="141"/>
      <c r="BH44" s="141"/>
    </row>
    <row r="45" spans="1:60" ht="56.25" outlineLevel="2" x14ac:dyDescent="0.2">
      <c r="A45" s="148"/>
      <c r="B45" s="149"/>
      <c r="C45" s="253" t="s">
        <v>994</v>
      </c>
      <c r="D45" s="254"/>
      <c r="E45" s="254"/>
      <c r="F45" s="254"/>
      <c r="G45" s="254"/>
      <c r="H45" s="152"/>
      <c r="I45" s="152"/>
      <c r="J45" s="152"/>
      <c r="K45" s="152"/>
      <c r="L45" s="152"/>
      <c r="M45" s="152"/>
      <c r="N45" s="151"/>
      <c r="O45" s="151"/>
      <c r="P45" s="151"/>
      <c r="Q45" s="151"/>
      <c r="R45" s="152"/>
      <c r="S45" s="152"/>
      <c r="T45" s="152"/>
      <c r="U45" s="152"/>
      <c r="V45" s="152"/>
      <c r="W45" s="152"/>
      <c r="X45" s="152"/>
      <c r="Y45" s="152"/>
      <c r="Z45" s="141"/>
      <c r="AA45" s="141"/>
      <c r="AB45" s="141"/>
      <c r="AC45" s="141"/>
      <c r="AD45" s="141"/>
      <c r="AE45" s="141"/>
      <c r="AF45" s="141"/>
      <c r="AG45" s="141" t="s">
        <v>246</v>
      </c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71" t="str">
        <f>C45</f>
        <v>Stupeň korozní agresivity prostředí je C3M dle ČSN ISO 9223, ČSN ISO 9224, ČSN EN ISO 12944-2, životnost OK se předpokládá 15 let. Je navržena protikorozní ochrana nátěrovým systémem o celkové nominální tloušťce 160 µm dle ČSN EN ISO 12944 na povrch Sa2 1/2 připravený otryskáním dle ČSN EN ISO 8504-2. Kompletní nátěrový systém bude proveden v dílně v barevném odstínu dle investora. Na stavbě se provede očištění poškozených ploch a tyto plochy se opatří kompletním nátěrem. Styčné plochy před provedením přípojů musí být očištěny a odmaštěny.</v>
      </c>
      <c r="BB45" s="141"/>
      <c r="BC45" s="141"/>
      <c r="BD45" s="141"/>
      <c r="BE45" s="141"/>
      <c r="BF45" s="141"/>
      <c r="BG45" s="141"/>
      <c r="BH45" s="141"/>
    </row>
    <row r="46" spans="1:60" outlineLevel="2" x14ac:dyDescent="0.2">
      <c r="A46" s="148"/>
      <c r="B46" s="149"/>
      <c r="C46" s="182" t="s">
        <v>974</v>
      </c>
      <c r="D46" s="154"/>
      <c r="E46" s="155">
        <v>1224.8</v>
      </c>
      <c r="F46" s="152"/>
      <c r="G46" s="152"/>
      <c r="H46" s="152"/>
      <c r="I46" s="152"/>
      <c r="J46" s="152"/>
      <c r="K46" s="152"/>
      <c r="L46" s="152"/>
      <c r="M46" s="152"/>
      <c r="N46" s="151"/>
      <c r="O46" s="151"/>
      <c r="P46" s="151"/>
      <c r="Q46" s="151"/>
      <c r="R46" s="152"/>
      <c r="S46" s="152"/>
      <c r="T46" s="152"/>
      <c r="U46" s="152"/>
      <c r="V46" s="152"/>
      <c r="W46" s="152"/>
      <c r="X46" s="152"/>
      <c r="Y46" s="152"/>
      <c r="Z46" s="141"/>
      <c r="AA46" s="141"/>
      <c r="AB46" s="141"/>
      <c r="AC46" s="141"/>
      <c r="AD46" s="141"/>
      <c r="AE46" s="141"/>
      <c r="AF46" s="141"/>
      <c r="AG46" s="141" t="s">
        <v>241</v>
      </c>
      <c r="AH46" s="141">
        <v>0</v>
      </c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</row>
    <row r="47" spans="1:60" ht="22.5" outlineLevel="1" x14ac:dyDescent="0.2">
      <c r="A47" s="164">
        <v>16</v>
      </c>
      <c r="B47" s="165" t="s">
        <v>1007</v>
      </c>
      <c r="C47" s="181" t="s">
        <v>1008</v>
      </c>
      <c r="D47" s="166" t="s">
        <v>494</v>
      </c>
      <c r="E47" s="167">
        <v>3823.1</v>
      </c>
      <c r="F47" s="168"/>
      <c r="G47" s="169">
        <f>ROUND(E47*F47,2)</f>
        <v>0</v>
      </c>
      <c r="H47" s="168"/>
      <c r="I47" s="169">
        <f>ROUND(E47*H47,2)</f>
        <v>0</v>
      </c>
      <c r="J47" s="168"/>
      <c r="K47" s="169">
        <f>ROUND(E47*J47,2)</f>
        <v>0</v>
      </c>
      <c r="L47" s="169">
        <v>21</v>
      </c>
      <c r="M47" s="169">
        <f>G47*(1+L47/100)</f>
        <v>0</v>
      </c>
      <c r="N47" s="167">
        <v>0</v>
      </c>
      <c r="O47" s="167">
        <f>ROUND(E47*N47,2)</f>
        <v>0</v>
      </c>
      <c r="P47" s="167">
        <v>0</v>
      </c>
      <c r="Q47" s="167">
        <f>ROUND(E47*P47,2)</f>
        <v>0</v>
      </c>
      <c r="R47" s="169"/>
      <c r="S47" s="169" t="s">
        <v>267</v>
      </c>
      <c r="T47" s="170" t="s">
        <v>275</v>
      </c>
      <c r="U47" s="152">
        <v>0</v>
      </c>
      <c r="V47" s="152">
        <f>ROUND(E47*U47,2)</f>
        <v>0</v>
      </c>
      <c r="W47" s="152"/>
      <c r="X47" s="152" t="s">
        <v>276</v>
      </c>
      <c r="Y47" s="152" t="s">
        <v>236</v>
      </c>
      <c r="Z47" s="141"/>
      <c r="AA47" s="141"/>
      <c r="AB47" s="141"/>
      <c r="AC47" s="141"/>
      <c r="AD47" s="141"/>
      <c r="AE47" s="141"/>
      <c r="AF47" s="141"/>
      <c r="AG47" s="141" t="s">
        <v>277</v>
      </c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</row>
    <row r="48" spans="1:60" ht="56.25" outlineLevel="2" x14ac:dyDescent="0.2">
      <c r="A48" s="148"/>
      <c r="B48" s="149"/>
      <c r="C48" s="253" t="s">
        <v>994</v>
      </c>
      <c r="D48" s="254"/>
      <c r="E48" s="254"/>
      <c r="F48" s="254"/>
      <c r="G48" s="254"/>
      <c r="H48" s="152"/>
      <c r="I48" s="152"/>
      <c r="J48" s="152"/>
      <c r="K48" s="152"/>
      <c r="L48" s="152"/>
      <c r="M48" s="152"/>
      <c r="N48" s="151"/>
      <c r="O48" s="151"/>
      <c r="P48" s="151"/>
      <c r="Q48" s="151"/>
      <c r="R48" s="152"/>
      <c r="S48" s="152"/>
      <c r="T48" s="152"/>
      <c r="U48" s="152"/>
      <c r="V48" s="152"/>
      <c r="W48" s="152"/>
      <c r="X48" s="152"/>
      <c r="Y48" s="152"/>
      <c r="Z48" s="141"/>
      <c r="AA48" s="141"/>
      <c r="AB48" s="141"/>
      <c r="AC48" s="141"/>
      <c r="AD48" s="141"/>
      <c r="AE48" s="141"/>
      <c r="AF48" s="141"/>
      <c r="AG48" s="141" t="s">
        <v>246</v>
      </c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71" t="str">
        <f>C48</f>
        <v>Stupeň korozní agresivity prostředí je C3M dle ČSN ISO 9223, ČSN ISO 9224, ČSN EN ISO 12944-2, životnost OK se předpokládá 15 let. Je navržena protikorozní ochrana nátěrovým systémem o celkové nominální tloušťce 160 µm dle ČSN EN ISO 12944 na povrch Sa2 1/2 připravený otryskáním dle ČSN EN ISO 8504-2. Kompletní nátěrový systém bude proveden v dílně v barevném odstínu dle investora. Na stavbě se provede očištění poškozených ploch a tyto plochy se opatří kompletním nátěrem. Styčné plochy před provedením přípojů musí být očištěny a odmaštěny.</v>
      </c>
      <c r="BB48" s="141"/>
      <c r="BC48" s="141"/>
      <c r="BD48" s="141"/>
      <c r="BE48" s="141"/>
      <c r="BF48" s="141"/>
      <c r="BG48" s="141"/>
      <c r="BH48" s="141"/>
    </row>
    <row r="49" spans="1:60" outlineLevel="2" x14ac:dyDescent="0.2">
      <c r="A49" s="148"/>
      <c r="B49" s="149"/>
      <c r="C49" s="182" t="s">
        <v>977</v>
      </c>
      <c r="D49" s="154"/>
      <c r="E49" s="155">
        <v>3823.1</v>
      </c>
      <c r="F49" s="152"/>
      <c r="G49" s="152"/>
      <c r="H49" s="152"/>
      <c r="I49" s="152"/>
      <c r="J49" s="152"/>
      <c r="K49" s="152"/>
      <c r="L49" s="152"/>
      <c r="M49" s="152"/>
      <c r="N49" s="151"/>
      <c r="O49" s="151"/>
      <c r="P49" s="151"/>
      <c r="Q49" s="151"/>
      <c r="R49" s="152"/>
      <c r="S49" s="152"/>
      <c r="T49" s="152"/>
      <c r="U49" s="152"/>
      <c r="V49" s="152"/>
      <c r="W49" s="152"/>
      <c r="X49" s="152"/>
      <c r="Y49" s="152"/>
      <c r="Z49" s="141"/>
      <c r="AA49" s="141"/>
      <c r="AB49" s="141"/>
      <c r="AC49" s="141"/>
      <c r="AD49" s="141"/>
      <c r="AE49" s="141"/>
      <c r="AF49" s="141"/>
      <c r="AG49" s="141" t="s">
        <v>241</v>
      </c>
      <c r="AH49" s="141">
        <v>0</v>
      </c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</row>
    <row r="50" spans="1:60" ht="22.5" outlineLevel="1" x14ac:dyDescent="0.2">
      <c r="A50" s="164">
        <v>17</v>
      </c>
      <c r="B50" s="165" t="s">
        <v>1009</v>
      </c>
      <c r="C50" s="181" t="s">
        <v>1010</v>
      </c>
      <c r="D50" s="166" t="s">
        <v>494</v>
      </c>
      <c r="E50" s="167">
        <v>48212.800000000003</v>
      </c>
      <c r="F50" s="168"/>
      <c r="G50" s="169">
        <f>ROUND(E50*F50,2)</f>
        <v>0</v>
      </c>
      <c r="H50" s="168"/>
      <c r="I50" s="169">
        <f>ROUND(E50*H50,2)</f>
        <v>0</v>
      </c>
      <c r="J50" s="168"/>
      <c r="K50" s="169">
        <f>ROUND(E50*J50,2)</f>
        <v>0</v>
      </c>
      <c r="L50" s="169">
        <v>21</v>
      </c>
      <c r="M50" s="169">
        <f>G50*(1+L50/100)</f>
        <v>0</v>
      </c>
      <c r="N50" s="167">
        <v>0</v>
      </c>
      <c r="O50" s="167">
        <f>ROUND(E50*N50,2)</f>
        <v>0</v>
      </c>
      <c r="P50" s="167">
        <v>0</v>
      </c>
      <c r="Q50" s="167">
        <f>ROUND(E50*P50,2)</f>
        <v>0</v>
      </c>
      <c r="R50" s="169"/>
      <c r="S50" s="169" t="s">
        <v>267</v>
      </c>
      <c r="T50" s="170" t="s">
        <v>275</v>
      </c>
      <c r="U50" s="152">
        <v>0</v>
      </c>
      <c r="V50" s="152">
        <f>ROUND(E50*U50,2)</f>
        <v>0</v>
      </c>
      <c r="W50" s="152"/>
      <c r="X50" s="152" t="s">
        <v>276</v>
      </c>
      <c r="Y50" s="152" t="s">
        <v>236</v>
      </c>
      <c r="Z50" s="141"/>
      <c r="AA50" s="141"/>
      <c r="AB50" s="141"/>
      <c r="AC50" s="141"/>
      <c r="AD50" s="141"/>
      <c r="AE50" s="141"/>
      <c r="AF50" s="141"/>
      <c r="AG50" s="141" t="s">
        <v>277</v>
      </c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</row>
    <row r="51" spans="1:60" ht="56.25" outlineLevel="2" x14ac:dyDescent="0.2">
      <c r="A51" s="148"/>
      <c r="B51" s="149"/>
      <c r="C51" s="253" t="s">
        <v>994</v>
      </c>
      <c r="D51" s="254"/>
      <c r="E51" s="254"/>
      <c r="F51" s="254"/>
      <c r="G51" s="254"/>
      <c r="H51" s="152"/>
      <c r="I51" s="152"/>
      <c r="J51" s="152"/>
      <c r="K51" s="152"/>
      <c r="L51" s="152"/>
      <c r="M51" s="152"/>
      <c r="N51" s="151"/>
      <c r="O51" s="151"/>
      <c r="P51" s="151"/>
      <c r="Q51" s="151"/>
      <c r="R51" s="152"/>
      <c r="S51" s="152"/>
      <c r="T51" s="152"/>
      <c r="U51" s="152"/>
      <c r="V51" s="152"/>
      <c r="W51" s="152"/>
      <c r="X51" s="152"/>
      <c r="Y51" s="152"/>
      <c r="Z51" s="141"/>
      <c r="AA51" s="141"/>
      <c r="AB51" s="141"/>
      <c r="AC51" s="141"/>
      <c r="AD51" s="141"/>
      <c r="AE51" s="141"/>
      <c r="AF51" s="141"/>
      <c r="AG51" s="141" t="s">
        <v>246</v>
      </c>
      <c r="AH51" s="141"/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71" t="str">
        <f>C51</f>
        <v>Stupeň korozní agresivity prostředí je C3M dle ČSN ISO 9223, ČSN ISO 9224, ČSN EN ISO 12944-2, životnost OK se předpokládá 15 let. Je navržena protikorozní ochrana nátěrovým systémem o celkové nominální tloušťce 160 µm dle ČSN EN ISO 12944 na povrch Sa2 1/2 připravený otryskáním dle ČSN EN ISO 8504-2. Kompletní nátěrový systém bude proveden v dílně v barevném odstínu dle investora. Na stavbě se provede očištění poškozených ploch a tyto plochy se opatří kompletním nátěrem. Styčné plochy před provedením přípojů musí být očištěny a odmaštěny.</v>
      </c>
      <c r="BB51" s="141"/>
      <c r="BC51" s="141"/>
      <c r="BD51" s="141"/>
      <c r="BE51" s="141"/>
      <c r="BF51" s="141"/>
      <c r="BG51" s="141"/>
      <c r="BH51" s="141"/>
    </row>
    <row r="52" spans="1:60" outlineLevel="2" x14ac:dyDescent="0.2">
      <c r="A52" s="148"/>
      <c r="B52" s="149"/>
      <c r="C52" s="182" t="s">
        <v>982</v>
      </c>
      <c r="D52" s="154"/>
      <c r="E52" s="155">
        <v>48212.800000000003</v>
      </c>
      <c r="F52" s="152"/>
      <c r="G52" s="152"/>
      <c r="H52" s="152"/>
      <c r="I52" s="152"/>
      <c r="J52" s="152"/>
      <c r="K52" s="152"/>
      <c r="L52" s="152"/>
      <c r="M52" s="152"/>
      <c r="N52" s="151"/>
      <c r="O52" s="151"/>
      <c r="P52" s="151"/>
      <c r="Q52" s="151"/>
      <c r="R52" s="152"/>
      <c r="S52" s="152"/>
      <c r="T52" s="152"/>
      <c r="U52" s="152"/>
      <c r="V52" s="152"/>
      <c r="W52" s="152"/>
      <c r="X52" s="152"/>
      <c r="Y52" s="152"/>
      <c r="Z52" s="141"/>
      <c r="AA52" s="141"/>
      <c r="AB52" s="141"/>
      <c r="AC52" s="141"/>
      <c r="AD52" s="141"/>
      <c r="AE52" s="141"/>
      <c r="AF52" s="141"/>
      <c r="AG52" s="141" t="s">
        <v>241</v>
      </c>
      <c r="AH52" s="141">
        <v>0</v>
      </c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</row>
    <row r="53" spans="1:60" ht="22.5" outlineLevel="1" x14ac:dyDescent="0.2">
      <c r="A53" s="164">
        <v>18</v>
      </c>
      <c r="B53" s="165" t="s">
        <v>1011</v>
      </c>
      <c r="C53" s="181" t="s">
        <v>1012</v>
      </c>
      <c r="D53" s="166" t="s">
        <v>494</v>
      </c>
      <c r="E53" s="167">
        <v>6497.6</v>
      </c>
      <c r="F53" s="168"/>
      <c r="G53" s="169">
        <f>ROUND(E53*F53,2)</f>
        <v>0</v>
      </c>
      <c r="H53" s="168"/>
      <c r="I53" s="169">
        <f>ROUND(E53*H53,2)</f>
        <v>0</v>
      </c>
      <c r="J53" s="168"/>
      <c r="K53" s="169">
        <f>ROUND(E53*J53,2)</f>
        <v>0</v>
      </c>
      <c r="L53" s="169">
        <v>21</v>
      </c>
      <c r="M53" s="169">
        <f>G53*(1+L53/100)</f>
        <v>0</v>
      </c>
      <c r="N53" s="167">
        <v>0</v>
      </c>
      <c r="O53" s="167">
        <f>ROUND(E53*N53,2)</f>
        <v>0</v>
      </c>
      <c r="P53" s="167">
        <v>0</v>
      </c>
      <c r="Q53" s="167">
        <f>ROUND(E53*P53,2)</f>
        <v>0</v>
      </c>
      <c r="R53" s="169"/>
      <c r="S53" s="169" t="s">
        <v>267</v>
      </c>
      <c r="T53" s="170" t="s">
        <v>275</v>
      </c>
      <c r="U53" s="152">
        <v>0</v>
      </c>
      <c r="V53" s="152">
        <f>ROUND(E53*U53,2)</f>
        <v>0</v>
      </c>
      <c r="W53" s="152"/>
      <c r="X53" s="152" t="s">
        <v>276</v>
      </c>
      <c r="Y53" s="152" t="s">
        <v>236</v>
      </c>
      <c r="Z53" s="141"/>
      <c r="AA53" s="141"/>
      <c r="AB53" s="141"/>
      <c r="AC53" s="141"/>
      <c r="AD53" s="141"/>
      <c r="AE53" s="141"/>
      <c r="AF53" s="141"/>
      <c r="AG53" s="141" t="s">
        <v>277</v>
      </c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</row>
    <row r="54" spans="1:60" ht="56.25" outlineLevel="2" x14ac:dyDescent="0.2">
      <c r="A54" s="148"/>
      <c r="B54" s="149"/>
      <c r="C54" s="253" t="s">
        <v>994</v>
      </c>
      <c r="D54" s="254"/>
      <c r="E54" s="254"/>
      <c r="F54" s="254"/>
      <c r="G54" s="254"/>
      <c r="H54" s="152"/>
      <c r="I54" s="152"/>
      <c r="J54" s="152"/>
      <c r="K54" s="152"/>
      <c r="L54" s="152"/>
      <c r="M54" s="152"/>
      <c r="N54" s="151"/>
      <c r="O54" s="151"/>
      <c r="P54" s="151"/>
      <c r="Q54" s="151"/>
      <c r="R54" s="152"/>
      <c r="S54" s="152"/>
      <c r="T54" s="152"/>
      <c r="U54" s="152"/>
      <c r="V54" s="152"/>
      <c r="W54" s="152"/>
      <c r="X54" s="152"/>
      <c r="Y54" s="152"/>
      <c r="Z54" s="141"/>
      <c r="AA54" s="141"/>
      <c r="AB54" s="141"/>
      <c r="AC54" s="141"/>
      <c r="AD54" s="141"/>
      <c r="AE54" s="141"/>
      <c r="AF54" s="141"/>
      <c r="AG54" s="141" t="s">
        <v>246</v>
      </c>
      <c r="AH54" s="141"/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71" t="str">
        <f>C54</f>
        <v>Stupeň korozní agresivity prostředí je C3M dle ČSN ISO 9223, ČSN ISO 9224, ČSN EN ISO 12944-2, životnost OK se předpokládá 15 let. Je navržena protikorozní ochrana nátěrovým systémem o celkové nominální tloušťce 160 µm dle ČSN EN ISO 12944 na povrch Sa2 1/2 připravený otryskáním dle ČSN EN ISO 8504-2. Kompletní nátěrový systém bude proveden v dílně v barevném odstínu dle investora. Na stavbě se provede očištění poškozených ploch a tyto plochy se opatří kompletním nátěrem. Styčné plochy před provedením přípojů musí být očištěny a odmaštěny.</v>
      </c>
      <c r="BB54" s="141"/>
      <c r="BC54" s="141"/>
      <c r="BD54" s="141"/>
      <c r="BE54" s="141"/>
      <c r="BF54" s="141"/>
      <c r="BG54" s="141"/>
      <c r="BH54" s="141"/>
    </row>
    <row r="55" spans="1:60" outlineLevel="2" x14ac:dyDescent="0.2">
      <c r="A55" s="148"/>
      <c r="B55" s="149"/>
      <c r="C55" s="182" t="s">
        <v>985</v>
      </c>
      <c r="D55" s="154"/>
      <c r="E55" s="155">
        <v>6497.6</v>
      </c>
      <c r="F55" s="152"/>
      <c r="G55" s="152"/>
      <c r="H55" s="152"/>
      <c r="I55" s="152"/>
      <c r="J55" s="152"/>
      <c r="K55" s="152"/>
      <c r="L55" s="152"/>
      <c r="M55" s="152"/>
      <c r="N55" s="151"/>
      <c r="O55" s="151"/>
      <c r="P55" s="151"/>
      <c r="Q55" s="151"/>
      <c r="R55" s="152"/>
      <c r="S55" s="152"/>
      <c r="T55" s="152"/>
      <c r="U55" s="152"/>
      <c r="V55" s="152"/>
      <c r="W55" s="152"/>
      <c r="X55" s="152"/>
      <c r="Y55" s="152"/>
      <c r="Z55" s="141"/>
      <c r="AA55" s="141"/>
      <c r="AB55" s="141"/>
      <c r="AC55" s="141"/>
      <c r="AD55" s="141"/>
      <c r="AE55" s="141"/>
      <c r="AF55" s="141"/>
      <c r="AG55" s="141" t="s">
        <v>241</v>
      </c>
      <c r="AH55" s="141">
        <v>0</v>
      </c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41"/>
      <c r="BF55" s="141"/>
      <c r="BG55" s="141"/>
      <c r="BH55" s="141"/>
    </row>
    <row r="56" spans="1:60" ht="22.5" outlineLevel="1" x14ac:dyDescent="0.2">
      <c r="A56" s="164">
        <v>19</v>
      </c>
      <c r="B56" s="165" t="s">
        <v>1013</v>
      </c>
      <c r="C56" s="181" t="s">
        <v>1014</v>
      </c>
      <c r="D56" s="166" t="s">
        <v>494</v>
      </c>
      <c r="E56" s="167">
        <v>86304</v>
      </c>
      <c r="F56" s="168"/>
      <c r="G56" s="169">
        <f>ROUND(E56*F56,2)</f>
        <v>0</v>
      </c>
      <c r="H56" s="168"/>
      <c r="I56" s="169">
        <f>ROUND(E56*H56,2)</f>
        <v>0</v>
      </c>
      <c r="J56" s="168"/>
      <c r="K56" s="169">
        <f>ROUND(E56*J56,2)</f>
        <v>0</v>
      </c>
      <c r="L56" s="169">
        <v>21</v>
      </c>
      <c r="M56" s="169">
        <f>G56*(1+L56/100)</f>
        <v>0</v>
      </c>
      <c r="N56" s="167">
        <v>0</v>
      </c>
      <c r="O56" s="167">
        <f>ROUND(E56*N56,2)</f>
        <v>0</v>
      </c>
      <c r="P56" s="167">
        <v>0</v>
      </c>
      <c r="Q56" s="167">
        <f>ROUND(E56*P56,2)</f>
        <v>0</v>
      </c>
      <c r="R56" s="169"/>
      <c r="S56" s="169" t="s">
        <v>267</v>
      </c>
      <c r="T56" s="170" t="s">
        <v>275</v>
      </c>
      <c r="U56" s="152">
        <v>0</v>
      </c>
      <c r="V56" s="152">
        <f>ROUND(E56*U56,2)</f>
        <v>0</v>
      </c>
      <c r="W56" s="152"/>
      <c r="X56" s="152" t="s">
        <v>276</v>
      </c>
      <c r="Y56" s="152" t="s">
        <v>236</v>
      </c>
      <c r="Z56" s="141"/>
      <c r="AA56" s="141"/>
      <c r="AB56" s="141"/>
      <c r="AC56" s="141"/>
      <c r="AD56" s="141"/>
      <c r="AE56" s="141"/>
      <c r="AF56" s="141"/>
      <c r="AG56" s="141" t="s">
        <v>277</v>
      </c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/>
      <c r="BG56" s="141"/>
      <c r="BH56" s="141"/>
    </row>
    <row r="57" spans="1:60" ht="56.25" outlineLevel="2" x14ac:dyDescent="0.2">
      <c r="A57" s="148"/>
      <c r="B57" s="149"/>
      <c r="C57" s="253" t="s">
        <v>994</v>
      </c>
      <c r="D57" s="254"/>
      <c r="E57" s="254"/>
      <c r="F57" s="254"/>
      <c r="G57" s="254"/>
      <c r="H57" s="152"/>
      <c r="I57" s="152"/>
      <c r="J57" s="152"/>
      <c r="K57" s="152"/>
      <c r="L57" s="152"/>
      <c r="M57" s="152"/>
      <c r="N57" s="151"/>
      <c r="O57" s="151"/>
      <c r="P57" s="151"/>
      <c r="Q57" s="151"/>
      <c r="R57" s="152"/>
      <c r="S57" s="152"/>
      <c r="T57" s="152"/>
      <c r="U57" s="152"/>
      <c r="V57" s="152"/>
      <c r="W57" s="152"/>
      <c r="X57" s="152"/>
      <c r="Y57" s="152"/>
      <c r="Z57" s="141"/>
      <c r="AA57" s="141"/>
      <c r="AB57" s="141"/>
      <c r="AC57" s="141"/>
      <c r="AD57" s="141"/>
      <c r="AE57" s="141"/>
      <c r="AF57" s="141"/>
      <c r="AG57" s="141" t="s">
        <v>246</v>
      </c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71" t="str">
        <f>C57</f>
        <v>Stupeň korozní agresivity prostředí je C3M dle ČSN ISO 9223, ČSN ISO 9224, ČSN EN ISO 12944-2, životnost OK se předpokládá 15 let. Je navržena protikorozní ochrana nátěrovým systémem o celkové nominální tloušťce 160 µm dle ČSN EN ISO 12944 na povrch Sa2 1/2 připravený otryskáním dle ČSN EN ISO 8504-2. Kompletní nátěrový systém bude proveden v dílně v barevném odstínu dle investora. Na stavbě se provede očištění poškozených ploch a tyto plochy se opatří kompletním nátěrem. Styčné plochy před provedením přípojů musí být očištěny a odmaštěny.</v>
      </c>
      <c r="BB57" s="141"/>
      <c r="BC57" s="141"/>
      <c r="BD57" s="141"/>
      <c r="BE57" s="141"/>
      <c r="BF57" s="141"/>
      <c r="BG57" s="141"/>
      <c r="BH57" s="141"/>
    </row>
    <row r="58" spans="1:60" outlineLevel="2" x14ac:dyDescent="0.2">
      <c r="A58" s="148"/>
      <c r="B58" s="149"/>
      <c r="C58" s="182" t="s">
        <v>988</v>
      </c>
      <c r="D58" s="154"/>
      <c r="E58" s="155">
        <v>86304</v>
      </c>
      <c r="F58" s="152"/>
      <c r="G58" s="152"/>
      <c r="H58" s="152"/>
      <c r="I58" s="152"/>
      <c r="J58" s="152"/>
      <c r="K58" s="152"/>
      <c r="L58" s="152"/>
      <c r="M58" s="152"/>
      <c r="N58" s="151"/>
      <c r="O58" s="151"/>
      <c r="P58" s="151"/>
      <c r="Q58" s="151"/>
      <c r="R58" s="152"/>
      <c r="S58" s="152"/>
      <c r="T58" s="152"/>
      <c r="U58" s="152"/>
      <c r="V58" s="152"/>
      <c r="W58" s="152"/>
      <c r="X58" s="152"/>
      <c r="Y58" s="152"/>
      <c r="Z58" s="141"/>
      <c r="AA58" s="141"/>
      <c r="AB58" s="141"/>
      <c r="AC58" s="141"/>
      <c r="AD58" s="141"/>
      <c r="AE58" s="141"/>
      <c r="AF58" s="141"/>
      <c r="AG58" s="141" t="s">
        <v>241</v>
      </c>
      <c r="AH58" s="141">
        <v>0</v>
      </c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/>
      <c r="BG58" s="141"/>
      <c r="BH58" s="141"/>
    </row>
    <row r="59" spans="1:60" ht="22.5" outlineLevel="1" x14ac:dyDescent="0.2">
      <c r="A59" s="164">
        <v>20</v>
      </c>
      <c r="B59" s="165" t="s">
        <v>1015</v>
      </c>
      <c r="C59" s="181" t="s">
        <v>1016</v>
      </c>
      <c r="D59" s="166" t="s">
        <v>494</v>
      </c>
      <c r="E59" s="167">
        <v>23117.4</v>
      </c>
      <c r="F59" s="168"/>
      <c r="G59" s="169">
        <f>ROUND(E59*F59,2)</f>
        <v>0</v>
      </c>
      <c r="H59" s="168"/>
      <c r="I59" s="169">
        <f>ROUND(E59*H59,2)</f>
        <v>0</v>
      </c>
      <c r="J59" s="168"/>
      <c r="K59" s="169">
        <f>ROUND(E59*J59,2)</f>
        <v>0</v>
      </c>
      <c r="L59" s="169">
        <v>21</v>
      </c>
      <c r="M59" s="169">
        <f>G59*(1+L59/100)</f>
        <v>0</v>
      </c>
      <c r="N59" s="167">
        <v>0</v>
      </c>
      <c r="O59" s="167">
        <f>ROUND(E59*N59,2)</f>
        <v>0</v>
      </c>
      <c r="P59" s="167">
        <v>0</v>
      </c>
      <c r="Q59" s="167">
        <f>ROUND(E59*P59,2)</f>
        <v>0</v>
      </c>
      <c r="R59" s="169"/>
      <c r="S59" s="169" t="s">
        <v>267</v>
      </c>
      <c r="T59" s="170" t="s">
        <v>275</v>
      </c>
      <c r="U59" s="152">
        <v>0</v>
      </c>
      <c r="V59" s="152">
        <f>ROUND(E59*U59,2)</f>
        <v>0</v>
      </c>
      <c r="W59" s="152"/>
      <c r="X59" s="152" t="s">
        <v>276</v>
      </c>
      <c r="Y59" s="152" t="s">
        <v>236</v>
      </c>
      <c r="Z59" s="141"/>
      <c r="AA59" s="141"/>
      <c r="AB59" s="141"/>
      <c r="AC59" s="141"/>
      <c r="AD59" s="141"/>
      <c r="AE59" s="141"/>
      <c r="AF59" s="141"/>
      <c r="AG59" s="141" t="s">
        <v>277</v>
      </c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/>
      <c r="BG59" s="141"/>
      <c r="BH59" s="141"/>
    </row>
    <row r="60" spans="1:60" ht="56.25" outlineLevel="2" x14ac:dyDescent="0.2">
      <c r="A60" s="148"/>
      <c r="B60" s="149"/>
      <c r="C60" s="253" t="s">
        <v>994</v>
      </c>
      <c r="D60" s="254"/>
      <c r="E60" s="254"/>
      <c r="F60" s="254"/>
      <c r="G60" s="254"/>
      <c r="H60" s="152"/>
      <c r="I60" s="152"/>
      <c r="J60" s="152"/>
      <c r="K60" s="152"/>
      <c r="L60" s="152"/>
      <c r="M60" s="152"/>
      <c r="N60" s="151"/>
      <c r="O60" s="151"/>
      <c r="P60" s="151"/>
      <c r="Q60" s="151"/>
      <c r="R60" s="152"/>
      <c r="S60" s="152"/>
      <c r="T60" s="152"/>
      <c r="U60" s="152"/>
      <c r="V60" s="152"/>
      <c r="W60" s="152"/>
      <c r="X60" s="152"/>
      <c r="Y60" s="152"/>
      <c r="Z60" s="141"/>
      <c r="AA60" s="141"/>
      <c r="AB60" s="141"/>
      <c r="AC60" s="141"/>
      <c r="AD60" s="141"/>
      <c r="AE60" s="141"/>
      <c r="AF60" s="141"/>
      <c r="AG60" s="141" t="s">
        <v>246</v>
      </c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71" t="str">
        <f>C60</f>
        <v>Stupeň korozní agresivity prostředí je C3M dle ČSN ISO 9223, ČSN ISO 9224, ČSN EN ISO 12944-2, životnost OK se předpokládá 15 let. Je navržena protikorozní ochrana nátěrovým systémem o celkové nominální tloušťce 160 µm dle ČSN EN ISO 12944 na povrch Sa2 1/2 připravený otryskáním dle ČSN EN ISO 8504-2. Kompletní nátěrový systém bude proveden v dílně v barevném odstínu dle investora. Na stavbě se provede očištění poškozených ploch a tyto plochy se opatří kompletním nátěrem. Styčné plochy před provedením přípojů musí být očištěny a odmaštěny.</v>
      </c>
      <c r="BB60" s="141"/>
      <c r="BC60" s="141"/>
      <c r="BD60" s="141"/>
      <c r="BE60" s="141"/>
      <c r="BF60" s="141"/>
      <c r="BG60" s="141"/>
      <c r="BH60" s="141"/>
    </row>
    <row r="61" spans="1:60" outlineLevel="2" x14ac:dyDescent="0.2">
      <c r="A61" s="148"/>
      <c r="B61" s="149"/>
      <c r="C61" s="182" t="s">
        <v>991</v>
      </c>
      <c r="D61" s="154"/>
      <c r="E61" s="155">
        <v>23117.4</v>
      </c>
      <c r="F61" s="152"/>
      <c r="G61" s="152"/>
      <c r="H61" s="152"/>
      <c r="I61" s="152"/>
      <c r="J61" s="152"/>
      <c r="K61" s="152"/>
      <c r="L61" s="152"/>
      <c r="M61" s="152"/>
      <c r="N61" s="151"/>
      <c r="O61" s="151"/>
      <c r="P61" s="151"/>
      <c r="Q61" s="151"/>
      <c r="R61" s="152"/>
      <c r="S61" s="152"/>
      <c r="T61" s="152"/>
      <c r="U61" s="152"/>
      <c r="V61" s="152"/>
      <c r="W61" s="152"/>
      <c r="X61" s="152"/>
      <c r="Y61" s="152"/>
      <c r="Z61" s="141"/>
      <c r="AA61" s="141"/>
      <c r="AB61" s="141"/>
      <c r="AC61" s="141"/>
      <c r="AD61" s="141"/>
      <c r="AE61" s="141"/>
      <c r="AF61" s="141"/>
      <c r="AG61" s="141" t="s">
        <v>241</v>
      </c>
      <c r="AH61" s="141">
        <v>0</v>
      </c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1"/>
      <c r="BE61" s="141"/>
      <c r="BF61" s="141"/>
      <c r="BG61" s="141"/>
      <c r="BH61" s="141"/>
    </row>
    <row r="62" spans="1:60" x14ac:dyDescent="0.2">
      <c r="A62" s="157" t="s">
        <v>228</v>
      </c>
      <c r="B62" s="158" t="s">
        <v>199</v>
      </c>
      <c r="C62" s="180" t="s">
        <v>26</v>
      </c>
      <c r="D62" s="159"/>
      <c r="E62" s="160"/>
      <c r="F62" s="161"/>
      <c r="G62" s="161">
        <f>SUMIF(AG63:AG68,"&lt;&gt;NOR",G63:G68)</f>
        <v>0</v>
      </c>
      <c r="H62" s="161"/>
      <c r="I62" s="161">
        <f>SUM(I63:I68)</f>
        <v>0</v>
      </c>
      <c r="J62" s="161"/>
      <c r="K62" s="161">
        <f>SUM(K63:K68)</f>
        <v>0</v>
      </c>
      <c r="L62" s="161"/>
      <c r="M62" s="161">
        <f>SUM(M63:M68)</f>
        <v>0</v>
      </c>
      <c r="N62" s="160"/>
      <c r="O62" s="160">
        <f>SUM(O63:O68)</f>
        <v>0</v>
      </c>
      <c r="P62" s="160"/>
      <c r="Q62" s="160">
        <f>SUM(Q63:Q68)</f>
        <v>0</v>
      </c>
      <c r="R62" s="161"/>
      <c r="S62" s="161"/>
      <c r="T62" s="162"/>
      <c r="U62" s="156"/>
      <c r="V62" s="156">
        <f>SUM(V63:V68)</f>
        <v>0</v>
      </c>
      <c r="W62" s="156"/>
      <c r="X62" s="156"/>
      <c r="Y62" s="156"/>
      <c r="AG62" t="s">
        <v>229</v>
      </c>
    </row>
    <row r="63" spans="1:60" outlineLevel="1" x14ac:dyDescent="0.2">
      <c r="A63" s="164">
        <v>21</v>
      </c>
      <c r="B63" s="165" t="s">
        <v>549</v>
      </c>
      <c r="C63" s="181" t="s">
        <v>550</v>
      </c>
      <c r="D63" s="166" t="s">
        <v>551</v>
      </c>
      <c r="E63" s="167">
        <v>1</v>
      </c>
      <c r="F63" s="168"/>
      <c r="G63" s="169">
        <f>ROUND(E63*F63,2)</f>
        <v>0</v>
      </c>
      <c r="H63" s="168"/>
      <c r="I63" s="169">
        <f>ROUND(E63*H63,2)</f>
        <v>0</v>
      </c>
      <c r="J63" s="168"/>
      <c r="K63" s="169">
        <f>ROUND(E63*J63,2)</f>
        <v>0</v>
      </c>
      <c r="L63" s="169">
        <v>21</v>
      </c>
      <c r="M63" s="169">
        <f>G63*(1+L63/100)</f>
        <v>0</v>
      </c>
      <c r="N63" s="167">
        <v>0</v>
      </c>
      <c r="O63" s="167">
        <f>ROUND(E63*N63,2)</f>
        <v>0</v>
      </c>
      <c r="P63" s="167">
        <v>0</v>
      </c>
      <c r="Q63" s="167">
        <f>ROUND(E63*P63,2)</f>
        <v>0</v>
      </c>
      <c r="R63" s="169"/>
      <c r="S63" s="169" t="s">
        <v>234</v>
      </c>
      <c r="T63" s="170" t="s">
        <v>275</v>
      </c>
      <c r="U63" s="152">
        <v>0</v>
      </c>
      <c r="V63" s="152">
        <f>ROUND(E63*U63,2)</f>
        <v>0</v>
      </c>
      <c r="W63" s="152"/>
      <c r="X63" s="152" t="s">
        <v>552</v>
      </c>
      <c r="Y63" s="152" t="s">
        <v>236</v>
      </c>
      <c r="Z63" s="141"/>
      <c r="AA63" s="141"/>
      <c r="AB63" s="141"/>
      <c r="AC63" s="141"/>
      <c r="AD63" s="141"/>
      <c r="AE63" s="141"/>
      <c r="AF63" s="141"/>
      <c r="AG63" s="141" t="s">
        <v>553</v>
      </c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1"/>
      <c r="BC63" s="141"/>
      <c r="BD63" s="141"/>
      <c r="BE63" s="141"/>
      <c r="BF63" s="141"/>
      <c r="BG63" s="141"/>
      <c r="BH63" s="141"/>
    </row>
    <row r="64" spans="1:60" ht="22.5" outlineLevel="2" x14ac:dyDescent="0.2">
      <c r="A64" s="148"/>
      <c r="B64" s="149"/>
      <c r="C64" s="253" t="s">
        <v>554</v>
      </c>
      <c r="D64" s="254"/>
      <c r="E64" s="254"/>
      <c r="F64" s="254"/>
      <c r="G64" s="254"/>
      <c r="H64" s="152"/>
      <c r="I64" s="152"/>
      <c r="J64" s="152"/>
      <c r="K64" s="152"/>
      <c r="L64" s="152"/>
      <c r="M64" s="152"/>
      <c r="N64" s="151"/>
      <c r="O64" s="151"/>
      <c r="P64" s="151"/>
      <c r="Q64" s="151"/>
      <c r="R64" s="152"/>
      <c r="S64" s="152"/>
      <c r="T64" s="152"/>
      <c r="U64" s="152"/>
      <c r="V64" s="152"/>
      <c r="W64" s="152"/>
      <c r="X64" s="152"/>
      <c r="Y64" s="152"/>
      <c r="Z64" s="141"/>
      <c r="AA64" s="141"/>
      <c r="AB64" s="141"/>
      <c r="AC64" s="141"/>
      <c r="AD64" s="141"/>
      <c r="AE64" s="141"/>
      <c r="AF64" s="141"/>
      <c r="AG64" s="141" t="s">
        <v>246</v>
      </c>
      <c r="AH64" s="141"/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71" t="str">
        <f>C64</f>
        <v>Veškeré náklady spojené s vybudováním, provozem a odstraněním zařízení staveniště včetně bezpečnostních a hygienických opatření na staveništi.</v>
      </c>
      <c r="BB64" s="141"/>
      <c r="BC64" s="141"/>
      <c r="BD64" s="141"/>
      <c r="BE64" s="141"/>
      <c r="BF64" s="141"/>
      <c r="BG64" s="141"/>
      <c r="BH64" s="141"/>
    </row>
    <row r="65" spans="1:60" outlineLevel="1" x14ac:dyDescent="0.2">
      <c r="A65" s="164">
        <v>22</v>
      </c>
      <c r="B65" s="165" t="s">
        <v>555</v>
      </c>
      <c r="C65" s="181" t="s">
        <v>556</v>
      </c>
      <c r="D65" s="166" t="s">
        <v>551</v>
      </c>
      <c r="E65" s="167">
        <v>1</v>
      </c>
      <c r="F65" s="168"/>
      <c r="G65" s="169">
        <f>ROUND(E65*F65,2)</f>
        <v>0</v>
      </c>
      <c r="H65" s="168"/>
      <c r="I65" s="169">
        <f>ROUND(E65*H65,2)</f>
        <v>0</v>
      </c>
      <c r="J65" s="168"/>
      <c r="K65" s="169">
        <f>ROUND(E65*J65,2)</f>
        <v>0</v>
      </c>
      <c r="L65" s="169">
        <v>21</v>
      </c>
      <c r="M65" s="169">
        <f>G65*(1+L65/100)</f>
        <v>0</v>
      </c>
      <c r="N65" s="167">
        <v>0</v>
      </c>
      <c r="O65" s="167">
        <f>ROUND(E65*N65,2)</f>
        <v>0</v>
      </c>
      <c r="P65" s="167">
        <v>0</v>
      </c>
      <c r="Q65" s="167">
        <f>ROUND(E65*P65,2)</f>
        <v>0</v>
      </c>
      <c r="R65" s="169"/>
      <c r="S65" s="169" t="s">
        <v>234</v>
      </c>
      <c r="T65" s="170" t="s">
        <v>275</v>
      </c>
      <c r="U65" s="152">
        <v>0</v>
      </c>
      <c r="V65" s="152">
        <f>ROUND(E65*U65,2)</f>
        <v>0</v>
      </c>
      <c r="W65" s="152"/>
      <c r="X65" s="152" t="s">
        <v>552</v>
      </c>
      <c r="Y65" s="152" t="s">
        <v>236</v>
      </c>
      <c r="Z65" s="141"/>
      <c r="AA65" s="141"/>
      <c r="AB65" s="141"/>
      <c r="AC65" s="141"/>
      <c r="AD65" s="141"/>
      <c r="AE65" s="141"/>
      <c r="AF65" s="141"/>
      <c r="AG65" s="141" t="s">
        <v>553</v>
      </c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1"/>
      <c r="BC65" s="141"/>
      <c r="BD65" s="141"/>
      <c r="BE65" s="141"/>
      <c r="BF65" s="141"/>
      <c r="BG65" s="141"/>
      <c r="BH65" s="141"/>
    </row>
    <row r="66" spans="1:60" ht="33.75" outlineLevel="2" x14ac:dyDescent="0.2">
      <c r="A66" s="148"/>
      <c r="B66" s="149"/>
      <c r="C66" s="253" t="s">
        <v>557</v>
      </c>
      <c r="D66" s="254"/>
      <c r="E66" s="254"/>
      <c r="F66" s="254"/>
      <c r="G66" s="254"/>
      <c r="H66" s="152"/>
      <c r="I66" s="152"/>
      <c r="J66" s="152"/>
      <c r="K66" s="152"/>
      <c r="L66" s="152"/>
      <c r="M66" s="152"/>
      <c r="N66" s="151"/>
      <c r="O66" s="151"/>
      <c r="P66" s="151"/>
      <c r="Q66" s="151"/>
      <c r="R66" s="152"/>
      <c r="S66" s="152"/>
      <c r="T66" s="152"/>
      <c r="U66" s="152"/>
      <c r="V66" s="152"/>
      <c r="W66" s="152"/>
      <c r="X66" s="152"/>
      <c r="Y66" s="152"/>
      <c r="Z66" s="141"/>
      <c r="AA66" s="141"/>
      <c r="AB66" s="141"/>
      <c r="AC66" s="141"/>
      <c r="AD66" s="141"/>
      <c r="AE66" s="141"/>
      <c r="AF66" s="141"/>
      <c r="AG66" s="141" t="s">
        <v>246</v>
      </c>
      <c r="AH66" s="141"/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71" t="str">
        <f>C66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66" s="141"/>
      <c r="BC66" s="141"/>
      <c r="BD66" s="141"/>
      <c r="BE66" s="141"/>
      <c r="BF66" s="141"/>
      <c r="BG66" s="141"/>
      <c r="BH66" s="141"/>
    </row>
    <row r="67" spans="1:60" outlineLevel="1" x14ac:dyDescent="0.2">
      <c r="A67" s="164">
        <v>23</v>
      </c>
      <c r="B67" s="165" t="s">
        <v>558</v>
      </c>
      <c r="C67" s="181" t="s">
        <v>559</v>
      </c>
      <c r="D67" s="166" t="s">
        <v>551</v>
      </c>
      <c r="E67" s="167">
        <v>1</v>
      </c>
      <c r="F67" s="168"/>
      <c r="G67" s="169">
        <f>ROUND(E67*F67,2)</f>
        <v>0</v>
      </c>
      <c r="H67" s="168"/>
      <c r="I67" s="169">
        <f>ROUND(E67*H67,2)</f>
        <v>0</v>
      </c>
      <c r="J67" s="168"/>
      <c r="K67" s="169">
        <f>ROUND(E67*J67,2)</f>
        <v>0</v>
      </c>
      <c r="L67" s="169">
        <v>21</v>
      </c>
      <c r="M67" s="169">
        <f>G67*(1+L67/100)</f>
        <v>0</v>
      </c>
      <c r="N67" s="167">
        <v>0</v>
      </c>
      <c r="O67" s="167">
        <f>ROUND(E67*N67,2)</f>
        <v>0</v>
      </c>
      <c r="P67" s="167">
        <v>0</v>
      </c>
      <c r="Q67" s="167">
        <f>ROUND(E67*P67,2)</f>
        <v>0</v>
      </c>
      <c r="R67" s="169"/>
      <c r="S67" s="169" t="s">
        <v>234</v>
      </c>
      <c r="T67" s="170" t="s">
        <v>275</v>
      </c>
      <c r="U67" s="152">
        <v>0</v>
      </c>
      <c r="V67" s="152">
        <f>ROUND(E67*U67,2)</f>
        <v>0</v>
      </c>
      <c r="W67" s="152"/>
      <c r="X67" s="152" t="s">
        <v>552</v>
      </c>
      <c r="Y67" s="152" t="s">
        <v>236</v>
      </c>
      <c r="Z67" s="141"/>
      <c r="AA67" s="141"/>
      <c r="AB67" s="141"/>
      <c r="AC67" s="141"/>
      <c r="AD67" s="141"/>
      <c r="AE67" s="141"/>
      <c r="AF67" s="141"/>
      <c r="AG67" s="141" t="s">
        <v>553</v>
      </c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1"/>
      <c r="BH67" s="141"/>
    </row>
    <row r="68" spans="1:60" ht="22.5" outlineLevel="2" x14ac:dyDescent="0.2">
      <c r="A68" s="148"/>
      <c r="B68" s="149"/>
      <c r="C68" s="253" t="s">
        <v>560</v>
      </c>
      <c r="D68" s="254"/>
      <c r="E68" s="254"/>
      <c r="F68" s="254"/>
      <c r="G68" s="254"/>
      <c r="H68" s="152"/>
      <c r="I68" s="152"/>
      <c r="J68" s="152"/>
      <c r="K68" s="152"/>
      <c r="L68" s="152"/>
      <c r="M68" s="152"/>
      <c r="N68" s="151"/>
      <c r="O68" s="151"/>
      <c r="P68" s="151"/>
      <c r="Q68" s="151"/>
      <c r="R68" s="152"/>
      <c r="S68" s="152"/>
      <c r="T68" s="152"/>
      <c r="U68" s="152"/>
      <c r="V68" s="152"/>
      <c r="W68" s="152"/>
      <c r="X68" s="152"/>
      <c r="Y68" s="152"/>
      <c r="Z68" s="141"/>
      <c r="AA68" s="141"/>
      <c r="AB68" s="141"/>
      <c r="AC68" s="141"/>
      <c r="AD68" s="141"/>
      <c r="AE68" s="141"/>
      <c r="AF68" s="141"/>
      <c r="AG68" s="141" t="s">
        <v>246</v>
      </c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71" t="str">
        <f>C68</f>
        <v>Náklady na ztížené podmínky provádění tam, kde se vyskytují omezující vlivy konkrétního prostředí, které mají prokazatelný vliv na provádění stavebních prací.</v>
      </c>
      <c r="BB68" s="141"/>
      <c r="BC68" s="141"/>
      <c r="BD68" s="141"/>
      <c r="BE68" s="141"/>
      <c r="BF68" s="141"/>
      <c r="BG68" s="141"/>
      <c r="BH68" s="141"/>
    </row>
    <row r="69" spans="1:60" x14ac:dyDescent="0.2">
      <c r="A69" s="157" t="s">
        <v>228</v>
      </c>
      <c r="B69" s="158" t="s">
        <v>200</v>
      </c>
      <c r="C69" s="180" t="s">
        <v>27</v>
      </c>
      <c r="D69" s="159"/>
      <c r="E69" s="160"/>
      <c r="F69" s="161"/>
      <c r="G69" s="161">
        <f>SUMIF(AG70:AG75,"&lt;&gt;NOR",G70:G75)</f>
        <v>0</v>
      </c>
      <c r="H69" s="161"/>
      <c r="I69" s="161">
        <f>SUM(I70:I75)</f>
        <v>0</v>
      </c>
      <c r="J69" s="161"/>
      <c r="K69" s="161">
        <f>SUM(K70:K75)</f>
        <v>0</v>
      </c>
      <c r="L69" s="161"/>
      <c r="M69" s="161">
        <f>SUM(M70:M75)</f>
        <v>0</v>
      </c>
      <c r="N69" s="160"/>
      <c r="O69" s="160">
        <f>SUM(O70:O75)</f>
        <v>0</v>
      </c>
      <c r="P69" s="160"/>
      <c r="Q69" s="160">
        <f>SUM(Q70:Q75)</f>
        <v>0</v>
      </c>
      <c r="R69" s="161"/>
      <c r="S69" s="161"/>
      <c r="T69" s="162"/>
      <c r="U69" s="156"/>
      <c r="V69" s="156">
        <f>SUM(V70:V75)</f>
        <v>0</v>
      </c>
      <c r="W69" s="156"/>
      <c r="X69" s="156"/>
      <c r="Y69" s="156"/>
      <c r="AG69" t="s">
        <v>229</v>
      </c>
    </row>
    <row r="70" spans="1:60" outlineLevel="1" x14ac:dyDescent="0.2">
      <c r="A70" s="164">
        <v>24</v>
      </c>
      <c r="B70" s="165" t="s">
        <v>568</v>
      </c>
      <c r="C70" s="181" t="s">
        <v>569</v>
      </c>
      <c r="D70" s="166" t="s">
        <v>551</v>
      </c>
      <c r="E70" s="167">
        <v>1</v>
      </c>
      <c r="F70" s="168"/>
      <c r="G70" s="169">
        <f>ROUND(E70*F70,2)</f>
        <v>0</v>
      </c>
      <c r="H70" s="168"/>
      <c r="I70" s="169">
        <f>ROUND(E70*H70,2)</f>
        <v>0</v>
      </c>
      <c r="J70" s="168"/>
      <c r="K70" s="169">
        <f>ROUND(E70*J70,2)</f>
        <v>0</v>
      </c>
      <c r="L70" s="169">
        <v>21</v>
      </c>
      <c r="M70" s="169">
        <f>G70*(1+L70/100)</f>
        <v>0</v>
      </c>
      <c r="N70" s="167">
        <v>0</v>
      </c>
      <c r="O70" s="167">
        <f>ROUND(E70*N70,2)</f>
        <v>0</v>
      </c>
      <c r="P70" s="167">
        <v>0</v>
      </c>
      <c r="Q70" s="167">
        <f>ROUND(E70*P70,2)</f>
        <v>0</v>
      </c>
      <c r="R70" s="169"/>
      <c r="S70" s="169" t="s">
        <v>234</v>
      </c>
      <c r="T70" s="170" t="s">
        <v>275</v>
      </c>
      <c r="U70" s="152">
        <v>0</v>
      </c>
      <c r="V70" s="152">
        <f>ROUND(E70*U70,2)</f>
        <v>0</v>
      </c>
      <c r="W70" s="152"/>
      <c r="X70" s="152" t="s">
        <v>552</v>
      </c>
      <c r="Y70" s="152" t="s">
        <v>236</v>
      </c>
      <c r="Z70" s="141"/>
      <c r="AA70" s="141"/>
      <c r="AB70" s="141"/>
      <c r="AC70" s="141"/>
      <c r="AD70" s="141"/>
      <c r="AE70" s="141"/>
      <c r="AF70" s="141"/>
      <c r="AG70" s="141" t="s">
        <v>553</v>
      </c>
      <c r="AH70" s="141"/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</row>
    <row r="71" spans="1:60" ht="22.5" outlineLevel="2" x14ac:dyDescent="0.2">
      <c r="A71" s="148"/>
      <c r="B71" s="149"/>
      <c r="C71" s="253" t="s">
        <v>570</v>
      </c>
      <c r="D71" s="254"/>
      <c r="E71" s="254"/>
      <c r="F71" s="254"/>
      <c r="G71" s="254"/>
      <c r="H71" s="152"/>
      <c r="I71" s="152"/>
      <c r="J71" s="152"/>
      <c r="K71" s="152"/>
      <c r="L71" s="152"/>
      <c r="M71" s="152"/>
      <c r="N71" s="151"/>
      <c r="O71" s="151"/>
      <c r="P71" s="151"/>
      <c r="Q71" s="151"/>
      <c r="R71" s="152"/>
      <c r="S71" s="152"/>
      <c r="T71" s="152"/>
      <c r="U71" s="152"/>
      <c r="V71" s="152"/>
      <c r="W71" s="152"/>
      <c r="X71" s="152"/>
      <c r="Y71" s="152"/>
      <c r="Z71" s="141"/>
      <c r="AA71" s="141"/>
      <c r="AB71" s="141"/>
      <c r="AC71" s="141"/>
      <c r="AD71" s="141"/>
      <c r="AE71" s="141"/>
      <c r="AF71" s="141"/>
      <c r="AG71" s="141" t="s">
        <v>246</v>
      </c>
      <c r="AH71" s="141"/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71" t="str">
        <f>C71</f>
        <v>Náklady na veškeré geodetické práce (vytýčení stáv.sítí a rozvodů, vytýčení a rozměření nového stavu, geodetické práce v průběhu výstavby, apod.)</v>
      </c>
      <c r="BB71" s="141"/>
      <c r="BC71" s="141"/>
      <c r="BD71" s="141"/>
      <c r="BE71" s="141"/>
      <c r="BF71" s="141"/>
      <c r="BG71" s="141"/>
      <c r="BH71" s="141"/>
    </row>
    <row r="72" spans="1:60" outlineLevel="1" x14ac:dyDescent="0.2">
      <c r="A72" s="164">
        <v>25</v>
      </c>
      <c r="B72" s="165" t="s">
        <v>571</v>
      </c>
      <c r="C72" s="181" t="s">
        <v>572</v>
      </c>
      <c r="D72" s="166" t="s">
        <v>551</v>
      </c>
      <c r="E72" s="167">
        <v>1</v>
      </c>
      <c r="F72" s="168"/>
      <c r="G72" s="169">
        <f>ROUND(E72*F72,2)</f>
        <v>0</v>
      </c>
      <c r="H72" s="168"/>
      <c r="I72" s="169">
        <f>ROUND(E72*H72,2)</f>
        <v>0</v>
      </c>
      <c r="J72" s="168"/>
      <c r="K72" s="169">
        <f>ROUND(E72*J72,2)</f>
        <v>0</v>
      </c>
      <c r="L72" s="169">
        <v>21</v>
      </c>
      <c r="M72" s="169">
        <f>G72*(1+L72/100)</f>
        <v>0</v>
      </c>
      <c r="N72" s="167">
        <v>0</v>
      </c>
      <c r="O72" s="167">
        <f>ROUND(E72*N72,2)</f>
        <v>0</v>
      </c>
      <c r="P72" s="167">
        <v>0</v>
      </c>
      <c r="Q72" s="167">
        <f>ROUND(E72*P72,2)</f>
        <v>0</v>
      </c>
      <c r="R72" s="169"/>
      <c r="S72" s="169" t="s">
        <v>234</v>
      </c>
      <c r="T72" s="170" t="s">
        <v>275</v>
      </c>
      <c r="U72" s="152">
        <v>0</v>
      </c>
      <c r="V72" s="152">
        <f>ROUND(E72*U72,2)</f>
        <v>0</v>
      </c>
      <c r="W72" s="152"/>
      <c r="X72" s="152" t="s">
        <v>552</v>
      </c>
      <c r="Y72" s="152" t="s">
        <v>236</v>
      </c>
      <c r="Z72" s="141"/>
      <c r="AA72" s="141"/>
      <c r="AB72" s="141"/>
      <c r="AC72" s="141"/>
      <c r="AD72" s="141"/>
      <c r="AE72" s="141"/>
      <c r="AF72" s="141"/>
      <c r="AG72" s="141" t="s">
        <v>553</v>
      </c>
      <c r="AH72" s="141"/>
      <c r="AI72" s="141"/>
      <c r="AJ72" s="141"/>
      <c r="AK72" s="141"/>
      <c r="AL72" s="141"/>
      <c r="AM72" s="141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1"/>
      <c r="BC72" s="141"/>
      <c r="BD72" s="141"/>
      <c r="BE72" s="141"/>
      <c r="BF72" s="141"/>
      <c r="BG72" s="141"/>
      <c r="BH72" s="141"/>
    </row>
    <row r="73" spans="1:60" ht="22.5" outlineLevel="2" x14ac:dyDescent="0.2">
      <c r="A73" s="148"/>
      <c r="B73" s="149"/>
      <c r="C73" s="253" t="s">
        <v>573</v>
      </c>
      <c r="D73" s="254"/>
      <c r="E73" s="254"/>
      <c r="F73" s="254"/>
      <c r="G73" s="254"/>
      <c r="H73" s="152"/>
      <c r="I73" s="152"/>
      <c r="J73" s="152"/>
      <c r="K73" s="152"/>
      <c r="L73" s="152"/>
      <c r="M73" s="152"/>
      <c r="N73" s="151"/>
      <c r="O73" s="151"/>
      <c r="P73" s="151"/>
      <c r="Q73" s="151"/>
      <c r="R73" s="152"/>
      <c r="S73" s="152"/>
      <c r="T73" s="152"/>
      <c r="U73" s="152"/>
      <c r="V73" s="152"/>
      <c r="W73" s="152"/>
      <c r="X73" s="152"/>
      <c r="Y73" s="152"/>
      <c r="Z73" s="141"/>
      <c r="AA73" s="141"/>
      <c r="AB73" s="141"/>
      <c r="AC73" s="141"/>
      <c r="AD73" s="141"/>
      <c r="AE73" s="141"/>
      <c r="AF73" s="141"/>
      <c r="AG73" s="141" t="s">
        <v>246</v>
      </c>
      <c r="AH73" s="141"/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71" t="str">
        <f>C73</f>
        <v>Náklady zhotovitele, související s prováděním zkoušek a revizí předepsaných technickými normami nebo objednatelem a které jsou pro provedení díla nezbytné.</v>
      </c>
      <c r="BB73" s="141"/>
      <c r="BC73" s="141"/>
      <c r="BD73" s="141"/>
      <c r="BE73" s="141"/>
      <c r="BF73" s="141"/>
      <c r="BG73" s="141"/>
      <c r="BH73" s="141"/>
    </row>
    <row r="74" spans="1:60" outlineLevel="1" x14ac:dyDescent="0.2">
      <c r="A74" s="164">
        <v>26</v>
      </c>
      <c r="B74" s="165" t="s">
        <v>574</v>
      </c>
      <c r="C74" s="181" t="s">
        <v>575</v>
      </c>
      <c r="D74" s="166" t="s">
        <v>551</v>
      </c>
      <c r="E74" s="167">
        <v>1</v>
      </c>
      <c r="F74" s="168"/>
      <c r="G74" s="169">
        <f>ROUND(E74*F74,2)</f>
        <v>0</v>
      </c>
      <c r="H74" s="168"/>
      <c r="I74" s="169">
        <f>ROUND(E74*H74,2)</f>
        <v>0</v>
      </c>
      <c r="J74" s="168"/>
      <c r="K74" s="169">
        <f>ROUND(E74*J74,2)</f>
        <v>0</v>
      </c>
      <c r="L74" s="169">
        <v>21</v>
      </c>
      <c r="M74" s="169">
        <f>G74*(1+L74/100)</f>
        <v>0</v>
      </c>
      <c r="N74" s="167">
        <v>0</v>
      </c>
      <c r="O74" s="167">
        <f>ROUND(E74*N74,2)</f>
        <v>0</v>
      </c>
      <c r="P74" s="167">
        <v>0</v>
      </c>
      <c r="Q74" s="167">
        <f>ROUND(E74*P74,2)</f>
        <v>0</v>
      </c>
      <c r="R74" s="169"/>
      <c r="S74" s="169" t="s">
        <v>234</v>
      </c>
      <c r="T74" s="170" t="s">
        <v>275</v>
      </c>
      <c r="U74" s="152">
        <v>0</v>
      </c>
      <c r="V74" s="152">
        <f>ROUND(E74*U74,2)</f>
        <v>0</v>
      </c>
      <c r="W74" s="152"/>
      <c r="X74" s="152" t="s">
        <v>552</v>
      </c>
      <c r="Y74" s="152" t="s">
        <v>236</v>
      </c>
      <c r="Z74" s="141"/>
      <c r="AA74" s="141"/>
      <c r="AB74" s="141"/>
      <c r="AC74" s="141"/>
      <c r="AD74" s="141"/>
      <c r="AE74" s="141"/>
      <c r="AF74" s="141"/>
      <c r="AG74" s="141" t="s">
        <v>553</v>
      </c>
      <c r="AH74" s="141"/>
      <c r="AI74" s="141"/>
      <c r="AJ74" s="141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1"/>
      <c r="BC74" s="141"/>
      <c r="BD74" s="141"/>
      <c r="BE74" s="141"/>
      <c r="BF74" s="141"/>
      <c r="BG74" s="141"/>
      <c r="BH74" s="141"/>
    </row>
    <row r="75" spans="1:60" ht="22.5" outlineLevel="2" x14ac:dyDescent="0.2">
      <c r="A75" s="148"/>
      <c r="B75" s="149"/>
      <c r="C75" s="253" t="s">
        <v>576</v>
      </c>
      <c r="D75" s="254"/>
      <c r="E75" s="254"/>
      <c r="F75" s="254"/>
      <c r="G75" s="254"/>
      <c r="H75" s="152"/>
      <c r="I75" s="152"/>
      <c r="J75" s="152"/>
      <c r="K75" s="152"/>
      <c r="L75" s="152"/>
      <c r="M75" s="152"/>
      <c r="N75" s="151"/>
      <c r="O75" s="151"/>
      <c r="P75" s="151"/>
      <c r="Q75" s="151"/>
      <c r="R75" s="152"/>
      <c r="S75" s="152"/>
      <c r="T75" s="152"/>
      <c r="U75" s="152"/>
      <c r="V75" s="152"/>
      <c r="W75" s="152"/>
      <c r="X75" s="152"/>
      <c r="Y75" s="152"/>
      <c r="Z75" s="141"/>
      <c r="AA75" s="141"/>
      <c r="AB75" s="141"/>
      <c r="AC75" s="141"/>
      <c r="AD75" s="141"/>
      <c r="AE75" s="141"/>
      <c r="AF75" s="141"/>
      <c r="AG75" s="141" t="s">
        <v>246</v>
      </c>
      <c r="AH75" s="141"/>
      <c r="AI75" s="141"/>
      <c r="AJ75" s="141"/>
      <c r="AK75" s="141"/>
      <c r="AL75" s="141"/>
      <c r="AM75" s="141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71" t="str">
        <f>C75</f>
        <v>Náklady na vyhotovení dokumentace skutečného provedení stavby a její předání objednateli v požadované formě a požadovaném počtu. (Vyznačení změn do DPS).</v>
      </c>
      <c r="BB75" s="141"/>
      <c r="BC75" s="141"/>
      <c r="BD75" s="141"/>
      <c r="BE75" s="141"/>
      <c r="BF75" s="141"/>
      <c r="BG75" s="141"/>
      <c r="BH75" s="141"/>
    </row>
    <row r="76" spans="1:60" x14ac:dyDescent="0.2">
      <c r="A76" s="3"/>
      <c r="B76" s="4"/>
      <c r="C76" s="185"/>
      <c r="D76" s="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AE76">
        <v>12</v>
      </c>
      <c r="AF76">
        <v>21</v>
      </c>
      <c r="AG76" t="s">
        <v>214</v>
      </c>
    </row>
    <row r="77" spans="1:60" x14ac:dyDescent="0.2">
      <c r="A77" s="144"/>
      <c r="B77" s="145" t="s">
        <v>28</v>
      </c>
      <c r="C77" s="186"/>
      <c r="D77" s="146"/>
      <c r="E77" s="147"/>
      <c r="F77" s="147"/>
      <c r="G77" s="163">
        <f>G8+G62+G69</f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AE77">
        <f>SUMIF(L7:L75,AE76,G7:G75)</f>
        <v>0</v>
      </c>
      <c r="AF77">
        <f>SUMIF(L7:L75,AF76,G7:G75)</f>
        <v>0</v>
      </c>
      <c r="AG77" t="s">
        <v>580</v>
      </c>
    </row>
    <row r="78" spans="1:60" x14ac:dyDescent="0.2">
      <c r="C78" s="187"/>
      <c r="D78" s="10"/>
      <c r="AG78" t="s">
        <v>581</v>
      </c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formatRows="0"/>
  <mergeCells count="23">
    <mergeCell ref="C66:G66"/>
    <mergeCell ref="C68:G68"/>
    <mergeCell ref="C71:G71"/>
    <mergeCell ref="C73:G73"/>
    <mergeCell ref="C75:G75"/>
    <mergeCell ref="C64:G64"/>
    <mergeCell ref="C26:G26"/>
    <mergeCell ref="C27:G27"/>
    <mergeCell ref="C32:G32"/>
    <mergeCell ref="C39:G39"/>
    <mergeCell ref="C42:G42"/>
    <mergeCell ref="C45:G45"/>
    <mergeCell ref="C48:G48"/>
    <mergeCell ref="C51:G51"/>
    <mergeCell ref="C54:G54"/>
    <mergeCell ref="C57:G57"/>
    <mergeCell ref="C60:G60"/>
    <mergeCell ref="C21:G21"/>
    <mergeCell ref="A1:G1"/>
    <mergeCell ref="C2:G2"/>
    <mergeCell ref="C3:G3"/>
    <mergeCell ref="C4:G4"/>
    <mergeCell ref="C20:G20"/>
  </mergeCells>
  <pageMargins left="0.39370078740157483" right="0.19685039370078741" top="0.59055118110236227" bottom="0.39370078740157483" header="0" footer="0.19685039370078741"/>
  <pageSetup paperSize="9" orientation="landscape" verticalDpi="0" r:id="rId1"/>
  <headerFooter alignWithMargins="0">
    <oddFooter>&amp;L&amp;8Zpracováno programem &amp;"Arial CE,Tučné"BUILDpower S,  © RTS, a.s.&amp;C&amp;8Stránka &amp;P z &amp;N&amp;R&amp;8HP4-7-51967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workbookViewId="0">
      <pane ySplit="7" topLeftCell="A8" activePane="bottomLeft" state="frozen"/>
      <selection activeCell="B1" sqref="B1:J1"/>
      <selection pane="bottomLeft" sqref="A1:J1"/>
    </sheetView>
  </sheetViews>
  <sheetFormatPr defaultRowHeight="12.75" outlineLevelRow="2" x14ac:dyDescent="0.2"/>
  <cols>
    <col min="1" max="1" width="3.42578125" customWidth="1"/>
    <col min="2" max="2" width="12.42578125" style="116" customWidth="1"/>
    <col min="3" max="3" width="63.28515625" style="116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55" t="s">
        <v>201</v>
      </c>
      <c r="B1" s="255"/>
      <c r="C1" s="255"/>
      <c r="D1" s="255"/>
      <c r="E1" s="255"/>
      <c r="F1" s="255"/>
      <c r="G1" s="255"/>
      <c r="AG1" t="s">
        <v>202</v>
      </c>
    </row>
    <row r="2" spans="1:60" ht="24.95" customHeight="1" x14ac:dyDescent="0.2">
      <c r="A2" s="48" t="s">
        <v>7</v>
      </c>
      <c r="B2" s="195" t="s">
        <v>42</v>
      </c>
      <c r="C2" s="256" t="s">
        <v>43</v>
      </c>
      <c r="D2" s="257"/>
      <c r="E2" s="257"/>
      <c r="F2" s="257"/>
      <c r="G2" s="258"/>
      <c r="AG2" t="s">
        <v>203</v>
      </c>
    </row>
    <row r="3" spans="1:60" ht="24.95" customHeight="1" x14ac:dyDescent="0.2">
      <c r="A3" s="48" t="s">
        <v>8</v>
      </c>
      <c r="B3" s="47" t="s">
        <v>60</v>
      </c>
      <c r="C3" s="259" t="s">
        <v>61</v>
      </c>
      <c r="D3" s="260"/>
      <c r="E3" s="260"/>
      <c r="F3" s="260"/>
      <c r="G3" s="261"/>
      <c r="AC3" s="116" t="s">
        <v>203</v>
      </c>
      <c r="AG3" t="s">
        <v>204</v>
      </c>
    </row>
    <row r="4" spans="1:60" ht="24.95" customHeight="1" x14ac:dyDescent="0.2">
      <c r="A4" s="135" t="s">
        <v>9</v>
      </c>
      <c r="B4" s="196" t="s">
        <v>66</v>
      </c>
      <c r="C4" s="262" t="s">
        <v>67</v>
      </c>
      <c r="D4" s="263"/>
      <c r="E4" s="263"/>
      <c r="F4" s="263"/>
      <c r="G4" s="264"/>
      <c r="AG4" t="s">
        <v>205</v>
      </c>
    </row>
    <row r="5" spans="1:60" x14ac:dyDescent="0.2">
      <c r="D5" s="10"/>
    </row>
    <row r="6" spans="1:60" ht="38.25" x14ac:dyDescent="0.2">
      <c r="A6" s="137" t="s">
        <v>206</v>
      </c>
      <c r="B6" s="139" t="s">
        <v>207</v>
      </c>
      <c r="C6" s="139" t="s">
        <v>208</v>
      </c>
      <c r="D6" s="138" t="s">
        <v>209</v>
      </c>
      <c r="E6" s="137" t="s">
        <v>210</v>
      </c>
      <c r="F6" s="136" t="s">
        <v>211</v>
      </c>
      <c r="G6" s="137" t="s">
        <v>28</v>
      </c>
      <c r="H6" s="140" t="s">
        <v>29</v>
      </c>
      <c r="I6" s="140" t="s">
        <v>212</v>
      </c>
      <c r="J6" s="140" t="s">
        <v>30</v>
      </c>
      <c r="K6" s="140" t="s">
        <v>213</v>
      </c>
      <c r="L6" s="140" t="s">
        <v>214</v>
      </c>
      <c r="M6" s="140" t="s">
        <v>215</v>
      </c>
      <c r="N6" s="140" t="s">
        <v>216</v>
      </c>
      <c r="O6" s="140" t="s">
        <v>217</v>
      </c>
      <c r="P6" s="140" t="s">
        <v>218</v>
      </c>
      <c r="Q6" s="140" t="s">
        <v>219</v>
      </c>
      <c r="R6" s="140" t="s">
        <v>220</v>
      </c>
      <c r="S6" s="140" t="s">
        <v>221</v>
      </c>
      <c r="T6" s="140" t="s">
        <v>222</v>
      </c>
      <c r="U6" s="140" t="s">
        <v>223</v>
      </c>
      <c r="V6" s="140" t="s">
        <v>224</v>
      </c>
      <c r="W6" s="140" t="s">
        <v>225</v>
      </c>
      <c r="X6" s="140" t="s">
        <v>226</v>
      </c>
      <c r="Y6" s="140" t="s">
        <v>227</v>
      </c>
    </row>
    <row r="7" spans="1:60" hidden="1" x14ac:dyDescent="0.2">
      <c r="A7" s="3"/>
      <c r="B7" s="4"/>
      <c r="C7" s="4"/>
      <c r="D7" s="6"/>
      <c r="E7" s="142"/>
      <c r="F7" s="143"/>
      <c r="G7" s="143"/>
      <c r="H7" s="143"/>
      <c r="I7" s="143"/>
      <c r="J7" s="143"/>
      <c r="K7" s="143"/>
      <c r="L7" s="143"/>
      <c r="M7" s="143"/>
      <c r="N7" s="142"/>
      <c r="O7" s="142"/>
      <c r="P7" s="142"/>
      <c r="Q7" s="142"/>
      <c r="R7" s="143"/>
      <c r="S7" s="143"/>
      <c r="T7" s="143"/>
      <c r="U7" s="143"/>
      <c r="V7" s="143"/>
      <c r="W7" s="143"/>
      <c r="X7" s="143"/>
      <c r="Y7" s="143"/>
    </row>
    <row r="8" spans="1:60" x14ac:dyDescent="0.2">
      <c r="A8" s="157" t="s">
        <v>228</v>
      </c>
      <c r="B8" s="158" t="s">
        <v>112</v>
      </c>
      <c r="C8" s="180" t="s">
        <v>113</v>
      </c>
      <c r="D8" s="159"/>
      <c r="E8" s="160"/>
      <c r="F8" s="161"/>
      <c r="G8" s="161">
        <f>SUMIF(AG9:AG10,"&lt;&gt;NOR",G9:G10)</f>
        <v>0</v>
      </c>
      <c r="H8" s="161"/>
      <c r="I8" s="161">
        <f>SUM(I9:I10)</f>
        <v>0</v>
      </c>
      <c r="J8" s="161"/>
      <c r="K8" s="161">
        <f>SUM(K9:K10)</f>
        <v>0</v>
      </c>
      <c r="L8" s="161"/>
      <c r="M8" s="161">
        <f>SUM(M9:M10)</f>
        <v>0</v>
      </c>
      <c r="N8" s="160"/>
      <c r="O8" s="160">
        <f>SUM(O9:O10)</f>
        <v>0</v>
      </c>
      <c r="P8" s="160"/>
      <c r="Q8" s="160">
        <f>SUM(Q9:Q10)</f>
        <v>0</v>
      </c>
      <c r="R8" s="161"/>
      <c r="S8" s="161"/>
      <c r="T8" s="162"/>
      <c r="U8" s="156"/>
      <c r="V8" s="156">
        <f>SUM(V9:V10)</f>
        <v>13.2</v>
      </c>
      <c r="W8" s="156"/>
      <c r="X8" s="156"/>
      <c r="Y8" s="156"/>
      <c r="AG8" t="s">
        <v>229</v>
      </c>
    </row>
    <row r="9" spans="1:60" ht="22.5" outlineLevel="1" x14ac:dyDescent="0.2">
      <c r="A9" s="164">
        <v>1</v>
      </c>
      <c r="B9" s="165" t="s">
        <v>1017</v>
      </c>
      <c r="C9" s="181" t="s">
        <v>1018</v>
      </c>
      <c r="D9" s="166" t="s">
        <v>244</v>
      </c>
      <c r="E9" s="167">
        <v>66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7">
        <v>0</v>
      </c>
      <c r="O9" s="167">
        <f>ROUND(E9*N9,2)</f>
        <v>0</v>
      </c>
      <c r="P9" s="167">
        <v>0</v>
      </c>
      <c r="Q9" s="167">
        <f>ROUND(E9*P9,2)</f>
        <v>0</v>
      </c>
      <c r="R9" s="169"/>
      <c r="S9" s="169" t="s">
        <v>267</v>
      </c>
      <c r="T9" s="170" t="s">
        <v>275</v>
      </c>
      <c r="U9" s="152">
        <v>0.2</v>
      </c>
      <c r="V9" s="152">
        <f>ROUND(E9*U9,2)</f>
        <v>13.2</v>
      </c>
      <c r="W9" s="152"/>
      <c r="X9" s="152" t="s">
        <v>285</v>
      </c>
      <c r="Y9" s="152" t="s">
        <v>1019</v>
      </c>
      <c r="Z9" s="141"/>
      <c r="AA9" s="141"/>
      <c r="AB9" s="141"/>
      <c r="AC9" s="141"/>
      <c r="AD9" s="141"/>
      <c r="AE9" s="141"/>
      <c r="AF9" s="141"/>
      <c r="AG9" s="141" t="s">
        <v>286</v>
      </c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</row>
    <row r="10" spans="1:60" ht="22.5" outlineLevel="2" x14ac:dyDescent="0.2">
      <c r="A10" s="148"/>
      <c r="B10" s="149"/>
      <c r="C10" s="253" t="s">
        <v>1020</v>
      </c>
      <c r="D10" s="254"/>
      <c r="E10" s="254"/>
      <c r="F10" s="254"/>
      <c r="G10" s="254"/>
      <c r="H10" s="152"/>
      <c r="I10" s="152"/>
      <c r="J10" s="152"/>
      <c r="K10" s="152"/>
      <c r="L10" s="152"/>
      <c r="M10" s="152"/>
      <c r="N10" s="151"/>
      <c r="O10" s="151"/>
      <c r="P10" s="151"/>
      <c r="Q10" s="151"/>
      <c r="R10" s="152"/>
      <c r="S10" s="152"/>
      <c r="T10" s="152"/>
      <c r="U10" s="152"/>
      <c r="V10" s="152"/>
      <c r="W10" s="152"/>
      <c r="X10" s="152"/>
      <c r="Y10" s="152"/>
      <c r="Z10" s="141"/>
      <c r="AA10" s="141"/>
      <c r="AB10" s="141"/>
      <c r="AC10" s="141"/>
      <c r="AD10" s="141"/>
      <c r="AE10" s="141"/>
      <c r="AF10" s="141"/>
      <c r="AG10" s="141" t="s">
        <v>246</v>
      </c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71" t="str">
        <f>C10</f>
        <v>obsypu potrubí pískem min. 30 cm nad potrubí, zhutněného  zásypu rýhy vhodným výkopovým materiálem a odvozu přebytečné  zeminy na skládku do 100 m s uložením</v>
      </c>
      <c r="BB10" s="141"/>
      <c r="BC10" s="141"/>
      <c r="BD10" s="141"/>
      <c r="BE10" s="141"/>
      <c r="BF10" s="141"/>
      <c r="BG10" s="141"/>
      <c r="BH10" s="141"/>
    </row>
    <row r="11" spans="1:60" x14ac:dyDescent="0.2">
      <c r="A11" s="157" t="s">
        <v>228</v>
      </c>
      <c r="B11" s="158" t="s">
        <v>140</v>
      </c>
      <c r="C11" s="180" t="s">
        <v>141</v>
      </c>
      <c r="D11" s="159"/>
      <c r="E11" s="160"/>
      <c r="F11" s="161"/>
      <c r="G11" s="161">
        <f>SUMIF(AG12:AG44,"&lt;&gt;NOR",G12:G44)</f>
        <v>0</v>
      </c>
      <c r="H11" s="161"/>
      <c r="I11" s="161">
        <f>SUM(I12:I44)</f>
        <v>0</v>
      </c>
      <c r="J11" s="161"/>
      <c r="K11" s="161">
        <f>SUM(K12:K44)</f>
        <v>0</v>
      </c>
      <c r="L11" s="161"/>
      <c r="M11" s="161">
        <f>SUM(M12:M44)</f>
        <v>0</v>
      </c>
      <c r="N11" s="160"/>
      <c r="O11" s="160">
        <f>SUM(O12:O44)</f>
        <v>0.3</v>
      </c>
      <c r="P11" s="160"/>
      <c r="Q11" s="160">
        <f>SUM(Q12:Q44)</f>
        <v>0</v>
      </c>
      <c r="R11" s="161"/>
      <c r="S11" s="161"/>
      <c r="T11" s="162"/>
      <c r="U11" s="156"/>
      <c r="V11" s="156">
        <f>SUM(V12:V44)</f>
        <v>27.38</v>
      </c>
      <c r="W11" s="156"/>
      <c r="X11" s="156"/>
      <c r="Y11" s="156"/>
      <c r="AG11" t="s">
        <v>229</v>
      </c>
    </row>
    <row r="12" spans="1:60" ht="22.5" outlineLevel="1" x14ac:dyDescent="0.2">
      <c r="A12" s="164">
        <v>2</v>
      </c>
      <c r="B12" s="165" t="s">
        <v>1021</v>
      </c>
      <c r="C12" s="181" t="s">
        <v>1022</v>
      </c>
      <c r="D12" s="166" t="s">
        <v>299</v>
      </c>
      <c r="E12" s="167">
        <v>62</v>
      </c>
      <c r="F12" s="168"/>
      <c r="G12" s="169">
        <f>ROUND(E12*F12,2)</f>
        <v>0</v>
      </c>
      <c r="H12" s="168"/>
      <c r="I12" s="169">
        <f>ROUND(E12*H12,2)</f>
        <v>0</v>
      </c>
      <c r="J12" s="168"/>
      <c r="K12" s="169">
        <f>ROUND(E12*J12,2)</f>
        <v>0</v>
      </c>
      <c r="L12" s="169">
        <v>21</v>
      </c>
      <c r="M12" s="169">
        <f>G12*(1+L12/100)</f>
        <v>0</v>
      </c>
      <c r="N12" s="167">
        <v>2.0000000000000002E-5</v>
      </c>
      <c r="O12" s="167">
        <f>ROUND(E12*N12,2)</f>
        <v>0</v>
      </c>
      <c r="P12" s="167">
        <v>0</v>
      </c>
      <c r="Q12" s="167">
        <f>ROUND(E12*P12,2)</f>
        <v>0</v>
      </c>
      <c r="R12" s="169" t="s">
        <v>1023</v>
      </c>
      <c r="S12" s="169" t="s">
        <v>234</v>
      </c>
      <c r="T12" s="170" t="s">
        <v>234</v>
      </c>
      <c r="U12" s="152">
        <v>0.107</v>
      </c>
      <c r="V12" s="152">
        <f>ROUND(E12*U12,2)</f>
        <v>6.63</v>
      </c>
      <c r="W12" s="152"/>
      <c r="X12" s="152" t="s">
        <v>285</v>
      </c>
      <c r="Y12" s="152" t="s">
        <v>1019</v>
      </c>
      <c r="Z12" s="141"/>
      <c r="AA12" s="141"/>
      <c r="AB12" s="141"/>
      <c r="AC12" s="141"/>
      <c r="AD12" s="141"/>
      <c r="AE12" s="141"/>
      <c r="AF12" s="141"/>
      <c r="AG12" s="141" t="s">
        <v>286</v>
      </c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</row>
    <row r="13" spans="1:60" outlineLevel="2" x14ac:dyDescent="0.2">
      <c r="A13" s="148"/>
      <c r="B13" s="149"/>
      <c r="C13" s="265" t="s">
        <v>1024</v>
      </c>
      <c r="D13" s="266"/>
      <c r="E13" s="266"/>
      <c r="F13" s="266"/>
      <c r="G13" s="266"/>
      <c r="H13" s="152"/>
      <c r="I13" s="152"/>
      <c r="J13" s="152"/>
      <c r="K13" s="152"/>
      <c r="L13" s="152"/>
      <c r="M13" s="152"/>
      <c r="N13" s="151"/>
      <c r="O13" s="151"/>
      <c r="P13" s="151"/>
      <c r="Q13" s="151"/>
      <c r="R13" s="152"/>
      <c r="S13" s="152"/>
      <c r="T13" s="152"/>
      <c r="U13" s="152"/>
      <c r="V13" s="152"/>
      <c r="W13" s="152"/>
      <c r="X13" s="152"/>
      <c r="Y13" s="152"/>
      <c r="Z13" s="141"/>
      <c r="AA13" s="141"/>
      <c r="AB13" s="141"/>
      <c r="AC13" s="141"/>
      <c r="AD13" s="141"/>
      <c r="AE13" s="141"/>
      <c r="AF13" s="141"/>
      <c r="AG13" s="141" t="s">
        <v>239</v>
      </c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</row>
    <row r="14" spans="1:60" ht="33.75" outlineLevel="1" x14ac:dyDescent="0.2">
      <c r="A14" s="172">
        <v>3</v>
      </c>
      <c r="B14" s="173" t="s">
        <v>1025</v>
      </c>
      <c r="C14" s="183" t="s">
        <v>1026</v>
      </c>
      <c r="D14" s="174" t="s">
        <v>317</v>
      </c>
      <c r="E14" s="175">
        <v>62</v>
      </c>
      <c r="F14" s="176"/>
      <c r="G14" s="177">
        <f t="shared" ref="G14:G31" si="0">ROUND(E14*F14,2)</f>
        <v>0</v>
      </c>
      <c r="H14" s="176"/>
      <c r="I14" s="177">
        <f t="shared" ref="I14:I31" si="1">ROUND(E14*H14,2)</f>
        <v>0</v>
      </c>
      <c r="J14" s="176"/>
      <c r="K14" s="177">
        <f t="shared" ref="K14:K31" si="2">ROUND(E14*J14,2)</f>
        <v>0</v>
      </c>
      <c r="L14" s="177">
        <v>21</v>
      </c>
      <c r="M14" s="177">
        <f t="shared" ref="M14:M31" si="3">G14*(1+L14/100)</f>
        <v>0</v>
      </c>
      <c r="N14" s="175">
        <v>1.5E-3</v>
      </c>
      <c r="O14" s="175">
        <f t="shared" ref="O14:O31" si="4">ROUND(E14*N14,2)</f>
        <v>0.09</v>
      </c>
      <c r="P14" s="175">
        <v>0</v>
      </c>
      <c r="Q14" s="175">
        <f t="shared" ref="Q14:Q31" si="5">ROUND(E14*P14,2)</f>
        <v>0</v>
      </c>
      <c r="R14" s="177" t="s">
        <v>469</v>
      </c>
      <c r="S14" s="177" t="s">
        <v>234</v>
      </c>
      <c r="T14" s="178" t="s">
        <v>234</v>
      </c>
      <c r="U14" s="152">
        <v>0</v>
      </c>
      <c r="V14" s="152">
        <f t="shared" ref="V14:V31" si="6">ROUND(E14*U14,2)</f>
        <v>0</v>
      </c>
      <c r="W14" s="152"/>
      <c r="X14" s="152" t="s">
        <v>276</v>
      </c>
      <c r="Y14" s="152" t="s">
        <v>1019</v>
      </c>
      <c r="Z14" s="141"/>
      <c r="AA14" s="141"/>
      <c r="AB14" s="141"/>
      <c r="AC14" s="141"/>
      <c r="AD14" s="141"/>
      <c r="AE14" s="141"/>
      <c r="AF14" s="141"/>
      <c r="AG14" s="141" t="s">
        <v>277</v>
      </c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</row>
    <row r="15" spans="1:60" outlineLevel="1" x14ac:dyDescent="0.2">
      <c r="A15" s="172">
        <v>4</v>
      </c>
      <c r="B15" s="173" t="s">
        <v>1027</v>
      </c>
      <c r="C15" s="183" t="s">
        <v>1028</v>
      </c>
      <c r="D15" s="174" t="s">
        <v>299</v>
      </c>
      <c r="E15" s="175">
        <v>62</v>
      </c>
      <c r="F15" s="176"/>
      <c r="G15" s="177">
        <f t="shared" si="0"/>
        <v>0</v>
      </c>
      <c r="H15" s="176"/>
      <c r="I15" s="177">
        <f t="shared" si="1"/>
        <v>0</v>
      </c>
      <c r="J15" s="176"/>
      <c r="K15" s="177">
        <f t="shared" si="2"/>
        <v>0</v>
      </c>
      <c r="L15" s="177">
        <v>21</v>
      </c>
      <c r="M15" s="177">
        <f t="shared" si="3"/>
        <v>0</v>
      </c>
      <c r="N15" s="175">
        <v>1E-4</v>
      </c>
      <c r="O15" s="175">
        <f t="shared" si="4"/>
        <v>0.01</v>
      </c>
      <c r="P15" s="175">
        <v>0</v>
      </c>
      <c r="Q15" s="175">
        <f t="shared" si="5"/>
        <v>0</v>
      </c>
      <c r="R15" s="177"/>
      <c r="S15" s="177" t="s">
        <v>267</v>
      </c>
      <c r="T15" s="178" t="s">
        <v>234</v>
      </c>
      <c r="U15" s="152">
        <v>0.11899999999999999</v>
      </c>
      <c r="V15" s="152">
        <f t="shared" si="6"/>
        <v>7.38</v>
      </c>
      <c r="W15" s="152"/>
      <c r="X15" s="152" t="s">
        <v>285</v>
      </c>
      <c r="Y15" s="152" t="s">
        <v>1019</v>
      </c>
      <c r="Z15" s="141"/>
      <c r="AA15" s="141"/>
      <c r="AB15" s="141"/>
      <c r="AC15" s="141"/>
      <c r="AD15" s="141"/>
      <c r="AE15" s="141"/>
      <c r="AF15" s="141"/>
      <c r="AG15" s="141" t="s">
        <v>286</v>
      </c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</row>
    <row r="16" spans="1:60" ht="22.5" outlineLevel="1" x14ac:dyDescent="0.2">
      <c r="A16" s="172">
        <v>5</v>
      </c>
      <c r="B16" s="173" t="s">
        <v>1029</v>
      </c>
      <c r="C16" s="183" t="s">
        <v>1030</v>
      </c>
      <c r="D16" s="174" t="s">
        <v>317</v>
      </c>
      <c r="E16" s="175">
        <v>62</v>
      </c>
      <c r="F16" s="176"/>
      <c r="G16" s="177">
        <f t="shared" si="0"/>
        <v>0</v>
      </c>
      <c r="H16" s="176"/>
      <c r="I16" s="177">
        <f t="shared" si="1"/>
        <v>0</v>
      </c>
      <c r="J16" s="176"/>
      <c r="K16" s="177">
        <f t="shared" si="2"/>
        <v>0</v>
      </c>
      <c r="L16" s="177">
        <v>21</v>
      </c>
      <c r="M16" s="177">
        <f t="shared" si="3"/>
        <v>0</v>
      </c>
      <c r="N16" s="175">
        <v>1.6999999999999999E-3</v>
      </c>
      <c r="O16" s="175">
        <f t="shared" si="4"/>
        <v>0.11</v>
      </c>
      <c r="P16" s="175">
        <v>0</v>
      </c>
      <c r="Q16" s="175">
        <f t="shared" si="5"/>
        <v>0</v>
      </c>
      <c r="R16" s="177"/>
      <c r="S16" s="177" t="s">
        <v>267</v>
      </c>
      <c r="T16" s="178" t="s">
        <v>234</v>
      </c>
      <c r="U16" s="152">
        <v>0</v>
      </c>
      <c r="V16" s="152">
        <f t="shared" si="6"/>
        <v>0</v>
      </c>
      <c r="W16" s="152"/>
      <c r="X16" s="152" t="s">
        <v>276</v>
      </c>
      <c r="Y16" s="152" t="s">
        <v>1019</v>
      </c>
      <c r="Z16" s="141"/>
      <c r="AA16" s="141"/>
      <c r="AB16" s="141"/>
      <c r="AC16" s="141"/>
      <c r="AD16" s="141"/>
      <c r="AE16" s="141"/>
      <c r="AF16" s="141"/>
      <c r="AG16" s="141" t="s">
        <v>277</v>
      </c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</row>
    <row r="17" spans="1:60" outlineLevel="1" x14ac:dyDescent="0.2">
      <c r="A17" s="172">
        <v>6</v>
      </c>
      <c r="B17" s="173" t="s">
        <v>1027</v>
      </c>
      <c r="C17" s="183" t="s">
        <v>1028</v>
      </c>
      <c r="D17" s="174" t="s">
        <v>299</v>
      </c>
      <c r="E17" s="175">
        <v>34</v>
      </c>
      <c r="F17" s="176"/>
      <c r="G17" s="177">
        <f t="shared" si="0"/>
        <v>0</v>
      </c>
      <c r="H17" s="176"/>
      <c r="I17" s="177">
        <f t="shared" si="1"/>
        <v>0</v>
      </c>
      <c r="J17" s="176"/>
      <c r="K17" s="177">
        <f t="shared" si="2"/>
        <v>0</v>
      </c>
      <c r="L17" s="177">
        <v>21</v>
      </c>
      <c r="M17" s="177">
        <f t="shared" si="3"/>
        <v>0</v>
      </c>
      <c r="N17" s="175">
        <v>1E-4</v>
      </c>
      <c r="O17" s="175">
        <f t="shared" si="4"/>
        <v>0</v>
      </c>
      <c r="P17" s="175">
        <v>0</v>
      </c>
      <c r="Q17" s="175">
        <f t="shared" si="5"/>
        <v>0</v>
      </c>
      <c r="R17" s="177"/>
      <c r="S17" s="177" t="s">
        <v>267</v>
      </c>
      <c r="T17" s="178" t="s">
        <v>234</v>
      </c>
      <c r="U17" s="152">
        <v>0.11899999999999999</v>
      </c>
      <c r="V17" s="152">
        <f t="shared" si="6"/>
        <v>4.05</v>
      </c>
      <c r="W17" s="152"/>
      <c r="X17" s="152" t="s">
        <v>285</v>
      </c>
      <c r="Y17" s="152" t="s">
        <v>1019</v>
      </c>
      <c r="Z17" s="141"/>
      <c r="AA17" s="141"/>
      <c r="AB17" s="141"/>
      <c r="AC17" s="141"/>
      <c r="AD17" s="141"/>
      <c r="AE17" s="141"/>
      <c r="AF17" s="141"/>
      <c r="AG17" s="141" t="s">
        <v>286</v>
      </c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</row>
    <row r="18" spans="1:60" ht="22.5" outlineLevel="1" x14ac:dyDescent="0.2">
      <c r="A18" s="172">
        <v>7</v>
      </c>
      <c r="B18" s="173" t="s">
        <v>1031</v>
      </c>
      <c r="C18" s="183" t="s">
        <v>1032</v>
      </c>
      <c r="D18" s="174" t="s">
        <v>317</v>
      </c>
      <c r="E18" s="175">
        <v>34</v>
      </c>
      <c r="F18" s="176"/>
      <c r="G18" s="177">
        <f t="shared" si="0"/>
        <v>0</v>
      </c>
      <c r="H18" s="176"/>
      <c r="I18" s="177">
        <f t="shared" si="1"/>
        <v>0</v>
      </c>
      <c r="J18" s="176"/>
      <c r="K18" s="177">
        <f t="shared" si="2"/>
        <v>0</v>
      </c>
      <c r="L18" s="177">
        <v>21</v>
      </c>
      <c r="M18" s="177">
        <f t="shared" si="3"/>
        <v>0</v>
      </c>
      <c r="N18" s="175">
        <v>2.5999999999999999E-3</v>
      </c>
      <c r="O18" s="175">
        <f t="shared" si="4"/>
        <v>0.09</v>
      </c>
      <c r="P18" s="175">
        <v>0</v>
      </c>
      <c r="Q18" s="175">
        <f t="shared" si="5"/>
        <v>0</v>
      </c>
      <c r="R18" s="177"/>
      <c r="S18" s="177" t="s">
        <v>267</v>
      </c>
      <c r="T18" s="178" t="s">
        <v>234</v>
      </c>
      <c r="U18" s="152">
        <v>0</v>
      </c>
      <c r="V18" s="152">
        <f t="shared" si="6"/>
        <v>0</v>
      </c>
      <c r="W18" s="152"/>
      <c r="X18" s="152" t="s">
        <v>276</v>
      </c>
      <c r="Y18" s="152" t="s">
        <v>1019</v>
      </c>
      <c r="Z18" s="141"/>
      <c r="AA18" s="141"/>
      <c r="AB18" s="141"/>
      <c r="AC18" s="141"/>
      <c r="AD18" s="141"/>
      <c r="AE18" s="141"/>
      <c r="AF18" s="141"/>
      <c r="AG18" s="141" t="s">
        <v>277</v>
      </c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</row>
    <row r="19" spans="1:60" outlineLevel="1" x14ac:dyDescent="0.2">
      <c r="A19" s="172">
        <v>8</v>
      </c>
      <c r="B19" s="173" t="s">
        <v>1033</v>
      </c>
      <c r="C19" s="183" t="s">
        <v>1034</v>
      </c>
      <c r="D19" s="174" t="s">
        <v>317</v>
      </c>
      <c r="E19" s="175">
        <v>1</v>
      </c>
      <c r="F19" s="176"/>
      <c r="G19" s="177">
        <f t="shared" si="0"/>
        <v>0</v>
      </c>
      <c r="H19" s="176"/>
      <c r="I19" s="177">
        <f t="shared" si="1"/>
        <v>0</v>
      </c>
      <c r="J19" s="176"/>
      <c r="K19" s="177">
        <f t="shared" si="2"/>
        <v>0</v>
      </c>
      <c r="L19" s="177">
        <v>21</v>
      </c>
      <c r="M19" s="177">
        <f t="shared" si="3"/>
        <v>0</v>
      </c>
      <c r="N19" s="175">
        <v>5.9000000000000003E-4</v>
      </c>
      <c r="O19" s="175">
        <f t="shared" si="4"/>
        <v>0</v>
      </c>
      <c r="P19" s="175">
        <v>0</v>
      </c>
      <c r="Q19" s="175">
        <f t="shared" si="5"/>
        <v>0</v>
      </c>
      <c r="R19" s="177"/>
      <c r="S19" s="177" t="s">
        <v>267</v>
      </c>
      <c r="T19" s="178" t="s">
        <v>275</v>
      </c>
      <c r="U19" s="152">
        <v>0</v>
      </c>
      <c r="V19" s="152">
        <f t="shared" si="6"/>
        <v>0</v>
      </c>
      <c r="W19" s="152"/>
      <c r="X19" s="152" t="s">
        <v>285</v>
      </c>
      <c r="Y19" s="152" t="s">
        <v>1019</v>
      </c>
      <c r="Z19" s="141"/>
      <c r="AA19" s="141"/>
      <c r="AB19" s="141"/>
      <c r="AC19" s="141"/>
      <c r="AD19" s="141"/>
      <c r="AE19" s="141"/>
      <c r="AF19" s="141"/>
      <c r="AG19" s="141" t="s">
        <v>286</v>
      </c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</row>
    <row r="20" spans="1:60" outlineLevel="1" x14ac:dyDescent="0.2">
      <c r="A20" s="172">
        <v>9</v>
      </c>
      <c r="B20" s="173" t="s">
        <v>1035</v>
      </c>
      <c r="C20" s="183" t="s">
        <v>1036</v>
      </c>
      <c r="D20" s="174" t="s">
        <v>317</v>
      </c>
      <c r="E20" s="175">
        <v>1</v>
      </c>
      <c r="F20" s="176"/>
      <c r="G20" s="177">
        <f t="shared" si="0"/>
        <v>0</v>
      </c>
      <c r="H20" s="176"/>
      <c r="I20" s="177">
        <f t="shared" si="1"/>
        <v>0</v>
      </c>
      <c r="J20" s="176"/>
      <c r="K20" s="177">
        <f t="shared" si="2"/>
        <v>0</v>
      </c>
      <c r="L20" s="177">
        <v>21</v>
      </c>
      <c r="M20" s="177">
        <f t="shared" si="3"/>
        <v>0</v>
      </c>
      <c r="N20" s="175">
        <v>5.9000000000000003E-4</v>
      </c>
      <c r="O20" s="175">
        <f t="shared" si="4"/>
        <v>0</v>
      </c>
      <c r="P20" s="175">
        <v>0</v>
      </c>
      <c r="Q20" s="175">
        <f t="shared" si="5"/>
        <v>0</v>
      </c>
      <c r="R20" s="177"/>
      <c r="S20" s="177" t="s">
        <v>267</v>
      </c>
      <c r="T20" s="178" t="s">
        <v>275</v>
      </c>
      <c r="U20" s="152">
        <v>0</v>
      </c>
      <c r="V20" s="152">
        <f t="shared" si="6"/>
        <v>0</v>
      </c>
      <c r="W20" s="152"/>
      <c r="X20" s="152" t="s">
        <v>276</v>
      </c>
      <c r="Y20" s="152" t="s">
        <v>1019</v>
      </c>
      <c r="Z20" s="141"/>
      <c r="AA20" s="141"/>
      <c r="AB20" s="141"/>
      <c r="AC20" s="141"/>
      <c r="AD20" s="141"/>
      <c r="AE20" s="141"/>
      <c r="AF20" s="141"/>
      <c r="AG20" s="141" t="s">
        <v>277</v>
      </c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</row>
    <row r="21" spans="1:60" outlineLevel="1" x14ac:dyDescent="0.2">
      <c r="A21" s="172">
        <v>10</v>
      </c>
      <c r="B21" s="173" t="s">
        <v>1037</v>
      </c>
      <c r="C21" s="183" t="s">
        <v>1038</v>
      </c>
      <c r="D21" s="174" t="s">
        <v>317</v>
      </c>
      <c r="E21" s="175">
        <v>1</v>
      </c>
      <c r="F21" s="176"/>
      <c r="G21" s="177">
        <f t="shared" si="0"/>
        <v>0</v>
      </c>
      <c r="H21" s="176"/>
      <c r="I21" s="177">
        <f t="shared" si="1"/>
        <v>0</v>
      </c>
      <c r="J21" s="176"/>
      <c r="K21" s="177">
        <f t="shared" si="2"/>
        <v>0</v>
      </c>
      <c r="L21" s="177">
        <v>21</v>
      </c>
      <c r="M21" s="177">
        <f t="shared" si="3"/>
        <v>0</v>
      </c>
      <c r="N21" s="175">
        <v>7.1000000000000002E-4</v>
      </c>
      <c r="O21" s="175">
        <f t="shared" si="4"/>
        <v>0</v>
      </c>
      <c r="P21" s="175">
        <v>0</v>
      </c>
      <c r="Q21" s="175">
        <f t="shared" si="5"/>
        <v>0</v>
      </c>
      <c r="R21" s="177"/>
      <c r="S21" s="177" t="s">
        <v>267</v>
      </c>
      <c r="T21" s="178" t="s">
        <v>275</v>
      </c>
      <c r="U21" s="152">
        <v>0</v>
      </c>
      <c r="V21" s="152">
        <f t="shared" si="6"/>
        <v>0</v>
      </c>
      <c r="W21" s="152"/>
      <c r="X21" s="152" t="s">
        <v>285</v>
      </c>
      <c r="Y21" s="152" t="s">
        <v>1019</v>
      </c>
      <c r="Z21" s="141"/>
      <c r="AA21" s="141"/>
      <c r="AB21" s="141"/>
      <c r="AC21" s="141"/>
      <c r="AD21" s="141"/>
      <c r="AE21" s="141"/>
      <c r="AF21" s="141"/>
      <c r="AG21" s="141" t="s">
        <v>286</v>
      </c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</row>
    <row r="22" spans="1:60" outlineLevel="1" x14ac:dyDescent="0.2">
      <c r="A22" s="172">
        <v>11</v>
      </c>
      <c r="B22" s="173" t="s">
        <v>1039</v>
      </c>
      <c r="C22" s="183" t="s">
        <v>1040</v>
      </c>
      <c r="D22" s="174" t="s">
        <v>317</v>
      </c>
      <c r="E22" s="175">
        <v>1</v>
      </c>
      <c r="F22" s="176"/>
      <c r="G22" s="177">
        <f t="shared" si="0"/>
        <v>0</v>
      </c>
      <c r="H22" s="176"/>
      <c r="I22" s="177">
        <f t="shared" si="1"/>
        <v>0</v>
      </c>
      <c r="J22" s="176"/>
      <c r="K22" s="177">
        <f t="shared" si="2"/>
        <v>0</v>
      </c>
      <c r="L22" s="177">
        <v>21</v>
      </c>
      <c r="M22" s="177">
        <f t="shared" si="3"/>
        <v>0</v>
      </c>
      <c r="N22" s="175">
        <v>7.1000000000000002E-4</v>
      </c>
      <c r="O22" s="175">
        <f t="shared" si="4"/>
        <v>0</v>
      </c>
      <c r="P22" s="175">
        <v>0</v>
      </c>
      <c r="Q22" s="175">
        <f t="shared" si="5"/>
        <v>0</v>
      </c>
      <c r="R22" s="177"/>
      <c r="S22" s="177" t="s">
        <v>267</v>
      </c>
      <c r="T22" s="178" t="s">
        <v>275</v>
      </c>
      <c r="U22" s="152">
        <v>0</v>
      </c>
      <c r="V22" s="152">
        <f t="shared" si="6"/>
        <v>0</v>
      </c>
      <c r="W22" s="152"/>
      <c r="X22" s="152" t="s">
        <v>276</v>
      </c>
      <c r="Y22" s="152" t="s">
        <v>1019</v>
      </c>
      <c r="Z22" s="141"/>
      <c r="AA22" s="141"/>
      <c r="AB22" s="141"/>
      <c r="AC22" s="141"/>
      <c r="AD22" s="141"/>
      <c r="AE22" s="141"/>
      <c r="AF22" s="141"/>
      <c r="AG22" s="141" t="s">
        <v>277</v>
      </c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</row>
    <row r="23" spans="1:60" outlineLevel="1" x14ac:dyDescent="0.2">
      <c r="A23" s="172">
        <v>12</v>
      </c>
      <c r="B23" s="173" t="s">
        <v>1041</v>
      </c>
      <c r="C23" s="183" t="s">
        <v>1042</v>
      </c>
      <c r="D23" s="174" t="s">
        <v>317</v>
      </c>
      <c r="E23" s="175">
        <v>1</v>
      </c>
      <c r="F23" s="176"/>
      <c r="G23" s="177">
        <f t="shared" si="0"/>
        <v>0</v>
      </c>
      <c r="H23" s="176"/>
      <c r="I23" s="177">
        <f t="shared" si="1"/>
        <v>0</v>
      </c>
      <c r="J23" s="176"/>
      <c r="K23" s="177">
        <f t="shared" si="2"/>
        <v>0</v>
      </c>
      <c r="L23" s="177">
        <v>21</v>
      </c>
      <c r="M23" s="177">
        <f t="shared" si="3"/>
        <v>0</v>
      </c>
      <c r="N23" s="175">
        <v>1.09E-3</v>
      </c>
      <c r="O23" s="175">
        <f t="shared" si="4"/>
        <v>0</v>
      </c>
      <c r="P23" s="175">
        <v>0</v>
      </c>
      <c r="Q23" s="175">
        <f t="shared" si="5"/>
        <v>0</v>
      </c>
      <c r="R23" s="177"/>
      <c r="S23" s="177" t="s">
        <v>267</v>
      </c>
      <c r="T23" s="178" t="s">
        <v>275</v>
      </c>
      <c r="U23" s="152">
        <v>0</v>
      </c>
      <c r="V23" s="152">
        <f t="shared" si="6"/>
        <v>0</v>
      </c>
      <c r="W23" s="152"/>
      <c r="X23" s="152" t="s">
        <v>285</v>
      </c>
      <c r="Y23" s="152" t="s">
        <v>1019</v>
      </c>
      <c r="Z23" s="141"/>
      <c r="AA23" s="141"/>
      <c r="AB23" s="141"/>
      <c r="AC23" s="141"/>
      <c r="AD23" s="141"/>
      <c r="AE23" s="141"/>
      <c r="AF23" s="141"/>
      <c r="AG23" s="141" t="s">
        <v>286</v>
      </c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</row>
    <row r="24" spans="1:60" outlineLevel="1" x14ac:dyDescent="0.2">
      <c r="A24" s="172">
        <v>13</v>
      </c>
      <c r="B24" s="173" t="s">
        <v>1043</v>
      </c>
      <c r="C24" s="183" t="s">
        <v>1044</v>
      </c>
      <c r="D24" s="174" t="s">
        <v>317</v>
      </c>
      <c r="E24" s="175">
        <v>1</v>
      </c>
      <c r="F24" s="176"/>
      <c r="G24" s="177">
        <f t="shared" si="0"/>
        <v>0</v>
      </c>
      <c r="H24" s="176"/>
      <c r="I24" s="177">
        <f t="shared" si="1"/>
        <v>0</v>
      </c>
      <c r="J24" s="176"/>
      <c r="K24" s="177">
        <f t="shared" si="2"/>
        <v>0</v>
      </c>
      <c r="L24" s="177">
        <v>21</v>
      </c>
      <c r="M24" s="177">
        <f t="shared" si="3"/>
        <v>0</v>
      </c>
      <c r="N24" s="175">
        <v>1.09E-3</v>
      </c>
      <c r="O24" s="175">
        <f t="shared" si="4"/>
        <v>0</v>
      </c>
      <c r="P24" s="175">
        <v>0</v>
      </c>
      <c r="Q24" s="175">
        <f t="shared" si="5"/>
        <v>0</v>
      </c>
      <c r="R24" s="177"/>
      <c r="S24" s="177" t="s">
        <v>267</v>
      </c>
      <c r="T24" s="178" t="s">
        <v>275</v>
      </c>
      <c r="U24" s="152">
        <v>0</v>
      </c>
      <c r="V24" s="152">
        <f t="shared" si="6"/>
        <v>0</v>
      </c>
      <c r="W24" s="152"/>
      <c r="X24" s="152" t="s">
        <v>276</v>
      </c>
      <c r="Y24" s="152" t="s">
        <v>1019</v>
      </c>
      <c r="Z24" s="141"/>
      <c r="AA24" s="141"/>
      <c r="AB24" s="141"/>
      <c r="AC24" s="141"/>
      <c r="AD24" s="141"/>
      <c r="AE24" s="141"/>
      <c r="AF24" s="141"/>
      <c r="AG24" s="141" t="s">
        <v>277</v>
      </c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</row>
    <row r="25" spans="1:60" outlineLevel="1" x14ac:dyDescent="0.2">
      <c r="A25" s="172">
        <v>14</v>
      </c>
      <c r="B25" s="173" t="s">
        <v>1045</v>
      </c>
      <c r="C25" s="183" t="s">
        <v>1046</v>
      </c>
      <c r="D25" s="174" t="s">
        <v>317</v>
      </c>
      <c r="E25" s="175">
        <v>5</v>
      </c>
      <c r="F25" s="176"/>
      <c r="G25" s="177">
        <f t="shared" si="0"/>
        <v>0</v>
      </c>
      <c r="H25" s="176"/>
      <c r="I25" s="177">
        <f t="shared" si="1"/>
        <v>0</v>
      </c>
      <c r="J25" s="176"/>
      <c r="K25" s="177">
        <f t="shared" si="2"/>
        <v>0</v>
      </c>
      <c r="L25" s="177">
        <v>21</v>
      </c>
      <c r="M25" s="177">
        <f t="shared" si="3"/>
        <v>0</v>
      </c>
      <c r="N25" s="175">
        <v>3.8000000000000002E-4</v>
      </c>
      <c r="O25" s="175">
        <f t="shared" si="4"/>
        <v>0</v>
      </c>
      <c r="P25" s="175">
        <v>0</v>
      </c>
      <c r="Q25" s="175">
        <f t="shared" si="5"/>
        <v>0</v>
      </c>
      <c r="R25" s="177"/>
      <c r="S25" s="177" t="s">
        <v>267</v>
      </c>
      <c r="T25" s="178" t="s">
        <v>275</v>
      </c>
      <c r="U25" s="152">
        <v>0</v>
      </c>
      <c r="V25" s="152">
        <f t="shared" si="6"/>
        <v>0</v>
      </c>
      <c r="W25" s="152"/>
      <c r="X25" s="152" t="s">
        <v>285</v>
      </c>
      <c r="Y25" s="152" t="s">
        <v>1019</v>
      </c>
      <c r="Z25" s="141"/>
      <c r="AA25" s="141"/>
      <c r="AB25" s="141"/>
      <c r="AC25" s="141"/>
      <c r="AD25" s="141"/>
      <c r="AE25" s="141"/>
      <c r="AF25" s="141"/>
      <c r="AG25" s="141" t="s">
        <v>286</v>
      </c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</row>
    <row r="26" spans="1:60" outlineLevel="1" x14ac:dyDescent="0.2">
      <c r="A26" s="172">
        <v>15</v>
      </c>
      <c r="B26" s="173" t="s">
        <v>1047</v>
      </c>
      <c r="C26" s="183" t="s">
        <v>1048</v>
      </c>
      <c r="D26" s="174" t="s">
        <v>317</v>
      </c>
      <c r="E26" s="175">
        <v>5</v>
      </c>
      <c r="F26" s="176"/>
      <c r="G26" s="177">
        <f t="shared" si="0"/>
        <v>0</v>
      </c>
      <c r="H26" s="176"/>
      <c r="I26" s="177">
        <f t="shared" si="1"/>
        <v>0</v>
      </c>
      <c r="J26" s="176"/>
      <c r="K26" s="177">
        <f t="shared" si="2"/>
        <v>0</v>
      </c>
      <c r="L26" s="177">
        <v>21</v>
      </c>
      <c r="M26" s="177">
        <f t="shared" si="3"/>
        <v>0</v>
      </c>
      <c r="N26" s="175">
        <v>3.8000000000000002E-4</v>
      </c>
      <c r="O26" s="175">
        <f t="shared" si="4"/>
        <v>0</v>
      </c>
      <c r="P26" s="175">
        <v>0</v>
      </c>
      <c r="Q26" s="175">
        <f t="shared" si="5"/>
        <v>0</v>
      </c>
      <c r="R26" s="177"/>
      <c r="S26" s="177" t="s">
        <v>267</v>
      </c>
      <c r="T26" s="178" t="s">
        <v>275</v>
      </c>
      <c r="U26" s="152">
        <v>0</v>
      </c>
      <c r="V26" s="152">
        <f t="shared" si="6"/>
        <v>0</v>
      </c>
      <c r="W26" s="152"/>
      <c r="X26" s="152" t="s">
        <v>276</v>
      </c>
      <c r="Y26" s="152" t="s">
        <v>1019</v>
      </c>
      <c r="Z26" s="141"/>
      <c r="AA26" s="141"/>
      <c r="AB26" s="141"/>
      <c r="AC26" s="141"/>
      <c r="AD26" s="141"/>
      <c r="AE26" s="141"/>
      <c r="AF26" s="141"/>
      <c r="AG26" s="141" t="s">
        <v>277</v>
      </c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</row>
    <row r="27" spans="1:60" outlineLevel="1" x14ac:dyDescent="0.2">
      <c r="A27" s="172">
        <v>16</v>
      </c>
      <c r="B27" s="173" t="s">
        <v>1049</v>
      </c>
      <c r="C27" s="183" t="s">
        <v>1050</v>
      </c>
      <c r="D27" s="174" t="s">
        <v>317</v>
      </c>
      <c r="E27" s="175">
        <v>1</v>
      </c>
      <c r="F27" s="176"/>
      <c r="G27" s="177">
        <f t="shared" si="0"/>
        <v>0</v>
      </c>
      <c r="H27" s="176"/>
      <c r="I27" s="177">
        <f t="shared" si="1"/>
        <v>0</v>
      </c>
      <c r="J27" s="176"/>
      <c r="K27" s="177">
        <f t="shared" si="2"/>
        <v>0</v>
      </c>
      <c r="L27" s="177">
        <v>21</v>
      </c>
      <c r="M27" s="177">
        <f t="shared" si="3"/>
        <v>0</v>
      </c>
      <c r="N27" s="175">
        <v>5.9000000000000003E-4</v>
      </c>
      <c r="O27" s="175">
        <f t="shared" si="4"/>
        <v>0</v>
      </c>
      <c r="P27" s="175">
        <v>0</v>
      </c>
      <c r="Q27" s="175">
        <f t="shared" si="5"/>
        <v>0</v>
      </c>
      <c r="R27" s="177"/>
      <c r="S27" s="177" t="s">
        <v>267</v>
      </c>
      <c r="T27" s="178" t="s">
        <v>275</v>
      </c>
      <c r="U27" s="152">
        <v>0</v>
      </c>
      <c r="V27" s="152">
        <f t="shared" si="6"/>
        <v>0</v>
      </c>
      <c r="W27" s="152"/>
      <c r="X27" s="152" t="s">
        <v>285</v>
      </c>
      <c r="Y27" s="152" t="s">
        <v>1019</v>
      </c>
      <c r="Z27" s="141"/>
      <c r="AA27" s="141"/>
      <c r="AB27" s="141"/>
      <c r="AC27" s="141"/>
      <c r="AD27" s="141"/>
      <c r="AE27" s="141"/>
      <c r="AF27" s="141"/>
      <c r="AG27" s="141" t="s">
        <v>286</v>
      </c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</row>
    <row r="28" spans="1:60" ht="22.5" outlineLevel="1" x14ac:dyDescent="0.2">
      <c r="A28" s="172">
        <v>17</v>
      </c>
      <c r="B28" s="173" t="s">
        <v>1051</v>
      </c>
      <c r="C28" s="183" t="s">
        <v>1052</v>
      </c>
      <c r="D28" s="174" t="s">
        <v>317</v>
      </c>
      <c r="E28" s="175">
        <v>1</v>
      </c>
      <c r="F28" s="176"/>
      <c r="G28" s="177">
        <f t="shared" si="0"/>
        <v>0</v>
      </c>
      <c r="H28" s="176"/>
      <c r="I28" s="177">
        <f t="shared" si="1"/>
        <v>0</v>
      </c>
      <c r="J28" s="176"/>
      <c r="K28" s="177">
        <f t="shared" si="2"/>
        <v>0</v>
      </c>
      <c r="L28" s="177">
        <v>21</v>
      </c>
      <c r="M28" s="177">
        <f t="shared" si="3"/>
        <v>0</v>
      </c>
      <c r="N28" s="175">
        <v>5.9000000000000003E-4</v>
      </c>
      <c r="O28" s="175">
        <f t="shared" si="4"/>
        <v>0</v>
      </c>
      <c r="P28" s="175">
        <v>0</v>
      </c>
      <c r="Q28" s="175">
        <f t="shared" si="5"/>
        <v>0</v>
      </c>
      <c r="R28" s="177" t="s">
        <v>469</v>
      </c>
      <c r="S28" s="177" t="s">
        <v>234</v>
      </c>
      <c r="T28" s="178" t="s">
        <v>234</v>
      </c>
      <c r="U28" s="152">
        <v>0</v>
      </c>
      <c r="V28" s="152">
        <f t="shared" si="6"/>
        <v>0</v>
      </c>
      <c r="W28" s="152"/>
      <c r="X28" s="152" t="s">
        <v>276</v>
      </c>
      <c r="Y28" s="152" t="s">
        <v>1019</v>
      </c>
      <c r="Z28" s="141"/>
      <c r="AA28" s="141"/>
      <c r="AB28" s="141"/>
      <c r="AC28" s="141"/>
      <c r="AD28" s="141"/>
      <c r="AE28" s="141"/>
      <c r="AF28" s="141"/>
      <c r="AG28" s="141" t="s">
        <v>277</v>
      </c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/>
      <c r="BH28" s="141"/>
    </row>
    <row r="29" spans="1:60" outlineLevel="1" x14ac:dyDescent="0.2">
      <c r="A29" s="172">
        <v>18</v>
      </c>
      <c r="B29" s="173" t="s">
        <v>1053</v>
      </c>
      <c r="C29" s="183" t="s">
        <v>1054</v>
      </c>
      <c r="D29" s="174" t="s">
        <v>513</v>
      </c>
      <c r="E29" s="175">
        <v>7</v>
      </c>
      <c r="F29" s="176"/>
      <c r="G29" s="177">
        <f t="shared" si="0"/>
        <v>0</v>
      </c>
      <c r="H29" s="176"/>
      <c r="I29" s="177">
        <f t="shared" si="1"/>
        <v>0</v>
      </c>
      <c r="J29" s="176"/>
      <c r="K29" s="177">
        <f t="shared" si="2"/>
        <v>0</v>
      </c>
      <c r="L29" s="177">
        <v>21</v>
      </c>
      <c r="M29" s="177">
        <f t="shared" si="3"/>
        <v>0</v>
      </c>
      <c r="N29" s="175">
        <v>4.8999999999999998E-4</v>
      </c>
      <c r="O29" s="175">
        <f t="shared" si="4"/>
        <v>0</v>
      </c>
      <c r="P29" s="175">
        <v>0</v>
      </c>
      <c r="Q29" s="175">
        <f t="shared" si="5"/>
        <v>0</v>
      </c>
      <c r="R29" s="177"/>
      <c r="S29" s="177" t="s">
        <v>267</v>
      </c>
      <c r="T29" s="178" t="s">
        <v>275</v>
      </c>
      <c r="U29" s="152">
        <v>0</v>
      </c>
      <c r="V29" s="152">
        <f t="shared" si="6"/>
        <v>0</v>
      </c>
      <c r="W29" s="152"/>
      <c r="X29" s="152" t="s">
        <v>285</v>
      </c>
      <c r="Y29" s="152" t="s">
        <v>1019</v>
      </c>
      <c r="Z29" s="141"/>
      <c r="AA29" s="141"/>
      <c r="AB29" s="141"/>
      <c r="AC29" s="141"/>
      <c r="AD29" s="141"/>
      <c r="AE29" s="141"/>
      <c r="AF29" s="141"/>
      <c r="AG29" s="141" t="s">
        <v>286</v>
      </c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</row>
    <row r="30" spans="1:60" outlineLevel="1" x14ac:dyDescent="0.2">
      <c r="A30" s="172">
        <v>19</v>
      </c>
      <c r="B30" s="173" t="s">
        <v>1055</v>
      </c>
      <c r="C30" s="183" t="s">
        <v>1056</v>
      </c>
      <c r="D30" s="174" t="s">
        <v>513</v>
      </c>
      <c r="E30" s="175">
        <v>7</v>
      </c>
      <c r="F30" s="176"/>
      <c r="G30" s="177">
        <f t="shared" si="0"/>
        <v>0</v>
      </c>
      <c r="H30" s="176"/>
      <c r="I30" s="177">
        <f t="shared" si="1"/>
        <v>0</v>
      </c>
      <c r="J30" s="176"/>
      <c r="K30" s="177">
        <f t="shared" si="2"/>
        <v>0</v>
      </c>
      <c r="L30" s="177">
        <v>21</v>
      </c>
      <c r="M30" s="177">
        <f t="shared" si="3"/>
        <v>0</v>
      </c>
      <c r="N30" s="175">
        <v>4.8999999999999998E-4</v>
      </c>
      <c r="O30" s="175">
        <f t="shared" si="4"/>
        <v>0</v>
      </c>
      <c r="P30" s="175">
        <v>0</v>
      </c>
      <c r="Q30" s="175">
        <f t="shared" si="5"/>
        <v>0</v>
      </c>
      <c r="R30" s="177"/>
      <c r="S30" s="177" t="s">
        <v>267</v>
      </c>
      <c r="T30" s="178" t="s">
        <v>275</v>
      </c>
      <c r="U30" s="152">
        <v>0</v>
      </c>
      <c r="V30" s="152">
        <f t="shared" si="6"/>
        <v>0</v>
      </c>
      <c r="W30" s="152"/>
      <c r="X30" s="152" t="s">
        <v>276</v>
      </c>
      <c r="Y30" s="152" t="s">
        <v>1019</v>
      </c>
      <c r="Z30" s="141"/>
      <c r="AA30" s="141"/>
      <c r="AB30" s="141"/>
      <c r="AC30" s="141"/>
      <c r="AD30" s="141"/>
      <c r="AE30" s="141"/>
      <c r="AF30" s="141"/>
      <c r="AG30" s="141" t="s">
        <v>277</v>
      </c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</row>
    <row r="31" spans="1:60" ht="22.5" outlineLevel="1" x14ac:dyDescent="0.2">
      <c r="A31" s="164">
        <v>20</v>
      </c>
      <c r="B31" s="165" t="s">
        <v>1057</v>
      </c>
      <c r="C31" s="181" t="s">
        <v>1058</v>
      </c>
      <c r="D31" s="166" t="s">
        <v>317</v>
      </c>
      <c r="E31" s="167">
        <v>4</v>
      </c>
      <c r="F31" s="168"/>
      <c r="G31" s="169">
        <f t="shared" si="0"/>
        <v>0</v>
      </c>
      <c r="H31" s="168"/>
      <c r="I31" s="169">
        <f t="shared" si="1"/>
        <v>0</v>
      </c>
      <c r="J31" s="168"/>
      <c r="K31" s="169">
        <f t="shared" si="2"/>
        <v>0</v>
      </c>
      <c r="L31" s="169">
        <v>21</v>
      </c>
      <c r="M31" s="169">
        <f t="shared" si="3"/>
        <v>0</v>
      </c>
      <c r="N31" s="167">
        <v>7.5000000000000002E-4</v>
      </c>
      <c r="O31" s="167">
        <f t="shared" si="4"/>
        <v>0</v>
      </c>
      <c r="P31" s="167">
        <v>0</v>
      </c>
      <c r="Q31" s="167">
        <f t="shared" si="5"/>
        <v>0</v>
      </c>
      <c r="R31" s="169"/>
      <c r="S31" s="169" t="s">
        <v>267</v>
      </c>
      <c r="T31" s="170" t="s">
        <v>275</v>
      </c>
      <c r="U31" s="152">
        <v>0</v>
      </c>
      <c r="V31" s="152">
        <f t="shared" si="6"/>
        <v>0</v>
      </c>
      <c r="W31" s="152"/>
      <c r="X31" s="152" t="s">
        <v>285</v>
      </c>
      <c r="Y31" s="152" t="s">
        <v>1019</v>
      </c>
      <c r="Z31" s="141"/>
      <c r="AA31" s="141"/>
      <c r="AB31" s="141"/>
      <c r="AC31" s="141"/>
      <c r="AD31" s="141"/>
      <c r="AE31" s="141"/>
      <c r="AF31" s="141"/>
      <c r="AG31" s="141" t="s">
        <v>286</v>
      </c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</row>
    <row r="32" spans="1:60" ht="22.5" outlineLevel="2" x14ac:dyDescent="0.2">
      <c r="A32" s="148"/>
      <c r="B32" s="149"/>
      <c r="C32" s="253" t="s">
        <v>1059</v>
      </c>
      <c r="D32" s="254"/>
      <c r="E32" s="254"/>
      <c r="F32" s="254"/>
      <c r="G32" s="254"/>
      <c r="H32" s="152"/>
      <c r="I32" s="152"/>
      <c r="J32" s="152"/>
      <c r="K32" s="152"/>
      <c r="L32" s="152"/>
      <c r="M32" s="152"/>
      <c r="N32" s="151"/>
      <c r="O32" s="151"/>
      <c r="P32" s="151"/>
      <c r="Q32" s="151"/>
      <c r="R32" s="152"/>
      <c r="S32" s="152"/>
      <c r="T32" s="152"/>
      <c r="U32" s="152"/>
      <c r="V32" s="152"/>
      <c r="W32" s="152"/>
      <c r="X32" s="152"/>
      <c r="Y32" s="152"/>
      <c r="Z32" s="141"/>
      <c r="AA32" s="141"/>
      <c r="AB32" s="141"/>
      <c r="AC32" s="141"/>
      <c r="AD32" s="141"/>
      <c r="AE32" s="141"/>
      <c r="AF32" s="141"/>
      <c r="AG32" s="141" t="s">
        <v>246</v>
      </c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71" t="str">
        <f>C32</f>
        <v>litinovým rámem a litinovou mříží, dvoudílný, vč. prodlužovacího nástavce DN110, odkalovacím košem, mechanickou zápachovou uzávěrkou</v>
      </c>
      <c r="BB32" s="141"/>
      <c r="BC32" s="141"/>
      <c r="BD32" s="141"/>
      <c r="BE32" s="141"/>
      <c r="BF32" s="141"/>
      <c r="BG32" s="141"/>
      <c r="BH32" s="141"/>
    </row>
    <row r="33" spans="1:60" ht="22.5" outlineLevel="1" x14ac:dyDescent="0.2">
      <c r="A33" s="164">
        <v>21</v>
      </c>
      <c r="B33" s="165" t="s">
        <v>1060</v>
      </c>
      <c r="C33" s="181" t="s">
        <v>1061</v>
      </c>
      <c r="D33" s="166" t="s">
        <v>317</v>
      </c>
      <c r="E33" s="167">
        <v>4</v>
      </c>
      <c r="F33" s="168"/>
      <c r="G33" s="169">
        <f>ROUND(E33*F33,2)</f>
        <v>0</v>
      </c>
      <c r="H33" s="168"/>
      <c r="I33" s="169">
        <f>ROUND(E33*H33,2)</f>
        <v>0</v>
      </c>
      <c r="J33" s="168"/>
      <c r="K33" s="169">
        <f>ROUND(E33*J33,2)</f>
        <v>0</v>
      </c>
      <c r="L33" s="169">
        <v>21</v>
      </c>
      <c r="M33" s="169">
        <f>G33*(1+L33/100)</f>
        <v>0</v>
      </c>
      <c r="N33" s="167">
        <v>7.5000000000000002E-4</v>
      </c>
      <c r="O33" s="167">
        <f>ROUND(E33*N33,2)</f>
        <v>0</v>
      </c>
      <c r="P33" s="167">
        <v>0</v>
      </c>
      <c r="Q33" s="167">
        <f>ROUND(E33*P33,2)</f>
        <v>0</v>
      </c>
      <c r="R33" s="169"/>
      <c r="S33" s="169" t="s">
        <v>267</v>
      </c>
      <c r="T33" s="170" t="s">
        <v>275</v>
      </c>
      <c r="U33" s="152">
        <v>0</v>
      </c>
      <c r="V33" s="152">
        <f>ROUND(E33*U33,2)</f>
        <v>0</v>
      </c>
      <c r="W33" s="152"/>
      <c r="X33" s="152" t="s">
        <v>276</v>
      </c>
      <c r="Y33" s="152" t="s">
        <v>1019</v>
      </c>
      <c r="Z33" s="141"/>
      <c r="AA33" s="141"/>
      <c r="AB33" s="141"/>
      <c r="AC33" s="141"/>
      <c r="AD33" s="141"/>
      <c r="AE33" s="141"/>
      <c r="AF33" s="141"/>
      <c r="AG33" s="141" t="s">
        <v>277</v>
      </c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</row>
    <row r="34" spans="1:60" ht="22.5" outlineLevel="2" x14ac:dyDescent="0.2">
      <c r="A34" s="148"/>
      <c r="B34" s="149"/>
      <c r="C34" s="253" t="s">
        <v>1059</v>
      </c>
      <c r="D34" s="254"/>
      <c r="E34" s="254"/>
      <c r="F34" s="254"/>
      <c r="G34" s="254"/>
      <c r="H34" s="152"/>
      <c r="I34" s="152"/>
      <c r="J34" s="152"/>
      <c r="K34" s="152"/>
      <c r="L34" s="152"/>
      <c r="M34" s="152"/>
      <c r="N34" s="151"/>
      <c r="O34" s="151"/>
      <c r="P34" s="151"/>
      <c r="Q34" s="151"/>
      <c r="R34" s="152"/>
      <c r="S34" s="152"/>
      <c r="T34" s="152"/>
      <c r="U34" s="152"/>
      <c r="V34" s="152"/>
      <c r="W34" s="152"/>
      <c r="X34" s="152"/>
      <c r="Y34" s="152"/>
      <c r="Z34" s="141"/>
      <c r="AA34" s="141"/>
      <c r="AB34" s="141"/>
      <c r="AC34" s="141"/>
      <c r="AD34" s="141"/>
      <c r="AE34" s="141"/>
      <c r="AF34" s="141"/>
      <c r="AG34" s="141" t="s">
        <v>246</v>
      </c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71" t="str">
        <f>C34</f>
        <v>litinovým rámem a litinovou mříží, dvoudílný, vč. prodlužovacího nástavce DN110, odkalovacím košem, mechanickou zápachovou uzávěrkou</v>
      </c>
      <c r="BB34" s="141"/>
      <c r="BC34" s="141"/>
      <c r="BD34" s="141"/>
      <c r="BE34" s="141"/>
      <c r="BF34" s="141"/>
      <c r="BG34" s="141"/>
      <c r="BH34" s="141"/>
    </row>
    <row r="35" spans="1:60" ht="22.5" outlineLevel="1" x14ac:dyDescent="0.2">
      <c r="A35" s="172">
        <v>22</v>
      </c>
      <c r="B35" s="173" t="s">
        <v>1062</v>
      </c>
      <c r="C35" s="183" t="s">
        <v>1063</v>
      </c>
      <c r="D35" s="174" t="s">
        <v>317</v>
      </c>
      <c r="E35" s="175">
        <v>1</v>
      </c>
      <c r="F35" s="176"/>
      <c r="G35" s="177">
        <f t="shared" ref="G35:G43" si="7">ROUND(E35*F35,2)</f>
        <v>0</v>
      </c>
      <c r="H35" s="176"/>
      <c r="I35" s="177">
        <f t="shared" ref="I35:I43" si="8">ROUND(E35*H35,2)</f>
        <v>0</v>
      </c>
      <c r="J35" s="176"/>
      <c r="K35" s="177">
        <f t="shared" ref="K35:K43" si="9">ROUND(E35*J35,2)</f>
        <v>0</v>
      </c>
      <c r="L35" s="177">
        <v>21</v>
      </c>
      <c r="M35" s="177">
        <f t="shared" ref="M35:M43" si="10">G35*(1+L35/100)</f>
        <v>0</v>
      </c>
      <c r="N35" s="175">
        <v>0</v>
      </c>
      <c r="O35" s="175">
        <f t="shared" ref="O35:O43" si="11">ROUND(E35*N35,2)</f>
        <v>0</v>
      </c>
      <c r="P35" s="175">
        <v>0</v>
      </c>
      <c r="Q35" s="175">
        <f t="shared" ref="Q35:Q43" si="12">ROUND(E35*P35,2)</f>
        <v>0</v>
      </c>
      <c r="R35" s="177"/>
      <c r="S35" s="177" t="s">
        <v>267</v>
      </c>
      <c r="T35" s="178" t="s">
        <v>275</v>
      </c>
      <c r="U35" s="152">
        <v>0</v>
      </c>
      <c r="V35" s="152">
        <f t="shared" ref="V35:V43" si="13">ROUND(E35*U35,2)</f>
        <v>0</v>
      </c>
      <c r="W35" s="152"/>
      <c r="X35" s="152" t="s">
        <v>285</v>
      </c>
      <c r="Y35" s="152" t="s">
        <v>1019</v>
      </c>
      <c r="Z35" s="141"/>
      <c r="AA35" s="141"/>
      <c r="AB35" s="141"/>
      <c r="AC35" s="141"/>
      <c r="AD35" s="141"/>
      <c r="AE35" s="141"/>
      <c r="AF35" s="141"/>
      <c r="AG35" s="141" t="s">
        <v>286</v>
      </c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</row>
    <row r="36" spans="1:60" ht="22.5" outlineLevel="1" x14ac:dyDescent="0.2">
      <c r="A36" s="172">
        <v>23</v>
      </c>
      <c r="B36" s="173" t="s">
        <v>1064</v>
      </c>
      <c r="C36" s="183" t="s">
        <v>1065</v>
      </c>
      <c r="D36" s="174" t="s">
        <v>317</v>
      </c>
      <c r="E36" s="175">
        <v>1</v>
      </c>
      <c r="F36" s="176"/>
      <c r="G36" s="177">
        <f t="shared" si="7"/>
        <v>0</v>
      </c>
      <c r="H36" s="176"/>
      <c r="I36" s="177">
        <f t="shared" si="8"/>
        <v>0</v>
      </c>
      <c r="J36" s="176"/>
      <c r="K36" s="177">
        <f t="shared" si="9"/>
        <v>0</v>
      </c>
      <c r="L36" s="177">
        <v>21</v>
      </c>
      <c r="M36" s="177">
        <f t="shared" si="10"/>
        <v>0</v>
      </c>
      <c r="N36" s="175">
        <v>0</v>
      </c>
      <c r="O36" s="175">
        <f t="shared" si="11"/>
        <v>0</v>
      </c>
      <c r="P36" s="175">
        <v>0</v>
      </c>
      <c r="Q36" s="175">
        <f t="shared" si="12"/>
        <v>0</v>
      </c>
      <c r="R36" s="177"/>
      <c r="S36" s="177" t="s">
        <v>267</v>
      </c>
      <c r="T36" s="178" t="s">
        <v>275</v>
      </c>
      <c r="U36" s="152">
        <v>0</v>
      </c>
      <c r="V36" s="152">
        <f t="shared" si="13"/>
        <v>0</v>
      </c>
      <c r="W36" s="152"/>
      <c r="X36" s="152" t="s">
        <v>276</v>
      </c>
      <c r="Y36" s="152" t="s">
        <v>1019</v>
      </c>
      <c r="Z36" s="141"/>
      <c r="AA36" s="141"/>
      <c r="AB36" s="141"/>
      <c r="AC36" s="141"/>
      <c r="AD36" s="141"/>
      <c r="AE36" s="141"/>
      <c r="AF36" s="141"/>
      <c r="AG36" s="141" t="s">
        <v>277</v>
      </c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</row>
    <row r="37" spans="1:60" ht="22.5" outlineLevel="1" x14ac:dyDescent="0.2">
      <c r="A37" s="172">
        <v>24</v>
      </c>
      <c r="B37" s="173" t="s">
        <v>1066</v>
      </c>
      <c r="C37" s="183" t="s">
        <v>1067</v>
      </c>
      <c r="D37" s="174" t="s">
        <v>317</v>
      </c>
      <c r="E37" s="175">
        <v>8</v>
      </c>
      <c r="F37" s="176"/>
      <c r="G37" s="177">
        <f t="shared" si="7"/>
        <v>0</v>
      </c>
      <c r="H37" s="176"/>
      <c r="I37" s="177">
        <f t="shared" si="8"/>
        <v>0</v>
      </c>
      <c r="J37" s="176"/>
      <c r="K37" s="177">
        <f t="shared" si="9"/>
        <v>0</v>
      </c>
      <c r="L37" s="177">
        <v>21</v>
      </c>
      <c r="M37" s="177">
        <f t="shared" si="10"/>
        <v>0</v>
      </c>
      <c r="N37" s="175">
        <v>0</v>
      </c>
      <c r="O37" s="175">
        <f t="shared" si="11"/>
        <v>0</v>
      </c>
      <c r="P37" s="175">
        <v>0</v>
      </c>
      <c r="Q37" s="175">
        <f t="shared" si="12"/>
        <v>0</v>
      </c>
      <c r="R37" s="177"/>
      <c r="S37" s="177" t="s">
        <v>267</v>
      </c>
      <c r="T37" s="178" t="s">
        <v>275</v>
      </c>
      <c r="U37" s="152">
        <v>0</v>
      </c>
      <c r="V37" s="152">
        <f t="shared" si="13"/>
        <v>0</v>
      </c>
      <c r="W37" s="152"/>
      <c r="X37" s="152" t="s">
        <v>285</v>
      </c>
      <c r="Y37" s="152" t="s">
        <v>1019</v>
      </c>
      <c r="Z37" s="141"/>
      <c r="AA37" s="141"/>
      <c r="AB37" s="141"/>
      <c r="AC37" s="141"/>
      <c r="AD37" s="141"/>
      <c r="AE37" s="141"/>
      <c r="AF37" s="141"/>
      <c r="AG37" s="141" t="s">
        <v>286</v>
      </c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</row>
    <row r="38" spans="1:60" ht="22.5" outlineLevel="1" x14ac:dyDescent="0.2">
      <c r="A38" s="172">
        <v>25</v>
      </c>
      <c r="B38" s="173" t="s">
        <v>1068</v>
      </c>
      <c r="C38" s="183" t="s">
        <v>1069</v>
      </c>
      <c r="D38" s="174" t="s">
        <v>317</v>
      </c>
      <c r="E38" s="175">
        <v>8</v>
      </c>
      <c r="F38" s="176"/>
      <c r="G38" s="177">
        <f t="shared" si="7"/>
        <v>0</v>
      </c>
      <c r="H38" s="176"/>
      <c r="I38" s="177">
        <f t="shared" si="8"/>
        <v>0</v>
      </c>
      <c r="J38" s="176"/>
      <c r="K38" s="177">
        <f t="shared" si="9"/>
        <v>0</v>
      </c>
      <c r="L38" s="177">
        <v>21</v>
      </c>
      <c r="M38" s="177">
        <f t="shared" si="10"/>
        <v>0</v>
      </c>
      <c r="N38" s="175">
        <v>0</v>
      </c>
      <c r="O38" s="175">
        <f t="shared" si="11"/>
        <v>0</v>
      </c>
      <c r="P38" s="175">
        <v>0</v>
      </c>
      <c r="Q38" s="175">
        <f t="shared" si="12"/>
        <v>0</v>
      </c>
      <c r="R38" s="177"/>
      <c r="S38" s="177" t="s">
        <v>267</v>
      </c>
      <c r="T38" s="178" t="s">
        <v>275</v>
      </c>
      <c r="U38" s="152">
        <v>0</v>
      </c>
      <c r="V38" s="152">
        <f t="shared" si="13"/>
        <v>0</v>
      </c>
      <c r="W38" s="152"/>
      <c r="X38" s="152" t="s">
        <v>276</v>
      </c>
      <c r="Y38" s="152" t="s">
        <v>1019</v>
      </c>
      <c r="Z38" s="141"/>
      <c r="AA38" s="141"/>
      <c r="AB38" s="141"/>
      <c r="AC38" s="141"/>
      <c r="AD38" s="141"/>
      <c r="AE38" s="141"/>
      <c r="AF38" s="141"/>
      <c r="AG38" s="141" t="s">
        <v>277</v>
      </c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/>
      <c r="BG38" s="141"/>
      <c r="BH38" s="141"/>
    </row>
    <row r="39" spans="1:60" outlineLevel="1" x14ac:dyDescent="0.2">
      <c r="A39" s="172">
        <v>26</v>
      </c>
      <c r="B39" s="173" t="s">
        <v>1070</v>
      </c>
      <c r="C39" s="183" t="s">
        <v>1071</v>
      </c>
      <c r="D39" s="174" t="s">
        <v>317</v>
      </c>
      <c r="E39" s="175">
        <v>1</v>
      </c>
      <c r="F39" s="176"/>
      <c r="G39" s="177">
        <f t="shared" si="7"/>
        <v>0</v>
      </c>
      <c r="H39" s="176"/>
      <c r="I39" s="177">
        <f t="shared" si="8"/>
        <v>0</v>
      </c>
      <c r="J39" s="176"/>
      <c r="K39" s="177">
        <f t="shared" si="9"/>
        <v>0</v>
      </c>
      <c r="L39" s="177">
        <v>21</v>
      </c>
      <c r="M39" s="177">
        <f t="shared" si="10"/>
        <v>0</v>
      </c>
      <c r="N39" s="175">
        <v>3.0000000000000001E-5</v>
      </c>
      <c r="O39" s="175">
        <f t="shared" si="11"/>
        <v>0</v>
      </c>
      <c r="P39" s="175">
        <v>0</v>
      </c>
      <c r="Q39" s="175">
        <f t="shared" si="12"/>
        <v>0</v>
      </c>
      <c r="R39" s="177"/>
      <c r="S39" s="177" t="s">
        <v>267</v>
      </c>
      <c r="T39" s="178" t="s">
        <v>275</v>
      </c>
      <c r="U39" s="152">
        <v>0</v>
      </c>
      <c r="V39" s="152">
        <f t="shared" si="13"/>
        <v>0</v>
      </c>
      <c r="W39" s="152"/>
      <c r="X39" s="152" t="s">
        <v>285</v>
      </c>
      <c r="Y39" s="152" t="s">
        <v>1019</v>
      </c>
      <c r="Z39" s="141"/>
      <c r="AA39" s="141"/>
      <c r="AB39" s="141"/>
      <c r="AC39" s="141"/>
      <c r="AD39" s="141"/>
      <c r="AE39" s="141"/>
      <c r="AF39" s="141"/>
      <c r="AG39" s="141" t="s">
        <v>286</v>
      </c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1"/>
      <c r="BH39" s="141"/>
    </row>
    <row r="40" spans="1:60" outlineLevel="1" x14ac:dyDescent="0.2">
      <c r="A40" s="172">
        <v>27</v>
      </c>
      <c r="B40" s="173" t="s">
        <v>1072</v>
      </c>
      <c r="C40" s="183" t="s">
        <v>1073</v>
      </c>
      <c r="D40" s="174" t="s">
        <v>317</v>
      </c>
      <c r="E40" s="175">
        <v>1</v>
      </c>
      <c r="F40" s="176"/>
      <c r="G40" s="177">
        <f t="shared" si="7"/>
        <v>0</v>
      </c>
      <c r="H40" s="176"/>
      <c r="I40" s="177">
        <f t="shared" si="8"/>
        <v>0</v>
      </c>
      <c r="J40" s="176"/>
      <c r="K40" s="177">
        <f t="shared" si="9"/>
        <v>0</v>
      </c>
      <c r="L40" s="177">
        <v>21</v>
      </c>
      <c r="M40" s="177">
        <f t="shared" si="10"/>
        <v>0</v>
      </c>
      <c r="N40" s="175">
        <v>3.0000000000000001E-5</v>
      </c>
      <c r="O40" s="175">
        <f t="shared" si="11"/>
        <v>0</v>
      </c>
      <c r="P40" s="175">
        <v>0</v>
      </c>
      <c r="Q40" s="175">
        <f t="shared" si="12"/>
        <v>0</v>
      </c>
      <c r="R40" s="177"/>
      <c r="S40" s="177" t="s">
        <v>267</v>
      </c>
      <c r="T40" s="178" t="s">
        <v>275</v>
      </c>
      <c r="U40" s="152">
        <v>0</v>
      </c>
      <c r="V40" s="152">
        <f t="shared" si="13"/>
        <v>0</v>
      </c>
      <c r="W40" s="152"/>
      <c r="X40" s="152" t="s">
        <v>276</v>
      </c>
      <c r="Y40" s="152" t="s">
        <v>1019</v>
      </c>
      <c r="Z40" s="141"/>
      <c r="AA40" s="141"/>
      <c r="AB40" s="141"/>
      <c r="AC40" s="141"/>
      <c r="AD40" s="141"/>
      <c r="AE40" s="141"/>
      <c r="AF40" s="141"/>
      <c r="AG40" s="141" t="s">
        <v>277</v>
      </c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1"/>
      <c r="BH40" s="141"/>
    </row>
    <row r="41" spans="1:60" outlineLevel="1" x14ac:dyDescent="0.2">
      <c r="A41" s="172">
        <v>28</v>
      </c>
      <c r="B41" s="173" t="s">
        <v>1074</v>
      </c>
      <c r="C41" s="183" t="s">
        <v>1075</v>
      </c>
      <c r="D41" s="174" t="s">
        <v>317</v>
      </c>
      <c r="E41" s="175">
        <v>1</v>
      </c>
      <c r="F41" s="176"/>
      <c r="G41" s="177">
        <f t="shared" si="7"/>
        <v>0</v>
      </c>
      <c r="H41" s="176"/>
      <c r="I41" s="177">
        <f t="shared" si="8"/>
        <v>0</v>
      </c>
      <c r="J41" s="176"/>
      <c r="K41" s="177">
        <f t="shared" si="9"/>
        <v>0</v>
      </c>
      <c r="L41" s="177">
        <v>21</v>
      </c>
      <c r="M41" s="177">
        <f t="shared" si="10"/>
        <v>0</v>
      </c>
      <c r="N41" s="175">
        <v>3.0000000000000001E-5</v>
      </c>
      <c r="O41" s="175">
        <f t="shared" si="11"/>
        <v>0</v>
      </c>
      <c r="P41" s="175">
        <v>0</v>
      </c>
      <c r="Q41" s="175">
        <f t="shared" si="12"/>
        <v>0</v>
      </c>
      <c r="R41" s="177"/>
      <c r="S41" s="177" t="s">
        <v>267</v>
      </c>
      <c r="T41" s="178" t="s">
        <v>275</v>
      </c>
      <c r="U41" s="152">
        <v>0</v>
      </c>
      <c r="V41" s="152">
        <f t="shared" si="13"/>
        <v>0</v>
      </c>
      <c r="W41" s="152"/>
      <c r="X41" s="152" t="s">
        <v>285</v>
      </c>
      <c r="Y41" s="152" t="s">
        <v>1019</v>
      </c>
      <c r="Z41" s="141"/>
      <c r="AA41" s="141"/>
      <c r="AB41" s="141"/>
      <c r="AC41" s="141"/>
      <c r="AD41" s="141"/>
      <c r="AE41" s="141"/>
      <c r="AF41" s="141"/>
      <c r="AG41" s="141" t="s">
        <v>286</v>
      </c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/>
      <c r="BG41" s="141"/>
      <c r="BH41" s="141"/>
    </row>
    <row r="42" spans="1:60" outlineLevel="1" x14ac:dyDescent="0.2">
      <c r="A42" s="172">
        <v>29</v>
      </c>
      <c r="B42" s="173" t="s">
        <v>1076</v>
      </c>
      <c r="C42" s="183" t="s">
        <v>1077</v>
      </c>
      <c r="D42" s="174" t="s">
        <v>317</v>
      </c>
      <c r="E42" s="175">
        <v>1</v>
      </c>
      <c r="F42" s="176"/>
      <c r="G42" s="177">
        <f t="shared" si="7"/>
        <v>0</v>
      </c>
      <c r="H42" s="176"/>
      <c r="I42" s="177">
        <f t="shared" si="8"/>
        <v>0</v>
      </c>
      <c r="J42" s="176"/>
      <c r="K42" s="177">
        <f t="shared" si="9"/>
        <v>0</v>
      </c>
      <c r="L42" s="177">
        <v>21</v>
      </c>
      <c r="M42" s="177">
        <f t="shared" si="10"/>
        <v>0</v>
      </c>
      <c r="N42" s="175">
        <v>3.0000000000000001E-5</v>
      </c>
      <c r="O42" s="175">
        <f t="shared" si="11"/>
        <v>0</v>
      </c>
      <c r="P42" s="175">
        <v>0</v>
      </c>
      <c r="Q42" s="175">
        <f t="shared" si="12"/>
        <v>0</v>
      </c>
      <c r="R42" s="177"/>
      <c r="S42" s="177" t="s">
        <v>267</v>
      </c>
      <c r="T42" s="178" t="s">
        <v>275</v>
      </c>
      <c r="U42" s="152">
        <v>0</v>
      </c>
      <c r="V42" s="152">
        <f t="shared" si="13"/>
        <v>0</v>
      </c>
      <c r="W42" s="152"/>
      <c r="X42" s="152" t="s">
        <v>276</v>
      </c>
      <c r="Y42" s="152" t="s">
        <v>1019</v>
      </c>
      <c r="Z42" s="141"/>
      <c r="AA42" s="141"/>
      <c r="AB42" s="141"/>
      <c r="AC42" s="141"/>
      <c r="AD42" s="141"/>
      <c r="AE42" s="141"/>
      <c r="AF42" s="141"/>
      <c r="AG42" s="141" t="s">
        <v>277</v>
      </c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1"/>
      <c r="BH42" s="141"/>
    </row>
    <row r="43" spans="1:60" ht="22.5" outlineLevel="1" x14ac:dyDescent="0.2">
      <c r="A43" s="164">
        <v>30</v>
      </c>
      <c r="B43" s="165" t="s">
        <v>1078</v>
      </c>
      <c r="C43" s="181" t="s">
        <v>1079</v>
      </c>
      <c r="D43" s="166" t="s">
        <v>299</v>
      </c>
      <c r="E43" s="167">
        <v>158</v>
      </c>
      <c r="F43" s="168"/>
      <c r="G43" s="169">
        <f t="shared" si="7"/>
        <v>0</v>
      </c>
      <c r="H43" s="168"/>
      <c r="I43" s="169">
        <f t="shared" si="8"/>
        <v>0</v>
      </c>
      <c r="J43" s="168"/>
      <c r="K43" s="169">
        <f t="shared" si="9"/>
        <v>0</v>
      </c>
      <c r="L43" s="169">
        <v>21</v>
      </c>
      <c r="M43" s="169">
        <f t="shared" si="10"/>
        <v>0</v>
      </c>
      <c r="N43" s="167">
        <v>0</v>
      </c>
      <c r="O43" s="167">
        <f t="shared" si="11"/>
        <v>0</v>
      </c>
      <c r="P43" s="167">
        <v>0</v>
      </c>
      <c r="Q43" s="167">
        <f t="shared" si="12"/>
        <v>0</v>
      </c>
      <c r="R43" s="169" t="s">
        <v>1023</v>
      </c>
      <c r="S43" s="169" t="s">
        <v>234</v>
      </c>
      <c r="T43" s="170" t="s">
        <v>234</v>
      </c>
      <c r="U43" s="152">
        <v>5.8999999999999997E-2</v>
      </c>
      <c r="V43" s="152">
        <f t="shared" si="13"/>
        <v>9.32</v>
      </c>
      <c r="W43" s="152"/>
      <c r="X43" s="152" t="s">
        <v>285</v>
      </c>
      <c r="Y43" s="152" t="s">
        <v>1019</v>
      </c>
      <c r="Z43" s="141"/>
      <c r="AA43" s="141"/>
      <c r="AB43" s="141"/>
      <c r="AC43" s="141"/>
      <c r="AD43" s="141"/>
      <c r="AE43" s="141"/>
      <c r="AF43" s="141"/>
      <c r="AG43" s="141" t="s">
        <v>286</v>
      </c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</row>
    <row r="44" spans="1:60" outlineLevel="2" x14ac:dyDescent="0.2">
      <c r="A44" s="148"/>
      <c r="B44" s="149"/>
      <c r="C44" s="265" t="s">
        <v>1080</v>
      </c>
      <c r="D44" s="266"/>
      <c r="E44" s="266"/>
      <c r="F44" s="266"/>
      <c r="G44" s="266"/>
      <c r="H44" s="152"/>
      <c r="I44" s="152"/>
      <c r="J44" s="152"/>
      <c r="K44" s="152"/>
      <c r="L44" s="152"/>
      <c r="M44" s="152"/>
      <c r="N44" s="151"/>
      <c r="O44" s="151"/>
      <c r="P44" s="151"/>
      <c r="Q44" s="151"/>
      <c r="R44" s="152"/>
      <c r="S44" s="152"/>
      <c r="T44" s="152"/>
      <c r="U44" s="152"/>
      <c r="V44" s="152"/>
      <c r="W44" s="152"/>
      <c r="X44" s="152"/>
      <c r="Y44" s="152"/>
      <c r="Z44" s="141"/>
      <c r="AA44" s="141"/>
      <c r="AB44" s="141"/>
      <c r="AC44" s="141"/>
      <c r="AD44" s="141"/>
      <c r="AE44" s="141"/>
      <c r="AF44" s="141"/>
      <c r="AG44" s="141" t="s">
        <v>239</v>
      </c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/>
      <c r="BG44" s="141"/>
      <c r="BH44" s="141"/>
    </row>
    <row r="45" spans="1:60" x14ac:dyDescent="0.2">
      <c r="A45" s="157" t="s">
        <v>228</v>
      </c>
      <c r="B45" s="158" t="s">
        <v>152</v>
      </c>
      <c r="C45" s="180" t="s">
        <v>153</v>
      </c>
      <c r="D45" s="159"/>
      <c r="E45" s="160"/>
      <c r="F45" s="161"/>
      <c r="G45" s="161">
        <f>SUMIF(AG46:AG47,"&lt;&gt;NOR",G46:G47)</f>
        <v>0</v>
      </c>
      <c r="H45" s="161"/>
      <c r="I45" s="161">
        <f>SUM(I46:I47)</f>
        <v>0</v>
      </c>
      <c r="J45" s="161"/>
      <c r="K45" s="161">
        <f>SUM(K46:K47)</f>
        <v>0</v>
      </c>
      <c r="L45" s="161"/>
      <c r="M45" s="161">
        <f>SUM(M46:M47)</f>
        <v>0</v>
      </c>
      <c r="N45" s="160"/>
      <c r="O45" s="160">
        <f>SUM(O46:O47)</f>
        <v>0</v>
      </c>
      <c r="P45" s="160"/>
      <c r="Q45" s="160">
        <f>SUM(Q46:Q47)</f>
        <v>0.05</v>
      </c>
      <c r="R45" s="161"/>
      <c r="S45" s="161"/>
      <c r="T45" s="162"/>
      <c r="U45" s="156"/>
      <c r="V45" s="156">
        <f>SUM(V46:V47)</f>
        <v>5.24</v>
      </c>
      <c r="W45" s="156"/>
      <c r="X45" s="156"/>
      <c r="Y45" s="156"/>
      <c r="AG45" t="s">
        <v>229</v>
      </c>
    </row>
    <row r="46" spans="1:60" outlineLevel="1" x14ac:dyDescent="0.2">
      <c r="A46" s="172">
        <v>31</v>
      </c>
      <c r="B46" s="173" t="s">
        <v>1081</v>
      </c>
      <c r="C46" s="183" t="s">
        <v>1082</v>
      </c>
      <c r="D46" s="174" t="s">
        <v>299</v>
      </c>
      <c r="E46" s="175">
        <v>0.8</v>
      </c>
      <c r="F46" s="176"/>
      <c r="G46" s="177">
        <f>ROUND(E46*F46,2)</f>
        <v>0</v>
      </c>
      <c r="H46" s="176"/>
      <c r="I46" s="177">
        <f>ROUND(E46*H46,2)</f>
        <v>0</v>
      </c>
      <c r="J46" s="176"/>
      <c r="K46" s="177">
        <f>ROUND(E46*J46,2)</f>
        <v>0</v>
      </c>
      <c r="L46" s="177">
        <v>21</v>
      </c>
      <c r="M46" s="177">
        <f>G46*(1+L46/100)</f>
        <v>0</v>
      </c>
      <c r="N46" s="175">
        <v>2.2799999999999999E-3</v>
      </c>
      <c r="O46" s="175">
        <f>ROUND(E46*N46,2)</f>
        <v>0</v>
      </c>
      <c r="P46" s="175">
        <v>5.024E-2</v>
      </c>
      <c r="Q46" s="175">
        <f>ROUND(E46*P46,2)</f>
        <v>0.04</v>
      </c>
      <c r="R46" s="177" t="s">
        <v>1083</v>
      </c>
      <c r="S46" s="177" t="s">
        <v>234</v>
      </c>
      <c r="T46" s="178" t="s">
        <v>234</v>
      </c>
      <c r="U46" s="152">
        <v>4.5999999999999996</v>
      </c>
      <c r="V46" s="152">
        <f>ROUND(E46*U46,2)</f>
        <v>3.68</v>
      </c>
      <c r="W46" s="152"/>
      <c r="X46" s="152" t="s">
        <v>285</v>
      </c>
      <c r="Y46" s="152" t="s">
        <v>1019</v>
      </c>
      <c r="Z46" s="141"/>
      <c r="AA46" s="141"/>
      <c r="AB46" s="141"/>
      <c r="AC46" s="141"/>
      <c r="AD46" s="141"/>
      <c r="AE46" s="141"/>
      <c r="AF46" s="141"/>
      <c r="AG46" s="141" t="s">
        <v>286</v>
      </c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</row>
    <row r="47" spans="1:60" outlineLevel="1" x14ac:dyDescent="0.2">
      <c r="A47" s="172">
        <v>32</v>
      </c>
      <c r="B47" s="173" t="s">
        <v>1084</v>
      </c>
      <c r="C47" s="183" t="s">
        <v>1085</v>
      </c>
      <c r="D47" s="174" t="s">
        <v>299</v>
      </c>
      <c r="E47" s="175">
        <v>0.4</v>
      </c>
      <c r="F47" s="176"/>
      <c r="G47" s="177">
        <f>ROUND(E47*F47,2)</f>
        <v>0</v>
      </c>
      <c r="H47" s="176"/>
      <c r="I47" s="177">
        <f>ROUND(E47*H47,2)</f>
        <v>0</v>
      </c>
      <c r="J47" s="176"/>
      <c r="K47" s="177">
        <f>ROUND(E47*J47,2)</f>
        <v>0</v>
      </c>
      <c r="L47" s="177">
        <v>21</v>
      </c>
      <c r="M47" s="177">
        <f>G47*(1+L47/100)</f>
        <v>0</v>
      </c>
      <c r="N47" s="175">
        <v>1.92E-3</v>
      </c>
      <c r="O47" s="175">
        <f>ROUND(E47*N47,2)</f>
        <v>0</v>
      </c>
      <c r="P47" s="175">
        <v>3.3169999999999998E-2</v>
      </c>
      <c r="Q47" s="175">
        <f>ROUND(E47*P47,2)</f>
        <v>0.01</v>
      </c>
      <c r="R47" s="177" t="s">
        <v>1083</v>
      </c>
      <c r="S47" s="177" t="s">
        <v>234</v>
      </c>
      <c r="T47" s="178" t="s">
        <v>234</v>
      </c>
      <c r="U47" s="152">
        <v>3.9</v>
      </c>
      <c r="V47" s="152">
        <f>ROUND(E47*U47,2)</f>
        <v>1.56</v>
      </c>
      <c r="W47" s="152"/>
      <c r="X47" s="152" t="s">
        <v>285</v>
      </c>
      <c r="Y47" s="152" t="s">
        <v>1019</v>
      </c>
      <c r="Z47" s="141"/>
      <c r="AA47" s="141"/>
      <c r="AB47" s="141"/>
      <c r="AC47" s="141"/>
      <c r="AD47" s="141"/>
      <c r="AE47" s="141"/>
      <c r="AF47" s="141"/>
      <c r="AG47" s="141" t="s">
        <v>286</v>
      </c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</row>
    <row r="48" spans="1:60" x14ac:dyDescent="0.2">
      <c r="A48" s="157" t="s">
        <v>228</v>
      </c>
      <c r="B48" s="158" t="s">
        <v>166</v>
      </c>
      <c r="C48" s="180" t="s">
        <v>167</v>
      </c>
      <c r="D48" s="159"/>
      <c r="E48" s="160"/>
      <c r="F48" s="161"/>
      <c r="G48" s="161">
        <f>SUMIF(AG49:AG67,"&lt;&gt;NOR",G49:G67)</f>
        <v>0</v>
      </c>
      <c r="H48" s="161"/>
      <c r="I48" s="161">
        <f>SUM(I49:I67)</f>
        <v>0</v>
      </c>
      <c r="J48" s="161"/>
      <c r="K48" s="161">
        <f>SUM(K49:K67)</f>
        <v>0</v>
      </c>
      <c r="L48" s="161"/>
      <c r="M48" s="161">
        <f>SUM(M49:M67)</f>
        <v>0</v>
      </c>
      <c r="N48" s="160"/>
      <c r="O48" s="160">
        <f>SUM(O49:O67)</f>
        <v>0.15000000000000002</v>
      </c>
      <c r="P48" s="160"/>
      <c r="Q48" s="160">
        <f>SUM(Q49:Q67)</f>
        <v>0</v>
      </c>
      <c r="R48" s="161"/>
      <c r="S48" s="161"/>
      <c r="T48" s="162"/>
      <c r="U48" s="156"/>
      <c r="V48" s="156">
        <f>SUM(V49:V67)</f>
        <v>36.380000000000003</v>
      </c>
      <c r="W48" s="156"/>
      <c r="X48" s="156"/>
      <c r="Y48" s="156"/>
      <c r="AG48" t="s">
        <v>229</v>
      </c>
    </row>
    <row r="49" spans="1:60" outlineLevel="1" x14ac:dyDescent="0.2">
      <c r="A49" s="172">
        <v>33</v>
      </c>
      <c r="B49" s="173" t="s">
        <v>1086</v>
      </c>
      <c r="C49" s="183" t="s">
        <v>1087</v>
      </c>
      <c r="D49" s="174" t="s">
        <v>299</v>
      </c>
      <c r="E49" s="175">
        <v>15</v>
      </c>
      <c r="F49" s="176"/>
      <c r="G49" s="177">
        <f t="shared" ref="G49:G66" si="14">ROUND(E49*F49,2)</f>
        <v>0</v>
      </c>
      <c r="H49" s="176"/>
      <c r="I49" s="177">
        <f t="shared" ref="I49:I66" si="15">ROUND(E49*H49,2)</f>
        <v>0</v>
      </c>
      <c r="J49" s="176"/>
      <c r="K49" s="177">
        <f t="shared" ref="K49:K66" si="16">ROUND(E49*J49,2)</f>
        <v>0</v>
      </c>
      <c r="L49" s="177">
        <v>21</v>
      </c>
      <c r="M49" s="177">
        <f t="shared" ref="M49:M66" si="17">G49*(1+L49/100)</f>
        <v>0</v>
      </c>
      <c r="N49" s="175">
        <v>0</v>
      </c>
      <c r="O49" s="175">
        <f t="shared" ref="O49:O66" si="18">ROUND(E49*N49,2)</f>
        <v>0</v>
      </c>
      <c r="P49" s="175">
        <v>0</v>
      </c>
      <c r="Q49" s="175">
        <f t="shared" ref="Q49:Q66" si="19">ROUND(E49*P49,2)</f>
        <v>0</v>
      </c>
      <c r="R49" s="177"/>
      <c r="S49" s="177" t="s">
        <v>267</v>
      </c>
      <c r="T49" s="178" t="s">
        <v>234</v>
      </c>
      <c r="U49" s="152">
        <v>8.1000000000000003E-2</v>
      </c>
      <c r="V49" s="152">
        <f t="shared" ref="V49:V66" si="20">ROUND(E49*U49,2)</f>
        <v>1.22</v>
      </c>
      <c r="W49" s="152"/>
      <c r="X49" s="152" t="s">
        <v>285</v>
      </c>
      <c r="Y49" s="152" t="s">
        <v>1019</v>
      </c>
      <c r="Z49" s="141"/>
      <c r="AA49" s="141"/>
      <c r="AB49" s="141"/>
      <c r="AC49" s="141"/>
      <c r="AD49" s="141"/>
      <c r="AE49" s="141"/>
      <c r="AF49" s="141"/>
      <c r="AG49" s="141" t="s">
        <v>286</v>
      </c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</row>
    <row r="50" spans="1:60" ht="22.5" outlineLevel="1" x14ac:dyDescent="0.2">
      <c r="A50" s="172">
        <v>34</v>
      </c>
      <c r="B50" s="173" t="s">
        <v>1088</v>
      </c>
      <c r="C50" s="183" t="s">
        <v>1089</v>
      </c>
      <c r="D50" s="174" t="s">
        <v>317</v>
      </c>
      <c r="E50" s="175">
        <v>15</v>
      </c>
      <c r="F50" s="176"/>
      <c r="G50" s="177">
        <f t="shared" si="14"/>
        <v>0</v>
      </c>
      <c r="H50" s="176"/>
      <c r="I50" s="177">
        <f t="shared" si="15"/>
        <v>0</v>
      </c>
      <c r="J50" s="176"/>
      <c r="K50" s="177">
        <f t="shared" si="16"/>
        <v>0</v>
      </c>
      <c r="L50" s="177">
        <v>21</v>
      </c>
      <c r="M50" s="177">
        <f t="shared" si="17"/>
        <v>0</v>
      </c>
      <c r="N50" s="175">
        <v>2.0000000000000001E-4</v>
      </c>
      <c r="O50" s="175">
        <f t="shared" si="18"/>
        <v>0</v>
      </c>
      <c r="P50" s="175">
        <v>0</v>
      </c>
      <c r="Q50" s="175">
        <f t="shared" si="19"/>
        <v>0</v>
      </c>
      <c r="R50" s="177"/>
      <c r="S50" s="177" t="s">
        <v>267</v>
      </c>
      <c r="T50" s="178" t="s">
        <v>234</v>
      </c>
      <c r="U50" s="152">
        <v>0</v>
      </c>
      <c r="V50" s="152">
        <f t="shared" si="20"/>
        <v>0</v>
      </c>
      <c r="W50" s="152"/>
      <c r="X50" s="152" t="s">
        <v>276</v>
      </c>
      <c r="Y50" s="152" t="s">
        <v>1019</v>
      </c>
      <c r="Z50" s="141"/>
      <c r="AA50" s="141"/>
      <c r="AB50" s="141"/>
      <c r="AC50" s="141"/>
      <c r="AD50" s="141"/>
      <c r="AE50" s="141"/>
      <c r="AF50" s="141"/>
      <c r="AG50" s="141" t="s">
        <v>277</v>
      </c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</row>
    <row r="51" spans="1:60" outlineLevel="1" x14ac:dyDescent="0.2">
      <c r="A51" s="172">
        <v>35</v>
      </c>
      <c r="B51" s="173" t="s">
        <v>1090</v>
      </c>
      <c r="C51" s="183" t="s">
        <v>1091</v>
      </c>
      <c r="D51" s="174" t="s">
        <v>299</v>
      </c>
      <c r="E51" s="175">
        <v>25</v>
      </c>
      <c r="F51" s="176"/>
      <c r="G51" s="177">
        <f t="shared" si="14"/>
        <v>0</v>
      </c>
      <c r="H51" s="176"/>
      <c r="I51" s="177">
        <f t="shared" si="15"/>
        <v>0</v>
      </c>
      <c r="J51" s="176"/>
      <c r="K51" s="177">
        <f t="shared" si="16"/>
        <v>0</v>
      </c>
      <c r="L51" s="177">
        <v>21</v>
      </c>
      <c r="M51" s="177">
        <f t="shared" si="17"/>
        <v>0</v>
      </c>
      <c r="N51" s="175">
        <v>0</v>
      </c>
      <c r="O51" s="175">
        <f t="shared" si="18"/>
        <v>0</v>
      </c>
      <c r="P51" s="175">
        <v>0</v>
      </c>
      <c r="Q51" s="175">
        <f t="shared" si="19"/>
        <v>0</v>
      </c>
      <c r="R51" s="177"/>
      <c r="S51" s="177" t="s">
        <v>267</v>
      </c>
      <c r="T51" s="178" t="s">
        <v>275</v>
      </c>
      <c r="U51" s="152">
        <v>8.8999999999999996E-2</v>
      </c>
      <c r="V51" s="152">
        <f t="shared" si="20"/>
        <v>2.23</v>
      </c>
      <c r="W51" s="152"/>
      <c r="X51" s="152" t="s">
        <v>285</v>
      </c>
      <c r="Y51" s="152" t="s">
        <v>1019</v>
      </c>
      <c r="Z51" s="141"/>
      <c r="AA51" s="141"/>
      <c r="AB51" s="141"/>
      <c r="AC51" s="141"/>
      <c r="AD51" s="141"/>
      <c r="AE51" s="141"/>
      <c r="AF51" s="141"/>
      <c r="AG51" s="141" t="s">
        <v>286</v>
      </c>
      <c r="AH51" s="141"/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</row>
    <row r="52" spans="1:60" ht="22.5" outlineLevel="1" x14ac:dyDescent="0.2">
      <c r="A52" s="172">
        <v>36</v>
      </c>
      <c r="B52" s="173" t="s">
        <v>1092</v>
      </c>
      <c r="C52" s="183" t="s">
        <v>1093</v>
      </c>
      <c r="D52" s="174" t="s">
        <v>317</v>
      </c>
      <c r="E52" s="175">
        <v>25</v>
      </c>
      <c r="F52" s="176"/>
      <c r="G52" s="177">
        <f t="shared" si="14"/>
        <v>0</v>
      </c>
      <c r="H52" s="176"/>
      <c r="I52" s="177">
        <f t="shared" si="15"/>
        <v>0</v>
      </c>
      <c r="J52" s="176"/>
      <c r="K52" s="177">
        <f t="shared" si="16"/>
        <v>0</v>
      </c>
      <c r="L52" s="177">
        <v>21</v>
      </c>
      <c r="M52" s="177">
        <f t="shared" si="17"/>
        <v>0</v>
      </c>
      <c r="N52" s="175">
        <v>2.4000000000000001E-4</v>
      </c>
      <c r="O52" s="175">
        <f t="shared" si="18"/>
        <v>0.01</v>
      </c>
      <c r="P52" s="175">
        <v>0</v>
      </c>
      <c r="Q52" s="175">
        <f t="shared" si="19"/>
        <v>0</v>
      </c>
      <c r="R52" s="177"/>
      <c r="S52" s="177" t="s">
        <v>267</v>
      </c>
      <c r="T52" s="178" t="s">
        <v>275</v>
      </c>
      <c r="U52" s="152">
        <v>0</v>
      </c>
      <c r="V52" s="152">
        <f t="shared" si="20"/>
        <v>0</v>
      </c>
      <c r="W52" s="152"/>
      <c r="X52" s="152" t="s">
        <v>276</v>
      </c>
      <c r="Y52" s="152" t="s">
        <v>1019</v>
      </c>
      <c r="Z52" s="141"/>
      <c r="AA52" s="141"/>
      <c r="AB52" s="141"/>
      <c r="AC52" s="141"/>
      <c r="AD52" s="141"/>
      <c r="AE52" s="141"/>
      <c r="AF52" s="141"/>
      <c r="AG52" s="141" t="s">
        <v>277</v>
      </c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</row>
    <row r="53" spans="1:60" outlineLevel="1" x14ac:dyDescent="0.2">
      <c r="A53" s="172">
        <v>37</v>
      </c>
      <c r="B53" s="173" t="s">
        <v>1094</v>
      </c>
      <c r="C53" s="183" t="s">
        <v>1095</v>
      </c>
      <c r="D53" s="174" t="s">
        <v>299</v>
      </c>
      <c r="E53" s="175">
        <v>30</v>
      </c>
      <c r="F53" s="176"/>
      <c r="G53" s="177">
        <f t="shared" si="14"/>
        <v>0</v>
      </c>
      <c r="H53" s="176"/>
      <c r="I53" s="177">
        <f t="shared" si="15"/>
        <v>0</v>
      </c>
      <c r="J53" s="176"/>
      <c r="K53" s="177">
        <f t="shared" si="16"/>
        <v>0</v>
      </c>
      <c r="L53" s="177">
        <v>21</v>
      </c>
      <c r="M53" s="177">
        <f t="shared" si="17"/>
        <v>0</v>
      </c>
      <c r="N53" s="175">
        <v>0</v>
      </c>
      <c r="O53" s="175">
        <f t="shared" si="18"/>
        <v>0</v>
      </c>
      <c r="P53" s="175">
        <v>0</v>
      </c>
      <c r="Q53" s="175">
        <f t="shared" si="19"/>
        <v>0</v>
      </c>
      <c r="R53" s="177"/>
      <c r="S53" s="177" t="s">
        <v>267</v>
      </c>
      <c r="T53" s="178" t="s">
        <v>234</v>
      </c>
      <c r="U53" s="152">
        <v>0.10299999999999999</v>
      </c>
      <c r="V53" s="152">
        <f t="shared" si="20"/>
        <v>3.09</v>
      </c>
      <c r="W53" s="152"/>
      <c r="X53" s="152" t="s">
        <v>285</v>
      </c>
      <c r="Y53" s="152" t="s">
        <v>1019</v>
      </c>
      <c r="Z53" s="141"/>
      <c r="AA53" s="141"/>
      <c r="AB53" s="141"/>
      <c r="AC53" s="141"/>
      <c r="AD53" s="141"/>
      <c r="AE53" s="141"/>
      <c r="AF53" s="141"/>
      <c r="AG53" s="141" t="s">
        <v>286</v>
      </c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</row>
    <row r="54" spans="1:60" ht="22.5" outlineLevel="1" x14ac:dyDescent="0.2">
      <c r="A54" s="172">
        <v>38</v>
      </c>
      <c r="B54" s="173" t="s">
        <v>1096</v>
      </c>
      <c r="C54" s="183" t="s">
        <v>1097</v>
      </c>
      <c r="D54" s="174" t="s">
        <v>317</v>
      </c>
      <c r="E54" s="175">
        <v>30</v>
      </c>
      <c r="F54" s="176"/>
      <c r="G54" s="177">
        <f t="shared" si="14"/>
        <v>0</v>
      </c>
      <c r="H54" s="176"/>
      <c r="I54" s="177">
        <f t="shared" si="15"/>
        <v>0</v>
      </c>
      <c r="J54" s="176"/>
      <c r="K54" s="177">
        <f t="shared" si="16"/>
        <v>0</v>
      </c>
      <c r="L54" s="177">
        <v>21</v>
      </c>
      <c r="M54" s="177">
        <f t="shared" si="17"/>
        <v>0</v>
      </c>
      <c r="N54" s="175">
        <v>2.9999999999999997E-4</v>
      </c>
      <c r="O54" s="175">
        <f t="shared" si="18"/>
        <v>0.01</v>
      </c>
      <c r="P54" s="175">
        <v>0</v>
      </c>
      <c r="Q54" s="175">
        <f t="shared" si="19"/>
        <v>0</v>
      </c>
      <c r="R54" s="177"/>
      <c r="S54" s="177" t="s">
        <v>267</v>
      </c>
      <c r="T54" s="178" t="s">
        <v>275</v>
      </c>
      <c r="U54" s="152">
        <v>0</v>
      </c>
      <c r="V54" s="152">
        <f t="shared" si="20"/>
        <v>0</v>
      </c>
      <c r="W54" s="152"/>
      <c r="X54" s="152" t="s">
        <v>276</v>
      </c>
      <c r="Y54" s="152" t="s">
        <v>1019</v>
      </c>
      <c r="Z54" s="141"/>
      <c r="AA54" s="141"/>
      <c r="AB54" s="141"/>
      <c r="AC54" s="141"/>
      <c r="AD54" s="141"/>
      <c r="AE54" s="141"/>
      <c r="AF54" s="141"/>
      <c r="AG54" s="141" t="s">
        <v>277</v>
      </c>
      <c r="AH54" s="141"/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141"/>
      <c r="BH54" s="141"/>
    </row>
    <row r="55" spans="1:60" outlineLevel="1" x14ac:dyDescent="0.2">
      <c r="A55" s="172">
        <v>39</v>
      </c>
      <c r="B55" s="173" t="s">
        <v>1098</v>
      </c>
      <c r="C55" s="183" t="s">
        <v>1099</v>
      </c>
      <c r="D55" s="174" t="s">
        <v>299</v>
      </c>
      <c r="E55" s="175">
        <v>10</v>
      </c>
      <c r="F55" s="176"/>
      <c r="G55" s="177">
        <f t="shared" si="14"/>
        <v>0</v>
      </c>
      <c r="H55" s="176"/>
      <c r="I55" s="177">
        <f t="shared" si="15"/>
        <v>0</v>
      </c>
      <c r="J55" s="176"/>
      <c r="K55" s="177">
        <f t="shared" si="16"/>
        <v>0</v>
      </c>
      <c r="L55" s="177">
        <v>21</v>
      </c>
      <c r="M55" s="177">
        <f t="shared" si="17"/>
        <v>0</v>
      </c>
      <c r="N55" s="175">
        <v>0</v>
      </c>
      <c r="O55" s="175">
        <f t="shared" si="18"/>
        <v>0</v>
      </c>
      <c r="P55" s="175">
        <v>0</v>
      </c>
      <c r="Q55" s="175">
        <f t="shared" si="19"/>
        <v>0</v>
      </c>
      <c r="R55" s="177"/>
      <c r="S55" s="177" t="s">
        <v>267</v>
      </c>
      <c r="T55" s="178" t="s">
        <v>234</v>
      </c>
      <c r="U55" s="152">
        <v>0.12</v>
      </c>
      <c r="V55" s="152">
        <f t="shared" si="20"/>
        <v>1.2</v>
      </c>
      <c r="W55" s="152"/>
      <c r="X55" s="152" t="s">
        <v>285</v>
      </c>
      <c r="Y55" s="152" t="s">
        <v>1019</v>
      </c>
      <c r="Z55" s="141"/>
      <c r="AA55" s="141"/>
      <c r="AB55" s="141"/>
      <c r="AC55" s="141"/>
      <c r="AD55" s="141"/>
      <c r="AE55" s="141"/>
      <c r="AF55" s="141"/>
      <c r="AG55" s="141" t="s">
        <v>286</v>
      </c>
      <c r="AH55" s="141"/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41"/>
      <c r="BF55" s="141"/>
      <c r="BG55" s="141"/>
      <c r="BH55" s="141"/>
    </row>
    <row r="56" spans="1:60" ht="22.5" outlineLevel="1" x14ac:dyDescent="0.2">
      <c r="A56" s="172">
        <v>40</v>
      </c>
      <c r="B56" s="173" t="s">
        <v>1100</v>
      </c>
      <c r="C56" s="183" t="s">
        <v>1101</v>
      </c>
      <c r="D56" s="174" t="s">
        <v>317</v>
      </c>
      <c r="E56" s="175">
        <v>10</v>
      </c>
      <c r="F56" s="176"/>
      <c r="G56" s="177">
        <f t="shared" si="14"/>
        <v>0</v>
      </c>
      <c r="H56" s="176"/>
      <c r="I56" s="177">
        <f t="shared" si="15"/>
        <v>0</v>
      </c>
      <c r="J56" s="176"/>
      <c r="K56" s="177">
        <f t="shared" si="16"/>
        <v>0</v>
      </c>
      <c r="L56" s="177">
        <v>21</v>
      </c>
      <c r="M56" s="177">
        <f t="shared" si="17"/>
        <v>0</v>
      </c>
      <c r="N56" s="175">
        <v>4.8000000000000001E-4</v>
      </c>
      <c r="O56" s="175">
        <f t="shared" si="18"/>
        <v>0</v>
      </c>
      <c r="P56" s="175">
        <v>0</v>
      </c>
      <c r="Q56" s="175">
        <f t="shared" si="19"/>
        <v>0</v>
      </c>
      <c r="R56" s="177"/>
      <c r="S56" s="177" t="s">
        <v>267</v>
      </c>
      <c r="T56" s="178" t="s">
        <v>234</v>
      </c>
      <c r="U56" s="152">
        <v>0</v>
      </c>
      <c r="V56" s="152">
        <f t="shared" si="20"/>
        <v>0</v>
      </c>
      <c r="W56" s="152"/>
      <c r="X56" s="152" t="s">
        <v>276</v>
      </c>
      <c r="Y56" s="152" t="s">
        <v>1019</v>
      </c>
      <c r="Z56" s="141"/>
      <c r="AA56" s="141"/>
      <c r="AB56" s="141"/>
      <c r="AC56" s="141"/>
      <c r="AD56" s="141"/>
      <c r="AE56" s="141"/>
      <c r="AF56" s="141"/>
      <c r="AG56" s="141" t="s">
        <v>277</v>
      </c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/>
      <c r="BG56" s="141"/>
      <c r="BH56" s="141"/>
    </row>
    <row r="57" spans="1:60" outlineLevel="1" x14ac:dyDescent="0.2">
      <c r="A57" s="172">
        <v>41</v>
      </c>
      <c r="B57" s="173" t="s">
        <v>1102</v>
      </c>
      <c r="C57" s="183" t="s">
        <v>1103</v>
      </c>
      <c r="D57" s="174" t="s">
        <v>299</v>
      </c>
      <c r="E57" s="175">
        <v>90</v>
      </c>
      <c r="F57" s="176"/>
      <c r="G57" s="177">
        <f t="shared" si="14"/>
        <v>0</v>
      </c>
      <c r="H57" s="176"/>
      <c r="I57" s="177">
        <f t="shared" si="15"/>
        <v>0</v>
      </c>
      <c r="J57" s="176"/>
      <c r="K57" s="177">
        <f t="shared" si="16"/>
        <v>0</v>
      </c>
      <c r="L57" s="177">
        <v>21</v>
      </c>
      <c r="M57" s="177">
        <f t="shared" si="17"/>
        <v>0</v>
      </c>
      <c r="N57" s="175">
        <v>0</v>
      </c>
      <c r="O57" s="175">
        <f t="shared" si="18"/>
        <v>0</v>
      </c>
      <c r="P57" s="175">
        <v>0</v>
      </c>
      <c r="Q57" s="175">
        <f t="shared" si="19"/>
        <v>0</v>
      </c>
      <c r="R57" s="177"/>
      <c r="S57" s="177" t="s">
        <v>267</v>
      </c>
      <c r="T57" s="178" t="s">
        <v>234</v>
      </c>
      <c r="U57" s="152">
        <v>0.18099999999999999</v>
      </c>
      <c r="V57" s="152">
        <f t="shared" si="20"/>
        <v>16.29</v>
      </c>
      <c r="W57" s="152"/>
      <c r="X57" s="152" t="s">
        <v>285</v>
      </c>
      <c r="Y57" s="152" t="s">
        <v>1019</v>
      </c>
      <c r="Z57" s="141"/>
      <c r="AA57" s="141"/>
      <c r="AB57" s="141"/>
      <c r="AC57" s="141"/>
      <c r="AD57" s="141"/>
      <c r="AE57" s="141"/>
      <c r="AF57" s="141"/>
      <c r="AG57" s="141" t="s">
        <v>286</v>
      </c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41"/>
    </row>
    <row r="58" spans="1:60" ht="22.5" outlineLevel="1" x14ac:dyDescent="0.2">
      <c r="A58" s="172">
        <v>42</v>
      </c>
      <c r="B58" s="173" t="s">
        <v>1104</v>
      </c>
      <c r="C58" s="183" t="s">
        <v>1105</v>
      </c>
      <c r="D58" s="174" t="s">
        <v>317</v>
      </c>
      <c r="E58" s="175">
        <v>90</v>
      </c>
      <c r="F58" s="176"/>
      <c r="G58" s="177">
        <f t="shared" si="14"/>
        <v>0</v>
      </c>
      <c r="H58" s="176"/>
      <c r="I58" s="177">
        <f t="shared" si="15"/>
        <v>0</v>
      </c>
      <c r="J58" s="176"/>
      <c r="K58" s="177">
        <f t="shared" si="16"/>
        <v>0</v>
      </c>
      <c r="L58" s="177">
        <v>21</v>
      </c>
      <c r="M58" s="177">
        <f t="shared" si="17"/>
        <v>0</v>
      </c>
      <c r="N58" s="175">
        <v>1.08E-3</v>
      </c>
      <c r="O58" s="175">
        <f t="shared" si="18"/>
        <v>0.1</v>
      </c>
      <c r="P58" s="175">
        <v>0</v>
      </c>
      <c r="Q58" s="175">
        <f t="shared" si="19"/>
        <v>0</v>
      </c>
      <c r="R58" s="177"/>
      <c r="S58" s="177" t="s">
        <v>267</v>
      </c>
      <c r="T58" s="178" t="s">
        <v>275</v>
      </c>
      <c r="U58" s="152">
        <v>0</v>
      </c>
      <c r="V58" s="152">
        <f t="shared" si="20"/>
        <v>0</v>
      </c>
      <c r="W58" s="152"/>
      <c r="X58" s="152" t="s">
        <v>276</v>
      </c>
      <c r="Y58" s="152" t="s">
        <v>1019</v>
      </c>
      <c r="Z58" s="141"/>
      <c r="AA58" s="141"/>
      <c r="AB58" s="141"/>
      <c r="AC58" s="141"/>
      <c r="AD58" s="141"/>
      <c r="AE58" s="141"/>
      <c r="AF58" s="141"/>
      <c r="AG58" s="141" t="s">
        <v>277</v>
      </c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/>
      <c r="BG58" s="141"/>
      <c r="BH58" s="141"/>
    </row>
    <row r="59" spans="1:60" outlineLevel="1" x14ac:dyDescent="0.2">
      <c r="A59" s="172">
        <v>43</v>
      </c>
      <c r="B59" s="173" t="s">
        <v>1106</v>
      </c>
      <c r="C59" s="183" t="s">
        <v>1107</v>
      </c>
      <c r="D59" s="174" t="s">
        <v>299</v>
      </c>
      <c r="E59" s="175">
        <v>20</v>
      </c>
      <c r="F59" s="176"/>
      <c r="G59" s="177">
        <f t="shared" si="14"/>
        <v>0</v>
      </c>
      <c r="H59" s="176"/>
      <c r="I59" s="177">
        <f t="shared" si="15"/>
        <v>0</v>
      </c>
      <c r="J59" s="176"/>
      <c r="K59" s="177">
        <f t="shared" si="16"/>
        <v>0</v>
      </c>
      <c r="L59" s="177">
        <v>21</v>
      </c>
      <c r="M59" s="177">
        <f t="shared" si="17"/>
        <v>0</v>
      </c>
      <c r="N59" s="175">
        <v>0</v>
      </c>
      <c r="O59" s="175">
        <f t="shared" si="18"/>
        <v>0</v>
      </c>
      <c r="P59" s="175">
        <v>0</v>
      </c>
      <c r="Q59" s="175">
        <f t="shared" si="19"/>
        <v>0</v>
      </c>
      <c r="R59" s="177"/>
      <c r="S59" s="177" t="s">
        <v>267</v>
      </c>
      <c r="T59" s="178" t="s">
        <v>275</v>
      </c>
      <c r="U59" s="152">
        <v>0.217</v>
      </c>
      <c r="V59" s="152">
        <f t="shared" si="20"/>
        <v>4.34</v>
      </c>
      <c r="W59" s="152"/>
      <c r="X59" s="152" t="s">
        <v>285</v>
      </c>
      <c r="Y59" s="152" t="s">
        <v>1019</v>
      </c>
      <c r="Z59" s="141"/>
      <c r="AA59" s="141"/>
      <c r="AB59" s="141"/>
      <c r="AC59" s="141"/>
      <c r="AD59" s="141"/>
      <c r="AE59" s="141"/>
      <c r="AF59" s="141"/>
      <c r="AG59" s="141" t="s">
        <v>286</v>
      </c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/>
      <c r="BG59" s="141"/>
      <c r="BH59" s="141"/>
    </row>
    <row r="60" spans="1:60" ht="22.5" outlineLevel="1" x14ac:dyDescent="0.2">
      <c r="A60" s="172">
        <v>44</v>
      </c>
      <c r="B60" s="173" t="s">
        <v>1108</v>
      </c>
      <c r="C60" s="183" t="s">
        <v>1109</v>
      </c>
      <c r="D60" s="174" t="s">
        <v>317</v>
      </c>
      <c r="E60" s="175">
        <v>20</v>
      </c>
      <c r="F60" s="176"/>
      <c r="G60" s="177">
        <f t="shared" si="14"/>
        <v>0</v>
      </c>
      <c r="H60" s="176"/>
      <c r="I60" s="177">
        <f t="shared" si="15"/>
        <v>0</v>
      </c>
      <c r="J60" s="176"/>
      <c r="K60" s="177">
        <f t="shared" si="16"/>
        <v>0</v>
      </c>
      <c r="L60" s="177">
        <v>21</v>
      </c>
      <c r="M60" s="177">
        <f t="shared" si="17"/>
        <v>0</v>
      </c>
      <c r="N60" s="175">
        <v>1.33E-3</v>
      </c>
      <c r="O60" s="175">
        <f t="shared" si="18"/>
        <v>0.03</v>
      </c>
      <c r="P60" s="175">
        <v>0</v>
      </c>
      <c r="Q60" s="175">
        <f t="shared" si="19"/>
        <v>0</v>
      </c>
      <c r="R60" s="177"/>
      <c r="S60" s="177" t="s">
        <v>267</v>
      </c>
      <c r="T60" s="178" t="s">
        <v>234</v>
      </c>
      <c r="U60" s="152">
        <v>0</v>
      </c>
      <c r="V60" s="152">
        <f t="shared" si="20"/>
        <v>0</v>
      </c>
      <c r="W60" s="152"/>
      <c r="X60" s="152" t="s">
        <v>276</v>
      </c>
      <c r="Y60" s="152" t="s">
        <v>1019</v>
      </c>
      <c r="Z60" s="141"/>
      <c r="AA60" s="141"/>
      <c r="AB60" s="141"/>
      <c r="AC60" s="141"/>
      <c r="AD60" s="141"/>
      <c r="AE60" s="141"/>
      <c r="AF60" s="141"/>
      <c r="AG60" s="141" t="s">
        <v>277</v>
      </c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</row>
    <row r="61" spans="1:60" outlineLevel="1" x14ac:dyDescent="0.2">
      <c r="A61" s="172">
        <v>45</v>
      </c>
      <c r="B61" s="173" t="s">
        <v>1110</v>
      </c>
      <c r="C61" s="183" t="s">
        <v>1111</v>
      </c>
      <c r="D61" s="174" t="s">
        <v>317</v>
      </c>
      <c r="E61" s="175">
        <v>5</v>
      </c>
      <c r="F61" s="176"/>
      <c r="G61" s="177">
        <f t="shared" si="14"/>
        <v>0</v>
      </c>
      <c r="H61" s="176"/>
      <c r="I61" s="177">
        <f t="shared" si="15"/>
        <v>0</v>
      </c>
      <c r="J61" s="176"/>
      <c r="K61" s="177">
        <f t="shared" si="16"/>
        <v>0</v>
      </c>
      <c r="L61" s="177">
        <v>21</v>
      </c>
      <c r="M61" s="177">
        <f t="shared" si="17"/>
        <v>0</v>
      </c>
      <c r="N61" s="175">
        <v>2.3000000000000001E-4</v>
      </c>
      <c r="O61" s="175">
        <f t="shared" si="18"/>
        <v>0</v>
      </c>
      <c r="P61" s="175">
        <v>0</v>
      </c>
      <c r="Q61" s="175">
        <f t="shared" si="19"/>
        <v>0</v>
      </c>
      <c r="R61" s="177"/>
      <c r="S61" s="177" t="s">
        <v>267</v>
      </c>
      <c r="T61" s="178" t="s">
        <v>275</v>
      </c>
      <c r="U61" s="152">
        <v>0</v>
      </c>
      <c r="V61" s="152">
        <f t="shared" si="20"/>
        <v>0</v>
      </c>
      <c r="W61" s="152"/>
      <c r="X61" s="152" t="s">
        <v>285</v>
      </c>
      <c r="Y61" s="152" t="s">
        <v>1019</v>
      </c>
      <c r="Z61" s="141"/>
      <c r="AA61" s="141"/>
      <c r="AB61" s="141"/>
      <c r="AC61" s="141"/>
      <c r="AD61" s="141"/>
      <c r="AE61" s="141"/>
      <c r="AF61" s="141"/>
      <c r="AG61" s="141" t="s">
        <v>286</v>
      </c>
      <c r="AH61" s="141"/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1"/>
      <c r="BE61" s="141"/>
      <c r="BF61" s="141"/>
      <c r="BG61" s="141"/>
      <c r="BH61" s="141"/>
    </row>
    <row r="62" spans="1:60" outlineLevel="1" x14ac:dyDescent="0.2">
      <c r="A62" s="172">
        <v>46</v>
      </c>
      <c r="B62" s="173" t="s">
        <v>1112</v>
      </c>
      <c r="C62" s="183" t="s">
        <v>1113</v>
      </c>
      <c r="D62" s="174" t="s">
        <v>317</v>
      </c>
      <c r="E62" s="175">
        <v>5</v>
      </c>
      <c r="F62" s="176"/>
      <c r="G62" s="177">
        <f t="shared" si="14"/>
        <v>0</v>
      </c>
      <c r="H62" s="176"/>
      <c r="I62" s="177">
        <f t="shared" si="15"/>
        <v>0</v>
      </c>
      <c r="J62" s="176"/>
      <c r="K62" s="177">
        <f t="shared" si="16"/>
        <v>0</v>
      </c>
      <c r="L62" s="177">
        <v>21</v>
      </c>
      <c r="M62" s="177">
        <f t="shared" si="17"/>
        <v>0</v>
      </c>
      <c r="N62" s="175">
        <v>2.3000000000000001E-4</v>
      </c>
      <c r="O62" s="175">
        <f t="shared" si="18"/>
        <v>0</v>
      </c>
      <c r="P62" s="175">
        <v>0</v>
      </c>
      <c r="Q62" s="175">
        <f t="shared" si="19"/>
        <v>0</v>
      </c>
      <c r="R62" s="177"/>
      <c r="S62" s="177" t="s">
        <v>267</v>
      </c>
      <c r="T62" s="178" t="s">
        <v>275</v>
      </c>
      <c r="U62" s="152">
        <v>0</v>
      </c>
      <c r="V62" s="152">
        <f t="shared" si="20"/>
        <v>0</v>
      </c>
      <c r="W62" s="152"/>
      <c r="X62" s="152" t="s">
        <v>276</v>
      </c>
      <c r="Y62" s="152" t="s">
        <v>1019</v>
      </c>
      <c r="Z62" s="141"/>
      <c r="AA62" s="141"/>
      <c r="AB62" s="141"/>
      <c r="AC62" s="141"/>
      <c r="AD62" s="141"/>
      <c r="AE62" s="141"/>
      <c r="AF62" s="141"/>
      <c r="AG62" s="141" t="s">
        <v>277</v>
      </c>
      <c r="AH62" s="141"/>
      <c r="AI62" s="141"/>
      <c r="AJ62" s="141"/>
      <c r="AK62" s="141"/>
      <c r="AL62" s="141"/>
      <c r="AM62" s="141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1"/>
      <c r="BC62" s="141"/>
      <c r="BD62" s="141"/>
      <c r="BE62" s="141"/>
      <c r="BF62" s="141"/>
      <c r="BG62" s="141"/>
      <c r="BH62" s="141"/>
    </row>
    <row r="63" spans="1:60" outlineLevel="1" x14ac:dyDescent="0.2">
      <c r="A63" s="172">
        <v>47</v>
      </c>
      <c r="B63" s="173" t="s">
        <v>1114</v>
      </c>
      <c r="C63" s="183" t="s">
        <v>1115</v>
      </c>
      <c r="D63" s="174" t="s">
        <v>299</v>
      </c>
      <c r="E63" s="175">
        <v>40</v>
      </c>
      <c r="F63" s="176"/>
      <c r="G63" s="177">
        <f t="shared" si="14"/>
        <v>0</v>
      </c>
      <c r="H63" s="176"/>
      <c r="I63" s="177">
        <f t="shared" si="15"/>
        <v>0</v>
      </c>
      <c r="J63" s="176"/>
      <c r="K63" s="177">
        <f t="shared" si="16"/>
        <v>0</v>
      </c>
      <c r="L63" s="177">
        <v>21</v>
      </c>
      <c r="M63" s="177">
        <f t="shared" si="17"/>
        <v>0</v>
      </c>
      <c r="N63" s="175">
        <v>0</v>
      </c>
      <c r="O63" s="175">
        <f t="shared" si="18"/>
        <v>0</v>
      </c>
      <c r="P63" s="175">
        <v>0</v>
      </c>
      <c r="Q63" s="175">
        <f t="shared" si="19"/>
        <v>0</v>
      </c>
      <c r="R63" s="177"/>
      <c r="S63" s="177" t="s">
        <v>234</v>
      </c>
      <c r="T63" s="178" t="s">
        <v>234</v>
      </c>
      <c r="U63" s="152">
        <v>1.9E-2</v>
      </c>
      <c r="V63" s="152">
        <f t="shared" si="20"/>
        <v>0.76</v>
      </c>
      <c r="W63" s="152"/>
      <c r="X63" s="152" t="s">
        <v>285</v>
      </c>
      <c r="Y63" s="152" t="s">
        <v>1116</v>
      </c>
      <c r="Z63" s="141"/>
      <c r="AA63" s="141"/>
      <c r="AB63" s="141"/>
      <c r="AC63" s="141"/>
      <c r="AD63" s="141"/>
      <c r="AE63" s="141"/>
      <c r="AF63" s="141"/>
      <c r="AG63" s="141" t="s">
        <v>286</v>
      </c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1"/>
      <c r="BC63" s="141"/>
      <c r="BD63" s="141"/>
      <c r="BE63" s="141"/>
      <c r="BF63" s="141"/>
      <c r="BG63" s="141"/>
      <c r="BH63" s="141"/>
    </row>
    <row r="64" spans="1:60" outlineLevel="1" x14ac:dyDescent="0.2">
      <c r="A64" s="172">
        <v>48</v>
      </c>
      <c r="B64" s="173" t="s">
        <v>1117</v>
      </c>
      <c r="C64" s="183" t="s">
        <v>1118</v>
      </c>
      <c r="D64" s="174" t="s">
        <v>299</v>
      </c>
      <c r="E64" s="175">
        <v>40</v>
      </c>
      <c r="F64" s="176"/>
      <c r="G64" s="177">
        <f t="shared" si="14"/>
        <v>0</v>
      </c>
      <c r="H64" s="176"/>
      <c r="I64" s="177">
        <f t="shared" si="15"/>
        <v>0</v>
      </c>
      <c r="J64" s="176"/>
      <c r="K64" s="177">
        <f t="shared" si="16"/>
        <v>0</v>
      </c>
      <c r="L64" s="177">
        <v>21</v>
      </c>
      <c r="M64" s="177">
        <f t="shared" si="17"/>
        <v>0</v>
      </c>
      <c r="N64" s="175">
        <v>0</v>
      </c>
      <c r="O64" s="175">
        <f t="shared" si="18"/>
        <v>0</v>
      </c>
      <c r="P64" s="175">
        <v>0</v>
      </c>
      <c r="Q64" s="175">
        <f t="shared" si="19"/>
        <v>0</v>
      </c>
      <c r="R64" s="177"/>
      <c r="S64" s="177" t="s">
        <v>234</v>
      </c>
      <c r="T64" s="178" t="s">
        <v>234</v>
      </c>
      <c r="U64" s="152">
        <v>4.1000000000000002E-2</v>
      </c>
      <c r="V64" s="152">
        <f t="shared" si="20"/>
        <v>1.64</v>
      </c>
      <c r="W64" s="152"/>
      <c r="X64" s="152" t="s">
        <v>285</v>
      </c>
      <c r="Y64" s="152" t="s">
        <v>1116</v>
      </c>
      <c r="Z64" s="141"/>
      <c r="AA64" s="141"/>
      <c r="AB64" s="141"/>
      <c r="AC64" s="141"/>
      <c r="AD64" s="141"/>
      <c r="AE64" s="141"/>
      <c r="AF64" s="141"/>
      <c r="AG64" s="141" t="s">
        <v>286</v>
      </c>
      <c r="AH64" s="141"/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1"/>
      <c r="BC64" s="141"/>
      <c r="BD64" s="141"/>
      <c r="BE64" s="141"/>
      <c r="BF64" s="141"/>
      <c r="BG64" s="141"/>
      <c r="BH64" s="141"/>
    </row>
    <row r="65" spans="1:60" outlineLevel="1" x14ac:dyDescent="0.2">
      <c r="A65" s="164">
        <v>49</v>
      </c>
      <c r="B65" s="165" t="s">
        <v>1119</v>
      </c>
      <c r="C65" s="181" t="s">
        <v>1120</v>
      </c>
      <c r="D65" s="166" t="s">
        <v>299</v>
      </c>
      <c r="E65" s="167">
        <v>110</v>
      </c>
      <c r="F65" s="168"/>
      <c r="G65" s="169">
        <f t="shared" si="14"/>
        <v>0</v>
      </c>
      <c r="H65" s="168"/>
      <c r="I65" s="169">
        <f t="shared" si="15"/>
        <v>0</v>
      </c>
      <c r="J65" s="168"/>
      <c r="K65" s="169">
        <f t="shared" si="16"/>
        <v>0</v>
      </c>
      <c r="L65" s="169">
        <v>21</v>
      </c>
      <c r="M65" s="169">
        <f t="shared" si="17"/>
        <v>0</v>
      </c>
      <c r="N65" s="167">
        <v>0</v>
      </c>
      <c r="O65" s="167">
        <f t="shared" si="18"/>
        <v>0</v>
      </c>
      <c r="P65" s="167">
        <v>0</v>
      </c>
      <c r="Q65" s="167">
        <f t="shared" si="19"/>
        <v>0</v>
      </c>
      <c r="R65" s="169"/>
      <c r="S65" s="169" t="s">
        <v>234</v>
      </c>
      <c r="T65" s="170" t="s">
        <v>234</v>
      </c>
      <c r="U65" s="152">
        <v>5.0999999999999997E-2</v>
      </c>
      <c r="V65" s="152">
        <f t="shared" si="20"/>
        <v>5.61</v>
      </c>
      <c r="W65" s="152"/>
      <c r="X65" s="152" t="s">
        <v>285</v>
      </c>
      <c r="Y65" s="152" t="s">
        <v>1116</v>
      </c>
      <c r="Z65" s="141"/>
      <c r="AA65" s="141"/>
      <c r="AB65" s="141"/>
      <c r="AC65" s="141"/>
      <c r="AD65" s="141"/>
      <c r="AE65" s="141"/>
      <c r="AF65" s="141"/>
      <c r="AG65" s="141" t="s">
        <v>286</v>
      </c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1"/>
      <c r="BC65" s="141"/>
      <c r="BD65" s="141"/>
      <c r="BE65" s="141"/>
      <c r="BF65" s="141"/>
      <c r="BG65" s="141"/>
      <c r="BH65" s="141"/>
    </row>
    <row r="66" spans="1:60" outlineLevel="1" x14ac:dyDescent="0.2">
      <c r="A66" s="148">
        <v>50</v>
      </c>
      <c r="B66" s="149" t="s">
        <v>1121</v>
      </c>
      <c r="C66" s="184" t="s">
        <v>1122</v>
      </c>
      <c r="D66" s="150" t="s">
        <v>0</v>
      </c>
      <c r="E66" s="179"/>
      <c r="F66" s="153"/>
      <c r="G66" s="152">
        <f t="shared" si="14"/>
        <v>0</v>
      </c>
      <c r="H66" s="153"/>
      <c r="I66" s="152">
        <f t="shared" si="15"/>
        <v>0</v>
      </c>
      <c r="J66" s="153"/>
      <c r="K66" s="152">
        <f t="shared" si="16"/>
        <v>0</v>
      </c>
      <c r="L66" s="152">
        <v>21</v>
      </c>
      <c r="M66" s="152">
        <f t="shared" si="17"/>
        <v>0</v>
      </c>
      <c r="N66" s="151">
        <v>0</v>
      </c>
      <c r="O66" s="151">
        <f t="shared" si="18"/>
        <v>0</v>
      </c>
      <c r="P66" s="151">
        <v>0</v>
      </c>
      <c r="Q66" s="151">
        <f t="shared" si="19"/>
        <v>0</v>
      </c>
      <c r="R66" s="152" t="s">
        <v>1123</v>
      </c>
      <c r="S66" s="152" t="s">
        <v>234</v>
      </c>
      <c r="T66" s="152" t="s">
        <v>234</v>
      </c>
      <c r="U66" s="152">
        <v>0</v>
      </c>
      <c r="V66" s="152">
        <f t="shared" si="20"/>
        <v>0</v>
      </c>
      <c r="W66" s="152"/>
      <c r="X66" s="152" t="s">
        <v>435</v>
      </c>
      <c r="Y66" s="152" t="s">
        <v>1116</v>
      </c>
      <c r="Z66" s="141"/>
      <c r="AA66" s="141"/>
      <c r="AB66" s="141"/>
      <c r="AC66" s="141"/>
      <c r="AD66" s="141"/>
      <c r="AE66" s="141"/>
      <c r="AF66" s="141"/>
      <c r="AG66" s="141" t="s">
        <v>436</v>
      </c>
      <c r="AH66" s="141"/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1"/>
      <c r="BH66" s="141"/>
    </row>
    <row r="67" spans="1:60" outlineLevel="2" x14ac:dyDescent="0.2">
      <c r="A67" s="148"/>
      <c r="B67" s="149"/>
      <c r="C67" s="269" t="s">
        <v>485</v>
      </c>
      <c r="D67" s="270"/>
      <c r="E67" s="270"/>
      <c r="F67" s="270"/>
      <c r="G67" s="270"/>
      <c r="H67" s="152"/>
      <c r="I67" s="152"/>
      <c r="J67" s="152"/>
      <c r="K67" s="152"/>
      <c r="L67" s="152"/>
      <c r="M67" s="152"/>
      <c r="N67" s="151"/>
      <c r="O67" s="151"/>
      <c r="P67" s="151"/>
      <c r="Q67" s="151"/>
      <c r="R67" s="152"/>
      <c r="S67" s="152"/>
      <c r="T67" s="152"/>
      <c r="U67" s="152"/>
      <c r="V67" s="152"/>
      <c r="W67" s="152"/>
      <c r="X67" s="152"/>
      <c r="Y67" s="152"/>
      <c r="Z67" s="141"/>
      <c r="AA67" s="141"/>
      <c r="AB67" s="141"/>
      <c r="AC67" s="141"/>
      <c r="AD67" s="141"/>
      <c r="AE67" s="141"/>
      <c r="AF67" s="141"/>
      <c r="AG67" s="141" t="s">
        <v>239</v>
      </c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1"/>
      <c r="BH67" s="141"/>
    </row>
    <row r="68" spans="1:60" x14ac:dyDescent="0.2">
      <c r="A68" s="157" t="s">
        <v>228</v>
      </c>
      <c r="B68" s="158" t="s">
        <v>168</v>
      </c>
      <c r="C68" s="180" t="s">
        <v>169</v>
      </c>
      <c r="D68" s="159"/>
      <c r="E68" s="160"/>
      <c r="F68" s="161"/>
      <c r="G68" s="161">
        <f>SUMIF(AG69:AG125,"&lt;&gt;NOR",G69:G125)</f>
        <v>0</v>
      </c>
      <c r="H68" s="161"/>
      <c r="I68" s="161">
        <f>SUM(I69:I125)</f>
        <v>0</v>
      </c>
      <c r="J68" s="161"/>
      <c r="K68" s="161">
        <f>SUM(K69:K125)</f>
        <v>0</v>
      </c>
      <c r="L68" s="161"/>
      <c r="M68" s="161">
        <f>SUM(M69:M125)</f>
        <v>0</v>
      </c>
      <c r="N68" s="160"/>
      <c r="O68" s="160">
        <f>SUM(O69:O125)</f>
        <v>1.1199999999999999</v>
      </c>
      <c r="P68" s="160"/>
      <c r="Q68" s="160">
        <f>SUM(Q69:Q125)</f>
        <v>0</v>
      </c>
      <c r="R68" s="161"/>
      <c r="S68" s="161"/>
      <c r="T68" s="162"/>
      <c r="U68" s="156"/>
      <c r="V68" s="156">
        <f>SUM(V69:V125)</f>
        <v>169.72000000000006</v>
      </c>
      <c r="W68" s="156"/>
      <c r="X68" s="156"/>
      <c r="Y68" s="156"/>
      <c r="AG68" t="s">
        <v>229</v>
      </c>
    </row>
    <row r="69" spans="1:60" ht="22.5" outlineLevel="1" x14ac:dyDescent="0.2">
      <c r="A69" s="172">
        <v>51</v>
      </c>
      <c r="B69" s="173" t="s">
        <v>1124</v>
      </c>
      <c r="C69" s="183" t="s">
        <v>1125</v>
      </c>
      <c r="D69" s="174" t="s">
        <v>299</v>
      </c>
      <c r="E69" s="175">
        <v>15</v>
      </c>
      <c r="F69" s="176"/>
      <c r="G69" s="177">
        <f t="shared" ref="G69:G100" si="21">ROUND(E69*F69,2)</f>
        <v>0</v>
      </c>
      <c r="H69" s="176"/>
      <c r="I69" s="177">
        <f t="shared" ref="I69:I100" si="22">ROUND(E69*H69,2)</f>
        <v>0</v>
      </c>
      <c r="J69" s="176"/>
      <c r="K69" s="177">
        <f t="shared" ref="K69:K100" si="23">ROUND(E69*J69,2)</f>
        <v>0</v>
      </c>
      <c r="L69" s="177">
        <v>21</v>
      </c>
      <c r="M69" s="177">
        <f t="shared" ref="M69:M100" si="24">G69*(1+L69/100)</f>
        <v>0</v>
      </c>
      <c r="N69" s="175">
        <v>4.8000000000000001E-4</v>
      </c>
      <c r="O69" s="175">
        <f t="shared" ref="O69:O100" si="25">ROUND(E69*N69,2)</f>
        <v>0.01</v>
      </c>
      <c r="P69" s="175">
        <v>0</v>
      </c>
      <c r="Q69" s="175">
        <f t="shared" ref="Q69:Q100" si="26">ROUND(E69*P69,2)</f>
        <v>0</v>
      </c>
      <c r="R69" s="177"/>
      <c r="S69" s="177" t="s">
        <v>267</v>
      </c>
      <c r="T69" s="178" t="s">
        <v>234</v>
      </c>
      <c r="U69" s="152">
        <v>0.27889999999999998</v>
      </c>
      <c r="V69" s="152">
        <f t="shared" ref="V69:V100" si="27">ROUND(E69*U69,2)</f>
        <v>4.18</v>
      </c>
      <c r="W69" s="152"/>
      <c r="X69" s="152" t="s">
        <v>285</v>
      </c>
      <c r="Y69" s="152" t="s">
        <v>1019</v>
      </c>
      <c r="Z69" s="141"/>
      <c r="AA69" s="141"/>
      <c r="AB69" s="141"/>
      <c r="AC69" s="141"/>
      <c r="AD69" s="141"/>
      <c r="AE69" s="141"/>
      <c r="AF69" s="141"/>
      <c r="AG69" s="141" t="s">
        <v>286</v>
      </c>
      <c r="AH69" s="141"/>
      <c r="AI69" s="141"/>
      <c r="AJ69" s="141"/>
      <c r="AK69" s="141"/>
      <c r="AL69" s="141"/>
      <c r="AM69" s="141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1"/>
      <c r="BC69" s="141"/>
      <c r="BD69" s="141"/>
      <c r="BE69" s="141"/>
      <c r="BF69" s="141"/>
      <c r="BG69" s="141"/>
      <c r="BH69" s="141"/>
    </row>
    <row r="70" spans="1:60" outlineLevel="1" x14ac:dyDescent="0.2">
      <c r="A70" s="172">
        <v>52</v>
      </c>
      <c r="B70" s="173" t="s">
        <v>1126</v>
      </c>
      <c r="C70" s="183" t="s">
        <v>1127</v>
      </c>
      <c r="D70" s="174" t="s">
        <v>299</v>
      </c>
      <c r="E70" s="175">
        <v>15</v>
      </c>
      <c r="F70" s="176"/>
      <c r="G70" s="177">
        <f t="shared" si="21"/>
        <v>0</v>
      </c>
      <c r="H70" s="176"/>
      <c r="I70" s="177">
        <f t="shared" si="22"/>
        <v>0</v>
      </c>
      <c r="J70" s="176"/>
      <c r="K70" s="177">
        <f t="shared" si="23"/>
        <v>0</v>
      </c>
      <c r="L70" s="177">
        <v>21</v>
      </c>
      <c r="M70" s="177">
        <f t="shared" si="24"/>
        <v>0</v>
      </c>
      <c r="N70" s="175">
        <v>3.0000000000000001E-5</v>
      </c>
      <c r="O70" s="175">
        <f t="shared" si="25"/>
        <v>0</v>
      </c>
      <c r="P70" s="175">
        <v>0</v>
      </c>
      <c r="Q70" s="175">
        <f t="shared" si="26"/>
        <v>0</v>
      </c>
      <c r="R70" s="177"/>
      <c r="S70" s="177" t="s">
        <v>267</v>
      </c>
      <c r="T70" s="178" t="s">
        <v>234</v>
      </c>
      <c r="U70" s="152">
        <v>0.129</v>
      </c>
      <c r="V70" s="152">
        <f t="shared" si="27"/>
        <v>1.94</v>
      </c>
      <c r="W70" s="152"/>
      <c r="X70" s="152" t="s">
        <v>285</v>
      </c>
      <c r="Y70" s="152" t="s">
        <v>1019</v>
      </c>
      <c r="Z70" s="141"/>
      <c r="AA70" s="141"/>
      <c r="AB70" s="141"/>
      <c r="AC70" s="141"/>
      <c r="AD70" s="141"/>
      <c r="AE70" s="141"/>
      <c r="AF70" s="141"/>
      <c r="AG70" s="141" t="s">
        <v>286</v>
      </c>
      <c r="AH70" s="141"/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</row>
    <row r="71" spans="1:60" ht="22.5" outlineLevel="1" x14ac:dyDescent="0.2">
      <c r="A71" s="172">
        <v>53</v>
      </c>
      <c r="B71" s="173" t="s">
        <v>1128</v>
      </c>
      <c r="C71" s="183" t="s">
        <v>1129</v>
      </c>
      <c r="D71" s="174" t="s">
        <v>299</v>
      </c>
      <c r="E71" s="175">
        <v>36</v>
      </c>
      <c r="F71" s="176"/>
      <c r="G71" s="177">
        <f t="shared" si="21"/>
        <v>0</v>
      </c>
      <c r="H71" s="176"/>
      <c r="I71" s="177">
        <f t="shared" si="22"/>
        <v>0</v>
      </c>
      <c r="J71" s="176"/>
      <c r="K71" s="177">
        <f t="shared" si="23"/>
        <v>0</v>
      </c>
      <c r="L71" s="177">
        <v>21</v>
      </c>
      <c r="M71" s="177">
        <f t="shared" si="24"/>
        <v>0</v>
      </c>
      <c r="N71" s="175">
        <v>5.9000000000000003E-4</v>
      </c>
      <c r="O71" s="175">
        <f t="shared" si="25"/>
        <v>0.02</v>
      </c>
      <c r="P71" s="175">
        <v>0</v>
      </c>
      <c r="Q71" s="175">
        <f t="shared" si="26"/>
        <v>0</v>
      </c>
      <c r="R71" s="177"/>
      <c r="S71" s="177" t="s">
        <v>267</v>
      </c>
      <c r="T71" s="178" t="s">
        <v>234</v>
      </c>
      <c r="U71" s="152">
        <v>0.29730000000000001</v>
      </c>
      <c r="V71" s="152">
        <f t="shared" si="27"/>
        <v>10.7</v>
      </c>
      <c r="W71" s="152"/>
      <c r="X71" s="152" t="s">
        <v>285</v>
      </c>
      <c r="Y71" s="152" t="s">
        <v>1019</v>
      </c>
      <c r="Z71" s="141"/>
      <c r="AA71" s="141"/>
      <c r="AB71" s="141"/>
      <c r="AC71" s="141"/>
      <c r="AD71" s="141"/>
      <c r="AE71" s="141"/>
      <c r="AF71" s="141"/>
      <c r="AG71" s="141" t="s">
        <v>286</v>
      </c>
      <c r="AH71" s="141"/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</row>
    <row r="72" spans="1:60" ht="22.5" outlineLevel="1" x14ac:dyDescent="0.2">
      <c r="A72" s="172">
        <v>54</v>
      </c>
      <c r="B72" s="173" t="s">
        <v>1130</v>
      </c>
      <c r="C72" s="183" t="s">
        <v>1131</v>
      </c>
      <c r="D72" s="174" t="s">
        <v>299</v>
      </c>
      <c r="E72" s="175">
        <v>36</v>
      </c>
      <c r="F72" s="176"/>
      <c r="G72" s="177">
        <f t="shared" si="21"/>
        <v>0</v>
      </c>
      <c r="H72" s="176"/>
      <c r="I72" s="177">
        <f t="shared" si="22"/>
        <v>0</v>
      </c>
      <c r="J72" s="176"/>
      <c r="K72" s="177">
        <f t="shared" si="23"/>
        <v>0</v>
      </c>
      <c r="L72" s="177">
        <v>21</v>
      </c>
      <c r="M72" s="177">
        <f t="shared" si="24"/>
        <v>0</v>
      </c>
      <c r="N72" s="175">
        <v>6.9999999999999994E-5</v>
      </c>
      <c r="O72" s="175">
        <f t="shared" si="25"/>
        <v>0</v>
      </c>
      <c r="P72" s="175">
        <v>0</v>
      </c>
      <c r="Q72" s="175">
        <f t="shared" si="26"/>
        <v>0</v>
      </c>
      <c r="R72" s="177" t="s">
        <v>1123</v>
      </c>
      <c r="S72" s="177" t="s">
        <v>234</v>
      </c>
      <c r="T72" s="178" t="s">
        <v>234</v>
      </c>
      <c r="U72" s="152">
        <v>0.129</v>
      </c>
      <c r="V72" s="152">
        <f t="shared" si="27"/>
        <v>4.6399999999999997</v>
      </c>
      <c r="W72" s="152"/>
      <c r="X72" s="152" t="s">
        <v>285</v>
      </c>
      <c r="Y72" s="152" t="s">
        <v>1019</v>
      </c>
      <c r="Z72" s="141"/>
      <c r="AA72" s="141"/>
      <c r="AB72" s="141"/>
      <c r="AC72" s="141"/>
      <c r="AD72" s="141"/>
      <c r="AE72" s="141"/>
      <c r="AF72" s="141"/>
      <c r="AG72" s="141" t="s">
        <v>286</v>
      </c>
      <c r="AH72" s="141"/>
      <c r="AI72" s="141"/>
      <c r="AJ72" s="141"/>
      <c r="AK72" s="141"/>
      <c r="AL72" s="141"/>
      <c r="AM72" s="141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1"/>
      <c r="BC72" s="141"/>
      <c r="BD72" s="141"/>
      <c r="BE72" s="141"/>
      <c r="BF72" s="141"/>
      <c r="BG72" s="141"/>
      <c r="BH72" s="141"/>
    </row>
    <row r="73" spans="1:60" ht="22.5" outlineLevel="1" x14ac:dyDescent="0.2">
      <c r="A73" s="172">
        <v>55</v>
      </c>
      <c r="B73" s="173" t="s">
        <v>1132</v>
      </c>
      <c r="C73" s="183" t="s">
        <v>1133</v>
      </c>
      <c r="D73" s="174" t="s">
        <v>299</v>
      </c>
      <c r="E73" s="175">
        <v>10</v>
      </c>
      <c r="F73" s="176"/>
      <c r="G73" s="177">
        <f t="shared" si="21"/>
        <v>0</v>
      </c>
      <c r="H73" s="176"/>
      <c r="I73" s="177">
        <f t="shared" si="22"/>
        <v>0</v>
      </c>
      <c r="J73" s="176"/>
      <c r="K73" s="177">
        <f t="shared" si="23"/>
        <v>0</v>
      </c>
      <c r="L73" s="177">
        <v>21</v>
      </c>
      <c r="M73" s="177">
        <f t="shared" si="24"/>
        <v>0</v>
      </c>
      <c r="N73" s="175">
        <v>7.9000000000000001E-4</v>
      </c>
      <c r="O73" s="175">
        <f t="shared" si="25"/>
        <v>0.01</v>
      </c>
      <c r="P73" s="175">
        <v>0</v>
      </c>
      <c r="Q73" s="175">
        <f t="shared" si="26"/>
        <v>0</v>
      </c>
      <c r="R73" s="177"/>
      <c r="S73" s="177" t="s">
        <v>267</v>
      </c>
      <c r="T73" s="178" t="s">
        <v>234</v>
      </c>
      <c r="U73" s="152">
        <v>0.33279999999999998</v>
      </c>
      <c r="V73" s="152">
        <f t="shared" si="27"/>
        <v>3.33</v>
      </c>
      <c r="W73" s="152"/>
      <c r="X73" s="152" t="s">
        <v>285</v>
      </c>
      <c r="Y73" s="152" t="s">
        <v>1019</v>
      </c>
      <c r="Z73" s="141"/>
      <c r="AA73" s="141"/>
      <c r="AB73" s="141"/>
      <c r="AC73" s="141"/>
      <c r="AD73" s="141"/>
      <c r="AE73" s="141"/>
      <c r="AF73" s="141"/>
      <c r="AG73" s="141" t="s">
        <v>286</v>
      </c>
      <c r="AH73" s="141"/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1"/>
      <c r="BC73" s="141"/>
      <c r="BD73" s="141"/>
      <c r="BE73" s="141"/>
      <c r="BF73" s="141"/>
      <c r="BG73" s="141"/>
      <c r="BH73" s="141"/>
    </row>
    <row r="74" spans="1:60" outlineLevel="1" x14ac:dyDescent="0.2">
      <c r="A74" s="172">
        <v>56</v>
      </c>
      <c r="B74" s="173" t="s">
        <v>1134</v>
      </c>
      <c r="C74" s="183" t="s">
        <v>1135</v>
      </c>
      <c r="D74" s="174" t="s">
        <v>299</v>
      </c>
      <c r="E74" s="175">
        <v>10</v>
      </c>
      <c r="F74" s="176"/>
      <c r="G74" s="177">
        <f t="shared" si="21"/>
        <v>0</v>
      </c>
      <c r="H74" s="176"/>
      <c r="I74" s="177">
        <f t="shared" si="22"/>
        <v>0</v>
      </c>
      <c r="J74" s="176"/>
      <c r="K74" s="177">
        <f t="shared" si="23"/>
        <v>0</v>
      </c>
      <c r="L74" s="177">
        <v>21</v>
      </c>
      <c r="M74" s="177">
        <f t="shared" si="24"/>
        <v>0</v>
      </c>
      <c r="N74" s="175">
        <v>6.0000000000000002E-5</v>
      </c>
      <c r="O74" s="175">
        <f t="shared" si="25"/>
        <v>0</v>
      </c>
      <c r="P74" s="175">
        <v>0</v>
      </c>
      <c r="Q74" s="175">
        <f t="shared" si="26"/>
        <v>0</v>
      </c>
      <c r="R74" s="177"/>
      <c r="S74" s="177" t="s">
        <v>267</v>
      </c>
      <c r="T74" s="178" t="s">
        <v>234</v>
      </c>
      <c r="U74" s="152">
        <v>0.14199999999999999</v>
      </c>
      <c r="V74" s="152">
        <f t="shared" si="27"/>
        <v>1.42</v>
      </c>
      <c r="W74" s="152"/>
      <c r="X74" s="152" t="s">
        <v>285</v>
      </c>
      <c r="Y74" s="152" t="s">
        <v>1019</v>
      </c>
      <c r="Z74" s="141"/>
      <c r="AA74" s="141"/>
      <c r="AB74" s="141"/>
      <c r="AC74" s="141"/>
      <c r="AD74" s="141"/>
      <c r="AE74" s="141"/>
      <c r="AF74" s="141"/>
      <c r="AG74" s="141" t="s">
        <v>286</v>
      </c>
      <c r="AH74" s="141"/>
      <c r="AI74" s="141"/>
      <c r="AJ74" s="141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1"/>
      <c r="BC74" s="141"/>
      <c r="BD74" s="141"/>
      <c r="BE74" s="141"/>
      <c r="BF74" s="141"/>
      <c r="BG74" s="141"/>
      <c r="BH74" s="141"/>
    </row>
    <row r="75" spans="1:60" ht="22.5" outlineLevel="1" x14ac:dyDescent="0.2">
      <c r="A75" s="172">
        <v>57</v>
      </c>
      <c r="B75" s="173" t="s">
        <v>1136</v>
      </c>
      <c r="C75" s="183" t="s">
        <v>1137</v>
      </c>
      <c r="D75" s="174" t="s">
        <v>299</v>
      </c>
      <c r="E75" s="175">
        <v>51</v>
      </c>
      <c r="F75" s="176"/>
      <c r="G75" s="177">
        <f t="shared" si="21"/>
        <v>0</v>
      </c>
      <c r="H75" s="176"/>
      <c r="I75" s="177">
        <f t="shared" si="22"/>
        <v>0</v>
      </c>
      <c r="J75" s="176"/>
      <c r="K75" s="177">
        <f t="shared" si="23"/>
        <v>0</v>
      </c>
      <c r="L75" s="177">
        <v>21</v>
      </c>
      <c r="M75" s="177">
        <f t="shared" si="24"/>
        <v>0</v>
      </c>
      <c r="N75" s="175">
        <v>3.9899999999999996E-3</v>
      </c>
      <c r="O75" s="175">
        <f t="shared" si="25"/>
        <v>0.2</v>
      </c>
      <c r="P75" s="175">
        <v>0</v>
      </c>
      <c r="Q75" s="175">
        <f t="shared" si="26"/>
        <v>0</v>
      </c>
      <c r="R75" s="177"/>
      <c r="S75" s="177" t="s">
        <v>267</v>
      </c>
      <c r="T75" s="178" t="s">
        <v>234</v>
      </c>
      <c r="U75" s="152">
        <v>0.54290000000000005</v>
      </c>
      <c r="V75" s="152">
        <f t="shared" si="27"/>
        <v>27.69</v>
      </c>
      <c r="W75" s="152"/>
      <c r="X75" s="152" t="s">
        <v>285</v>
      </c>
      <c r="Y75" s="152" t="s">
        <v>1019</v>
      </c>
      <c r="Z75" s="141"/>
      <c r="AA75" s="141"/>
      <c r="AB75" s="141"/>
      <c r="AC75" s="141"/>
      <c r="AD75" s="141"/>
      <c r="AE75" s="141"/>
      <c r="AF75" s="141"/>
      <c r="AG75" s="141" t="s">
        <v>286</v>
      </c>
      <c r="AH75" s="141"/>
      <c r="AI75" s="141"/>
      <c r="AJ75" s="141"/>
      <c r="AK75" s="141"/>
      <c r="AL75" s="141"/>
      <c r="AM75" s="141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</row>
    <row r="76" spans="1:60" outlineLevel="1" x14ac:dyDescent="0.2">
      <c r="A76" s="172">
        <v>58</v>
      </c>
      <c r="B76" s="173" t="s">
        <v>1138</v>
      </c>
      <c r="C76" s="183" t="s">
        <v>1139</v>
      </c>
      <c r="D76" s="174" t="s">
        <v>299</v>
      </c>
      <c r="E76" s="175">
        <v>51</v>
      </c>
      <c r="F76" s="176"/>
      <c r="G76" s="177">
        <f t="shared" si="21"/>
        <v>0</v>
      </c>
      <c r="H76" s="176"/>
      <c r="I76" s="177">
        <f t="shared" si="22"/>
        <v>0</v>
      </c>
      <c r="J76" s="176"/>
      <c r="K76" s="177">
        <f t="shared" si="23"/>
        <v>0</v>
      </c>
      <c r="L76" s="177">
        <v>21</v>
      </c>
      <c r="M76" s="177">
        <f t="shared" si="24"/>
        <v>0</v>
      </c>
      <c r="N76" s="175">
        <v>4.0000000000000003E-5</v>
      </c>
      <c r="O76" s="175">
        <f t="shared" si="25"/>
        <v>0</v>
      </c>
      <c r="P76" s="175">
        <v>0</v>
      </c>
      <c r="Q76" s="175">
        <f t="shared" si="26"/>
        <v>0</v>
      </c>
      <c r="R76" s="177"/>
      <c r="S76" s="177" t="s">
        <v>267</v>
      </c>
      <c r="T76" s="178" t="s">
        <v>275</v>
      </c>
      <c r="U76" s="152">
        <v>0.129</v>
      </c>
      <c r="V76" s="152">
        <f t="shared" si="27"/>
        <v>6.58</v>
      </c>
      <c r="W76" s="152"/>
      <c r="X76" s="152" t="s">
        <v>285</v>
      </c>
      <c r="Y76" s="152" t="s">
        <v>1019</v>
      </c>
      <c r="Z76" s="141"/>
      <c r="AA76" s="141"/>
      <c r="AB76" s="141"/>
      <c r="AC76" s="141"/>
      <c r="AD76" s="141"/>
      <c r="AE76" s="141"/>
      <c r="AF76" s="141"/>
      <c r="AG76" s="141" t="s">
        <v>286</v>
      </c>
      <c r="AH76" s="141"/>
      <c r="AI76" s="141"/>
      <c r="AJ76" s="141"/>
      <c r="AK76" s="141"/>
      <c r="AL76" s="141"/>
      <c r="AM76" s="141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</row>
    <row r="77" spans="1:60" ht="22.5" outlineLevel="1" x14ac:dyDescent="0.2">
      <c r="A77" s="172">
        <v>59</v>
      </c>
      <c r="B77" s="173" t="s">
        <v>1140</v>
      </c>
      <c r="C77" s="183" t="s">
        <v>1141</v>
      </c>
      <c r="D77" s="174" t="s">
        <v>299</v>
      </c>
      <c r="E77" s="175">
        <v>47</v>
      </c>
      <c r="F77" s="176"/>
      <c r="G77" s="177">
        <f t="shared" si="21"/>
        <v>0</v>
      </c>
      <c r="H77" s="176"/>
      <c r="I77" s="177">
        <f t="shared" si="22"/>
        <v>0</v>
      </c>
      <c r="J77" s="176"/>
      <c r="K77" s="177">
        <f t="shared" si="23"/>
        <v>0</v>
      </c>
      <c r="L77" s="177">
        <v>21</v>
      </c>
      <c r="M77" s="177">
        <f t="shared" si="24"/>
        <v>0</v>
      </c>
      <c r="N77" s="175">
        <v>5.1799999999999997E-3</v>
      </c>
      <c r="O77" s="175">
        <f t="shared" si="25"/>
        <v>0.24</v>
      </c>
      <c r="P77" s="175">
        <v>0</v>
      </c>
      <c r="Q77" s="175">
        <f t="shared" si="26"/>
        <v>0</v>
      </c>
      <c r="R77" s="177"/>
      <c r="S77" s="177" t="s">
        <v>267</v>
      </c>
      <c r="T77" s="178" t="s">
        <v>234</v>
      </c>
      <c r="U77" s="152">
        <v>0.63429999999999997</v>
      </c>
      <c r="V77" s="152">
        <f t="shared" si="27"/>
        <v>29.81</v>
      </c>
      <c r="W77" s="152"/>
      <c r="X77" s="152" t="s">
        <v>285</v>
      </c>
      <c r="Y77" s="152" t="s">
        <v>1019</v>
      </c>
      <c r="Z77" s="141"/>
      <c r="AA77" s="141"/>
      <c r="AB77" s="141"/>
      <c r="AC77" s="141"/>
      <c r="AD77" s="141"/>
      <c r="AE77" s="141"/>
      <c r="AF77" s="141"/>
      <c r="AG77" s="141" t="s">
        <v>286</v>
      </c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</row>
    <row r="78" spans="1:60" outlineLevel="1" x14ac:dyDescent="0.2">
      <c r="A78" s="172">
        <v>60</v>
      </c>
      <c r="B78" s="173" t="s">
        <v>1142</v>
      </c>
      <c r="C78" s="183" t="s">
        <v>1143</v>
      </c>
      <c r="D78" s="174" t="s">
        <v>299</v>
      </c>
      <c r="E78" s="175">
        <v>47</v>
      </c>
      <c r="F78" s="176"/>
      <c r="G78" s="177">
        <f t="shared" si="21"/>
        <v>0</v>
      </c>
      <c r="H78" s="176"/>
      <c r="I78" s="177">
        <f t="shared" si="22"/>
        <v>0</v>
      </c>
      <c r="J78" s="176"/>
      <c r="K78" s="177">
        <f t="shared" si="23"/>
        <v>0</v>
      </c>
      <c r="L78" s="177">
        <v>21</v>
      </c>
      <c r="M78" s="177">
        <f t="shared" si="24"/>
        <v>0</v>
      </c>
      <c r="N78" s="175">
        <v>6.9999999999999994E-5</v>
      </c>
      <c r="O78" s="175">
        <f t="shared" si="25"/>
        <v>0</v>
      </c>
      <c r="P78" s="175">
        <v>0</v>
      </c>
      <c r="Q78" s="175">
        <f t="shared" si="26"/>
        <v>0</v>
      </c>
      <c r="R78" s="177"/>
      <c r="S78" s="177" t="s">
        <v>267</v>
      </c>
      <c r="T78" s="178" t="s">
        <v>234</v>
      </c>
      <c r="U78" s="152">
        <v>0.129</v>
      </c>
      <c r="V78" s="152">
        <f t="shared" si="27"/>
        <v>6.06</v>
      </c>
      <c r="W78" s="152"/>
      <c r="X78" s="152" t="s">
        <v>285</v>
      </c>
      <c r="Y78" s="152" t="s">
        <v>1019</v>
      </c>
      <c r="Z78" s="141"/>
      <c r="AA78" s="141"/>
      <c r="AB78" s="141"/>
      <c r="AC78" s="141"/>
      <c r="AD78" s="141"/>
      <c r="AE78" s="141"/>
      <c r="AF78" s="141"/>
      <c r="AG78" s="141" t="s">
        <v>286</v>
      </c>
      <c r="AH78" s="141"/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</row>
    <row r="79" spans="1:60" ht="22.5" outlineLevel="1" x14ac:dyDescent="0.2">
      <c r="A79" s="172">
        <v>61</v>
      </c>
      <c r="B79" s="173" t="s">
        <v>1144</v>
      </c>
      <c r="C79" s="183" t="s">
        <v>1145</v>
      </c>
      <c r="D79" s="174" t="s">
        <v>299</v>
      </c>
      <c r="E79" s="175">
        <v>15</v>
      </c>
      <c r="F79" s="176"/>
      <c r="G79" s="177">
        <f t="shared" si="21"/>
        <v>0</v>
      </c>
      <c r="H79" s="176"/>
      <c r="I79" s="177">
        <f t="shared" si="22"/>
        <v>0</v>
      </c>
      <c r="J79" s="176"/>
      <c r="K79" s="177">
        <f t="shared" si="23"/>
        <v>0</v>
      </c>
      <c r="L79" s="177">
        <v>21</v>
      </c>
      <c r="M79" s="177">
        <f t="shared" si="24"/>
        <v>0</v>
      </c>
      <c r="N79" s="175">
        <v>5.4299999999999999E-3</v>
      </c>
      <c r="O79" s="175">
        <f t="shared" si="25"/>
        <v>0.08</v>
      </c>
      <c r="P79" s="175">
        <v>0</v>
      </c>
      <c r="Q79" s="175">
        <f t="shared" si="26"/>
        <v>0</v>
      </c>
      <c r="R79" s="177"/>
      <c r="S79" s="177" t="s">
        <v>267</v>
      </c>
      <c r="T79" s="178" t="s">
        <v>234</v>
      </c>
      <c r="U79" s="152">
        <v>0.68279999999999996</v>
      </c>
      <c r="V79" s="152">
        <f t="shared" si="27"/>
        <v>10.24</v>
      </c>
      <c r="W79" s="152"/>
      <c r="X79" s="152" t="s">
        <v>285</v>
      </c>
      <c r="Y79" s="152" t="s">
        <v>1019</v>
      </c>
      <c r="Z79" s="141"/>
      <c r="AA79" s="141"/>
      <c r="AB79" s="141"/>
      <c r="AC79" s="141"/>
      <c r="AD79" s="141"/>
      <c r="AE79" s="141"/>
      <c r="AF79" s="141"/>
      <c r="AG79" s="141" t="s">
        <v>286</v>
      </c>
      <c r="AH79" s="141"/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</row>
    <row r="80" spans="1:60" outlineLevel="1" x14ac:dyDescent="0.2">
      <c r="A80" s="172">
        <v>62</v>
      </c>
      <c r="B80" s="173" t="s">
        <v>1146</v>
      </c>
      <c r="C80" s="183" t="s">
        <v>1147</v>
      </c>
      <c r="D80" s="174" t="s">
        <v>299</v>
      </c>
      <c r="E80" s="175">
        <v>15</v>
      </c>
      <c r="F80" s="176"/>
      <c r="G80" s="177">
        <f t="shared" si="21"/>
        <v>0</v>
      </c>
      <c r="H80" s="176"/>
      <c r="I80" s="177">
        <f t="shared" si="22"/>
        <v>0</v>
      </c>
      <c r="J80" s="176"/>
      <c r="K80" s="177">
        <f t="shared" si="23"/>
        <v>0</v>
      </c>
      <c r="L80" s="177">
        <v>21</v>
      </c>
      <c r="M80" s="177">
        <f t="shared" si="24"/>
        <v>0</v>
      </c>
      <c r="N80" s="175">
        <v>6.9999999999999994E-5</v>
      </c>
      <c r="O80" s="175">
        <f t="shared" si="25"/>
        <v>0</v>
      </c>
      <c r="P80" s="175">
        <v>0</v>
      </c>
      <c r="Q80" s="175">
        <f t="shared" si="26"/>
        <v>0</v>
      </c>
      <c r="R80" s="177"/>
      <c r="S80" s="177" t="s">
        <v>267</v>
      </c>
      <c r="T80" s="178" t="s">
        <v>234</v>
      </c>
      <c r="U80" s="152">
        <v>0.14199999999999999</v>
      </c>
      <c r="V80" s="152">
        <f t="shared" si="27"/>
        <v>2.13</v>
      </c>
      <c r="W80" s="152"/>
      <c r="X80" s="152" t="s">
        <v>285</v>
      </c>
      <c r="Y80" s="152" t="s">
        <v>1019</v>
      </c>
      <c r="Z80" s="141"/>
      <c r="AA80" s="141"/>
      <c r="AB80" s="141"/>
      <c r="AC80" s="141"/>
      <c r="AD80" s="141"/>
      <c r="AE80" s="141"/>
      <c r="AF80" s="141"/>
      <c r="AG80" s="141" t="s">
        <v>286</v>
      </c>
      <c r="AH80" s="141"/>
      <c r="AI80" s="141"/>
      <c r="AJ80" s="141"/>
      <c r="AK80" s="141"/>
      <c r="AL80" s="141"/>
      <c r="AM80" s="141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</row>
    <row r="81" spans="1:60" ht="22.5" outlineLevel="1" x14ac:dyDescent="0.2">
      <c r="A81" s="172">
        <v>63</v>
      </c>
      <c r="B81" s="173" t="s">
        <v>1148</v>
      </c>
      <c r="C81" s="183" t="s">
        <v>1149</v>
      </c>
      <c r="D81" s="174" t="s">
        <v>299</v>
      </c>
      <c r="E81" s="175">
        <v>20</v>
      </c>
      <c r="F81" s="176"/>
      <c r="G81" s="177">
        <f t="shared" si="21"/>
        <v>0</v>
      </c>
      <c r="H81" s="176"/>
      <c r="I81" s="177">
        <f t="shared" si="22"/>
        <v>0</v>
      </c>
      <c r="J81" s="176"/>
      <c r="K81" s="177">
        <f t="shared" si="23"/>
        <v>0</v>
      </c>
      <c r="L81" s="177">
        <v>21</v>
      </c>
      <c r="M81" s="177">
        <f t="shared" si="24"/>
        <v>0</v>
      </c>
      <c r="N81" s="175">
        <v>4.0099999999999997E-3</v>
      </c>
      <c r="O81" s="175">
        <f t="shared" si="25"/>
        <v>0.08</v>
      </c>
      <c r="P81" s="175">
        <v>0</v>
      </c>
      <c r="Q81" s="175">
        <f t="shared" si="26"/>
        <v>0</v>
      </c>
      <c r="R81" s="177"/>
      <c r="S81" s="177" t="s">
        <v>267</v>
      </c>
      <c r="T81" s="178" t="s">
        <v>234</v>
      </c>
      <c r="U81" s="152">
        <v>0.54290000000000005</v>
      </c>
      <c r="V81" s="152">
        <f t="shared" si="27"/>
        <v>10.86</v>
      </c>
      <c r="W81" s="152"/>
      <c r="X81" s="152" t="s">
        <v>285</v>
      </c>
      <c r="Y81" s="152" t="s">
        <v>1019</v>
      </c>
      <c r="Z81" s="141"/>
      <c r="AA81" s="141"/>
      <c r="AB81" s="141"/>
      <c r="AC81" s="141"/>
      <c r="AD81" s="141"/>
      <c r="AE81" s="141"/>
      <c r="AF81" s="141"/>
      <c r="AG81" s="141" t="s">
        <v>286</v>
      </c>
      <c r="AH81" s="141"/>
      <c r="AI81" s="141"/>
      <c r="AJ81" s="141"/>
      <c r="AK81" s="141"/>
      <c r="AL81" s="141"/>
      <c r="AM81" s="141"/>
      <c r="AN81" s="141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</row>
    <row r="82" spans="1:60" outlineLevel="1" x14ac:dyDescent="0.2">
      <c r="A82" s="172">
        <v>64</v>
      </c>
      <c r="B82" s="173" t="s">
        <v>1150</v>
      </c>
      <c r="C82" s="183" t="s">
        <v>1151</v>
      </c>
      <c r="D82" s="174" t="s">
        <v>299</v>
      </c>
      <c r="E82" s="175">
        <v>20</v>
      </c>
      <c r="F82" s="176"/>
      <c r="G82" s="177">
        <f t="shared" si="21"/>
        <v>0</v>
      </c>
      <c r="H82" s="176"/>
      <c r="I82" s="177">
        <f t="shared" si="22"/>
        <v>0</v>
      </c>
      <c r="J82" s="176"/>
      <c r="K82" s="177">
        <f t="shared" si="23"/>
        <v>0</v>
      </c>
      <c r="L82" s="177">
        <v>21</v>
      </c>
      <c r="M82" s="177">
        <f t="shared" si="24"/>
        <v>0</v>
      </c>
      <c r="N82" s="175">
        <v>5.0000000000000002E-5</v>
      </c>
      <c r="O82" s="175">
        <f t="shared" si="25"/>
        <v>0</v>
      </c>
      <c r="P82" s="175">
        <v>0</v>
      </c>
      <c r="Q82" s="175">
        <f t="shared" si="26"/>
        <v>0</v>
      </c>
      <c r="R82" s="177"/>
      <c r="S82" s="177" t="s">
        <v>267</v>
      </c>
      <c r="T82" s="178" t="s">
        <v>234</v>
      </c>
      <c r="U82" s="152">
        <v>0.129</v>
      </c>
      <c r="V82" s="152">
        <f t="shared" si="27"/>
        <v>2.58</v>
      </c>
      <c r="W82" s="152"/>
      <c r="X82" s="152" t="s">
        <v>285</v>
      </c>
      <c r="Y82" s="152" t="s">
        <v>1019</v>
      </c>
      <c r="Z82" s="141"/>
      <c r="AA82" s="141"/>
      <c r="AB82" s="141"/>
      <c r="AC82" s="141"/>
      <c r="AD82" s="141"/>
      <c r="AE82" s="141"/>
      <c r="AF82" s="141"/>
      <c r="AG82" s="141" t="s">
        <v>286</v>
      </c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</row>
    <row r="83" spans="1:60" ht="22.5" outlineLevel="1" x14ac:dyDescent="0.2">
      <c r="A83" s="172">
        <v>65</v>
      </c>
      <c r="B83" s="173" t="s">
        <v>1152</v>
      </c>
      <c r="C83" s="183" t="s">
        <v>1153</v>
      </c>
      <c r="D83" s="174" t="s">
        <v>299</v>
      </c>
      <c r="E83" s="175">
        <v>43</v>
      </c>
      <c r="F83" s="176"/>
      <c r="G83" s="177">
        <f t="shared" si="21"/>
        <v>0</v>
      </c>
      <c r="H83" s="176"/>
      <c r="I83" s="177">
        <f t="shared" si="22"/>
        <v>0</v>
      </c>
      <c r="J83" s="176"/>
      <c r="K83" s="177">
        <f t="shared" si="23"/>
        <v>0</v>
      </c>
      <c r="L83" s="177">
        <v>21</v>
      </c>
      <c r="M83" s="177">
        <f t="shared" si="24"/>
        <v>0</v>
      </c>
      <c r="N83" s="175">
        <v>5.2199999999999998E-3</v>
      </c>
      <c r="O83" s="175">
        <f t="shared" si="25"/>
        <v>0.22</v>
      </c>
      <c r="P83" s="175">
        <v>0</v>
      </c>
      <c r="Q83" s="175">
        <f t="shared" si="26"/>
        <v>0</v>
      </c>
      <c r="R83" s="177"/>
      <c r="S83" s="177" t="s">
        <v>267</v>
      </c>
      <c r="T83" s="178" t="s">
        <v>234</v>
      </c>
      <c r="U83" s="152">
        <v>0.63429999999999997</v>
      </c>
      <c r="V83" s="152">
        <f t="shared" si="27"/>
        <v>27.27</v>
      </c>
      <c r="W83" s="152"/>
      <c r="X83" s="152" t="s">
        <v>285</v>
      </c>
      <c r="Y83" s="152" t="s">
        <v>1019</v>
      </c>
      <c r="Z83" s="141"/>
      <c r="AA83" s="141"/>
      <c r="AB83" s="141"/>
      <c r="AC83" s="141"/>
      <c r="AD83" s="141"/>
      <c r="AE83" s="141"/>
      <c r="AF83" s="141"/>
      <c r="AG83" s="141" t="s">
        <v>286</v>
      </c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1"/>
      <c r="AZ83" s="141"/>
      <c r="BA83" s="141"/>
      <c r="BB83" s="141"/>
      <c r="BC83" s="141"/>
      <c r="BD83" s="141"/>
      <c r="BE83" s="141"/>
      <c r="BF83" s="141"/>
      <c r="BG83" s="141"/>
      <c r="BH83" s="141"/>
    </row>
    <row r="84" spans="1:60" outlineLevel="1" x14ac:dyDescent="0.2">
      <c r="A84" s="172">
        <v>66</v>
      </c>
      <c r="B84" s="173" t="s">
        <v>1154</v>
      </c>
      <c r="C84" s="183" t="s">
        <v>1155</v>
      </c>
      <c r="D84" s="174" t="s">
        <v>299</v>
      </c>
      <c r="E84" s="175">
        <v>43</v>
      </c>
      <c r="F84" s="176"/>
      <c r="G84" s="177">
        <f t="shared" si="21"/>
        <v>0</v>
      </c>
      <c r="H84" s="176"/>
      <c r="I84" s="177">
        <f t="shared" si="22"/>
        <v>0</v>
      </c>
      <c r="J84" s="176"/>
      <c r="K84" s="177">
        <f t="shared" si="23"/>
        <v>0</v>
      </c>
      <c r="L84" s="177">
        <v>21</v>
      </c>
      <c r="M84" s="177">
        <f t="shared" si="24"/>
        <v>0</v>
      </c>
      <c r="N84" s="175">
        <v>8.0000000000000007E-5</v>
      </c>
      <c r="O84" s="175">
        <f t="shared" si="25"/>
        <v>0</v>
      </c>
      <c r="P84" s="175">
        <v>0</v>
      </c>
      <c r="Q84" s="175">
        <f t="shared" si="26"/>
        <v>0</v>
      </c>
      <c r="R84" s="177"/>
      <c r="S84" s="177" t="s">
        <v>267</v>
      </c>
      <c r="T84" s="178" t="s">
        <v>234</v>
      </c>
      <c r="U84" s="152">
        <v>0.129</v>
      </c>
      <c r="V84" s="152">
        <f t="shared" si="27"/>
        <v>5.55</v>
      </c>
      <c r="W84" s="152"/>
      <c r="X84" s="152" t="s">
        <v>285</v>
      </c>
      <c r="Y84" s="152" t="s">
        <v>1019</v>
      </c>
      <c r="Z84" s="141"/>
      <c r="AA84" s="141"/>
      <c r="AB84" s="141"/>
      <c r="AC84" s="141"/>
      <c r="AD84" s="141"/>
      <c r="AE84" s="141"/>
      <c r="AF84" s="141"/>
      <c r="AG84" s="141" t="s">
        <v>286</v>
      </c>
      <c r="AH84" s="141"/>
      <c r="AI84" s="141"/>
      <c r="AJ84" s="141"/>
      <c r="AK84" s="141"/>
      <c r="AL84" s="141"/>
      <c r="AM84" s="141"/>
      <c r="AN84" s="141"/>
      <c r="AO84" s="141"/>
      <c r="AP84" s="141"/>
      <c r="AQ84" s="141"/>
      <c r="AR84" s="141"/>
      <c r="AS84" s="141"/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1"/>
      <c r="BE84" s="141"/>
      <c r="BF84" s="141"/>
      <c r="BG84" s="141"/>
      <c r="BH84" s="141"/>
    </row>
    <row r="85" spans="1:60" ht="33.75" outlineLevel="1" x14ac:dyDescent="0.2">
      <c r="A85" s="172">
        <v>67</v>
      </c>
      <c r="B85" s="173" t="s">
        <v>1156</v>
      </c>
      <c r="C85" s="183" t="s">
        <v>1157</v>
      </c>
      <c r="D85" s="174" t="s">
        <v>513</v>
      </c>
      <c r="E85" s="175">
        <v>3</v>
      </c>
      <c r="F85" s="176"/>
      <c r="G85" s="177">
        <f t="shared" si="21"/>
        <v>0</v>
      </c>
      <c r="H85" s="176"/>
      <c r="I85" s="177">
        <f t="shared" si="22"/>
        <v>0</v>
      </c>
      <c r="J85" s="176"/>
      <c r="K85" s="177">
        <f t="shared" si="23"/>
        <v>0</v>
      </c>
      <c r="L85" s="177">
        <v>21</v>
      </c>
      <c r="M85" s="177">
        <f t="shared" si="24"/>
        <v>0</v>
      </c>
      <c r="N85" s="175">
        <v>3.5999999999999997E-2</v>
      </c>
      <c r="O85" s="175">
        <f t="shared" si="25"/>
        <v>0.11</v>
      </c>
      <c r="P85" s="175">
        <v>0</v>
      </c>
      <c r="Q85" s="175">
        <f t="shared" si="26"/>
        <v>0</v>
      </c>
      <c r="R85" s="177"/>
      <c r="S85" s="177" t="s">
        <v>267</v>
      </c>
      <c r="T85" s="178" t="s">
        <v>275</v>
      </c>
      <c r="U85" s="152">
        <v>0</v>
      </c>
      <c r="V85" s="152">
        <f t="shared" si="27"/>
        <v>0</v>
      </c>
      <c r="W85" s="152"/>
      <c r="X85" s="152" t="s">
        <v>285</v>
      </c>
      <c r="Y85" s="152" t="s">
        <v>1019</v>
      </c>
      <c r="Z85" s="141"/>
      <c r="AA85" s="141"/>
      <c r="AB85" s="141"/>
      <c r="AC85" s="141"/>
      <c r="AD85" s="141"/>
      <c r="AE85" s="141"/>
      <c r="AF85" s="141"/>
      <c r="AG85" s="141" t="s">
        <v>286</v>
      </c>
      <c r="AH85" s="141"/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</row>
    <row r="86" spans="1:60" ht="33.75" outlineLevel="1" x14ac:dyDescent="0.2">
      <c r="A86" s="172">
        <v>68</v>
      </c>
      <c r="B86" s="173" t="s">
        <v>1158</v>
      </c>
      <c r="C86" s="183" t="s">
        <v>1159</v>
      </c>
      <c r="D86" s="174" t="s">
        <v>513</v>
      </c>
      <c r="E86" s="175">
        <v>3</v>
      </c>
      <c r="F86" s="176"/>
      <c r="G86" s="177">
        <f t="shared" si="21"/>
        <v>0</v>
      </c>
      <c r="H86" s="176"/>
      <c r="I86" s="177">
        <f t="shared" si="22"/>
        <v>0</v>
      </c>
      <c r="J86" s="176"/>
      <c r="K86" s="177">
        <f t="shared" si="23"/>
        <v>0</v>
      </c>
      <c r="L86" s="177">
        <v>21</v>
      </c>
      <c r="M86" s="177">
        <f t="shared" si="24"/>
        <v>0</v>
      </c>
      <c r="N86" s="175">
        <v>3.5999999999999997E-2</v>
      </c>
      <c r="O86" s="175">
        <f t="shared" si="25"/>
        <v>0.11</v>
      </c>
      <c r="P86" s="175">
        <v>0</v>
      </c>
      <c r="Q86" s="175">
        <f t="shared" si="26"/>
        <v>0</v>
      </c>
      <c r="R86" s="177"/>
      <c r="S86" s="177" t="s">
        <v>267</v>
      </c>
      <c r="T86" s="178" t="s">
        <v>275</v>
      </c>
      <c r="U86" s="152">
        <v>0</v>
      </c>
      <c r="V86" s="152">
        <f t="shared" si="27"/>
        <v>0</v>
      </c>
      <c r="W86" s="152"/>
      <c r="X86" s="152" t="s">
        <v>276</v>
      </c>
      <c r="Y86" s="152" t="s">
        <v>1019</v>
      </c>
      <c r="Z86" s="141"/>
      <c r="AA86" s="141"/>
      <c r="AB86" s="141"/>
      <c r="AC86" s="141"/>
      <c r="AD86" s="141"/>
      <c r="AE86" s="141"/>
      <c r="AF86" s="141"/>
      <c r="AG86" s="141" t="s">
        <v>277</v>
      </c>
      <c r="AH86" s="141"/>
      <c r="AI86" s="141"/>
      <c r="AJ86" s="141"/>
      <c r="AK86" s="141"/>
      <c r="AL86" s="141"/>
      <c r="AM86" s="141"/>
      <c r="AN86" s="141"/>
      <c r="AO86" s="141"/>
      <c r="AP86" s="141"/>
      <c r="AQ86" s="141"/>
      <c r="AR86" s="141"/>
      <c r="AS86" s="141"/>
      <c r="AT86" s="141"/>
      <c r="AU86" s="141"/>
      <c r="AV86" s="141"/>
      <c r="AW86" s="141"/>
      <c r="AX86" s="141"/>
      <c r="AY86" s="141"/>
      <c r="AZ86" s="141"/>
      <c r="BA86" s="141"/>
      <c r="BB86" s="141"/>
      <c r="BC86" s="141"/>
      <c r="BD86" s="141"/>
      <c r="BE86" s="141"/>
      <c r="BF86" s="141"/>
      <c r="BG86" s="141"/>
      <c r="BH86" s="141"/>
    </row>
    <row r="87" spans="1:60" outlineLevel="1" x14ac:dyDescent="0.2">
      <c r="A87" s="172">
        <v>69</v>
      </c>
      <c r="B87" s="173" t="s">
        <v>1160</v>
      </c>
      <c r="C87" s="183" t="s">
        <v>1161</v>
      </c>
      <c r="D87" s="174" t="s">
        <v>317</v>
      </c>
      <c r="E87" s="175">
        <v>3</v>
      </c>
      <c r="F87" s="176"/>
      <c r="G87" s="177">
        <f t="shared" si="21"/>
        <v>0</v>
      </c>
      <c r="H87" s="176"/>
      <c r="I87" s="177">
        <f t="shared" si="22"/>
        <v>0</v>
      </c>
      <c r="J87" s="176"/>
      <c r="K87" s="177">
        <f t="shared" si="23"/>
        <v>0</v>
      </c>
      <c r="L87" s="177">
        <v>21</v>
      </c>
      <c r="M87" s="177">
        <f t="shared" si="24"/>
        <v>0</v>
      </c>
      <c r="N87" s="175">
        <v>0</v>
      </c>
      <c r="O87" s="175">
        <f t="shared" si="25"/>
        <v>0</v>
      </c>
      <c r="P87" s="175">
        <v>0</v>
      </c>
      <c r="Q87" s="175">
        <f t="shared" si="26"/>
        <v>0</v>
      </c>
      <c r="R87" s="177"/>
      <c r="S87" s="177" t="s">
        <v>267</v>
      </c>
      <c r="T87" s="178" t="s">
        <v>275</v>
      </c>
      <c r="U87" s="152">
        <v>0</v>
      </c>
      <c r="V87" s="152">
        <f t="shared" si="27"/>
        <v>0</v>
      </c>
      <c r="W87" s="152"/>
      <c r="X87" s="152" t="s">
        <v>285</v>
      </c>
      <c r="Y87" s="152" t="s">
        <v>1019</v>
      </c>
      <c r="Z87" s="141"/>
      <c r="AA87" s="141"/>
      <c r="AB87" s="141"/>
      <c r="AC87" s="141"/>
      <c r="AD87" s="141"/>
      <c r="AE87" s="141"/>
      <c r="AF87" s="141"/>
      <c r="AG87" s="141" t="s">
        <v>286</v>
      </c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</row>
    <row r="88" spans="1:60" outlineLevel="1" x14ac:dyDescent="0.2">
      <c r="A88" s="172">
        <v>70</v>
      </c>
      <c r="B88" s="173" t="s">
        <v>1162</v>
      </c>
      <c r="C88" s="183" t="s">
        <v>1163</v>
      </c>
      <c r="D88" s="174" t="s">
        <v>317</v>
      </c>
      <c r="E88" s="175">
        <v>3</v>
      </c>
      <c r="F88" s="176"/>
      <c r="G88" s="177">
        <f t="shared" si="21"/>
        <v>0</v>
      </c>
      <c r="H88" s="176"/>
      <c r="I88" s="177">
        <f t="shared" si="22"/>
        <v>0</v>
      </c>
      <c r="J88" s="176"/>
      <c r="K88" s="177">
        <f t="shared" si="23"/>
        <v>0</v>
      </c>
      <c r="L88" s="177">
        <v>21</v>
      </c>
      <c r="M88" s="177">
        <f t="shared" si="24"/>
        <v>0</v>
      </c>
      <c r="N88" s="175">
        <v>0</v>
      </c>
      <c r="O88" s="175">
        <f t="shared" si="25"/>
        <v>0</v>
      </c>
      <c r="P88" s="175">
        <v>0</v>
      </c>
      <c r="Q88" s="175">
        <f t="shared" si="26"/>
        <v>0</v>
      </c>
      <c r="R88" s="177"/>
      <c r="S88" s="177" t="s">
        <v>267</v>
      </c>
      <c r="T88" s="178" t="s">
        <v>275</v>
      </c>
      <c r="U88" s="152">
        <v>0</v>
      </c>
      <c r="V88" s="152">
        <f t="shared" si="27"/>
        <v>0</v>
      </c>
      <c r="W88" s="152"/>
      <c r="X88" s="152" t="s">
        <v>276</v>
      </c>
      <c r="Y88" s="152" t="s">
        <v>1019</v>
      </c>
      <c r="Z88" s="141"/>
      <c r="AA88" s="141"/>
      <c r="AB88" s="141"/>
      <c r="AC88" s="141"/>
      <c r="AD88" s="141"/>
      <c r="AE88" s="141"/>
      <c r="AF88" s="141"/>
      <c r="AG88" s="141" t="s">
        <v>277</v>
      </c>
      <c r="AH88" s="141"/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  <c r="BG88" s="141"/>
      <c r="BH88" s="141"/>
    </row>
    <row r="89" spans="1:60" ht="22.5" outlineLevel="1" x14ac:dyDescent="0.2">
      <c r="A89" s="172">
        <v>71</v>
      </c>
      <c r="B89" s="173" t="s">
        <v>1164</v>
      </c>
      <c r="C89" s="183" t="s">
        <v>1165</v>
      </c>
      <c r="D89" s="174" t="s">
        <v>317</v>
      </c>
      <c r="E89" s="175">
        <v>3</v>
      </c>
      <c r="F89" s="176"/>
      <c r="G89" s="177">
        <f t="shared" si="21"/>
        <v>0</v>
      </c>
      <c r="H89" s="176"/>
      <c r="I89" s="177">
        <f t="shared" si="22"/>
        <v>0</v>
      </c>
      <c r="J89" s="176"/>
      <c r="K89" s="177">
        <f t="shared" si="23"/>
        <v>0</v>
      </c>
      <c r="L89" s="177">
        <v>21</v>
      </c>
      <c r="M89" s="177">
        <f t="shared" si="24"/>
        <v>0</v>
      </c>
      <c r="N89" s="175">
        <v>2.3500000000000001E-3</v>
      </c>
      <c r="O89" s="175">
        <f t="shared" si="25"/>
        <v>0.01</v>
      </c>
      <c r="P89" s="175">
        <v>0</v>
      </c>
      <c r="Q89" s="175">
        <f t="shared" si="26"/>
        <v>0</v>
      </c>
      <c r="R89" s="177"/>
      <c r="S89" s="177" t="s">
        <v>267</v>
      </c>
      <c r="T89" s="178" t="s">
        <v>275</v>
      </c>
      <c r="U89" s="152">
        <v>0</v>
      </c>
      <c r="V89" s="152">
        <f t="shared" si="27"/>
        <v>0</v>
      </c>
      <c r="W89" s="152"/>
      <c r="X89" s="152" t="s">
        <v>285</v>
      </c>
      <c r="Y89" s="152" t="s">
        <v>1019</v>
      </c>
      <c r="Z89" s="141"/>
      <c r="AA89" s="141"/>
      <c r="AB89" s="141"/>
      <c r="AC89" s="141"/>
      <c r="AD89" s="141"/>
      <c r="AE89" s="141"/>
      <c r="AF89" s="141"/>
      <c r="AG89" s="141" t="s">
        <v>286</v>
      </c>
      <c r="AH89" s="141"/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1"/>
      <c r="BH89" s="141"/>
    </row>
    <row r="90" spans="1:60" ht="22.5" outlineLevel="1" x14ac:dyDescent="0.2">
      <c r="A90" s="172">
        <v>72</v>
      </c>
      <c r="B90" s="173" t="s">
        <v>1166</v>
      </c>
      <c r="C90" s="183" t="s">
        <v>1167</v>
      </c>
      <c r="D90" s="174" t="s">
        <v>317</v>
      </c>
      <c r="E90" s="175">
        <v>3</v>
      </c>
      <c r="F90" s="176"/>
      <c r="G90" s="177">
        <f t="shared" si="21"/>
        <v>0</v>
      </c>
      <c r="H90" s="176"/>
      <c r="I90" s="177">
        <f t="shared" si="22"/>
        <v>0</v>
      </c>
      <c r="J90" s="176"/>
      <c r="K90" s="177">
        <f t="shared" si="23"/>
        <v>0</v>
      </c>
      <c r="L90" s="177">
        <v>21</v>
      </c>
      <c r="M90" s="177">
        <f t="shared" si="24"/>
        <v>0</v>
      </c>
      <c r="N90" s="175">
        <v>2.3500000000000001E-3</v>
      </c>
      <c r="O90" s="175">
        <f t="shared" si="25"/>
        <v>0.01</v>
      </c>
      <c r="P90" s="175">
        <v>0</v>
      </c>
      <c r="Q90" s="175">
        <f t="shared" si="26"/>
        <v>0</v>
      </c>
      <c r="R90" s="177"/>
      <c r="S90" s="177" t="s">
        <v>267</v>
      </c>
      <c r="T90" s="178" t="s">
        <v>275</v>
      </c>
      <c r="U90" s="152">
        <v>0</v>
      </c>
      <c r="V90" s="152">
        <f t="shared" si="27"/>
        <v>0</v>
      </c>
      <c r="W90" s="152"/>
      <c r="X90" s="152" t="s">
        <v>276</v>
      </c>
      <c r="Y90" s="152" t="s">
        <v>1019</v>
      </c>
      <c r="Z90" s="141"/>
      <c r="AA90" s="141"/>
      <c r="AB90" s="141"/>
      <c r="AC90" s="141"/>
      <c r="AD90" s="141"/>
      <c r="AE90" s="141"/>
      <c r="AF90" s="141"/>
      <c r="AG90" s="141" t="s">
        <v>277</v>
      </c>
      <c r="AH90" s="141"/>
      <c r="AI90" s="141"/>
      <c r="AJ90" s="141"/>
      <c r="AK90" s="141"/>
      <c r="AL90" s="141"/>
      <c r="AM90" s="141"/>
      <c r="AN90" s="141"/>
      <c r="AO90" s="141"/>
      <c r="AP90" s="141"/>
      <c r="AQ90" s="141"/>
      <c r="AR90" s="141"/>
      <c r="AS90" s="141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141"/>
      <c r="BG90" s="141"/>
      <c r="BH90" s="141"/>
    </row>
    <row r="91" spans="1:60" outlineLevel="1" x14ac:dyDescent="0.2">
      <c r="A91" s="172">
        <v>73</v>
      </c>
      <c r="B91" s="173" t="s">
        <v>1168</v>
      </c>
      <c r="C91" s="183" t="s">
        <v>1169</v>
      </c>
      <c r="D91" s="174" t="s">
        <v>317</v>
      </c>
      <c r="E91" s="175">
        <v>3</v>
      </c>
      <c r="F91" s="176"/>
      <c r="G91" s="177">
        <f t="shared" si="21"/>
        <v>0</v>
      </c>
      <c r="H91" s="176"/>
      <c r="I91" s="177">
        <f t="shared" si="22"/>
        <v>0</v>
      </c>
      <c r="J91" s="176"/>
      <c r="K91" s="177">
        <f t="shared" si="23"/>
        <v>0</v>
      </c>
      <c r="L91" s="177">
        <v>21</v>
      </c>
      <c r="M91" s="177">
        <f t="shared" si="24"/>
        <v>0</v>
      </c>
      <c r="N91" s="175">
        <v>0</v>
      </c>
      <c r="O91" s="175">
        <f t="shared" si="25"/>
        <v>0</v>
      </c>
      <c r="P91" s="175">
        <v>0</v>
      </c>
      <c r="Q91" s="175">
        <f t="shared" si="26"/>
        <v>0</v>
      </c>
      <c r="R91" s="177" t="s">
        <v>1170</v>
      </c>
      <c r="S91" s="177" t="s">
        <v>234</v>
      </c>
      <c r="T91" s="178" t="s">
        <v>234</v>
      </c>
      <c r="U91" s="152">
        <v>0.16500000000000001</v>
      </c>
      <c r="V91" s="152">
        <f t="shared" si="27"/>
        <v>0.5</v>
      </c>
      <c r="W91" s="152"/>
      <c r="X91" s="152" t="s">
        <v>285</v>
      </c>
      <c r="Y91" s="152" t="s">
        <v>1019</v>
      </c>
      <c r="Z91" s="141"/>
      <c r="AA91" s="141"/>
      <c r="AB91" s="141"/>
      <c r="AC91" s="141"/>
      <c r="AD91" s="141"/>
      <c r="AE91" s="141"/>
      <c r="AF91" s="141"/>
      <c r="AG91" s="141" t="s">
        <v>286</v>
      </c>
      <c r="AH91" s="141"/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1"/>
      <c r="AZ91" s="141"/>
      <c r="BA91" s="141"/>
      <c r="BB91" s="141"/>
      <c r="BC91" s="141"/>
      <c r="BD91" s="141"/>
      <c r="BE91" s="141"/>
      <c r="BF91" s="141"/>
      <c r="BG91" s="141"/>
      <c r="BH91" s="141"/>
    </row>
    <row r="92" spans="1:60" outlineLevel="1" x14ac:dyDescent="0.2">
      <c r="A92" s="172">
        <v>74</v>
      </c>
      <c r="B92" s="173" t="s">
        <v>1171</v>
      </c>
      <c r="C92" s="183" t="s">
        <v>1172</v>
      </c>
      <c r="D92" s="174" t="s">
        <v>317</v>
      </c>
      <c r="E92" s="175">
        <v>3</v>
      </c>
      <c r="F92" s="176"/>
      <c r="G92" s="177">
        <f t="shared" si="21"/>
        <v>0</v>
      </c>
      <c r="H92" s="176"/>
      <c r="I92" s="177">
        <f t="shared" si="22"/>
        <v>0</v>
      </c>
      <c r="J92" s="176"/>
      <c r="K92" s="177">
        <f t="shared" si="23"/>
        <v>0</v>
      </c>
      <c r="L92" s="177">
        <v>21</v>
      </c>
      <c r="M92" s="177">
        <f t="shared" si="24"/>
        <v>0</v>
      </c>
      <c r="N92" s="175">
        <v>4.4000000000000002E-4</v>
      </c>
      <c r="O92" s="175">
        <f t="shared" si="25"/>
        <v>0</v>
      </c>
      <c r="P92" s="175">
        <v>0</v>
      </c>
      <c r="Q92" s="175">
        <f t="shared" si="26"/>
        <v>0</v>
      </c>
      <c r="R92" s="177"/>
      <c r="S92" s="177" t="s">
        <v>267</v>
      </c>
      <c r="T92" s="178" t="s">
        <v>275</v>
      </c>
      <c r="U92" s="152">
        <v>0</v>
      </c>
      <c r="V92" s="152">
        <f t="shared" si="27"/>
        <v>0</v>
      </c>
      <c r="W92" s="152"/>
      <c r="X92" s="152" t="s">
        <v>276</v>
      </c>
      <c r="Y92" s="152" t="s">
        <v>1019</v>
      </c>
      <c r="Z92" s="141"/>
      <c r="AA92" s="141"/>
      <c r="AB92" s="141"/>
      <c r="AC92" s="141"/>
      <c r="AD92" s="141"/>
      <c r="AE92" s="141"/>
      <c r="AF92" s="141"/>
      <c r="AG92" s="141" t="s">
        <v>277</v>
      </c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</row>
    <row r="93" spans="1:60" outlineLevel="1" x14ac:dyDescent="0.2">
      <c r="A93" s="172">
        <v>75</v>
      </c>
      <c r="B93" s="173" t="s">
        <v>1168</v>
      </c>
      <c r="C93" s="183" t="s">
        <v>1169</v>
      </c>
      <c r="D93" s="174" t="s">
        <v>317</v>
      </c>
      <c r="E93" s="175">
        <v>3</v>
      </c>
      <c r="F93" s="176"/>
      <c r="G93" s="177">
        <f t="shared" si="21"/>
        <v>0</v>
      </c>
      <c r="H93" s="176"/>
      <c r="I93" s="177">
        <f t="shared" si="22"/>
        <v>0</v>
      </c>
      <c r="J93" s="176"/>
      <c r="K93" s="177">
        <f t="shared" si="23"/>
        <v>0</v>
      </c>
      <c r="L93" s="177">
        <v>21</v>
      </c>
      <c r="M93" s="177">
        <f t="shared" si="24"/>
        <v>0</v>
      </c>
      <c r="N93" s="175">
        <v>0</v>
      </c>
      <c r="O93" s="175">
        <f t="shared" si="25"/>
        <v>0</v>
      </c>
      <c r="P93" s="175">
        <v>0</v>
      </c>
      <c r="Q93" s="175">
        <f t="shared" si="26"/>
        <v>0</v>
      </c>
      <c r="R93" s="177" t="s">
        <v>1170</v>
      </c>
      <c r="S93" s="177" t="s">
        <v>234</v>
      </c>
      <c r="T93" s="178" t="s">
        <v>234</v>
      </c>
      <c r="U93" s="152">
        <v>0.16500000000000001</v>
      </c>
      <c r="V93" s="152">
        <f t="shared" si="27"/>
        <v>0.5</v>
      </c>
      <c r="W93" s="152"/>
      <c r="X93" s="152" t="s">
        <v>285</v>
      </c>
      <c r="Y93" s="152" t="s">
        <v>1019</v>
      </c>
      <c r="Z93" s="141"/>
      <c r="AA93" s="141"/>
      <c r="AB93" s="141"/>
      <c r="AC93" s="141"/>
      <c r="AD93" s="141"/>
      <c r="AE93" s="141"/>
      <c r="AF93" s="141"/>
      <c r="AG93" s="141" t="s">
        <v>286</v>
      </c>
      <c r="AH93" s="141"/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</row>
    <row r="94" spans="1:60" outlineLevel="1" x14ac:dyDescent="0.2">
      <c r="A94" s="172">
        <v>76</v>
      </c>
      <c r="B94" s="173" t="s">
        <v>1173</v>
      </c>
      <c r="C94" s="183" t="s">
        <v>1174</v>
      </c>
      <c r="D94" s="174" t="s">
        <v>317</v>
      </c>
      <c r="E94" s="175">
        <v>3</v>
      </c>
      <c r="F94" s="176"/>
      <c r="G94" s="177">
        <f t="shared" si="21"/>
        <v>0</v>
      </c>
      <c r="H94" s="176"/>
      <c r="I94" s="177">
        <f t="shared" si="22"/>
        <v>0</v>
      </c>
      <c r="J94" s="176"/>
      <c r="K94" s="177">
        <f t="shared" si="23"/>
        <v>0</v>
      </c>
      <c r="L94" s="177">
        <v>21</v>
      </c>
      <c r="M94" s="177">
        <f t="shared" si="24"/>
        <v>0</v>
      </c>
      <c r="N94" s="175">
        <v>1.5E-3</v>
      </c>
      <c r="O94" s="175">
        <f t="shared" si="25"/>
        <v>0</v>
      </c>
      <c r="P94" s="175">
        <v>0</v>
      </c>
      <c r="Q94" s="175">
        <f t="shared" si="26"/>
        <v>0</v>
      </c>
      <c r="R94" s="177"/>
      <c r="S94" s="177" t="s">
        <v>267</v>
      </c>
      <c r="T94" s="178" t="s">
        <v>275</v>
      </c>
      <c r="U94" s="152">
        <v>0</v>
      </c>
      <c r="V94" s="152">
        <f t="shared" si="27"/>
        <v>0</v>
      </c>
      <c r="W94" s="152"/>
      <c r="X94" s="152" t="s">
        <v>276</v>
      </c>
      <c r="Y94" s="152" t="s">
        <v>1019</v>
      </c>
      <c r="Z94" s="141"/>
      <c r="AA94" s="141"/>
      <c r="AB94" s="141"/>
      <c r="AC94" s="141"/>
      <c r="AD94" s="141"/>
      <c r="AE94" s="141"/>
      <c r="AF94" s="141"/>
      <c r="AG94" s="141" t="s">
        <v>277</v>
      </c>
      <c r="AH94" s="141"/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</row>
    <row r="95" spans="1:60" outlineLevel="1" x14ac:dyDescent="0.2">
      <c r="A95" s="172">
        <v>77</v>
      </c>
      <c r="B95" s="173" t="s">
        <v>1175</v>
      </c>
      <c r="C95" s="183" t="s">
        <v>1176</v>
      </c>
      <c r="D95" s="174" t="s">
        <v>317</v>
      </c>
      <c r="E95" s="175">
        <v>3</v>
      </c>
      <c r="F95" s="176"/>
      <c r="G95" s="177">
        <f t="shared" si="21"/>
        <v>0</v>
      </c>
      <c r="H95" s="176"/>
      <c r="I95" s="177">
        <f t="shared" si="22"/>
        <v>0</v>
      </c>
      <c r="J95" s="176"/>
      <c r="K95" s="177">
        <f t="shared" si="23"/>
        <v>0</v>
      </c>
      <c r="L95" s="177">
        <v>21</v>
      </c>
      <c r="M95" s="177">
        <f t="shared" si="24"/>
        <v>0</v>
      </c>
      <c r="N95" s="175">
        <v>2.9999999999999997E-4</v>
      </c>
      <c r="O95" s="175">
        <f t="shared" si="25"/>
        <v>0</v>
      </c>
      <c r="P95" s="175">
        <v>0</v>
      </c>
      <c r="Q95" s="175">
        <f t="shared" si="26"/>
        <v>0</v>
      </c>
      <c r="R95" s="177"/>
      <c r="S95" s="177" t="s">
        <v>267</v>
      </c>
      <c r="T95" s="178" t="s">
        <v>275</v>
      </c>
      <c r="U95" s="152">
        <v>0</v>
      </c>
      <c r="V95" s="152">
        <f t="shared" si="27"/>
        <v>0</v>
      </c>
      <c r="W95" s="152"/>
      <c r="X95" s="152" t="s">
        <v>285</v>
      </c>
      <c r="Y95" s="152" t="s">
        <v>1019</v>
      </c>
      <c r="Z95" s="141"/>
      <c r="AA95" s="141"/>
      <c r="AB95" s="141"/>
      <c r="AC95" s="141"/>
      <c r="AD95" s="141"/>
      <c r="AE95" s="141"/>
      <c r="AF95" s="141"/>
      <c r="AG95" s="141" t="s">
        <v>286</v>
      </c>
      <c r="AH95" s="141"/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41"/>
      <c r="BB95" s="141"/>
      <c r="BC95" s="141"/>
      <c r="BD95" s="141"/>
      <c r="BE95" s="141"/>
      <c r="BF95" s="141"/>
      <c r="BG95" s="141"/>
      <c r="BH95" s="141"/>
    </row>
    <row r="96" spans="1:60" outlineLevel="1" x14ac:dyDescent="0.2">
      <c r="A96" s="172">
        <v>78</v>
      </c>
      <c r="B96" s="173" t="s">
        <v>1177</v>
      </c>
      <c r="C96" s="183" t="s">
        <v>1178</v>
      </c>
      <c r="D96" s="174" t="s">
        <v>317</v>
      </c>
      <c r="E96" s="175">
        <v>3</v>
      </c>
      <c r="F96" s="176"/>
      <c r="G96" s="177">
        <f t="shared" si="21"/>
        <v>0</v>
      </c>
      <c r="H96" s="176"/>
      <c r="I96" s="177">
        <f t="shared" si="22"/>
        <v>0</v>
      </c>
      <c r="J96" s="176"/>
      <c r="K96" s="177">
        <f t="shared" si="23"/>
        <v>0</v>
      </c>
      <c r="L96" s="177">
        <v>21</v>
      </c>
      <c r="M96" s="177">
        <f t="shared" si="24"/>
        <v>0</v>
      </c>
      <c r="N96" s="175">
        <v>2.9999999999999997E-4</v>
      </c>
      <c r="O96" s="175">
        <f t="shared" si="25"/>
        <v>0</v>
      </c>
      <c r="P96" s="175">
        <v>0</v>
      </c>
      <c r="Q96" s="175">
        <f t="shared" si="26"/>
        <v>0</v>
      </c>
      <c r="R96" s="177"/>
      <c r="S96" s="177" t="s">
        <v>267</v>
      </c>
      <c r="T96" s="178" t="s">
        <v>275</v>
      </c>
      <c r="U96" s="152">
        <v>0</v>
      </c>
      <c r="V96" s="152">
        <f t="shared" si="27"/>
        <v>0</v>
      </c>
      <c r="W96" s="152"/>
      <c r="X96" s="152" t="s">
        <v>276</v>
      </c>
      <c r="Y96" s="152" t="s">
        <v>1019</v>
      </c>
      <c r="Z96" s="141"/>
      <c r="AA96" s="141"/>
      <c r="AB96" s="141"/>
      <c r="AC96" s="141"/>
      <c r="AD96" s="141"/>
      <c r="AE96" s="141"/>
      <c r="AF96" s="141"/>
      <c r="AG96" s="141" t="s">
        <v>277</v>
      </c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</row>
    <row r="97" spans="1:60" outlineLevel="1" x14ac:dyDescent="0.2">
      <c r="A97" s="172">
        <v>79</v>
      </c>
      <c r="B97" s="173" t="s">
        <v>1179</v>
      </c>
      <c r="C97" s="183" t="s">
        <v>1180</v>
      </c>
      <c r="D97" s="174" t="s">
        <v>317</v>
      </c>
      <c r="E97" s="175">
        <v>3</v>
      </c>
      <c r="F97" s="176"/>
      <c r="G97" s="177">
        <f t="shared" si="21"/>
        <v>0</v>
      </c>
      <c r="H97" s="176"/>
      <c r="I97" s="177">
        <f t="shared" si="22"/>
        <v>0</v>
      </c>
      <c r="J97" s="176"/>
      <c r="K97" s="177">
        <f t="shared" si="23"/>
        <v>0</v>
      </c>
      <c r="L97" s="177">
        <v>21</v>
      </c>
      <c r="M97" s="177">
        <f t="shared" si="24"/>
        <v>0</v>
      </c>
      <c r="N97" s="175">
        <v>2.9999999999999997E-4</v>
      </c>
      <c r="O97" s="175">
        <f t="shared" si="25"/>
        <v>0</v>
      </c>
      <c r="P97" s="175">
        <v>0</v>
      </c>
      <c r="Q97" s="175">
        <f t="shared" si="26"/>
        <v>0</v>
      </c>
      <c r="R97" s="177"/>
      <c r="S97" s="177" t="s">
        <v>267</v>
      </c>
      <c r="T97" s="178" t="s">
        <v>275</v>
      </c>
      <c r="U97" s="152">
        <v>0</v>
      </c>
      <c r="V97" s="152">
        <f t="shared" si="27"/>
        <v>0</v>
      </c>
      <c r="W97" s="152"/>
      <c r="X97" s="152" t="s">
        <v>285</v>
      </c>
      <c r="Y97" s="152" t="s">
        <v>1019</v>
      </c>
      <c r="Z97" s="141"/>
      <c r="AA97" s="141"/>
      <c r="AB97" s="141"/>
      <c r="AC97" s="141"/>
      <c r="AD97" s="141"/>
      <c r="AE97" s="141"/>
      <c r="AF97" s="141"/>
      <c r="AG97" s="141" t="s">
        <v>286</v>
      </c>
      <c r="AH97" s="141"/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141"/>
      <c r="AZ97" s="141"/>
      <c r="BA97" s="141"/>
      <c r="BB97" s="141"/>
      <c r="BC97" s="141"/>
      <c r="BD97" s="141"/>
      <c r="BE97" s="141"/>
      <c r="BF97" s="141"/>
      <c r="BG97" s="141"/>
      <c r="BH97" s="141"/>
    </row>
    <row r="98" spans="1:60" outlineLevel="1" x14ac:dyDescent="0.2">
      <c r="A98" s="172">
        <v>80</v>
      </c>
      <c r="B98" s="173" t="s">
        <v>1181</v>
      </c>
      <c r="C98" s="183" t="s">
        <v>1182</v>
      </c>
      <c r="D98" s="174" t="s">
        <v>317</v>
      </c>
      <c r="E98" s="175">
        <v>3</v>
      </c>
      <c r="F98" s="176"/>
      <c r="G98" s="177">
        <f t="shared" si="21"/>
        <v>0</v>
      </c>
      <c r="H98" s="176"/>
      <c r="I98" s="177">
        <f t="shared" si="22"/>
        <v>0</v>
      </c>
      <c r="J98" s="176"/>
      <c r="K98" s="177">
        <f t="shared" si="23"/>
        <v>0</v>
      </c>
      <c r="L98" s="177">
        <v>21</v>
      </c>
      <c r="M98" s="177">
        <f t="shared" si="24"/>
        <v>0</v>
      </c>
      <c r="N98" s="175">
        <v>2.9999999999999997E-4</v>
      </c>
      <c r="O98" s="175">
        <f t="shared" si="25"/>
        <v>0</v>
      </c>
      <c r="P98" s="175">
        <v>0</v>
      </c>
      <c r="Q98" s="175">
        <f t="shared" si="26"/>
        <v>0</v>
      </c>
      <c r="R98" s="177"/>
      <c r="S98" s="177" t="s">
        <v>267</v>
      </c>
      <c r="T98" s="178" t="s">
        <v>275</v>
      </c>
      <c r="U98" s="152">
        <v>0</v>
      </c>
      <c r="V98" s="152">
        <f t="shared" si="27"/>
        <v>0</v>
      </c>
      <c r="W98" s="152"/>
      <c r="X98" s="152" t="s">
        <v>276</v>
      </c>
      <c r="Y98" s="152" t="s">
        <v>1019</v>
      </c>
      <c r="Z98" s="141"/>
      <c r="AA98" s="141"/>
      <c r="AB98" s="141"/>
      <c r="AC98" s="141"/>
      <c r="AD98" s="141"/>
      <c r="AE98" s="141"/>
      <c r="AF98" s="141"/>
      <c r="AG98" s="141" t="s">
        <v>277</v>
      </c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1"/>
      <c r="AX98" s="141"/>
      <c r="AY98" s="141"/>
      <c r="AZ98" s="141"/>
      <c r="BA98" s="141"/>
      <c r="BB98" s="141"/>
      <c r="BC98" s="141"/>
      <c r="BD98" s="141"/>
      <c r="BE98" s="141"/>
      <c r="BF98" s="141"/>
      <c r="BG98" s="141"/>
      <c r="BH98" s="141"/>
    </row>
    <row r="99" spans="1:60" outlineLevel="1" x14ac:dyDescent="0.2">
      <c r="A99" s="172">
        <v>81</v>
      </c>
      <c r="B99" s="173" t="s">
        <v>1168</v>
      </c>
      <c r="C99" s="183" t="s">
        <v>1169</v>
      </c>
      <c r="D99" s="174" t="s">
        <v>317</v>
      </c>
      <c r="E99" s="175">
        <v>3</v>
      </c>
      <c r="F99" s="176"/>
      <c r="G99" s="177">
        <f t="shared" si="21"/>
        <v>0</v>
      </c>
      <c r="H99" s="176"/>
      <c r="I99" s="177">
        <f t="shared" si="22"/>
        <v>0</v>
      </c>
      <c r="J99" s="176"/>
      <c r="K99" s="177">
        <f t="shared" si="23"/>
        <v>0</v>
      </c>
      <c r="L99" s="177">
        <v>21</v>
      </c>
      <c r="M99" s="177">
        <f t="shared" si="24"/>
        <v>0</v>
      </c>
      <c r="N99" s="175">
        <v>0</v>
      </c>
      <c r="O99" s="175">
        <f t="shared" si="25"/>
        <v>0</v>
      </c>
      <c r="P99" s="175">
        <v>0</v>
      </c>
      <c r="Q99" s="175">
        <f t="shared" si="26"/>
        <v>0</v>
      </c>
      <c r="R99" s="177" t="s">
        <v>1170</v>
      </c>
      <c r="S99" s="177" t="s">
        <v>234</v>
      </c>
      <c r="T99" s="178" t="s">
        <v>234</v>
      </c>
      <c r="U99" s="152">
        <v>0.16500000000000001</v>
      </c>
      <c r="V99" s="152">
        <f t="shared" si="27"/>
        <v>0.5</v>
      </c>
      <c r="W99" s="152"/>
      <c r="X99" s="152" t="s">
        <v>285</v>
      </c>
      <c r="Y99" s="152" t="s">
        <v>1019</v>
      </c>
      <c r="Z99" s="141"/>
      <c r="AA99" s="141"/>
      <c r="AB99" s="141"/>
      <c r="AC99" s="141"/>
      <c r="AD99" s="141"/>
      <c r="AE99" s="141"/>
      <c r="AF99" s="141"/>
      <c r="AG99" s="141" t="s">
        <v>286</v>
      </c>
      <c r="AH99" s="141"/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</row>
    <row r="100" spans="1:60" outlineLevel="1" x14ac:dyDescent="0.2">
      <c r="A100" s="172">
        <v>82</v>
      </c>
      <c r="B100" s="173" t="s">
        <v>1183</v>
      </c>
      <c r="C100" s="183" t="s">
        <v>1184</v>
      </c>
      <c r="D100" s="174" t="s">
        <v>317</v>
      </c>
      <c r="E100" s="175">
        <v>3</v>
      </c>
      <c r="F100" s="176"/>
      <c r="G100" s="177">
        <f t="shared" si="21"/>
        <v>0</v>
      </c>
      <c r="H100" s="176"/>
      <c r="I100" s="177">
        <f t="shared" si="22"/>
        <v>0</v>
      </c>
      <c r="J100" s="176"/>
      <c r="K100" s="177">
        <f t="shared" si="23"/>
        <v>0</v>
      </c>
      <c r="L100" s="177">
        <v>21</v>
      </c>
      <c r="M100" s="177">
        <f t="shared" si="24"/>
        <v>0</v>
      </c>
      <c r="N100" s="175">
        <v>1E-4</v>
      </c>
      <c r="O100" s="175">
        <f t="shared" si="25"/>
        <v>0</v>
      </c>
      <c r="P100" s="175">
        <v>0</v>
      </c>
      <c r="Q100" s="175">
        <f t="shared" si="26"/>
        <v>0</v>
      </c>
      <c r="R100" s="177"/>
      <c r="S100" s="177" t="s">
        <v>267</v>
      </c>
      <c r="T100" s="178" t="s">
        <v>234</v>
      </c>
      <c r="U100" s="152">
        <v>0</v>
      </c>
      <c r="V100" s="152">
        <f t="shared" si="27"/>
        <v>0</v>
      </c>
      <c r="W100" s="152"/>
      <c r="X100" s="152" t="s">
        <v>276</v>
      </c>
      <c r="Y100" s="152" t="s">
        <v>1019</v>
      </c>
      <c r="Z100" s="141"/>
      <c r="AA100" s="141"/>
      <c r="AB100" s="141"/>
      <c r="AC100" s="141"/>
      <c r="AD100" s="141"/>
      <c r="AE100" s="141"/>
      <c r="AF100" s="141"/>
      <c r="AG100" s="141" t="s">
        <v>277</v>
      </c>
      <c r="AH100" s="141"/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</row>
    <row r="101" spans="1:60" outlineLevel="1" x14ac:dyDescent="0.2">
      <c r="A101" s="172">
        <v>83</v>
      </c>
      <c r="B101" s="173" t="s">
        <v>1168</v>
      </c>
      <c r="C101" s="183" t="s">
        <v>1169</v>
      </c>
      <c r="D101" s="174" t="s">
        <v>317</v>
      </c>
      <c r="E101" s="175">
        <v>3</v>
      </c>
      <c r="F101" s="176"/>
      <c r="G101" s="177">
        <f t="shared" ref="G101:G124" si="28">ROUND(E101*F101,2)</f>
        <v>0</v>
      </c>
      <c r="H101" s="176"/>
      <c r="I101" s="177">
        <f t="shared" ref="I101:I124" si="29">ROUND(E101*H101,2)</f>
        <v>0</v>
      </c>
      <c r="J101" s="176"/>
      <c r="K101" s="177">
        <f t="shared" ref="K101:K124" si="30">ROUND(E101*J101,2)</f>
        <v>0</v>
      </c>
      <c r="L101" s="177">
        <v>21</v>
      </c>
      <c r="M101" s="177">
        <f t="shared" ref="M101:M124" si="31">G101*(1+L101/100)</f>
        <v>0</v>
      </c>
      <c r="N101" s="175">
        <v>0</v>
      </c>
      <c r="O101" s="175">
        <f t="shared" ref="O101:O124" si="32">ROUND(E101*N101,2)</f>
        <v>0</v>
      </c>
      <c r="P101" s="175">
        <v>0</v>
      </c>
      <c r="Q101" s="175">
        <f t="shared" ref="Q101:Q124" si="33">ROUND(E101*P101,2)</f>
        <v>0</v>
      </c>
      <c r="R101" s="177" t="s">
        <v>1170</v>
      </c>
      <c r="S101" s="177" t="s">
        <v>234</v>
      </c>
      <c r="T101" s="178" t="s">
        <v>234</v>
      </c>
      <c r="U101" s="152">
        <v>0.16500000000000001</v>
      </c>
      <c r="V101" s="152">
        <f t="shared" ref="V101:V124" si="34">ROUND(E101*U101,2)</f>
        <v>0.5</v>
      </c>
      <c r="W101" s="152"/>
      <c r="X101" s="152" t="s">
        <v>285</v>
      </c>
      <c r="Y101" s="152" t="s">
        <v>1019</v>
      </c>
      <c r="Z101" s="141"/>
      <c r="AA101" s="141"/>
      <c r="AB101" s="141"/>
      <c r="AC101" s="141"/>
      <c r="AD101" s="141"/>
      <c r="AE101" s="141"/>
      <c r="AF101" s="141"/>
      <c r="AG101" s="141" t="s">
        <v>286</v>
      </c>
      <c r="AH101" s="141"/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1"/>
      <c r="AZ101" s="141"/>
      <c r="BA101" s="141"/>
      <c r="BB101" s="141"/>
      <c r="BC101" s="141"/>
      <c r="BD101" s="141"/>
      <c r="BE101" s="141"/>
      <c r="BF101" s="141"/>
      <c r="BG101" s="141"/>
      <c r="BH101" s="141"/>
    </row>
    <row r="102" spans="1:60" outlineLevel="1" x14ac:dyDescent="0.2">
      <c r="A102" s="172">
        <v>84</v>
      </c>
      <c r="B102" s="173" t="s">
        <v>1185</v>
      </c>
      <c r="C102" s="183" t="s">
        <v>1186</v>
      </c>
      <c r="D102" s="174" t="s">
        <v>317</v>
      </c>
      <c r="E102" s="175">
        <v>3</v>
      </c>
      <c r="F102" s="176"/>
      <c r="G102" s="177">
        <f t="shared" si="28"/>
        <v>0</v>
      </c>
      <c r="H102" s="176"/>
      <c r="I102" s="177">
        <f t="shared" si="29"/>
        <v>0</v>
      </c>
      <c r="J102" s="176"/>
      <c r="K102" s="177">
        <f t="shared" si="30"/>
        <v>0</v>
      </c>
      <c r="L102" s="177">
        <v>21</v>
      </c>
      <c r="M102" s="177">
        <f t="shared" si="31"/>
        <v>0</v>
      </c>
      <c r="N102" s="175">
        <v>5.0000000000000001E-4</v>
      </c>
      <c r="O102" s="175">
        <f t="shared" si="32"/>
        <v>0</v>
      </c>
      <c r="P102" s="175">
        <v>0</v>
      </c>
      <c r="Q102" s="175">
        <f t="shared" si="33"/>
        <v>0</v>
      </c>
      <c r="R102" s="177"/>
      <c r="S102" s="177" t="s">
        <v>267</v>
      </c>
      <c r="T102" s="178" t="s">
        <v>275</v>
      </c>
      <c r="U102" s="152">
        <v>0</v>
      </c>
      <c r="V102" s="152">
        <f t="shared" si="34"/>
        <v>0</v>
      </c>
      <c r="W102" s="152"/>
      <c r="X102" s="152" t="s">
        <v>276</v>
      </c>
      <c r="Y102" s="152" t="s">
        <v>1019</v>
      </c>
      <c r="Z102" s="141"/>
      <c r="AA102" s="141"/>
      <c r="AB102" s="141"/>
      <c r="AC102" s="141"/>
      <c r="AD102" s="141"/>
      <c r="AE102" s="141"/>
      <c r="AF102" s="141"/>
      <c r="AG102" s="141" t="s">
        <v>277</v>
      </c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1"/>
      <c r="BE102" s="141"/>
      <c r="BF102" s="141"/>
      <c r="BG102" s="141"/>
      <c r="BH102" s="141"/>
    </row>
    <row r="103" spans="1:60" outlineLevel="1" x14ac:dyDescent="0.2">
      <c r="A103" s="172">
        <v>85</v>
      </c>
      <c r="B103" s="173" t="s">
        <v>1168</v>
      </c>
      <c r="C103" s="183" t="s">
        <v>1169</v>
      </c>
      <c r="D103" s="174" t="s">
        <v>317</v>
      </c>
      <c r="E103" s="175">
        <v>3</v>
      </c>
      <c r="F103" s="176"/>
      <c r="G103" s="177">
        <f t="shared" si="28"/>
        <v>0</v>
      </c>
      <c r="H103" s="176"/>
      <c r="I103" s="177">
        <f t="shared" si="29"/>
        <v>0</v>
      </c>
      <c r="J103" s="176"/>
      <c r="K103" s="177">
        <f t="shared" si="30"/>
        <v>0</v>
      </c>
      <c r="L103" s="177">
        <v>21</v>
      </c>
      <c r="M103" s="177">
        <f t="shared" si="31"/>
        <v>0</v>
      </c>
      <c r="N103" s="175">
        <v>0</v>
      </c>
      <c r="O103" s="175">
        <f t="shared" si="32"/>
        <v>0</v>
      </c>
      <c r="P103" s="175">
        <v>0</v>
      </c>
      <c r="Q103" s="175">
        <f t="shared" si="33"/>
        <v>0</v>
      </c>
      <c r="R103" s="177" t="s">
        <v>1170</v>
      </c>
      <c r="S103" s="177" t="s">
        <v>234</v>
      </c>
      <c r="T103" s="178" t="s">
        <v>234</v>
      </c>
      <c r="U103" s="152">
        <v>0.16500000000000001</v>
      </c>
      <c r="V103" s="152">
        <f t="shared" si="34"/>
        <v>0.5</v>
      </c>
      <c r="W103" s="152"/>
      <c r="X103" s="152" t="s">
        <v>285</v>
      </c>
      <c r="Y103" s="152" t="s">
        <v>1019</v>
      </c>
      <c r="Z103" s="141"/>
      <c r="AA103" s="141"/>
      <c r="AB103" s="141"/>
      <c r="AC103" s="141"/>
      <c r="AD103" s="141"/>
      <c r="AE103" s="141"/>
      <c r="AF103" s="141"/>
      <c r="AG103" s="141" t="s">
        <v>286</v>
      </c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1"/>
    </row>
    <row r="104" spans="1:60" outlineLevel="1" x14ac:dyDescent="0.2">
      <c r="A104" s="172">
        <v>86</v>
      </c>
      <c r="B104" s="173" t="s">
        <v>1187</v>
      </c>
      <c r="C104" s="183" t="s">
        <v>1188</v>
      </c>
      <c r="D104" s="174" t="s">
        <v>317</v>
      </c>
      <c r="E104" s="175">
        <v>3</v>
      </c>
      <c r="F104" s="176"/>
      <c r="G104" s="177">
        <f t="shared" si="28"/>
        <v>0</v>
      </c>
      <c r="H104" s="176"/>
      <c r="I104" s="177">
        <f t="shared" si="29"/>
        <v>0</v>
      </c>
      <c r="J104" s="176"/>
      <c r="K104" s="177">
        <f t="shared" si="30"/>
        <v>0</v>
      </c>
      <c r="L104" s="177">
        <v>21</v>
      </c>
      <c r="M104" s="177">
        <f t="shared" si="31"/>
        <v>0</v>
      </c>
      <c r="N104" s="175">
        <v>6.4999999999999997E-4</v>
      </c>
      <c r="O104" s="175">
        <f t="shared" si="32"/>
        <v>0</v>
      </c>
      <c r="P104" s="175">
        <v>0</v>
      </c>
      <c r="Q104" s="175">
        <f t="shared" si="33"/>
        <v>0</v>
      </c>
      <c r="R104" s="177"/>
      <c r="S104" s="177" t="s">
        <v>267</v>
      </c>
      <c r="T104" s="178" t="s">
        <v>275</v>
      </c>
      <c r="U104" s="152">
        <v>0</v>
      </c>
      <c r="V104" s="152">
        <f t="shared" si="34"/>
        <v>0</v>
      </c>
      <c r="W104" s="152"/>
      <c r="X104" s="152" t="s">
        <v>276</v>
      </c>
      <c r="Y104" s="152" t="s">
        <v>1019</v>
      </c>
      <c r="Z104" s="141"/>
      <c r="AA104" s="141"/>
      <c r="AB104" s="141"/>
      <c r="AC104" s="141"/>
      <c r="AD104" s="141"/>
      <c r="AE104" s="141"/>
      <c r="AF104" s="141"/>
      <c r="AG104" s="141" t="s">
        <v>277</v>
      </c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</row>
    <row r="105" spans="1:60" ht="22.5" outlineLevel="1" x14ac:dyDescent="0.2">
      <c r="A105" s="172">
        <v>87</v>
      </c>
      <c r="B105" s="173" t="s">
        <v>1189</v>
      </c>
      <c r="C105" s="183" t="s">
        <v>1190</v>
      </c>
      <c r="D105" s="174" t="s">
        <v>513</v>
      </c>
      <c r="E105" s="175">
        <v>4</v>
      </c>
      <c r="F105" s="176"/>
      <c r="G105" s="177">
        <f t="shared" si="28"/>
        <v>0</v>
      </c>
      <c r="H105" s="176"/>
      <c r="I105" s="177">
        <f t="shared" si="29"/>
        <v>0</v>
      </c>
      <c r="J105" s="176"/>
      <c r="K105" s="177">
        <f t="shared" si="30"/>
        <v>0</v>
      </c>
      <c r="L105" s="177">
        <v>21</v>
      </c>
      <c r="M105" s="177">
        <f t="shared" si="31"/>
        <v>0</v>
      </c>
      <c r="N105" s="175">
        <v>3.5000000000000001E-3</v>
      </c>
      <c r="O105" s="175">
        <f t="shared" si="32"/>
        <v>0.01</v>
      </c>
      <c r="P105" s="175">
        <v>0</v>
      </c>
      <c r="Q105" s="175">
        <f t="shared" si="33"/>
        <v>0</v>
      </c>
      <c r="R105" s="177"/>
      <c r="S105" s="177" t="s">
        <v>267</v>
      </c>
      <c r="T105" s="178" t="s">
        <v>275</v>
      </c>
      <c r="U105" s="152">
        <v>0</v>
      </c>
      <c r="V105" s="152">
        <f t="shared" si="34"/>
        <v>0</v>
      </c>
      <c r="W105" s="152"/>
      <c r="X105" s="152" t="s">
        <v>285</v>
      </c>
      <c r="Y105" s="152" t="s">
        <v>1019</v>
      </c>
      <c r="Z105" s="141"/>
      <c r="AA105" s="141"/>
      <c r="AB105" s="141"/>
      <c r="AC105" s="141"/>
      <c r="AD105" s="141"/>
      <c r="AE105" s="141"/>
      <c r="AF105" s="141"/>
      <c r="AG105" s="141" t="s">
        <v>286</v>
      </c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</row>
    <row r="106" spans="1:60" ht="22.5" outlineLevel="1" x14ac:dyDescent="0.2">
      <c r="A106" s="172">
        <v>88</v>
      </c>
      <c r="B106" s="173" t="s">
        <v>1191</v>
      </c>
      <c r="C106" s="183" t="s">
        <v>1192</v>
      </c>
      <c r="D106" s="174" t="s">
        <v>513</v>
      </c>
      <c r="E106" s="175">
        <v>4</v>
      </c>
      <c r="F106" s="176"/>
      <c r="G106" s="177">
        <f t="shared" si="28"/>
        <v>0</v>
      </c>
      <c r="H106" s="176"/>
      <c r="I106" s="177">
        <f t="shared" si="29"/>
        <v>0</v>
      </c>
      <c r="J106" s="176"/>
      <c r="K106" s="177">
        <f t="shared" si="30"/>
        <v>0</v>
      </c>
      <c r="L106" s="177">
        <v>21</v>
      </c>
      <c r="M106" s="177">
        <f t="shared" si="31"/>
        <v>0</v>
      </c>
      <c r="N106" s="175">
        <v>3.5000000000000001E-3</v>
      </c>
      <c r="O106" s="175">
        <f t="shared" si="32"/>
        <v>0.01</v>
      </c>
      <c r="P106" s="175">
        <v>0</v>
      </c>
      <c r="Q106" s="175">
        <f t="shared" si="33"/>
        <v>0</v>
      </c>
      <c r="R106" s="177"/>
      <c r="S106" s="177" t="s">
        <v>267</v>
      </c>
      <c r="T106" s="178" t="s">
        <v>275</v>
      </c>
      <c r="U106" s="152">
        <v>0</v>
      </c>
      <c r="V106" s="152">
        <f t="shared" si="34"/>
        <v>0</v>
      </c>
      <c r="W106" s="152"/>
      <c r="X106" s="152" t="s">
        <v>276</v>
      </c>
      <c r="Y106" s="152" t="s">
        <v>1019</v>
      </c>
      <c r="Z106" s="141"/>
      <c r="AA106" s="141"/>
      <c r="AB106" s="141"/>
      <c r="AC106" s="141"/>
      <c r="AD106" s="141"/>
      <c r="AE106" s="141"/>
      <c r="AF106" s="141"/>
      <c r="AG106" s="141" t="s">
        <v>277</v>
      </c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</row>
    <row r="107" spans="1:60" ht="22.5" outlineLevel="1" x14ac:dyDescent="0.2">
      <c r="A107" s="172">
        <v>89</v>
      </c>
      <c r="B107" s="173" t="s">
        <v>1193</v>
      </c>
      <c r="C107" s="183" t="s">
        <v>1194</v>
      </c>
      <c r="D107" s="174" t="s">
        <v>317</v>
      </c>
      <c r="E107" s="175">
        <v>4</v>
      </c>
      <c r="F107" s="176"/>
      <c r="G107" s="177">
        <f t="shared" si="28"/>
        <v>0</v>
      </c>
      <c r="H107" s="176"/>
      <c r="I107" s="177">
        <f t="shared" si="29"/>
        <v>0</v>
      </c>
      <c r="J107" s="176"/>
      <c r="K107" s="177">
        <f t="shared" si="30"/>
        <v>0</v>
      </c>
      <c r="L107" s="177">
        <v>21</v>
      </c>
      <c r="M107" s="177">
        <f t="shared" si="31"/>
        <v>0</v>
      </c>
      <c r="N107" s="175">
        <v>1.7000000000000001E-4</v>
      </c>
      <c r="O107" s="175">
        <f t="shared" si="32"/>
        <v>0</v>
      </c>
      <c r="P107" s="175">
        <v>0</v>
      </c>
      <c r="Q107" s="175">
        <f t="shared" si="33"/>
        <v>0</v>
      </c>
      <c r="R107" s="177"/>
      <c r="S107" s="177" t="s">
        <v>267</v>
      </c>
      <c r="T107" s="178" t="s">
        <v>275</v>
      </c>
      <c r="U107" s="152">
        <v>0</v>
      </c>
      <c r="V107" s="152">
        <f t="shared" si="34"/>
        <v>0</v>
      </c>
      <c r="W107" s="152"/>
      <c r="X107" s="152" t="s">
        <v>285</v>
      </c>
      <c r="Y107" s="152" t="s">
        <v>1019</v>
      </c>
      <c r="Z107" s="141"/>
      <c r="AA107" s="141"/>
      <c r="AB107" s="141"/>
      <c r="AC107" s="141"/>
      <c r="AD107" s="141"/>
      <c r="AE107" s="141"/>
      <c r="AF107" s="141"/>
      <c r="AG107" s="141" t="s">
        <v>286</v>
      </c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</row>
    <row r="108" spans="1:60" ht="22.5" outlineLevel="1" x14ac:dyDescent="0.2">
      <c r="A108" s="172">
        <v>90</v>
      </c>
      <c r="B108" s="173" t="s">
        <v>1195</v>
      </c>
      <c r="C108" s="183" t="s">
        <v>1196</v>
      </c>
      <c r="D108" s="174" t="s">
        <v>317</v>
      </c>
      <c r="E108" s="175">
        <v>4</v>
      </c>
      <c r="F108" s="176"/>
      <c r="G108" s="177">
        <f t="shared" si="28"/>
        <v>0</v>
      </c>
      <c r="H108" s="176"/>
      <c r="I108" s="177">
        <f t="shared" si="29"/>
        <v>0</v>
      </c>
      <c r="J108" s="176"/>
      <c r="K108" s="177">
        <f t="shared" si="30"/>
        <v>0</v>
      </c>
      <c r="L108" s="177">
        <v>21</v>
      </c>
      <c r="M108" s="177">
        <f t="shared" si="31"/>
        <v>0</v>
      </c>
      <c r="N108" s="175">
        <v>1.7000000000000001E-4</v>
      </c>
      <c r="O108" s="175">
        <f t="shared" si="32"/>
        <v>0</v>
      </c>
      <c r="P108" s="175">
        <v>0</v>
      </c>
      <c r="Q108" s="175">
        <f t="shared" si="33"/>
        <v>0</v>
      </c>
      <c r="R108" s="177"/>
      <c r="S108" s="177" t="s">
        <v>267</v>
      </c>
      <c r="T108" s="178" t="s">
        <v>275</v>
      </c>
      <c r="U108" s="152">
        <v>0</v>
      </c>
      <c r="V108" s="152">
        <f t="shared" si="34"/>
        <v>0</v>
      </c>
      <c r="W108" s="152"/>
      <c r="X108" s="152" t="s">
        <v>276</v>
      </c>
      <c r="Y108" s="152" t="s">
        <v>1019</v>
      </c>
      <c r="Z108" s="141"/>
      <c r="AA108" s="141"/>
      <c r="AB108" s="141"/>
      <c r="AC108" s="141"/>
      <c r="AD108" s="141"/>
      <c r="AE108" s="141"/>
      <c r="AF108" s="141"/>
      <c r="AG108" s="141" t="s">
        <v>277</v>
      </c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1"/>
      <c r="AZ108" s="141"/>
      <c r="BA108" s="141"/>
      <c r="BB108" s="141"/>
      <c r="BC108" s="141"/>
      <c r="BD108" s="141"/>
      <c r="BE108" s="141"/>
      <c r="BF108" s="141"/>
      <c r="BG108" s="141"/>
      <c r="BH108" s="141"/>
    </row>
    <row r="109" spans="1:60" outlineLevel="1" x14ac:dyDescent="0.2">
      <c r="A109" s="172">
        <v>91</v>
      </c>
      <c r="B109" s="173" t="s">
        <v>1197</v>
      </c>
      <c r="C109" s="183" t="s">
        <v>1198</v>
      </c>
      <c r="D109" s="174" t="s">
        <v>317</v>
      </c>
      <c r="E109" s="175">
        <v>6</v>
      </c>
      <c r="F109" s="176"/>
      <c r="G109" s="177">
        <f t="shared" si="28"/>
        <v>0</v>
      </c>
      <c r="H109" s="176"/>
      <c r="I109" s="177">
        <f t="shared" si="29"/>
        <v>0</v>
      </c>
      <c r="J109" s="176"/>
      <c r="K109" s="177">
        <f t="shared" si="30"/>
        <v>0</v>
      </c>
      <c r="L109" s="177">
        <v>21</v>
      </c>
      <c r="M109" s="177">
        <f t="shared" si="31"/>
        <v>0</v>
      </c>
      <c r="N109" s="175">
        <v>1E-4</v>
      </c>
      <c r="O109" s="175">
        <f t="shared" si="32"/>
        <v>0</v>
      </c>
      <c r="P109" s="175">
        <v>0</v>
      </c>
      <c r="Q109" s="175">
        <f t="shared" si="33"/>
        <v>0</v>
      </c>
      <c r="R109" s="177"/>
      <c r="S109" s="177" t="s">
        <v>267</v>
      </c>
      <c r="T109" s="178" t="s">
        <v>275</v>
      </c>
      <c r="U109" s="152">
        <v>0</v>
      </c>
      <c r="V109" s="152">
        <f t="shared" si="34"/>
        <v>0</v>
      </c>
      <c r="W109" s="152"/>
      <c r="X109" s="152" t="s">
        <v>285</v>
      </c>
      <c r="Y109" s="152" t="s">
        <v>1019</v>
      </c>
      <c r="Z109" s="141"/>
      <c r="AA109" s="141"/>
      <c r="AB109" s="141"/>
      <c r="AC109" s="141"/>
      <c r="AD109" s="141"/>
      <c r="AE109" s="141"/>
      <c r="AF109" s="141"/>
      <c r="AG109" s="141" t="s">
        <v>286</v>
      </c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</row>
    <row r="110" spans="1:60" outlineLevel="1" x14ac:dyDescent="0.2">
      <c r="A110" s="172">
        <v>92</v>
      </c>
      <c r="B110" s="173" t="s">
        <v>1199</v>
      </c>
      <c r="C110" s="183" t="s">
        <v>1200</v>
      </c>
      <c r="D110" s="174" t="s">
        <v>317</v>
      </c>
      <c r="E110" s="175">
        <v>6</v>
      </c>
      <c r="F110" s="176"/>
      <c r="G110" s="177">
        <f t="shared" si="28"/>
        <v>0</v>
      </c>
      <c r="H110" s="176"/>
      <c r="I110" s="177">
        <f t="shared" si="29"/>
        <v>0</v>
      </c>
      <c r="J110" s="176"/>
      <c r="K110" s="177">
        <f t="shared" si="30"/>
        <v>0</v>
      </c>
      <c r="L110" s="177">
        <v>21</v>
      </c>
      <c r="M110" s="177">
        <f t="shared" si="31"/>
        <v>0</v>
      </c>
      <c r="N110" s="175">
        <v>1E-4</v>
      </c>
      <c r="O110" s="175">
        <f t="shared" si="32"/>
        <v>0</v>
      </c>
      <c r="P110" s="175">
        <v>0</v>
      </c>
      <c r="Q110" s="175">
        <f t="shared" si="33"/>
        <v>0</v>
      </c>
      <c r="R110" s="177"/>
      <c r="S110" s="177" t="s">
        <v>267</v>
      </c>
      <c r="T110" s="178" t="s">
        <v>275</v>
      </c>
      <c r="U110" s="152">
        <v>0</v>
      </c>
      <c r="V110" s="152">
        <f t="shared" si="34"/>
        <v>0</v>
      </c>
      <c r="W110" s="152"/>
      <c r="X110" s="152" t="s">
        <v>276</v>
      </c>
      <c r="Y110" s="152" t="s">
        <v>1019</v>
      </c>
      <c r="Z110" s="141"/>
      <c r="AA110" s="141"/>
      <c r="AB110" s="141"/>
      <c r="AC110" s="141"/>
      <c r="AD110" s="141"/>
      <c r="AE110" s="141"/>
      <c r="AF110" s="141"/>
      <c r="AG110" s="141" t="s">
        <v>277</v>
      </c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1"/>
      <c r="AZ110" s="141"/>
      <c r="BA110" s="141"/>
      <c r="BB110" s="141"/>
      <c r="BC110" s="141"/>
      <c r="BD110" s="141"/>
      <c r="BE110" s="141"/>
      <c r="BF110" s="141"/>
      <c r="BG110" s="141"/>
      <c r="BH110" s="141"/>
    </row>
    <row r="111" spans="1:60" outlineLevel="1" x14ac:dyDescent="0.2">
      <c r="A111" s="172">
        <v>93</v>
      </c>
      <c r="B111" s="173" t="s">
        <v>1201</v>
      </c>
      <c r="C111" s="183" t="s">
        <v>1202</v>
      </c>
      <c r="D111" s="174" t="s">
        <v>317</v>
      </c>
      <c r="E111" s="175">
        <v>1</v>
      </c>
      <c r="F111" s="176"/>
      <c r="G111" s="177">
        <f t="shared" si="28"/>
        <v>0</v>
      </c>
      <c r="H111" s="176"/>
      <c r="I111" s="177">
        <f t="shared" si="29"/>
        <v>0</v>
      </c>
      <c r="J111" s="176"/>
      <c r="K111" s="177">
        <f t="shared" si="30"/>
        <v>0</v>
      </c>
      <c r="L111" s="177">
        <v>21</v>
      </c>
      <c r="M111" s="177">
        <f t="shared" si="31"/>
        <v>0</v>
      </c>
      <c r="N111" s="175">
        <v>0</v>
      </c>
      <c r="O111" s="175">
        <f t="shared" si="32"/>
        <v>0</v>
      </c>
      <c r="P111" s="175">
        <v>0</v>
      </c>
      <c r="Q111" s="175">
        <f t="shared" si="33"/>
        <v>0</v>
      </c>
      <c r="R111" s="177" t="s">
        <v>1123</v>
      </c>
      <c r="S111" s="177" t="s">
        <v>234</v>
      </c>
      <c r="T111" s="178" t="s">
        <v>234</v>
      </c>
      <c r="U111" s="152">
        <v>0.22700000000000001</v>
      </c>
      <c r="V111" s="152">
        <f t="shared" si="34"/>
        <v>0.23</v>
      </c>
      <c r="W111" s="152"/>
      <c r="X111" s="152" t="s">
        <v>285</v>
      </c>
      <c r="Y111" s="152" t="s">
        <v>1019</v>
      </c>
      <c r="Z111" s="141"/>
      <c r="AA111" s="141"/>
      <c r="AB111" s="141"/>
      <c r="AC111" s="141"/>
      <c r="AD111" s="141"/>
      <c r="AE111" s="141"/>
      <c r="AF111" s="141"/>
      <c r="AG111" s="141" t="s">
        <v>286</v>
      </c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1"/>
      <c r="AZ111" s="141"/>
      <c r="BA111" s="141"/>
      <c r="BB111" s="141"/>
      <c r="BC111" s="141"/>
      <c r="BD111" s="141"/>
      <c r="BE111" s="141"/>
      <c r="BF111" s="141"/>
      <c r="BG111" s="141"/>
      <c r="BH111" s="141"/>
    </row>
    <row r="112" spans="1:60" outlineLevel="1" x14ac:dyDescent="0.2">
      <c r="A112" s="172">
        <v>94</v>
      </c>
      <c r="B112" s="173" t="s">
        <v>1203</v>
      </c>
      <c r="C112" s="183" t="s">
        <v>1204</v>
      </c>
      <c r="D112" s="174" t="s">
        <v>1205</v>
      </c>
      <c r="E112" s="175">
        <v>1</v>
      </c>
      <c r="F112" s="176"/>
      <c r="G112" s="177">
        <f t="shared" si="28"/>
        <v>0</v>
      </c>
      <c r="H112" s="176"/>
      <c r="I112" s="177">
        <f t="shared" si="29"/>
        <v>0</v>
      </c>
      <c r="J112" s="176"/>
      <c r="K112" s="177">
        <f t="shared" si="30"/>
        <v>0</v>
      </c>
      <c r="L112" s="177">
        <v>21</v>
      </c>
      <c r="M112" s="177">
        <f t="shared" si="31"/>
        <v>0</v>
      </c>
      <c r="N112" s="175">
        <v>0</v>
      </c>
      <c r="O112" s="175">
        <f t="shared" si="32"/>
        <v>0</v>
      </c>
      <c r="P112" s="175">
        <v>0</v>
      </c>
      <c r="Q112" s="175">
        <f t="shared" si="33"/>
        <v>0</v>
      </c>
      <c r="R112" s="177"/>
      <c r="S112" s="177" t="s">
        <v>267</v>
      </c>
      <c r="T112" s="178" t="s">
        <v>1206</v>
      </c>
      <c r="U112" s="152">
        <v>0</v>
      </c>
      <c r="V112" s="152">
        <f t="shared" si="34"/>
        <v>0</v>
      </c>
      <c r="W112" s="152"/>
      <c r="X112" s="152" t="s">
        <v>276</v>
      </c>
      <c r="Y112" s="152" t="s">
        <v>1019</v>
      </c>
      <c r="Z112" s="141"/>
      <c r="AA112" s="141"/>
      <c r="AB112" s="141"/>
      <c r="AC112" s="141"/>
      <c r="AD112" s="141"/>
      <c r="AE112" s="141"/>
      <c r="AF112" s="141"/>
      <c r="AG112" s="141" t="s">
        <v>277</v>
      </c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141"/>
      <c r="BF112" s="141"/>
      <c r="BG112" s="141"/>
      <c r="BH112" s="141"/>
    </row>
    <row r="113" spans="1:60" outlineLevel="1" x14ac:dyDescent="0.2">
      <c r="A113" s="172">
        <v>95</v>
      </c>
      <c r="B113" s="173" t="s">
        <v>1207</v>
      </c>
      <c r="C113" s="183" t="s">
        <v>1208</v>
      </c>
      <c r="D113" s="174" t="s">
        <v>317</v>
      </c>
      <c r="E113" s="175">
        <v>2</v>
      </c>
      <c r="F113" s="176"/>
      <c r="G113" s="177">
        <f t="shared" si="28"/>
        <v>0</v>
      </c>
      <c r="H113" s="176"/>
      <c r="I113" s="177">
        <f t="shared" si="29"/>
        <v>0</v>
      </c>
      <c r="J113" s="176"/>
      <c r="K113" s="177">
        <f t="shared" si="30"/>
        <v>0</v>
      </c>
      <c r="L113" s="177">
        <v>21</v>
      </c>
      <c r="M113" s="177">
        <f t="shared" si="31"/>
        <v>0</v>
      </c>
      <c r="N113" s="175">
        <v>0</v>
      </c>
      <c r="O113" s="175">
        <f t="shared" si="32"/>
        <v>0</v>
      </c>
      <c r="P113" s="175">
        <v>0</v>
      </c>
      <c r="Q113" s="175">
        <f t="shared" si="33"/>
        <v>0</v>
      </c>
      <c r="R113" s="177" t="s">
        <v>1123</v>
      </c>
      <c r="S113" s="177" t="s">
        <v>234</v>
      </c>
      <c r="T113" s="178" t="s">
        <v>234</v>
      </c>
      <c r="U113" s="152">
        <v>0.20699999999999999</v>
      </c>
      <c r="V113" s="152">
        <f t="shared" si="34"/>
        <v>0.41</v>
      </c>
      <c r="W113" s="152"/>
      <c r="X113" s="152" t="s">
        <v>285</v>
      </c>
      <c r="Y113" s="152" t="s">
        <v>1019</v>
      </c>
      <c r="Z113" s="141"/>
      <c r="AA113" s="141"/>
      <c r="AB113" s="141"/>
      <c r="AC113" s="141"/>
      <c r="AD113" s="141"/>
      <c r="AE113" s="141"/>
      <c r="AF113" s="141"/>
      <c r="AG113" s="141" t="s">
        <v>286</v>
      </c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1"/>
      <c r="AZ113" s="141"/>
      <c r="BA113" s="141"/>
      <c r="BB113" s="141"/>
      <c r="BC113" s="141"/>
      <c r="BD113" s="141"/>
      <c r="BE113" s="141"/>
      <c r="BF113" s="141"/>
      <c r="BG113" s="141"/>
      <c r="BH113" s="141"/>
    </row>
    <row r="114" spans="1:60" outlineLevel="1" x14ac:dyDescent="0.2">
      <c r="A114" s="172">
        <v>96</v>
      </c>
      <c r="B114" s="173" t="s">
        <v>1209</v>
      </c>
      <c r="C114" s="183" t="s">
        <v>1210</v>
      </c>
      <c r="D114" s="174" t="s">
        <v>1205</v>
      </c>
      <c r="E114" s="175">
        <v>2</v>
      </c>
      <c r="F114" s="176"/>
      <c r="G114" s="177">
        <f t="shared" si="28"/>
        <v>0</v>
      </c>
      <c r="H114" s="176"/>
      <c r="I114" s="177">
        <f t="shared" si="29"/>
        <v>0</v>
      </c>
      <c r="J114" s="176"/>
      <c r="K114" s="177">
        <f t="shared" si="30"/>
        <v>0</v>
      </c>
      <c r="L114" s="177">
        <v>21</v>
      </c>
      <c r="M114" s="177">
        <f t="shared" si="31"/>
        <v>0</v>
      </c>
      <c r="N114" s="175">
        <v>0</v>
      </c>
      <c r="O114" s="175">
        <f t="shared" si="32"/>
        <v>0</v>
      </c>
      <c r="P114" s="175">
        <v>0</v>
      </c>
      <c r="Q114" s="175">
        <f t="shared" si="33"/>
        <v>0</v>
      </c>
      <c r="R114" s="177"/>
      <c r="S114" s="177" t="s">
        <v>267</v>
      </c>
      <c r="T114" s="178" t="s">
        <v>1206</v>
      </c>
      <c r="U114" s="152">
        <v>0</v>
      </c>
      <c r="V114" s="152">
        <f t="shared" si="34"/>
        <v>0</v>
      </c>
      <c r="W114" s="152"/>
      <c r="X114" s="152" t="s">
        <v>276</v>
      </c>
      <c r="Y114" s="152" t="s">
        <v>1019</v>
      </c>
      <c r="Z114" s="141"/>
      <c r="AA114" s="141"/>
      <c r="AB114" s="141"/>
      <c r="AC114" s="141"/>
      <c r="AD114" s="141"/>
      <c r="AE114" s="141"/>
      <c r="AF114" s="141"/>
      <c r="AG114" s="141" t="s">
        <v>277</v>
      </c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1"/>
      <c r="AZ114" s="141"/>
      <c r="BA114" s="141"/>
      <c r="BB114" s="141"/>
      <c r="BC114" s="141"/>
      <c r="BD114" s="141"/>
      <c r="BE114" s="141"/>
      <c r="BF114" s="141"/>
      <c r="BG114" s="141"/>
      <c r="BH114" s="141"/>
    </row>
    <row r="115" spans="1:60" outlineLevel="1" x14ac:dyDescent="0.2">
      <c r="A115" s="172">
        <v>97</v>
      </c>
      <c r="B115" s="173" t="s">
        <v>1201</v>
      </c>
      <c r="C115" s="183" t="s">
        <v>1202</v>
      </c>
      <c r="D115" s="174" t="s">
        <v>317</v>
      </c>
      <c r="E115" s="175">
        <v>3</v>
      </c>
      <c r="F115" s="176"/>
      <c r="G115" s="177">
        <f t="shared" si="28"/>
        <v>0</v>
      </c>
      <c r="H115" s="176"/>
      <c r="I115" s="177">
        <f t="shared" si="29"/>
        <v>0</v>
      </c>
      <c r="J115" s="176"/>
      <c r="K115" s="177">
        <f t="shared" si="30"/>
        <v>0</v>
      </c>
      <c r="L115" s="177">
        <v>21</v>
      </c>
      <c r="M115" s="177">
        <f t="shared" si="31"/>
        <v>0</v>
      </c>
      <c r="N115" s="175">
        <v>0</v>
      </c>
      <c r="O115" s="175">
        <f t="shared" si="32"/>
        <v>0</v>
      </c>
      <c r="P115" s="175">
        <v>0</v>
      </c>
      <c r="Q115" s="175">
        <f t="shared" si="33"/>
        <v>0</v>
      </c>
      <c r="R115" s="177" t="s">
        <v>1123</v>
      </c>
      <c r="S115" s="177" t="s">
        <v>234</v>
      </c>
      <c r="T115" s="178" t="s">
        <v>234</v>
      </c>
      <c r="U115" s="152">
        <v>0.22700000000000001</v>
      </c>
      <c r="V115" s="152">
        <f t="shared" si="34"/>
        <v>0.68</v>
      </c>
      <c r="W115" s="152"/>
      <c r="X115" s="152" t="s">
        <v>285</v>
      </c>
      <c r="Y115" s="152" t="s">
        <v>1019</v>
      </c>
      <c r="Z115" s="141"/>
      <c r="AA115" s="141"/>
      <c r="AB115" s="141"/>
      <c r="AC115" s="141"/>
      <c r="AD115" s="141"/>
      <c r="AE115" s="141"/>
      <c r="AF115" s="141"/>
      <c r="AG115" s="141" t="s">
        <v>286</v>
      </c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1"/>
      <c r="AZ115" s="141"/>
      <c r="BA115" s="141"/>
      <c r="BB115" s="141"/>
      <c r="BC115" s="141"/>
      <c r="BD115" s="141"/>
      <c r="BE115" s="141"/>
      <c r="BF115" s="141"/>
      <c r="BG115" s="141"/>
      <c r="BH115" s="141"/>
    </row>
    <row r="116" spans="1:60" outlineLevel="1" x14ac:dyDescent="0.2">
      <c r="A116" s="172">
        <v>98</v>
      </c>
      <c r="B116" s="173" t="s">
        <v>1211</v>
      </c>
      <c r="C116" s="183" t="s">
        <v>1212</v>
      </c>
      <c r="D116" s="174" t="s">
        <v>1205</v>
      </c>
      <c r="E116" s="175">
        <v>3</v>
      </c>
      <c r="F116" s="176"/>
      <c r="G116" s="177">
        <f t="shared" si="28"/>
        <v>0</v>
      </c>
      <c r="H116" s="176"/>
      <c r="I116" s="177">
        <f t="shared" si="29"/>
        <v>0</v>
      </c>
      <c r="J116" s="176"/>
      <c r="K116" s="177">
        <f t="shared" si="30"/>
        <v>0</v>
      </c>
      <c r="L116" s="177">
        <v>21</v>
      </c>
      <c r="M116" s="177">
        <f t="shared" si="31"/>
        <v>0</v>
      </c>
      <c r="N116" s="175">
        <v>0</v>
      </c>
      <c r="O116" s="175">
        <f t="shared" si="32"/>
        <v>0</v>
      </c>
      <c r="P116" s="175">
        <v>0</v>
      </c>
      <c r="Q116" s="175">
        <f t="shared" si="33"/>
        <v>0</v>
      </c>
      <c r="R116" s="177"/>
      <c r="S116" s="177" t="s">
        <v>267</v>
      </c>
      <c r="T116" s="178" t="s">
        <v>275</v>
      </c>
      <c r="U116" s="152">
        <v>0</v>
      </c>
      <c r="V116" s="152">
        <f t="shared" si="34"/>
        <v>0</v>
      </c>
      <c r="W116" s="152"/>
      <c r="X116" s="152" t="s">
        <v>276</v>
      </c>
      <c r="Y116" s="152" t="s">
        <v>1019</v>
      </c>
      <c r="Z116" s="141"/>
      <c r="AA116" s="141"/>
      <c r="AB116" s="141"/>
      <c r="AC116" s="141"/>
      <c r="AD116" s="141"/>
      <c r="AE116" s="141"/>
      <c r="AF116" s="141"/>
      <c r="AG116" s="141" t="s">
        <v>277</v>
      </c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1"/>
      <c r="AZ116" s="141"/>
      <c r="BA116" s="141"/>
      <c r="BB116" s="141"/>
      <c r="BC116" s="141"/>
      <c r="BD116" s="141"/>
      <c r="BE116" s="141"/>
      <c r="BF116" s="141"/>
      <c r="BG116" s="141"/>
      <c r="BH116" s="141"/>
    </row>
    <row r="117" spans="1:60" outlineLevel="1" x14ac:dyDescent="0.2">
      <c r="A117" s="172">
        <v>99</v>
      </c>
      <c r="B117" s="173" t="s">
        <v>1207</v>
      </c>
      <c r="C117" s="183" t="s">
        <v>1208</v>
      </c>
      <c r="D117" s="174" t="s">
        <v>317</v>
      </c>
      <c r="E117" s="175">
        <v>9</v>
      </c>
      <c r="F117" s="176"/>
      <c r="G117" s="177">
        <f t="shared" si="28"/>
        <v>0</v>
      </c>
      <c r="H117" s="176"/>
      <c r="I117" s="177">
        <f t="shared" si="29"/>
        <v>0</v>
      </c>
      <c r="J117" s="176"/>
      <c r="K117" s="177">
        <f t="shared" si="30"/>
        <v>0</v>
      </c>
      <c r="L117" s="177">
        <v>21</v>
      </c>
      <c r="M117" s="177">
        <f t="shared" si="31"/>
        <v>0</v>
      </c>
      <c r="N117" s="175">
        <v>0</v>
      </c>
      <c r="O117" s="175">
        <f t="shared" si="32"/>
        <v>0</v>
      </c>
      <c r="P117" s="175">
        <v>0</v>
      </c>
      <c r="Q117" s="175">
        <f t="shared" si="33"/>
        <v>0</v>
      </c>
      <c r="R117" s="177" t="s">
        <v>1123</v>
      </c>
      <c r="S117" s="177" t="s">
        <v>234</v>
      </c>
      <c r="T117" s="178" t="s">
        <v>234</v>
      </c>
      <c r="U117" s="152">
        <v>0.20699999999999999</v>
      </c>
      <c r="V117" s="152">
        <f t="shared" si="34"/>
        <v>1.86</v>
      </c>
      <c r="W117" s="152"/>
      <c r="X117" s="152" t="s">
        <v>285</v>
      </c>
      <c r="Y117" s="152" t="s">
        <v>1019</v>
      </c>
      <c r="Z117" s="141"/>
      <c r="AA117" s="141"/>
      <c r="AB117" s="141"/>
      <c r="AC117" s="141"/>
      <c r="AD117" s="141"/>
      <c r="AE117" s="141"/>
      <c r="AF117" s="141"/>
      <c r="AG117" s="141" t="s">
        <v>286</v>
      </c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1"/>
      <c r="AZ117" s="141"/>
      <c r="BA117" s="141"/>
      <c r="BB117" s="141"/>
      <c r="BC117" s="141"/>
      <c r="BD117" s="141"/>
      <c r="BE117" s="141"/>
      <c r="BF117" s="141"/>
      <c r="BG117" s="141"/>
      <c r="BH117" s="141"/>
    </row>
    <row r="118" spans="1:60" outlineLevel="1" x14ac:dyDescent="0.2">
      <c r="A118" s="172">
        <v>100</v>
      </c>
      <c r="B118" s="173" t="s">
        <v>1213</v>
      </c>
      <c r="C118" s="183" t="s">
        <v>1214</v>
      </c>
      <c r="D118" s="174" t="s">
        <v>1205</v>
      </c>
      <c r="E118" s="175">
        <v>9</v>
      </c>
      <c r="F118" s="176"/>
      <c r="G118" s="177">
        <f t="shared" si="28"/>
        <v>0</v>
      </c>
      <c r="H118" s="176"/>
      <c r="I118" s="177">
        <f t="shared" si="29"/>
        <v>0</v>
      </c>
      <c r="J118" s="176"/>
      <c r="K118" s="177">
        <f t="shared" si="30"/>
        <v>0</v>
      </c>
      <c r="L118" s="177">
        <v>21</v>
      </c>
      <c r="M118" s="177">
        <f t="shared" si="31"/>
        <v>0</v>
      </c>
      <c r="N118" s="175">
        <v>0</v>
      </c>
      <c r="O118" s="175">
        <f t="shared" si="32"/>
        <v>0</v>
      </c>
      <c r="P118" s="175">
        <v>0</v>
      </c>
      <c r="Q118" s="175">
        <f t="shared" si="33"/>
        <v>0</v>
      </c>
      <c r="R118" s="177"/>
      <c r="S118" s="177" t="s">
        <v>267</v>
      </c>
      <c r="T118" s="178" t="s">
        <v>1206</v>
      </c>
      <c r="U118" s="152">
        <v>0</v>
      </c>
      <c r="V118" s="152">
        <f t="shared" si="34"/>
        <v>0</v>
      </c>
      <c r="W118" s="152"/>
      <c r="X118" s="152" t="s">
        <v>276</v>
      </c>
      <c r="Y118" s="152" t="s">
        <v>1019</v>
      </c>
      <c r="Z118" s="141"/>
      <c r="AA118" s="141"/>
      <c r="AB118" s="141"/>
      <c r="AC118" s="141"/>
      <c r="AD118" s="141"/>
      <c r="AE118" s="141"/>
      <c r="AF118" s="141"/>
      <c r="AG118" s="141" t="s">
        <v>277</v>
      </c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1"/>
      <c r="AZ118" s="141"/>
      <c r="BA118" s="141"/>
      <c r="BB118" s="141"/>
      <c r="BC118" s="141"/>
      <c r="BD118" s="141"/>
      <c r="BE118" s="141"/>
      <c r="BF118" s="141"/>
      <c r="BG118" s="141"/>
      <c r="BH118" s="141"/>
    </row>
    <row r="119" spans="1:60" outlineLevel="1" x14ac:dyDescent="0.2">
      <c r="A119" s="172">
        <v>101</v>
      </c>
      <c r="B119" s="173" t="s">
        <v>1215</v>
      </c>
      <c r="C119" s="183" t="s">
        <v>1216</v>
      </c>
      <c r="D119" s="174" t="s">
        <v>317</v>
      </c>
      <c r="E119" s="175">
        <v>2</v>
      </c>
      <c r="F119" s="176"/>
      <c r="G119" s="177">
        <f t="shared" si="28"/>
        <v>0</v>
      </c>
      <c r="H119" s="176"/>
      <c r="I119" s="177">
        <f t="shared" si="29"/>
        <v>0</v>
      </c>
      <c r="J119" s="176"/>
      <c r="K119" s="177">
        <f t="shared" si="30"/>
        <v>0</v>
      </c>
      <c r="L119" s="177">
        <v>21</v>
      </c>
      <c r="M119" s="177">
        <f t="shared" si="31"/>
        <v>0</v>
      </c>
      <c r="N119" s="175">
        <v>0</v>
      </c>
      <c r="O119" s="175">
        <f t="shared" si="32"/>
        <v>0</v>
      </c>
      <c r="P119" s="175">
        <v>0</v>
      </c>
      <c r="Q119" s="175">
        <f t="shared" si="33"/>
        <v>0</v>
      </c>
      <c r="R119" s="177" t="s">
        <v>1123</v>
      </c>
      <c r="S119" s="177" t="s">
        <v>234</v>
      </c>
      <c r="T119" s="178" t="s">
        <v>234</v>
      </c>
      <c r="U119" s="152">
        <v>0.16500000000000001</v>
      </c>
      <c r="V119" s="152">
        <f t="shared" si="34"/>
        <v>0.33</v>
      </c>
      <c r="W119" s="152"/>
      <c r="X119" s="152" t="s">
        <v>285</v>
      </c>
      <c r="Y119" s="152" t="s">
        <v>1019</v>
      </c>
      <c r="Z119" s="141"/>
      <c r="AA119" s="141"/>
      <c r="AB119" s="141"/>
      <c r="AC119" s="141"/>
      <c r="AD119" s="141"/>
      <c r="AE119" s="141"/>
      <c r="AF119" s="141"/>
      <c r="AG119" s="141" t="s">
        <v>286</v>
      </c>
      <c r="AH119" s="141"/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1"/>
      <c r="AZ119" s="141"/>
      <c r="BA119" s="141"/>
      <c r="BB119" s="141"/>
      <c r="BC119" s="141"/>
      <c r="BD119" s="141"/>
      <c r="BE119" s="141"/>
      <c r="BF119" s="141"/>
      <c r="BG119" s="141"/>
      <c r="BH119" s="141"/>
    </row>
    <row r="120" spans="1:60" outlineLevel="1" x14ac:dyDescent="0.2">
      <c r="A120" s="172">
        <v>102</v>
      </c>
      <c r="B120" s="173" t="s">
        <v>1217</v>
      </c>
      <c r="C120" s="183" t="s">
        <v>1218</v>
      </c>
      <c r="D120" s="174" t="s">
        <v>1205</v>
      </c>
      <c r="E120" s="175">
        <v>2</v>
      </c>
      <c r="F120" s="176"/>
      <c r="G120" s="177">
        <f t="shared" si="28"/>
        <v>0</v>
      </c>
      <c r="H120" s="176"/>
      <c r="I120" s="177">
        <f t="shared" si="29"/>
        <v>0</v>
      </c>
      <c r="J120" s="176"/>
      <c r="K120" s="177">
        <f t="shared" si="30"/>
        <v>0</v>
      </c>
      <c r="L120" s="177">
        <v>21</v>
      </c>
      <c r="M120" s="177">
        <f t="shared" si="31"/>
        <v>0</v>
      </c>
      <c r="N120" s="175">
        <v>0</v>
      </c>
      <c r="O120" s="175">
        <f t="shared" si="32"/>
        <v>0</v>
      </c>
      <c r="P120" s="175">
        <v>0</v>
      </c>
      <c r="Q120" s="175">
        <f t="shared" si="33"/>
        <v>0</v>
      </c>
      <c r="R120" s="177"/>
      <c r="S120" s="177" t="s">
        <v>267</v>
      </c>
      <c r="T120" s="178" t="s">
        <v>275</v>
      </c>
      <c r="U120" s="152">
        <v>0</v>
      </c>
      <c r="V120" s="152">
        <f t="shared" si="34"/>
        <v>0</v>
      </c>
      <c r="W120" s="152"/>
      <c r="X120" s="152" t="s">
        <v>276</v>
      </c>
      <c r="Y120" s="152" t="s">
        <v>1019</v>
      </c>
      <c r="Z120" s="141"/>
      <c r="AA120" s="141"/>
      <c r="AB120" s="141"/>
      <c r="AC120" s="141"/>
      <c r="AD120" s="141"/>
      <c r="AE120" s="141"/>
      <c r="AF120" s="141"/>
      <c r="AG120" s="141" t="s">
        <v>277</v>
      </c>
      <c r="AH120" s="141"/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1"/>
      <c r="AZ120" s="141"/>
      <c r="BA120" s="141"/>
      <c r="BB120" s="141"/>
      <c r="BC120" s="141"/>
      <c r="BD120" s="141"/>
      <c r="BE120" s="141"/>
      <c r="BF120" s="141"/>
      <c r="BG120" s="141"/>
      <c r="BH120" s="141"/>
    </row>
    <row r="121" spans="1:60" outlineLevel="1" x14ac:dyDescent="0.2">
      <c r="A121" s="172">
        <v>103</v>
      </c>
      <c r="B121" s="173" t="s">
        <v>1219</v>
      </c>
      <c r="C121" s="183" t="s">
        <v>1220</v>
      </c>
      <c r="D121" s="174" t="s">
        <v>317</v>
      </c>
      <c r="E121" s="175">
        <v>9</v>
      </c>
      <c r="F121" s="176"/>
      <c r="G121" s="177">
        <f t="shared" si="28"/>
        <v>0</v>
      </c>
      <c r="H121" s="176"/>
      <c r="I121" s="177">
        <f t="shared" si="29"/>
        <v>0</v>
      </c>
      <c r="J121" s="176"/>
      <c r="K121" s="177">
        <f t="shared" si="30"/>
        <v>0</v>
      </c>
      <c r="L121" s="177">
        <v>21</v>
      </c>
      <c r="M121" s="177">
        <f t="shared" si="31"/>
        <v>0</v>
      </c>
      <c r="N121" s="175">
        <v>6.0000000000000002E-5</v>
      </c>
      <c r="O121" s="175">
        <f t="shared" si="32"/>
        <v>0</v>
      </c>
      <c r="P121" s="175">
        <v>0</v>
      </c>
      <c r="Q121" s="175">
        <f t="shared" si="33"/>
        <v>0</v>
      </c>
      <c r="R121" s="177" t="s">
        <v>1123</v>
      </c>
      <c r="S121" s="177" t="s">
        <v>234</v>
      </c>
      <c r="T121" s="178" t="s">
        <v>234</v>
      </c>
      <c r="U121" s="152">
        <v>0.20699999999999999</v>
      </c>
      <c r="V121" s="152">
        <f t="shared" si="34"/>
        <v>1.86</v>
      </c>
      <c r="W121" s="152"/>
      <c r="X121" s="152" t="s">
        <v>285</v>
      </c>
      <c r="Y121" s="152" t="s">
        <v>1019</v>
      </c>
      <c r="Z121" s="141"/>
      <c r="AA121" s="141"/>
      <c r="AB121" s="141"/>
      <c r="AC121" s="141"/>
      <c r="AD121" s="141"/>
      <c r="AE121" s="141"/>
      <c r="AF121" s="141"/>
      <c r="AG121" s="141" t="s">
        <v>286</v>
      </c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1"/>
      <c r="AW121" s="141"/>
      <c r="AX121" s="141"/>
      <c r="AY121" s="141"/>
      <c r="AZ121" s="141"/>
      <c r="BA121" s="141"/>
      <c r="BB121" s="141"/>
      <c r="BC121" s="141"/>
      <c r="BD121" s="141"/>
      <c r="BE121" s="141"/>
      <c r="BF121" s="141"/>
      <c r="BG121" s="141"/>
      <c r="BH121" s="141"/>
    </row>
    <row r="122" spans="1:60" outlineLevel="1" x14ac:dyDescent="0.2">
      <c r="A122" s="172">
        <v>104</v>
      </c>
      <c r="B122" s="173" t="s">
        <v>1221</v>
      </c>
      <c r="C122" s="183" t="s">
        <v>1222</v>
      </c>
      <c r="D122" s="174" t="s">
        <v>1205</v>
      </c>
      <c r="E122" s="175">
        <v>1</v>
      </c>
      <c r="F122" s="176"/>
      <c r="G122" s="177">
        <f t="shared" si="28"/>
        <v>0</v>
      </c>
      <c r="H122" s="176"/>
      <c r="I122" s="177">
        <f t="shared" si="29"/>
        <v>0</v>
      </c>
      <c r="J122" s="176"/>
      <c r="K122" s="177">
        <f t="shared" si="30"/>
        <v>0</v>
      </c>
      <c r="L122" s="177">
        <v>21</v>
      </c>
      <c r="M122" s="177">
        <f t="shared" si="31"/>
        <v>0</v>
      </c>
      <c r="N122" s="175">
        <v>0</v>
      </c>
      <c r="O122" s="175">
        <f t="shared" si="32"/>
        <v>0</v>
      </c>
      <c r="P122" s="175">
        <v>0</v>
      </c>
      <c r="Q122" s="175">
        <f t="shared" si="33"/>
        <v>0</v>
      </c>
      <c r="R122" s="177"/>
      <c r="S122" s="177" t="s">
        <v>267</v>
      </c>
      <c r="T122" s="178" t="s">
        <v>275</v>
      </c>
      <c r="U122" s="152">
        <v>0</v>
      </c>
      <c r="V122" s="152">
        <f t="shared" si="34"/>
        <v>0</v>
      </c>
      <c r="W122" s="152"/>
      <c r="X122" s="152" t="s">
        <v>276</v>
      </c>
      <c r="Y122" s="152" t="s">
        <v>1019</v>
      </c>
      <c r="Z122" s="141"/>
      <c r="AA122" s="141"/>
      <c r="AB122" s="141"/>
      <c r="AC122" s="141"/>
      <c r="AD122" s="141"/>
      <c r="AE122" s="141"/>
      <c r="AF122" s="141"/>
      <c r="AG122" s="141" t="s">
        <v>277</v>
      </c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  <c r="AU122" s="141"/>
      <c r="AV122" s="141"/>
      <c r="AW122" s="141"/>
      <c r="AX122" s="141"/>
      <c r="AY122" s="141"/>
      <c r="AZ122" s="141"/>
      <c r="BA122" s="141"/>
      <c r="BB122" s="141"/>
      <c r="BC122" s="141"/>
      <c r="BD122" s="141"/>
      <c r="BE122" s="141"/>
      <c r="BF122" s="141"/>
      <c r="BG122" s="141"/>
      <c r="BH122" s="141"/>
    </row>
    <row r="123" spans="1:60" outlineLevel="1" x14ac:dyDescent="0.2">
      <c r="A123" s="164">
        <v>105</v>
      </c>
      <c r="B123" s="165" t="s">
        <v>1223</v>
      </c>
      <c r="C123" s="181" t="s">
        <v>1224</v>
      </c>
      <c r="D123" s="166" t="s">
        <v>299</v>
      </c>
      <c r="E123" s="167">
        <v>237</v>
      </c>
      <c r="F123" s="168"/>
      <c r="G123" s="169">
        <f t="shared" si="28"/>
        <v>0</v>
      </c>
      <c r="H123" s="168"/>
      <c r="I123" s="169">
        <f t="shared" si="29"/>
        <v>0</v>
      </c>
      <c r="J123" s="168"/>
      <c r="K123" s="169">
        <f t="shared" si="30"/>
        <v>0</v>
      </c>
      <c r="L123" s="169">
        <v>21</v>
      </c>
      <c r="M123" s="169">
        <f t="shared" si="31"/>
        <v>0</v>
      </c>
      <c r="N123" s="167">
        <v>0</v>
      </c>
      <c r="O123" s="167">
        <f t="shared" si="32"/>
        <v>0</v>
      </c>
      <c r="P123" s="167">
        <v>0</v>
      </c>
      <c r="Q123" s="167">
        <f t="shared" si="33"/>
        <v>0</v>
      </c>
      <c r="R123" s="169"/>
      <c r="S123" s="169" t="s">
        <v>267</v>
      </c>
      <c r="T123" s="170" t="s">
        <v>234</v>
      </c>
      <c r="U123" s="152">
        <v>2.9000000000000001E-2</v>
      </c>
      <c r="V123" s="152">
        <f t="shared" si="34"/>
        <v>6.87</v>
      </c>
      <c r="W123" s="152"/>
      <c r="X123" s="152" t="s">
        <v>285</v>
      </c>
      <c r="Y123" s="152" t="s">
        <v>1019</v>
      </c>
      <c r="Z123" s="141"/>
      <c r="AA123" s="141"/>
      <c r="AB123" s="141"/>
      <c r="AC123" s="141"/>
      <c r="AD123" s="141"/>
      <c r="AE123" s="141"/>
      <c r="AF123" s="141"/>
      <c r="AG123" s="141" t="s">
        <v>286</v>
      </c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  <c r="AU123" s="141"/>
      <c r="AV123" s="141"/>
      <c r="AW123" s="141"/>
      <c r="AX123" s="141"/>
      <c r="AY123" s="141"/>
      <c r="AZ123" s="141"/>
      <c r="BA123" s="141"/>
      <c r="BB123" s="141"/>
      <c r="BC123" s="141"/>
      <c r="BD123" s="141"/>
      <c r="BE123" s="141"/>
      <c r="BF123" s="141"/>
      <c r="BG123" s="141"/>
      <c r="BH123" s="141"/>
    </row>
    <row r="124" spans="1:60" outlineLevel="1" x14ac:dyDescent="0.2">
      <c r="A124" s="148">
        <v>106</v>
      </c>
      <c r="B124" s="149" t="s">
        <v>1225</v>
      </c>
      <c r="C124" s="184" t="s">
        <v>1226</v>
      </c>
      <c r="D124" s="150" t="s">
        <v>0</v>
      </c>
      <c r="E124" s="179"/>
      <c r="F124" s="153"/>
      <c r="G124" s="152">
        <f t="shared" si="28"/>
        <v>0</v>
      </c>
      <c r="H124" s="153"/>
      <c r="I124" s="152">
        <f t="shared" si="29"/>
        <v>0</v>
      </c>
      <c r="J124" s="153"/>
      <c r="K124" s="152">
        <f t="shared" si="30"/>
        <v>0</v>
      </c>
      <c r="L124" s="152">
        <v>21</v>
      </c>
      <c r="M124" s="152">
        <f t="shared" si="31"/>
        <v>0</v>
      </c>
      <c r="N124" s="151">
        <v>0</v>
      </c>
      <c r="O124" s="151">
        <f t="shared" si="32"/>
        <v>0</v>
      </c>
      <c r="P124" s="151">
        <v>0</v>
      </c>
      <c r="Q124" s="151">
        <f t="shared" si="33"/>
        <v>0</v>
      </c>
      <c r="R124" s="152" t="s">
        <v>1123</v>
      </c>
      <c r="S124" s="152" t="s">
        <v>234</v>
      </c>
      <c r="T124" s="152" t="s">
        <v>234</v>
      </c>
      <c r="U124" s="152">
        <v>0</v>
      </c>
      <c r="V124" s="152">
        <f t="shared" si="34"/>
        <v>0</v>
      </c>
      <c r="W124" s="152"/>
      <c r="X124" s="152" t="s">
        <v>435</v>
      </c>
      <c r="Y124" s="152" t="s">
        <v>1019</v>
      </c>
      <c r="Z124" s="141"/>
      <c r="AA124" s="141"/>
      <c r="AB124" s="141"/>
      <c r="AC124" s="141"/>
      <c r="AD124" s="141"/>
      <c r="AE124" s="141"/>
      <c r="AF124" s="141"/>
      <c r="AG124" s="141" t="s">
        <v>436</v>
      </c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  <c r="AU124" s="141"/>
      <c r="AV124" s="141"/>
      <c r="AW124" s="141"/>
      <c r="AX124" s="141"/>
      <c r="AY124" s="141"/>
      <c r="AZ124" s="141"/>
      <c r="BA124" s="141"/>
      <c r="BB124" s="141"/>
      <c r="BC124" s="141"/>
      <c r="BD124" s="141"/>
      <c r="BE124" s="141"/>
      <c r="BF124" s="141"/>
      <c r="BG124" s="141"/>
      <c r="BH124" s="141"/>
    </row>
    <row r="125" spans="1:60" outlineLevel="2" x14ac:dyDescent="0.2">
      <c r="A125" s="148"/>
      <c r="B125" s="149"/>
      <c r="C125" s="269" t="s">
        <v>1227</v>
      </c>
      <c r="D125" s="270"/>
      <c r="E125" s="270"/>
      <c r="F125" s="270"/>
      <c r="G125" s="270"/>
      <c r="H125" s="152"/>
      <c r="I125" s="152"/>
      <c r="J125" s="152"/>
      <c r="K125" s="152"/>
      <c r="L125" s="152"/>
      <c r="M125" s="152"/>
      <c r="N125" s="151"/>
      <c r="O125" s="151"/>
      <c r="P125" s="151"/>
      <c r="Q125" s="151"/>
      <c r="R125" s="152"/>
      <c r="S125" s="152"/>
      <c r="T125" s="152"/>
      <c r="U125" s="152"/>
      <c r="V125" s="152"/>
      <c r="W125" s="152"/>
      <c r="X125" s="152"/>
      <c r="Y125" s="152"/>
      <c r="Z125" s="141"/>
      <c r="AA125" s="141"/>
      <c r="AB125" s="141"/>
      <c r="AC125" s="141"/>
      <c r="AD125" s="141"/>
      <c r="AE125" s="141"/>
      <c r="AF125" s="141"/>
      <c r="AG125" s="141" t="s">
        <v>239</v>
      </c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  <c r="AU125" s="141"/>
      <c r="AV125" s="141"/>
      <c r="AW125" s="141"/>
      <c r="AX125" s="141"/>
      <c r="AY125" s="141"/>
      <c r="AZ125" s="141"/>
      <c r="BA125" s="141"/>
      <c r="BB125" s="141"/>
      <c r="BC125" s="141"/>
      <c r="BD125" s="141"/>
      <c r="BE125" s="141"/>
      <c r="BF125" s="141"/>
      <c r="BG125" s="141"/>
      <c r="BH125" s="141"/>
    </row>
    <row r="126" spans="1:60" x14ac:dyDescent="0.2">
      <c r="A126" s="157" t="s">
        <v>228</v>
      </c>
      <c r="B126" s="158" t="s">
        <v>170</v>
      </c>
      <c r="C126" s="180" t="s">
        <v>171</v>
      </c>
      <c r="D126" s="159"/>
      <c r="E126" s="160"/>
      <c r="F126" s="161"/>
      <c r="G126" s="161">
        <f>SUMIF(AG127:AG147,"&lt;&gt;NOR",G127:G147)</f>
        <v>0</v>
      </c>
      <c r="H126" s="161"/>
      <c r="I126" s="161">
        <f>SUM(I127:I147)</f>
        <v>0</v>
      </c>
      <c r="J126" s="161"/>
      <c r="K126" s="161">
        <f>SUM(K127:K147)</f>
        <v>0</v>
      </c>
      <c r="L126" s="161"/>
      <c r="M126" s="161">
        <f>SUM(M127:M147)</f>
        <v>0</v>
      </c>
      <c r="N126" s="160"/>
      <c r="O126" s="160">
        <f>SUM(O127:O147)</f>
        <v>1.8200000000000003</v>
      </c>
      <c r="P126" s="160"/>
      <c r="Q126" s="160">
        <f>SUM(Q127:Q147)</f>
        <v>0</v>
      </c>
      <c r="R126" s="161"/>
      <c r="S126" s="161"/>
      <c r="T126" s="162"/>
      <c r="U126" s="156"/>
      <c r="V126" s="156">
        <f>SUM(V127:V147)</f>
        <v>255.02</v>
      </c>
      <c r="W126" s="156"/>
      <c r="X126" s="156"/>
      <c r="Y126" s="156"/>
      <c r="AG126" t="s">
        <v>229</v>
      </c>
    </row>
    <row r="127" spans="1:60" outlineLevel="1" x14ac:dyDescent="0.2">
      <c r="A127" s="172">
        <v>107</v>
      </c>
      <c r="B127" s="173" t="s">
        <v>1228</v>
      </c>
      <c r="C127" s="183" t="s">
        <v>1229</v>
      </c>
      <c r="D127" s="174" t="s">
        <v>513</v>
      </c>
      <c r="E127" s="175">
        <v>16</v>
      </c>
      <c r="F127" s="176"/>
      <c r="G127" s="177">
        <f t="shared" ref="G127:G146" si="35">ROUND(E127*F127,2)</f>
        <v>0</v>
      </c>
      <c r="H127" s="176"/>
      <c r="I127" s="177">
        <f t="shared" ref="I127:I146" si="36">ROUND(E127*H127,2)</f>
        <v>0</v>
      </c>
      <c r="J127" s="176"/>
      <c r="K127" s="177">
        <f t="shared" ref="K127:K146" si="37">ROUND(E127*J127,2)</f>
        <v>0</v>
      </c>
      <c r="L127" s="177">
        <v>21</v>
      </c>
      <c r="M127" s="177">
        <f t="shared" ref="M127:M146" si="38">G127*(1+L127/100)</f>
        <v>0</v>
      </c>
      <c r="N127" s="175">
        <v>3.0929999999999999E-2</v>
      </c>
      <c r="O127" s="175">
        <f t="shared" ref="O127:O146" si="39">ROUND(E127*N127,2)</f>
        <v>0.49</v>
      </c>
      <c r="P127" s="175">
        <v>0</v>
      </c>
      <c r="Q127" s="175">
        <f t="shared" ref="Q127:Q146" si="40">ROUND(E127*P127,2)</f>
        <v>0</v>
      </c>
      <c r="R127" s="177"/>
      <c r="S127" s="177" t="s">
        <v>267</v>
      </c>
      <c r="T127" s="178" t="s">
        <v>275</v>
      </c>
      <c r="U127" s="152">
        <v>6.4427099999999999</v>
      </c>
      <c r="V127" s="152">
        <f t="shared" ref="V127:V146" si="41">ROUND(E127*U127,2)</f>
        <v>103.08</v>
      </c>
      <c r="W127" s="152"/>
      <c r="X127" s="152" t="s">
        <v>285</v>
      </c>
      <c r="Y127" s="152" t="s">
        <v>1019</v>
      </c>
      <c r="Z127" s="141"/>
      <c r="AA127" s="141"/>
      <c r="AB127" s="141"/>
      <c r="AC127" s="141"/>
      <c r="AD127" s="141"/>
      <c r="AE127" s="141"/>
      <c r="AF127" s="141"/>
      <c r="AG127" s="141" t="s">
        <v>286</v>
      </c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  <c r="AU127" s="141"/>
      <c r="AV127" s="141"/>
      <c r="AW127" s="141"/>
      <c r="AX127" s="141"/>
      <c r="AY127" s="141"/>
      <c r="AZ127" s="141"/>
      <c r="BA127" s="141"/>
      <c r="BB127" s="141"/>
      <c r="BC127" s="141"/>
      <c r="BD127" s="141"/>
      <c r="BE127" s="141"/>
      <c r="BF127" s="141"/>
      <c r="BG127" s="141"/>
      <c r="BH127" s="141"/>
    </row>
    <row r="128" spans="1:60" ht="22.5" outlineLevel="1" x14ac:dyDescent="0.2">
      <c r="A128" s="172">
        <v>108</v>
      </c>
      <c r="B128" s="173" t="s">
        <v>1230</v>
      </c>
      <c r="C128" s="183" t="s">
        <v>1231</v>
      </c>
      <c r="D128" s="174" t="s">
        <v>513</v>
      </c>
      <c r="E128" s="175">
        <v>16</v>
      </c>
      <c r="F128" s="176"/>
      <c r="G128" s="177">
        <f t="shared" si="35"/>
        <v>0</v>
      </c>
      <c r="H128" s="176"/>
      <c r="I128" s="177">
        <f t="shared" si="36"/>
        <v>0</v>
      </c>
      <c r="J128" s="176"/>
      <c r="K128" s="177">
        <f t="shared" si="37"/>
        <v>0</v>
      </c>
      <c r="L128" s="177">
        <v>21</v>
      </c>
      <c r="M128" s="177">
        <f t="shared" si="38"/>
        <v>0</v>
      </c>
      <c r="N128" s="175">
        <v>7.3000000000000001E-3</v>
      </c>
      <c r="O128" s="175">
        <f t="shared" si="39"/>
        <v>0.12</v>
      </c>
      <c r="P128" s="175">
        <v>0</v>
      </c>
      <c r="Q128" s="175">
        <f t="shared" si="40"/>
        <v>0</v>
      </c>
      <c r="R128" s="177"/>
      <c r="S128" s="177" t="s">
        <v>267</v>
      </c>
      <c r="T128" s="178" t="s">
        <v>275</v>
      </c>
      <c r="U128" s="152">
        <v>0</v>
      </c>
      <c r="V128" s="152">
        <f t="shared" si="41"/>
        <v>0</v>
      </c>
      <c r="W128" s="152"/>
      <c r="X128" s="152" t="s">
        <v>285</v>
      </c>
      <c r="Y128" s="152" t="s">
        <v>1019</v>
      </c>
      <c r="Z128" s="141"/>
      <c r="AA128" s="141"/>
      <c r="AB128" s="141"/>
      <c r="AC128" s="141"/>
      <c r="AD128" s="141"/>
      <c r="AE128" s="141"/>
      <c r="AF128" s="141"/>
      <c r="AG128" s="141" t="s">
        <v>286</v>
      </c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/>
      <c r="AX128" s="141"/>
      <c r="AY128" s="141"/>
      <c r="AZ128" s="141"/>
      <c r="BA128" s="141"/>
      <c r="BB128" s="141"/>
      <c r="BC128" s="141"/>
      <c r="BD128" s="141"/>
      <c r="BE128" s="141"/>
      <c r="BF128" s="141"/>
      <c r="BG128" s="141"/>
      <c r="BH128" s="141"/>
    </row>
    <row r="129" spans="1:60" outlineLevel="1" x14ac:dyDescent="0.2">
      <c r="A129" s="172">
        <v>109</v>
      </c>
      <c r="B129" s="173" t="s">
        <v>1228</v>
      </c>
      <c r="C129" s="183" t="s">
        <v>1232</v>
      </c>
      <c r="D129" s="174" t="s">
        <v>513</v>
      </c>
      <c r="E129" s="175">
        <v>20</v>
      </c>
      <c r="F129" s="176"/>
      <c r="G129" s="177">
        <f t="shared" si="35"/>
        <v>0</v>
      </c>
      <c r="H129" s="176"/>
      <c r="I129" s="177">
        <f t="shared" si="36"/>
        <v>0</v>
      </c>
      <c r="J129" s="176"/>
      <c r="K129" s="177">
        <f t="shared" si="37"/>
        <v>0</v>
      </c>
      <c r="L129" s="177">
        <v>21</v>
      </c>
      <c r="M129" s="177">
        <f t="shared" si="38"/>
        <v>0</v>
      </c>
      <c r="N129" s="175">
        <v>3.0929999999999999E-2</v>
      </c>
      <c r="O129" s="175">
        <f t="shared" si="39"/>
        <v>0.62</v>
      </c>
      <c r="P129" s="175">
        <v>0</v>
      </c>
      <c r="Q129" s="175">
        <f t="shared" si="40"/>
        <v>0</v>
      </c>
      <c r="R129" s="177"/>
      <c r="S129" s="177" t="s">
        <v>267</v>
      </c>
      <c r="T129" s="178" t="s">
        <v>275</v>
      </c>
      <c r="U129" s="152">
        <v>6.4424400000000004</v>
      </c>
      <c r="V129" s="152">
        <f t="shared" si="41"/>
        <v>128.85</v>
      </c>
      <c r="W129" s="152"/>
      <c r="X129" s="152" t="s">
        <v>235</v>
      </c>
      <c r="Y129" s="152" t="s">
        <v>1019</v>
      </c>
      <c r="Z129" s="141"/>
      <c r="AA129" s="141"/>
      <c r="AB129" s="141"/>
      <c r="AC129" s="141"/>
      <c r="AD129" s="141"/>
      <c r="AE129" s="141"/>
      <c r="AF129" s="141"/>
      <c r="AG129" s="141" t="s">
        <v>237</v>
      </c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1"/>
      <c r="AZ129" s="141"/>
      <c r="BA129" s="141"/>
      <c r="BB129" s="141"/>
      <c r="BC129" s="141"/>
      <c r="BD129" s="141"/>
      <c r="BE129" s="141"/>
      <c r="BF129" s="141"/>
      <c r="BG129" s="141"/>
      <c r="BH129" s="141"/>
    </row>
    <row r="130" spans="1:60" ht="22.5" outlineLevel="1" x14ac:dyDescent="0.2">
      <c r="A130" s="172">
        <v>110</v>
      </c>
      <c r="B130" s="173" t="s">
        <v>1233</v>
      </c>
      <c r="C130" s="183" t="s">
        <v>1234</v>
      </c>
      <c r="D130" s="174" t="s">
        <v>513</v>
      </c>
      <c r="E130" s="175">
        <v>16</v>
      </c>
      <c r="F130" s="176"/>
      <c r="G130" s="177">
        <f t="shared" si="35"/>
        <v>0</v>
      </c>
      <c r="H130" s="176"/>
      <c r="I130" s="177">
        <f t="shared" si="36"/>
        <v>0</v>
      </c>
      <c r="J130" s="176"/>
      <c r="K130" s="177">
        <f t="shared" si="37"/>
        <v>0</v>
      </c>
      <c r="L130" s="177">
        <v>21</v>
      </c>
      <c r="M130" s="177">
        <f t="shared" si="38"/>
        <v>0</v>
      </c>
      <c r="N130" s="175">
        <v>7.3000000000000001E-3</v>
      </c>
      <c r="O130" s="175">
        <f t="shared" si="39"/>
        <v>0.12</v>
      </c>
      <c r="P130" s="175">
        <v>0</v>
      </c>
      <c r="Q130" s="175">
        <f t="shared" si="40"/>
        <v>0</v>
      </c>
      <c r="R130" s="177"/>
      <c r="S130" s="177" t="s">
        <v>267</v>
      </c>
      <c r="T130" s="178" t="s">
        <v>275</v>
      </c>
      <c r="U130" s="152">
        <v>0</v>
      </c>
      <c r="V130" s="152">
        <f t="shared" si="41"/>
        <v>0</v>
      </c>
      <c r="W130" s="152"/>
      <c r="X130" s="152" t="s">
        <v>285</v>
      </c>
      <c r="Y130" s="152" t="s">
        <v>1019</v>
      </c>
      <c r="Z130" s="141"/>
      <c r="AA130" s="141"/>
      <c r="AB130" s="141"/>
      <c r="AC130" s="141"/>
      <c r="AD130" s="141"/>
      <c r="AE130" s="141"/>
      <c r="AF130" s="141"/>
      <c r="AG130" s="141" t="s">
        <v>286</v>
      </c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  <c r="AU130" s="141"/>
      <c r="AV130" s="141"/>
      <c r="AW130" s="141"/>
      <c r="AX130" s="141"/>
      <c r="AY130" s="141"/>
      <c r="AZ130" s="141"/>
      <c r="BA130" s="141"/>
      <c r="BB130" s="141"/>
      <c r="BC130" s="141"/>
      <c r="BD130" s="141"/>
      <c r="BE130" s="141"/>
      <c r="BF130" s="141"/>
      <c r="BG130" s="141"/>
      <c r="BH130" s="141"/>
    </row>
    <row r="131" spans="1:60" ht="22.5" outlineLevel="1" x14ac:dyDescent="0.2">
      <c r="A131" s="172">
        <v>111</v>
      </c>
      <c r="B131" s="173" t="s">
        <v>1235</v>
      </c>
      <c r="C131" s="183" t="s">
        <v>1236</v>
      </c>
      <c r="D131" s="174" t="s">
        <v>317</v>
      </c>
      <c r="E131" s="175">
        <v>4</v>
      </c>
      <c r="F131" s="176"/>
      <c r="G131" s="177">
        <f t="shared" si="35"/>
        <v>0</v>
      </c>
      <c r="H131" s="176"/>
      <c r="I131" s="177">
        <f t="shared" si="36"/>
        <v>0</v>
      </c>
      <c r="J131" s="176"/>
      <c r="K131" s="177">
        <f t="shared" si="37"/>
        <v>0</v>
      </c>
      <c r="L131" s="177">
        <v>21</v>
      </c>
      <c r="M131" s="177">
        <f t="shared" si="38"/>
        <v>0</v>
      </c>
      <c r="N131" s="175">
        <v>8.4999999999999995E-4</v>
      </c>
      <c r="O131" s="175">
        <f t="shared" si="39"/>
        <v>0</v>
      </c>
      <c r="P131" s="175">
        <v>0</v>
      </c>
      <c r="Q131" s="175">
        <f t="shared" si="40"/>
        <v>0</v>
      </c>
      <c r="R131" s="177"/>
      <c r="S131" s="177" t="s">
        <v>267</v>
      </c>
      <c r="T131" s="178" t="s">
        <v>275</v>
      </c>
      <c r="U131" s="152">
        <v>0.44500000000000001</v>
      </c>
      <c r="V131" s="152">
        <f t="shared" si="41"/>
        <v>1.78</v>
      </c>
      <c r="W131" s="152"/>
      <c r="X131" s="152" t="s">
        <v>285</v>
      </c>
      <c r="Y131" s="152" t="s">
        <v>1019</v>
      </c>
      <c r="Z131" s="141"/>
      <c r="AA131" s="141"/>
      <c r="AB131" s="141"/>
      <c r="AC131" s="141"/>
      <c r="AD131" s="141"/>
      <c r="AE131" s="141"/>
      <c r="AF131" s="141"/>
      <c r="AG131" s="141" t="s">
        <v>286</v>
      </c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  <c r="AU131" s="141"/>
      <c r="AV131" s="141"/>
      <c r="AW131" s="141"/>
      <c r="AX131" s="141"/>
      <c r="AY131" s="141"/>
      <c r="AZ131" s="141"/>
      <c r="BA131" s="141"/>
      <c r="BB131" s="141"/>
      <c r="BC131" s="141"/>
      <c r="BD131" s="141"/>
      <c r="BE131" s="141"/>
      <c r="BF131" s="141"/>
      <c r="BG131" s="141"/>
      <c r="BH131" s="141"/>
    </row>
    <row r="132" spans="1:60" ht="22.5" outlineLevel="1" x14ac:dyDescent="0.2">
      <c r="A132" s="172">
        <v>112</v>
      </c>
      <c r="B132" s="173" t="s">
        <v>1237</v>
      </c>
      <c r="C132" s="183" t="s">
        <v>1238</v>
      </c>
      <c r="D132" s="174" t="s">
        <v>513</v>
      </c>
      <c r="E132" s="175">
        <v>22</v>
      </c>
      <c r="F132" s="176"/>
      <c r="G132" s="177">
        <f t="shared" si="35"/>
        <v>0</v>
      </c>
      <c r="H132" s="176"/>
      <c r="I132" s="177">
        <f t="shared" si="36"/>
        <v>0</v>
      </c>
      <c r="J132" s="176"/>
      <c r="K132" s="177">
        <f t="shared" si="37"/>
        <v>0</v>
      </c>
      <c r="L132" s="177">
        <v>21</v>
      </c>
      <c r="M132" s="177">
        <f t="shared" si="38"/>
        <v>0</v>
      </c>
      <c r="N132" s="175">
        <v>9.2700000000000005E-3</v>
      </c>
      <c r="O132" s="175">
        <f t="shared" si="39"/>
        <v>0.2</v>
      </c>
      <c r="P132" s="175">
        <v>0</v>
      </c>
      <c r="Q132" s="175">
        <f t="shared" si="40"/>
        <v>0</v>
      </c>
      <c r="R132" s="177"/>
      <c r="S132" s="177" t="s">
        <v>267</v>
      </c>
      <c r="T132" s="178" t="s">
        <v>275</v>
      </c>
      <c r="U132" s="152">
        <v>0</v>
      </c>
      <c r="V132" s="152">
        <f t="shared" si="41"/>
        <v>0</v>
      </c>
      <c r="W132" s="152"/>
      <c r="X132" s="152" t="s">
        <v>285</v>
      </c>
      <c r="Y132" s="152" t="s">
        <v>1019</v>
      </c>
      <c r="Z132" s="141"/>
      <c r="AA132" s="141"/>
      <c r="AB132" s="141"/>
      <c r="AC132" s="141"/>
      <c r="AD132" s="141"/>
      <c r="AE132" s="141"/>
      <c r="AF132" s="141"/>
      <c r="AG132" s="141" t="s">
        <v>286</v>
      </c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1"/>
      <c r="AZ132" s="141"/>
      <c r="BA132" s="141"/>
      <c r="BB132" s="141"/>
      <c r="BC132" s="141"/>
      <c r="BD132" s="141"/>
      <c r="BE132" s="141"/>
      <c r="BF132" s="141"/>
      <c r="BG132" s="141"/>
      <c r="BH132" s="141"/>
    </row>
    <row r="133" spans="1:60" outlineLevel="1" x14ac:dyDescent="0.2">
      <c r="A133" s="172">
        <v>113</v>
      </c>
      <c r="B133" s="173" t="s">
        <v>1239</v>
      </c>
      <c r="C133" s="183" t="s">
        <v>1240</v>
      </c>
      <c r="D133" s="174" t="s">
        <v>513</v>
      </c>
      <c r="E133" s="175">
        <v>2</v>
      </c>
      <c r="F133" s="176"/>
      <c r="G133" s="177">
        <f t="shared" si="35"/>
        <v>0</v>
      </c>
      <c r="H133" s="176"/>
      <c r="I133" s="177">
        <f t="shared" si="36"/>
        <v>0</v>
      </c>
      <c r="J133" s="176"/>
      <c r="K133" s="177">
        <f t="shared" si="37"/>
        <v>0</v>
      </c>
      <c r="L133" s="177">
        <v>21</v>
      </c>
      <c r="M133" s="177">
        <f t="shared" si="38"/>
        <v>0</v>
      </c>
      <c r="N133" s="175">
        <v>9.7999999999999997E-3</v>
      </c>
      <c r="O133" s="175">
        <f t="shared" si="39"/>
        <v>0.02</v>
      </c>
      <c r="P133" s="175">
        <v>0</v>
      </c>
      <c r="Q133" s="175">
        <f t="shared" si="40"/>
        <v>0</v>
      </c>
      <c r="R133" s="177"/>
      <c r="S133" s="177" t="s">
        <v>267</v>
      </c>
      <c r="T133" s="178" t="s">
        <v>275</v>
      </c>
      <c r="U133" s="152">
        <v>1.1890000000000001</v>
      </c>
      <c r="V133" s="152">
        <f t="shared" si="41"/>
        <v>2.38</v>
      </c>
      <c r="W133" s="152"/>
      <c r="X133" s="152" t="s">
        <v>285</v>
      </c>
      <c r="Y133" s="152" t="s">
        <v>1019</v>
      </c>
      <c r="Z133" s="141"/>
      <c r="AA133" s="141"/>
      <c r="AB133" s="141"/>
      <c r="AC133" s="141"/>
      <c r="AD133" s="141"/>
      <c r="AE133" s="141"/>
      <c r="AF133" s="141"/>
      <c r="AG133" s="141" t="s">
        <v>286</v>
      </c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  <c r="AU133" s="141"/>
      <c r="AV133" s="141"/>
      <c r="AW133" s="141"/>
      <c r="AX133" s="141"/>
      <c r="AY133" s="141"/>
      <c r="AZ133" s="141"/>
      <c r="BA133" s="141"/>
      <c r="BB133" s="141"/>
      <c r="BC133" s="141"/>
      <c r="BD133" s="141"/>
      <c r="BE133" s="141"/>
      <c r="BF133" s="141"/>
      <c r="BG133" s="141"/>
      <c r="BH133" s="141"/>
    </row>
    <row r="134" spans="1:60" ht="22.5" outlineLevel="1" x14ac:dyDescent="0.2">
      <c r="A134" s="172">
        <v>114</v>
      </c>
      <c r="B134" s="173" t="s">
        <v>1241</v>
      </c>
      <c r="C134" s="183" t="s">
        <v>1242</v>
      </c>
      <c r="D134" s="174" t="s">
        <v>513</v>
      </c>
      <c r="E134" s="175">
        <v>2</v>
      </c>
      <c r="F134" s="176"/>
      <c r="G134" s="177">
        <f t="shared" si="35"/>
        <v>0</v>
      </c>
      <c r="H134" s="176"/>
      <c r="I134" s="177">
        <f t="shared" si="36"/>
        <v>0</v>
      </c>
      <c r="J134" s="176"/>
      <c r="K134" s="177">
        <f t="shared" si="37"/>
        <v>0</v>
      </c>
      <c r="L134" s="177">
        <v>21</v>
      </c>
      <c r="M134" s="177">
        <f t="shared" si="38"/>
        <v>0</v>
      </c>
      <c r="N134" s="175">
        <v>7.3000000000000001E-3</v>
      </c>
      <c r="O134" s="175">
        <f t="shared" si="39"/>
        <v>0.01</v>
      </c>
      <c r="P134" s="175">
        <v>0</v>
      </c>
      <c r="Q134" s="175">
        <f t="shared" si="40"/>
        <v>0</v>
      </c>
      <c r="R134" s="177"/>
      <c r="S134" s="177" t="s">
        <v>267</v>
      </c>
      <c r="T134" s="178" t="s">
        <v>275</v>
      </c>
      <c r="U134" s="152">
        <v>0</v>
      </c>
      <c r="V134" s="152">
        <f t="shared" si="41"/>
        <v>0</v>
      </c>
      <c r="W134" s="152"/>
      <c r="X134" s="152" t="s">
        <v>285</v>
      </c>
      <c r="Y134" s="152" t="s">
        <v>1019</v>
      </c>
      <c r="Z134" s="141"/>
      <c r="AA134" s="141"/>
      <c r="AB134" s="141"/>
      <c r="AC134" s="141"/>
      <c r="AD134" s="141"/>
      <c r="AE134" s="141"/>
      <c r="AF134" s="141"/>
      <c r="AG134" s="141" t="s">
        <v>286</v>
      </c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1"/>
      <c r="AZ134" s="141"/>
      <c r="BA134" s="141"/>
      <c r="BB134" s="141"/>
      <c r="BC134" s="141"/>
      <c r="BD134" s="141"/>
      <c r="BE134" s="141"/>
      <c r="BF134" s="141"/>
      <c r="BG134" s="141"/>
      <c r="BH134" s="141"/>
    </row>
    <row r="135" spans="1:60" ht="22.5" outlineLevel="1" x14ac:dyDescent="0.2">
      <c r="A135" s="172">
        <v>115</v>
      </c>
      <c r="B135" s="173" t="s">
        <v>1243</v>
      </c>
      <c r="C135" s="183" t="s">
        <v>1244</v>
      </c>
      <c r="D135" s="174" t="s">
        <v>317</v>
      </c>
      <c r="E135" s="175">
        <v>3</v>
      </c>
      <c r="F135" s="176"/>
      <c r="G135" s="177">
        <f t="shared" si="35"/>
        <v>0</v>
      </c>
      <c r="H135" s="176"/>
      <c r="I135" s="177">
        <f t="shared" si="36"/>
        <v>0</v>
      </c>
      <c r="J135" s="176"/>
      <c r="K135" s="177">
        <f t="shared" si="37"/>
        <v>0</v>
      </c>
      <c r="L135" s="177">
        <v>21</v>
      </c>
      <c r="M135" s="177">
        <f t="shared" si="38"/>
        <v>0</v>
      </c>
      <c r="N135" s="175">
        <v>6.0000000000000001E-3</v>
      </c>
      <c r="O135" s="175">
        <f t="shared" si="39"/>
        <v>0.02</v>
      </c>
      <c r="P135" s="175">
        <v>0</v>
      </c>
      <c r="Q135" s="175">
        <f t="shared" si="40"/>
        <v>0</v>
      </c>
      <c r="R135" s="177"/>
      <c r="S135" s="177" t="s">
        <v>267</v>
      </c>
      <c r="T135" s="178" t="s">
        <v>275</v>
      </c>
      <c r="U135" s="152">
        <v>0</v>
      </c>
      <c r="V135" s="152">
        <f t="shared" si="41"/>
        <v>0</v>
      </c>
      <c r="W135" s="152"/>
      <c r="X135" s="152" t="s">
        <v>285</v>
      </c>
      <c r="Y135" s="152" t="s">
        <v>1019</v>
      </c>
      <c r="Z135" s="141"/>
      <c r="AA135" s="141"/>
      <c r="AB135" s="141"/>
      <c r="AC135" s="141"/>
      <c r="AD135" s="141"/>
      <c r="AE135" s="141"/>
      <c r="AF135" s="141"/>
      <c r="AG135" s="141" t="s">
        <v>286</v>
      </c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  <c r="AU135" s="141"/>
      <c r="AV135" s="141"/>
      <c r="AW135" s="141"/>
      <c r="AX135" s="141"/>
      <c r="AY135" s="141"/>
      <c r="AZ135" s="141"/>
      <c r="BA135" s="141"/>
      <c r="BB135" s="141"/>
      <c r="BC135" s="141"/>
      <c r="BD135" s="141"/>
      <c r="BE135" s="141"/>
      <c r="BF135" s="141"/>
      <c r="BG135" s="141"/>
      <c r="BH135" s="141"/>
    </row>
    <row r="136" spans="1:60" ht="22.5" outlineLevel="1" x14ac:dyDescent="0.2">
      <c r="A136" s="172">
        <v>116</v>
      </c>
      <c r="B136" s="173" t="s">
        <v>1245</v>
      </c>
      <c r="C136" s="183" t="s">
        <v>1246</v>
      </c>
      <c r="D136" s="174" t="s">
        <v>513</v>
      </c>
      <c r="E136" s="175">
        <v>3</v>
      </c>
      <c r="F136" s="176"/>
      <c r="G136" s="177">
        <f t="shared" si="35"/>
        <v>0</v>
      </c>
      <c r="H136" s="176"/>
      <c r="I136" s="177">
        <f t="shared" si="36"/>
        <v>0</v>
      </c>
      <c r="J136" s="176"/>
      <c r="K136" s="177">
        <f t="shared" si="37"/>
        <v>0</v>
      </c>
      <c r="L136" s="177">
        <v>21</v>
      </c>
      <c r="M136" s="177">
        <f t="shared" si="38"/>
        <v>0</v>
      </c>
      <c r="N136" s="175">
        <v>1.64E-3</v>
      </c>
      <c r="O136" s="175">
        <f t="shared" si="39"/>
        <v>0</v>
      </c>
      <c r="P136" s="175">
        <v>0</v>
      </c>
      <c r="Q136" s="175">
        <f t="shared" si="40"/>
        <v>0</v>
      </c>
      <c r="R136" s="177"/>
      <c r="S136" s="177" t="s">
        <v>267</v>
      </c>
      <c r="T136" s="178" t="s">
        <v>275</v>
      </c>
      <c r="U136" s="152">
        <v>0.44500000000000001</v>
      </c>
      <c r="V136" s="152">
        <f t="shared" si="41"/>
        <v>1.34</v>
      </c>
      <c r="W136" s="152"/>
      <c r="X136" s="152" t="s">
        <v>285</v>
      </c>
      <c r="Y136" s="152" t="s">
        <v>1019</v>
      </c>
      <c r="Z136" s="141"/>
      <c r="AA136" s="141"/>
      <c r="AB136" s="141"/>
      <c r="AC136" s="141"/>
      <c r="AD136" s="141"/>
      <c r="AE136" s="141"/>
      <c r="AF136" s="141"/>
      <c r="AG136" s="141" t="s">
        <v>286</v>
      </c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  <c r="AU136" s="141"/>
      <c r="AV136" s="141"/>
      <c r="AW136" s="141"/>
      <c r="AX136" s="141"/>
      <c r="AY136" s="141"/>
      <c r="AZ136" s="141"/>
      <c r="BA136" s="141"/>
      <c r="BB136" s="141"/>
      <c r="BC136" s="141"/>
      <c r="BD136" s="141"/>
      <c r="BE136" s="141"/>
      <c r="BF136" s="141"/>
      <c r="BG136" s="141"/>
      <c r="BH136" s="141"/>
    </row>
    <row r="137" spans="1:60" ht="22.5" outlineLevel="1" x14ac:dyDescent="0.2">
      <c r="A137" s="172">
        <v>117</v>
      </c>
      <c r="B137" s="173" t="s">
        <v>1247</v>
      </c>
      <c r="C137" s="183" t="s">
        <v>1248</v>
      </c>
      <c r="D137" s="174" t="s">
        <v>317</v>
      </c>
      <c r="E137" s="175">
        <v>3</v>
      </c>
      <c r="F137" s="176"/>
      <c r="G137" s="177">
        <f t="shared" si="35"/>
        <v>0</v>
      </c>
      <c r="H137" s="176"/>
      <c r="I137" s="177">
        <f t="shared" si="36"/>
        <v>0</v>
      </c>
      <c r="J137" s="176"/>
      <c r="K137" s="177">
        <f t="shared" si="37"/>
        <v>0</v>
      </c>
      <c r="L137" s="177">
        <v>21</v>
      </c>
      <c r="M137" s="177">
        <f t="shared" si="38"/>
        <v>0</v>
      </c>
      <c r="N137" s="175">
        <v>2.2000000000000001E-4</v>
      </c>
      <c r="O137" s="175">
        <f t="shared" si="39"/>
        <v>0</v>
      </c>
      <c r="P137" s="175">
        <v>0</v>
      </c>
      <c r="Q137" s="175">
        <f t="shared" si="40"/>
        <v>0</v>
      </c>
      <c r="R137" s="177"/>
      <c r="S137" s="177" t="s">
        <v>267</v>
      </c>
      <c r="T137" s="178" t="s">
        <v>275</v>
      </c>
      <c r="U137" s="152">
        <v>0.246</v>
      </c>
      <c r="V137" s="152">
        <f t="shared" si="41"/>
        <v>0.74</v>
      </c>
      <c r="W137" s="152"/>
      <c r="X137" s="152" t="s">
        <v>285</v>
      </c>
      <c r="Y137" s="152" t="s">
        <v>1019</v>
      </c>
      <c r="Z137" s="141"/>
      <c r="AA137" s="141"/>
      <c r="AB137" s="141"/>
      <c r="AC137" s="141"/>
      <c r="AD137" s="141"/>
      <c r="AE137" s="141"/>
      <c r="AF137" s="141"/>
      <c r="AG137" s="141" t="s">
        <v>286</v>
      </c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  <c r="AU137" s="141"/>
      <c r="AV137" s="141"/>
      <c r="AW137" s="141"/>
      <c r="AX137" s="141"/>
      <c r="AY137" s="141"/>
      <c r="AZ137" s="141"/>
      <c r="BA137" s="141"/>
      <c r="BB137" s="141"/>
      <c r="BC137" s="141"/>
      <c r="BD137" s="141"/>
      <c r="BE137" s="141"/>
      <c r="BF137" s="141"/>
      <c r="BG137" s="141"/>
      <c r="BH137" s="141"/>
    </row>
    <row r="138" spans="1:60" outlineLevel="1" x14ac:dyDescent="0.2">
      <c r="A138" s="172">
        <v>118</v>
      </c>
      <c r="B138" s="173" t="s">
        <v>1249</v>
      </c>
      <c r="C138" s="183" t="s">
        <v>1250</v>
      </c>
      <c r="D138" s="174" t="s">
        <v>317</v>
      </c>
      <c r="E138" s="175">
        <v>5</v>
      </c>
      <c r="F138" s="176"/>
      <c r="G138" s="177">
        <f t="shared" si="35"/>
        <v>0</v>
      </c>
      <c r="H138" s="176"/>
      <c r="I138" s="177">
        <f t="shared" si="36"/>
        <v>0</v>
      </c>
      <c r="J138" s="176"/>
      <c r="K138" s="177">
        <f t="shared" si="37"/>
        <v>0</v>
      </c>
      <c r="L138" s="177">
        <v>21</v>
      </c>
      <c r="M138" s="177">
        <f t="shared" si="38"/>
        <v>0</v>
      </c>
      <c r="N138" s="175">
        <v>5.7000000000000002E-3</v>
      </c>
      <c r="O138" s="175">
        <f t="shared" si="39"/>
        <v>0.03</v>
      </c>
      <c r="P138" s="175">
        <v>0</v>
      </c>
      <c r="Q138" s="175">
        <f t="shared" si="40"/>
        <v>0</v>
      </c>
      <c r="R138" s="177"/>
      <c r="S138" s="177" t="s">
        <v>267</v>
      </c>
      <c r="T138" s="178" t="s">
        <v>275</v>
      </c>
      <c r="U138" s="152">
        <v>0</v>
      </c>
      <c r="V138" s="152">
        <f t="shared" si="41"/>
        <v>0</v>
      </c>
      <c r="W138" s="152"/>
      <c r="X138" s="152" t="s">
        <v>285</v>
      </c>
      <c r="Y138" s="152" t="s">
        <v>1019</v>
      </c>
      <c r="Z138" s="141"/>
      <c r="AA138" s="141"/>
      <c r="AB138" s="141"/>
      <c r="AC138" s="141"/>
      <c r="AD138" s="141"/>
      <c r="AE138" s="141"/>
      <c r="AF138" s="141"/>
      <c r="AG138" s="141" t="s">
        <v>286</v>
      </c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  <c r="AU138" s="141"/>
      <c r="AV138" s="141"/>
      <c r="AW138" s="141"/>
      <c r="AX138" s="141"/>
      <c r="AY138" s="141"/>
      <c r="AZ138" s="141"/>
      <c r="BA138" s="141"/>
      <c r="BB138" s="141"/>
      <c r="BC138" s="141"/>
      <c r="BD138" s="141"/>
      <c r="BE138" s="141"/>
      <c r="BF138" s="141"/>
      <c r="BG138" s="141"/>
      <c r="BH138" s="141"/>
    </row>
    <row r="139" spans="1:60" outlineLevel="1" x14ac:dyDescent="0.2">
      <c r="A139" s="172">
        <v>119</v>
      </c>
      <c r="B139" s="173" t="s">
        <v>1251</v>
      </c>
      <c r="C139" s="183" t="s">
        <v>1252</v>
      </c>
      <c r="D139" s="174" t="s">
        <v>513</v>
      </c>
      <c r="E139" s="175">
        <v>5</v>
      </c>
      <c r="F139" s="176"/>
      <c r="G139" s="177">
        <f t="shared" si="35"/>
        <v>0</v>
      </c>
      <c r="H139" s="176"/>
      <c r="I139" s="177">
        <f t="shared" si="36"/>
        <v>0</v>
      </c>
      <c r="J139" s="176"/>
      <c r="K139" s="177">
        <f t="shared" si="37"/>
        <v>0</v>
      </c>
      <c r="L139" s="177">
        <v>21</v>
      </c>
      <c r="M139" s="177">
        <f t="shared" si="38"/>
        <v>0</v>
      </c>
      <c r="N139" s="175">
        <v>1.6E-2</v>
      </c>
      <c r="O139" s="175">
        <f t="shared" si="39"/>
        <v>0.08</v>
      </c>
      <c r="P139" s="175">
        <v>0</v>
      </c>
      <c r="Q139" s="175">
        <f t="shared" si="40"/>
        <v>0</v>
      </c>
      <c r="R139" s="177" t="s">
        <v>1123</v>
      </c>
      <c r="S139" s="177" t="s">
        <v>234</v>
      </c>
      <c r="T139" s="178" t="s">
        <v>275</v>
      </c>
      <c r="U139" s="152">
        <v>1.1000000000000001</v>
      </c>
      <c r="V139" s="152">
        <f t="shared" si="41"/>
        <v>5.5</v>
      </c>
      <c r="W139" s="152"/>
      <c r="X139" s="152" t="s">
        <v>285</v>
      </c>
      <c r="Y139" s="152" t="s">
        <v>1019</v>
      </c>
      <c r="Z139" s="141"/>
      <c r="AA139" s="141"/>
      <c r="AB139" s="141"/>
      <c r="AC139" s="141"/>
      <c r="AD139" s="141"/>
      <c r="AE139" s="141"/>
      <c r="AF139" s="141"/>
      <c r="AG139" s="141" t="s">
        <v>286</v>
      </c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  <c r="AU139" s="141"/>
      <c r="AV139" s="141"/>
      <c r="AW139" s="141"/>
      <c r="AX139" s="141"/>
      <c r="AY139" s="141"/>
      <c r="AZ139" s="141"/>
      <c r="BA139" s="141"/>
      <c r="BB139" s="141"/>
      <c r="BC139" s="141"/>
      <c r="BD139" s="141"/>
      <c r="BE139" s="141"/>
      <c r="BF139" s="141"/>
      <c r="BG139" s="141"/>
      <c r="BH139" s="141"/>
    </row>
    <row r="140" spans="1:60" outlineLevel="1" x14ac:dyDescent="0.2">
      <c r="A140" s="172">
        <v>120</v>
      </c>
      <c r="B140" s="173" t="s">
        <v>1253</v>
      </c>
      <c r="C140" s="183" t="s">
        <v>1254</v>
      </c>
      <c r="D140" s="174" t="s">
        <v>317</v>
      </c>
      <c r="E140" s="175">
        <v>5</v>
      </c>
      <c r="F140" s="176"/>
      <c r="G140" s="177">
        <f t="shared" si="35"/>
        <v>0</v>
      </c>
      <c r="H140" s="176"/>
      <c r="I140" s="177">
        <f t="shared" si="36"/>
        <v>0</v>
      </c>
      <c r="J140" s="176"/>
      <c r="K140" s="177">
        <f t="shared" si="37"/>
        <v>0</v>
      </c>
      <c r="L140" s="177">
        <v>21</v>
      </c>
      <c r="M140" s="177">
        <f t="shared" si="38"/>
        <v>0</v>
      </c>
      <c r="N140" s="175">
        <v>1.2999999999999999E-3</v>
      </c>
      <c r="O140" s="175">
        <f t="shared" si="39"/>
        <v>0.01</v>
      </c>
      <c r="P140" s="175">
        <v>0</v>
      </c>
      <c r="Q140" s="175">
        <f t="shared" si="40"/>
        <v>0</v>
      </c>
      <c r="R140" s="177"/>
      <c r="S140" s="177" t="s">
        <v>267</v>
      </c>
      <c r="T140" s="178" t="s">
        <v>275</v>
      </c>
      <c r="U140" s="152">
        <v>0</v>
      </c>
      <c r="V140" s="152">
        <f t="shared" si="41"/>
        <v>0</v>
      </c>
      <c r="W140" s="152"/>
      <c r="X140" s="152" t="s">
        <v>285</v>
      </c>
      <c r="Y140" s="152" t="s">
        <v>1019</v>
      </c>
      <c r="Z140" s="141"/>
      <c r="AA140" s="141"/>
      <c r="AB140" s="141"/>
      <c r="AC140" s="141"/>
      <c r="AD140" s="141"/>
      <c r="AE140" s="141"/>
      <c r="AF140" s="141"/>
      <c r="AG140" s="141" t="s">
        <v>286</v>
      </c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1"/>
      <c r="BG140" s="141"/>
      <c r="BH140" s="141"/>
    </row>
    <row r="141" spans="1:60" outlineLevel="1" x14ac:dyDescent="0.2">
      <c r="A141" s="172">
        <v>121</v>
      </c>
      <c r="B141" s="173" t="s">
        <v>1255</v>
      </c>
      <c r="C141" s="183" t="s">
        <v>1256</v>
      </c>
      <c r="D141" s="174" t="s">
        <v>513</v>
      </c>
      <c r="E141" s="175">
        <v>5</v>
      </c>
      <c r="F141" s="176"/>
      <c r="G141" s="177">
        <f t="shared" si="35"/>
        <v>0</v>
      </c>
      <c r="H141" s="176"/>
      <c r="I141" s="177">
        <f t="shared" si="36"/>
        <v>0</v>
      </c>
      <c r="J141" s="176"/>
      <c r="K141" s="177">
        <f t="shared" si="37"/>
        <v>0</v>
      </c>
      <c r="L141" s="177">
        <v>21</v>
      </c>
      <c r="M141" s="177">
        <f t="shared" si="38"/>
        <v>0</v>
      </c>
      <c r="N141" s="175">
        <v>0</v>
      </c>
      <c r="O141" s="175">
        <f t="shared" si="39"/>
        <v>0</v>
      </c>
      <c r="P141" s="175">
        <v>0</v>
      </c>
      <c r="Q141" s="175">
        <f t="shared" si="40"/>
        <v>0</v>
      </c>
      <c r="R141" s="177"/>
      <c r="S141" s="177" t="s">
        <v>267</v>
      </c>
      <c r="T141" s="178" t="s">
        <v>275</v>
      </c>
      <c r="U141" s="152">
        <v>0</v>
      </c>
      <c r="V141" s="152">
        <f t="shared" si="41"/>
        <v>0</v>
      </c>
      <c r="W141" s="152"/>
      <c r="X141" s="152" t="s">
        <v>285</v>
      </c>
      <c r="Y141" s="152" t="s">
        <v>1019</v>
      </c>
      <c r="Z141" s="141"/>
      <c r="AA141" s="141"/>
      <c r="AB141" s="141"/>
      <c r="AC141" s="141"/>
      <c r="AD141" s="141"/>
      <c r="AE141" s="141"/>
      <c r="AF141" s="141"/>
      <c r="AG141" s="141" t="s">
        <v>286</v>
      </c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  <c r="AU141" s="141"/>
      <c r="AV141" s="141"/>
      <c r="AW141" s="141"/>
      <c r="AX141" s="141"/>
      <c r="AY141" s="141"/>
      <c r="AZ141" s="141"/>
      <c r="BA141" s="141"/>
      <c r="BB141" s="141"/>
      <c r="BC141" s="141"/>
      <c r="BD141" s="141"/>
      <c r="BE141" s="141"/>
      <c r="BF141" s="141"/>
      <c r="BG141" s="141"/>
      <c r="BH141" s="141"/>
    </row>
    <row r="142" spans="1:60" outlineLevel="1" x14ac:dyDescent="0.2">
      <c r="A142" s="172">
        <v>122</v>
      </c>
      <c r="B142" s="173" t="s">
        <v>1257</v>
      </c>
      <c r="C142" s="183" t="s">
        <v>1258</v>
      </c>
      <c r="D142" s="174" t="s">
        <v>317</v>
      </c>
      <c r="E142" s="175">
        <v>3</v>
      </c>
      <c r="F142" s="176"/>
      <c r="G142" s="177">
        <f t="shared" si="35"/>
        <v>0</v>
      </c>
      <c r="H142" s="176"/>
      <c r="I142" s="177">
        <f t="shared" si="36"/>
        <v>0</v>
      </c>
      <c r="J142" s="176"/>
      <c r="K142" s="177">
        <f t="shared" si="37"/>
        <v>0</v>
      </c>
      <c r="L142" s="177">
        <v>21</v>
      </c>
      <c r="M142" s="177">
        <f t="shared" si="38"/>
        <v>0</v>
      </c>
      <c r="N142" s="175">
        <v>0.01</v>
      </c>
      <c r="O142" s="175">
        <f t="shared" si="39"/>
        <v>0.03</v>
      </c>
      <c r="P142" s="175">
        <v>0</v>
      </c>
      <c r="Q142" s="175">
        <f t="shared" si="40"/>
        <v>0</v>
      </c>
      <c r="R142" s="177"/>
      <c r="S142" s="177" t="s">
        <v>267</v>
      </c>
      <c r="T142" s="178" t="s">
        <v>234</v>
      </c>
      <c r="U142" s="152">
        <v>0</v>
      </c>
      <c r="V142" s="152">
        <f t="shared" si="41"/>
        <v>0</v>
      </c>
      <c r="W142" s="152"/>
      <c r="X142" s="152" t="s">
        <v>285</v>
      </c>
      <c r="Y142" s="152" t="s">
        <v>1019</v>
      </c>
      <c r="Z142" s="141"/>
      <c r="AA142" s="141"/>
      <c r="AB142" s="141"/>
      <c r="AC142" s="141"/>
      <c r="AD142" s="141"/>
      <c r="AE142" s="141"/>
      <c r="AF142" s="141"/>
      <c r="AG142" s="141" t="s">
        <v>286</v>
      </c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1"/>
      <c r="BG142" s="141"/>
      <c r="BH142" s="141"/>
    </row>
    <row r="143" spans="1:60" outlineLevel="1" x14ac:dyDescent="0.2">
      <c r="A143" s="172">
        <v>123</v>
      </c>
      <c r="B143" s="173" t="s">
        <v>1259</v>
      </c>
      <c r="C143" s="183" t="s">
        <v>1260</v>
      </c>
      <c r="D143" s="174" t="s">
        <v>513</v>
      </c>
      <c r="E143" s="175">
        <v>3</v>
      </c>
      <c r="F143" s="176"/>
      <c r="G143" s="177">
        <f t="shared" si="35"/>
        <v>0</v>
      </c>
      <c r="H143" s="176"/>
      <c r="I143" s="177">
        <f t="shared" si="36"/>
        <v>0</v>
      </c>
      <c r="J143" s="176"/>
      <c r="K143" s="177">
        <f t="shared" si="37"/>
        <v>0</v>
      </c>
      <c r="L143" s="177">
        <v>21</v>
      </c>
      <c r="M143" s="177">
        <f t="shared" si="38"/>
        <v>0</v>
      </c>
      <c r="N143" s="175">
        <v>1.4E-3</v>
      </c>
      <c r="O143" s="175">
        <f t="shared" si="39"/>
        <v>0</v>
      </c>
      <c r="P143" s="175">
        <v>0</v>
      </c>
      <c r="Q143" s="175">
        <f t="shared" si="40"/>
        <v>0</v>
      </c>
      <c r="R143" s="177"/>
      <c r="S143" s="177" t="s">
        <v>267</v>
      </c>
      <c r="T143" s="178" t="s">
        <v>275</v>
      </c>
      <c r="U143" s="152">
        <v>0</v>
      </c>
      <c r="V143" s="152">
        <f t="shared" si="41"/>
        <v>0</v>
      </c>
      <c r="W143" s="152"/>
      <c r="X143" s="152" t="s">
        <v>285</v>
      </c>
      <c r="Y143" s="152" t="s">
        <v>1019</v>
      </c>
      <c r="Z143" s="141"/>
      <c r="AA143" s="141"/>
      <c r="AB143" s="141"/>
      <c r="AC143" s="141"/>
      <c r="AD143" s="141"/>
      <c r="AE143" s="141"/>
      <c r="AF143" s="141"/>
      <c r="AG143" s="141" t="s">
        <v>286</v>
      </c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  <c r="AU143" s="141"/>
      <c r="AV143" s="141"/>
      <c r="AW143" s="141"/>
      <c r="AX143" s="141"/>
      <c r="AY143" s="141"/>
      <c r="AZ143" s="141"/>
      <c r="BA143" s="141"/>
      <c r="BB143" s="141"/>
      <c r="BC143" s="141"/>
      <c r="BD143" s="141"/>
      <c r="BE143" s="141"/>
      <c r="BF143" s="141"/>
      <c r="BG143" s="141"/>
      <c r="BH143" s="141"/>
    </row>
    <row r="144" spans="1:60" ht="22.5" outlineLevel="1" x14ac:dyDescent="0.2">
      <c r="A144" s="172">
        <v>124</v>
      </c>
      <c r="B144" s="173" t="s">
        <v>1261</v>
      </c>
      <c r="C144" s="183" t="s">
        <v>1262</v>
      </c>
      <c r="D144" s="174" t="s">
        <v>513</v>
      </c>
      <c r="E144" s="175">
        <v>3</v>
      </c>
      <c r="F144" s="176"/>
      <c r="G144" s="177">
        <f t="shared" si="35"/>
        <v>0</v>
      </c>
      <c r="H144" s="176"/>
      <c r="I144" s="177">
        <f t="shared" si="36"/>
        <v>0</v>
      </c>
      <c r="J144" s="176"/>
      <c r="K144" s="177">
        <f t="shared" si="37"/>
        <v>0</v>
      </c>
      <c r="L144" s="177">
        <v>21</v>
      </c>
      <c r="M144" s="177">
        <f t="shared" si="38"/>
        <v>0</v>
      </c>
      <c r="N144" s="175">
        <v>1.8599999999999998E-2</v>
      </c>
      <c r="O144" s="175">
        <f t="shared" si="39"/>
        <v>0.06</v>
      </c>
      <c r="P144" s="175">
        <v>0</v>
      </c>
      <c r="Q144" s="175">
        <f t="shared" si="40"/>
        <v>0</v>
      </c>
      <c r="R144" s="177"/>
      <c r="S144" s="177" t="s">
        <v>267</v>
      </c>
      <c r="T144" s="178" t="s">
        <v>275</v>
      </c>
      <c r="U144" s="152">
        <v>0</v>
      </c>
      <c r="V144" s="152">
        <f t="shared" si="41"/>
        <v>0</v>
      </c>
      <c r="W144" s="152"/>
      <c r="X144" s="152" t="s">
        <v>285</v>
      </c>
      <c r="Y144" s="152" t="s">
        <v>1019</v>
      </c>
      <c r="Z144" s="141"/>
      <c r="AA144" s="141"/>
      <c r="AB144" s="141"/>
      <c r="AC144" s="141"/>
      <c r="AD144" s="141"/>
      <c r="AE144" s="141"/>
      <c r="AF144" s="141"/>
      <c r="AG144" s="141" t="s">
        <v>286</v>
      </c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  <c r="AU144" s="141"/>
      <c r="AV144" s="141"/>
      <c r="AW144" s="141"/>
      <c r="AX144" s="141"/>
      <c r="AY144" s="141"/>
      <c r="AZ144" s="141"/>
      <c r="BA144" s="141"/>
      <c r="BB144" s="141"/>
      <c r="BC144" s="141"/>
      <c r="BD144" s="141"/>
      <c r="BE144" s="141"/>
      <c r="BF144" s="141"/>
      <c r="BG144" s="141"/>
      <c r="BH144" s="141"/>
    </row>
    <row r="145" spans="1:60" outlineLevel="1" x14ac:dyDescent="0.2">
      <c r="A145" s="164">
        <v>125</v>
      </c>
      <c r="B145" s="165" t="s">
        <v>1263</v>
      </c>
      <c r="C145" s="181" t="s">
        <v>1264</v>
      </c>
      <c r="D145" s="166" t="s">
        <v>1265</v>
      </c>
      <c r="E145" s="167">
        <v>50</v>
      </c>
      <c r="F145" s="168"/>
      <c r="G145" s="169">
        <f t="shared" si="35"/>
        <v>0</v>
      </c>
      <c r="H145" s="168"/>
      <c r="I145" s="169">
        <f t="shared" si="36"/>
        <v>0</v>
      </c>
      <c r="J145" s="168"/>
      <c r="K145" s="169">
        <f t="shared" si="37"/>
        <v>0</v>
      </c>
      <c r="L145" s="169">
        <v>21</v>
      </c>
      <c r="M145" s="169">
        <f t="shared" si="38"/>
        <v>0</v>
      </c>
      <c r="N145" s="167">
        <v>1.7000000000000001E-4</v>
      </c>
      <c r="O145" s="167">
        <f t="shared" si="39"/>
        <v>0.01</v>
      </c>
      <c r="P145" s="167">
        <v>0</v>
      </c>
      <c r="Q145" s="167">
        <f t="shared" si="40"/>
        <v>0</v>
      </c>
      <c r="R145" s="169"/>
      <c r="S145" s="169" t="s">
        <v>267</v>
      </c>
      <c r="T145" s="170" t="s">
        <v>234</v>
      </c>
      <c r="U145" s="152">
        <v>0.22700000000000001</v>
      </c>
      <c r="V145" s="152">
        <f t="shared" si="41"/>
        <v>11.35</v>
      </c>
      <c r="W145" s="152"/>
      <c r="X145" s="152" t="s">
        <v>285</v>
      </c>
      <c r="Y145" s="152" t="s">
        <v>1019</v>
      </c>
      <c r="Z145" s="141"/>
      <c r="AA145" s="141"/>
      <c r="AB145" s="141"/>
      <c r="AC145" s="141"/>
      <c r="AD145" s="141"/>
      <c r="AE145" s="141"/>
      <c r="AF145" s="141"/>
      <c r="AG145" s="141" t="s">
        <v>286</v>
      </c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  <c r="AU145" s="141"/>
      <c r="AV145" s="141"/>
      <c r="AW145" s="141"/>
      <c r="AX145" s="141"/>
      <c r="AY145" s="141"/>
      <c r="AZ145" s="141"/>
      <c r="BA145" s="141"/>
      <c r="BB145" s="141"/>
      <c r="BC145" s="141"/>
      <c r="BD145" s="141"/>
      <c r="BE145" s="141"/>
      <c r="BF145" s="141"/>
      <c r="BG145" s="141"/>
      <c r="BH145" s="141"/>
    </row>
    <row r="146" spans="1:60" outlineLevel="1" x14ac:dyDescent="0.2">
      <c r="A146" s="148">
        <v>126</v>
      </c>
      <c r="B146" s="149" t="s">
        <v>1266</v>
      </c>
      <c r="C146" s="184" t="s">
        <v>1267</v>
      </c>
      <c r="D146" s="150" t="s">
        <v>0</v>
      </c>
      <c r="E146" s="179"/>
      <c r="F146" s="153"/>
      <c r="G146" s="152">
        <f t="shared" si="35"/>
        <v>0</v>
      </c>
      <c r="H146" s="153"/>
      <c r="I146" s="152">
        <f t="shared" si="36"/>
        <v>0</v>
      </c>
      <c r="J146" s="153"/>
      <c r="K146" s="152">
        <f t="shared" si="37"/>
        <v>0</v>
      </c>
      <c r="L146" s="152">
        <v>21</v>
      </c>
      <c r="M146" s="152">
        <f t="shared" si="38"/>
        <v>0</v>
      </c>
      <c r="N146" s="151">
        <v>0</v>
      </c>
      <c r="O146" s="151">
        <f t="shared" si="39"/>
        <v>0</v>
      </c>
      <c r="P146" s="151">
        <v>0</v>
      </c>
      <c r="Q146" s="151">
        <f t="shared" si="40"/>
        <v>0</v>
      </c>
      <c r="R146" s="152" t="s">
        <v>1123</v>
      </c>
      <c r="S146" s="152" t="s">
        <v>234</v>
      </c>
      <c r="T146" s="152" t="s">
        <v>234</v>
      </c>
      <c r="U146" s="152">
        <v>0</v>
      </c>
      <c r="V146" s="152">
        <f t="shared" si="41"/>
        <v>0</v>
      </c>
      <c r="W146" s="152"/>
      <c r="X146" s="152" t="s">
        <v>435</v>
      </c>
      <c r="Y146" s="152" t="s">
        <v>1019</v>
      </c>
      <c r="Z146" s="141"/>
      <c r="AA146" s="141"/>
      <c r="AB146" s="141"/>
      <c r="AC146" s="141"/>
      <c r="AD146" s="141"/>
      <c r="AE146" s="141"/>
      <c r="AF146" s="141"/>
      <c r="AG146" s="141" t="s">
        <v>436</v>
      </c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  <c r="AU146" s="141"/>
      <c r="AV146" s="141"/>
      <c r="AW146" s="141"/>
      <c r="AX146" s="141"/>
      <c r="AY146" s="141"/>
      <c r="AZ146" s="141"/>
      <c r="BA146" s="141"/>
      <c r="BB146" s="141"/>
      <c r="BC146" s="141"/>
      <c r="BD146" s="141"/>
      <c r="BE146" s="141"/>
      <c r="BF146" s="141"/>
      <c r="BG146" s="141"/>
      <c r="BH146" s="141"/>
    </row>
    <row r="147" spans="1:60" outlineLevel="2" x14ac:dyDescent="0.2">
      <c r="A147" s="148"/>
      <c r="B147" s="149"/>
      <c r="C147" s="269" t="s">
        <v>1227</v>
      </c>
      <c r="D147" s="270"/>
      <c r="E147" s="270"/>
      <c r="F147" s="270"/>
      <c r="G147" s="270"/>
      <c r="H147" s="152"/>
      <c r="I147" s="152"/>
      <c r="J147" s="152"/>
      <c r="K147" s="152"/>
      <c r="L147" s="152"/>
      <c r="M147" s="152"/>
      <c r="N147" s="151"/>
      <c r="O147" s="151"/>
      <c r="P147" s="151"/>
      <c r="Q147" s="151"/>
      <c r="R147" s="152"/>
      <c r="S147" s="152"/>
      <c r="T147" s="152"/>
      <c r="U147" s="152"/>
      <c r="V147" s="152"/>
      <c r="W147" s="152"/>
      <c r="X147" s="152"/>
      <c r="Y147" s="152"/>
      <c r="Z147" s="141"/>
      <c r="AA147" s="141"/>
      <c r="AB147" s="141"/>
      <c r="AC147" s="141"/>
      <c r="AD147" s="141"/>
      <c r="AE147" s="141"/>
      <c r="AF147" s="141"/>
      <c r="AG147" s="141" t="s">
        <v>239</v>
      </c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  <c r="AU147" s="141"/>
      <c r="AV147" s="141"/>
      <c r="AW147" s="141"/>
      <c r="AX147" s="141"/>
      <c r="AY147" s="141"/>
      <c r="AZ147" s="141"/>
      <c r="BA147" s="141"/>
      <c r="BB147" s="141"/>
      <c r="BC147" s="141"/>
      <c r="BD147" s="141"/>
      <c r="BE147" s="141"/>
      <c r="BF147" s="141"/>
      <c r="BG147" s="141"/>
      <c r="BH147" s="141"/>
    </row>
    <row r="148" spans="1:60" x14ac:dyDescent="0.2">
      <c r="A148" s="157" t="s">
        <v>228</v>
      </c>
      <c r="B148" s="158" t="s">
        <v>194</v>
      </c>
      <c r="C148" s="180" t="s">
        <v>195</v>
      </c>
      <c r="D148" s="159"/>
      <c r="E148" s="160"/>
      <c r="F148" s="161"/>
      <c r="G148" s="161">
        <f>SUMIF(AG149:AG154,"&lt;&gt;NOR",G149:G154)</f>
        <v>0</v>
      </c>
      <c r="H148" s="161"/>
      <c r="I148" s="161">
        <f>SUM(I149:I154)</f>
        <v>0</v>
      </c>
      <c r="J148" s="161"/>
      <c r="K148" s="161">
        <f>SUM(K149:K154)</f>
        <v>0</v>
      </c>
      <c r="L148" s="161"/>
      <c r="M148" s="161">
        <f>SUM(M149:M154)</f>
        <v>0</v>
      </c>
      <c r="N148" s="160"/>
      <c r="O148" s="160">
        <f>SUM(O149:O154)</f>
        <v>0</v>
      </c>
      <c r="P148" s="160"/>
      <c r="Q148" s="160">
        <f>SUM(Q149:Q154)</f>
        <v>0</v>
      </c>
      <c r="R148" s="161"/>
      <c r="S148" s="161"/>
      <c r="T148" s="162"/>
      <c r="U148" s="156"/>
      <c r="V148" s="156">
        <f>SUM(V149:V154)</f>
        <v>0</v>
      </c>
      <c r="W148" s="156"/>
      <c r="X148" s="156"/>
      <c r="Y148" s="156"/>
      <c r="AG148" t="s">
        <v>229</v>
      </c>
    </row>
    <row r="149" spans="1:60" ht="22.5" outlineLevel="1" x14ac:dyDescent="0.2">
      <c r="A149" s="172">
        <v>127</v>
      </c>
      <c r="B149" s="173" t="s">
        <v>1268</v>
      </c>
      <c r="C149" s="183" t="s">
        <v>1269</v>
      </c>
      <c r="D149" s="174" t="s">
        <v>513</v>
      </c>
      <c r="E149" s="175">
        <v>1</v>
      </c>
      <c r="F149" s="176"/>
      <c r="G149" s="177">
        <f>ROUND(E149*F149,2)</f>
        <v>0</v>
      </c>
      <c r="H149" s="176"/>
      <c r="I149" s="177">
        <f>ROUND(E149*H149,2)</f>
        <v>0</v>
      </c>
      <c r="J149" s="176"/>
      <c r="K149" s="177">
        <f>ROUND(E149*J149,2)</f>
        <v>0</v>
      </c>
      <c r="L149" s="177">
        <v>21</v>
      </c>
      <c r="M149" s="177">
        <f>G149*(1+L149/100)</f>
        <v>0</v>
      </c>
      <c r="N149" s="175">
        <v>0</v>
      </c>
      <c r="O149" s="175">
        <f>ROUND(E149*N149,2)</f>
        <v>0</v>
      </c>
      <c r="P149" s="175">
        <v>0</v>
      </c>
      <c r="Q149" s="175">
        <f>ROUND(E149*P149,2)</f>
        <v>0</v>
      </c>
      <c r="R149" s="177"/>
      <c r="S149" s="177" t="s">
        <v>267</v>
      </c>
      <c r="T149" s="178" t="s">
        <v>275</v>
      </c>
      <c r="U149" s="152">
        <v>0</v>
      </c>
      <c r="V149" s="152">
        <f>ROUND(E149*U149,2)</f>
        <v>0</v>
      </c>
      <c r="W149" s="152"/>
      <c r="X149" s="152" t="s">
        <v>285</v>
      </c>
      <c r="Y149" s="152" t="s">
        <v>1116</v>
      </c>
      <c r="Z149" s="141"/>
      <c r="AA149" s="141"/>
      <c r="AB149" s="141"/>
      <c r="AC149" s="141"/>
      <c r="AD149" s="141"/>
      <c r="AE149" s="141"/>
      <c r="AF149" s="141"/>
      <c r="AG149" s="141" t="s">
        <v>286</v>
      </c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  <c r="AU149" s="141"/>
      <c r="AV149" s="141"/>
      <c r="AW149" s="141"/>
      <c r="AX149" s="141"/>
      <c r="AY149" s="141"/>
      <c r="AZ149" s="141"/>
      <c r="BA149" s="141"/>
      <c r="BB149" s="141"/>
      <c r="BC149" s="141"/>
      <c r="BD149" s="141"/>
      <c r="BE149" s="141"/>
      <c r="BF149" s="141"/>
      <c r="BG149" s="141"/>
      <c r="BH149" s="141"/>
    </row>
    <row r="150" spans="1:60" outlineLevel="1" x14ac:dyDescent="0.2">
      <c r="A150" s="172">
        <v>128</v>
      </c>
      <c r="B150" s="173" t="s">
        <v>1270</v>
      </c>
      <c r="C150" s="183" t="s">
        <v>1271</v>
      </c>
      <c r="D150" s="174" t="s">
        <v>513</v>
      </c>
      <c r="E150" s="175">
        <v>1</v>
      </c>
      <c r="F150" s="176"/>
      <c r="G150" s="177">
        <f>ROUND(E150*F150,2)</f>
        <v>0</v>
      </c>
      <c r="H150" s="176"/>
      <c r="I150" s="177">
        <f>ROUND(E150*H150,2)</f>
        <v>0</v>
      </c>
      <c r="J150" s="176"/>
      <c r="K150" s="177">
        <f>ROUND(E150*J150,2)</f>
        <v>0</v>
      </c>
      <c r="L150" s="177">
        <v>21</v>
      </c>
      <c r="M150" s="177">
        <f>G150*(1+L150/100)</f>
        <v>0</v>
      </c>
      <c r="N150" s="175">
        <v>0</v>
      </c>
      <c r="O150" s="175">
        <f>ROUND(E150*N150,2)</f>
        <v>0</v>
      </c>
      <c r="P150" s="175">
        <v>0</v>
      </c>
      <c r="Q150" s="175">
        <f>ROUND(E150*P150,2)</f>
        <v>0</v>
      </c>
      <c r="R150" s="177"/>
      <c r="S150" s="177" t="s">
        <v>267</v>
      </c>
      <c r="T150" s="178" t="s">
        <v>275</v>
      </c>
      <c r="U150" s="152">
        <v>0</v>
      </c>
      <c r="V150" s="152">
        <f>ROUND(E150*U150,2)</f>
        <v>0</v>
      </c>
      <c r="W150" s="152"/>
      <c r="X150" s="152" t="s">
        <v>285</v>
      </c>
      <c r="Y150" s="152" t="s">
        <v>1116</v>
      </c>
      <c r="Z150" s="141"/>
      <c r="AA150" s="141"/>
      <c r="AB150" s="141"/>
      <c r="AC150" s="141"/>
      <c r="AD150" s="141"/>
      <c r="AE150" s="141"/>
      <c r="AF150" s="141"/>
      <c r="AG150" s="141" t="s">
        <v>286</v>
      </c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  <c r="AU150" s="141"/>
      <c r="AV150" s="141"/>
      <c r="AW150" s="141"/>
      <c r="AX150" s="141"/>
      <c r="AY150" s="141"/>
      <c r="AZ150" s="141"/>
      <c r="BA150" s="141"/>
      <c r="BB150" s="141"/>
      <c r="BC150" s="141"/>
      <c r="BD150" s="141"/>
      <c r="BE150" s="141"/>
      <c r="BF150" s="141"/>
      <c r="BG150" s="141"/>
      <c r="BH150" s="141"/>
    </row>
    <row r="151" spans="1:60" outlineLevel="1" x14ac:dyDescent="0.2">
      <c r="A151" s="172">
        <v>129</v>
      </c>
      <c r="B151" s="173" t="s">
        <v>1272</v>
      </c>
      <c r="C151" s="183" t="s">
        <v>1273</v>
      </c>
      <c r="D151" s="174" t="s">
        <v>513</v>
      </c>
      <c r="E151" s="175">
        <v>1</v>
      </c>
      <c r="F151" s="176"/>
      <c r="G151" s="177">
        <f>ROUND(E151*F151,2)</f>
        <v>0</v>
      </c>
      <c r="H151" s="176"/>
      <c r="I151" s="177">
        <f>ROUND(E151*H151,2)</f>
        <v>0</v>
      </c>
      <c r="J151" s="176"/>
      <c r="K151" s="177">
        <f>ROUND(E151*J151,2)</f>
        <v>0</v>
      </c>
      <c r="L151" s="177">
        <v>21</v>
      </c>
      <c r="M151" s="177">
        <f>G151*(1+L151/100)</f>
        <v>0</v>
      </c>
      <c r="N151" s="175">
        <v>0</v>
      </c>
      <c r="O151" s="175">
        <f>ROUND(E151*N151,2)</f>
        <v>0</v>
      </c>
      <c r="P151" s="175">
        <v>0</v>
      </c>
      <c r="Q151" s="175">
        <f>ROUND(E151*P151,2)</f>
        <v>0</v>
      </c>
      <c r="R151" s="177"/>
      <c r="S151" s="177" t="s">
        <v>267</v>
      </c>
      <c r="T151" s="178" t="s">
        <v>275</v>
      </c>
      <c r="U151" s="152">
        <v>0</v>
      </c>
      <c r="V151" s="152">
        <f>ROUND(E151*U151,2)</f>
        <v>0</v>
      </c>
      <c r="W151" s="152"/>
      <c r="X151" s="152" t="s">
        <v>285</v>
      </c>
      <c r="Y151" s="152" t="s">
        <v>1116</v>
      </c>
      <c r="Z151" s="141"/>
      <c r="AA151" s="141"/>
      <c r="AB151" s="141"/>
      <c r="AC151" s="141"/>
      <c r="AD151" s="141"/>
      <c r="AE151" s="141"/>
      <c r="AF151" s="141"/>
      <c r="AG151" s="141" t="s">
        <v>286</v>
      </c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  <c r="AU151" s="141"/>
      <c r="AV151" s="141"/>
      <c r="AW151" s="141"/>
      <c r="AX151" s="141"/>
      <c r="AY151" s="141"/>
      <c r="AZ151" s="141"/>
      <c r="BA151" s="141"/>
      <c r="BB151" s="141"/>
      <c r="BC151" s="141"/>
      <c r="BD151" s="141"/>
      <c r="BE151" s="141"/>
      <c r="BF151" s="141"/>
      <c r="BG151" s="141"/>
      <c r="BH151" s="141"/>
    </row>
    <row r="152" spans="1:60" ht="33.75" outlineLevel="1" x14ac:dyDescent="0.2">
      <c r="A152" s="172">
        <v>130</v>
      </c>
      <c r="B152" s="173" t="s">
        <v>1274</v>
      </c>
      <c r="C152" s="183" t="s">
        <v>1275</v>
      </c>
      <c r="D152" s="174" t="s">
        <v>513</v>
      </c>
      <c r="E152" s="175">
        <v>1</v>
      </c>
      <c r="F152" s="176"/>
      <c r="G152" s="177">
        <f>ROUND(E152*F152,2)</f>
        <v>0</v>
      </c>
      <c r="H152" s="176"/>
      <c r="I152" s="177">
        <f>ROUND(E152*H152,2)</f>
        <v>0</v>
      </c>
      <c r="J152" s="176"/>
      <c r="K152" s="177">
        <f>ROUND(E152*J152,2)</f>
        <v>0</v>
      </c>
      <c r="L152" s="177">
        <v>21</v>
      </c>
      <c r="M152" s="177">
        <f>G152*(1+L152/100)</f>
        <v>0</v>
      </c>
      <c r="N152" s="175">
        <v>0</v>
      </c>
      <c r="O152" s="175">
        <f>ROUND(E152*N152,2)</f>
        <v>0</v>
      </c>
      <c r="P152" s="175">
        <v>0</v>
      </c>
      <c r="Q152" s="175">
        <f>ROUND(E152*P152,2)</f>
        <v>0</v>
      </c>
      <c r="R152" s="177"/>
      <c r="S152" s="177" t="s">
        <v>267</v>
      </c>
      <c r="T152" s="178" t="s">
        <v>275</v>
      </c>
      <c r="U152" s="152">
        <v>0</v>
      </c>
      <c r="V152" s="152">
        <f>ROUND(E152*U152,2)</f>
        <v>0</v>
      </c>
      <c r="W152" s="152"/>
      <c r="X152" s="152" t="s">
        <v>285</v>
      </c>
      <c r="Y152" s="152" t="s">
        <v>1116</v>
      </c>
      <c r="Z152" s="141"/>
      <c r="AA152" s="141"/>
      <c r="AB152" s="141"/>
      <c r="AC152" s="141"/>
      <c r="AD152" s="141"/>
      <c r="AE152" s="141"/>
      <c r="AF152" s="141"/>
      <c r="AG152" s="141" t="s">
        <v>286</v>
      </c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  <c r="AU152" s="141"/>
      <c r="AV152" s="141"/>
      <c r="AW152" s="141"/>
      <c r="AX152" s="141"/>
      <c r="AY152" s="141"/>
      <c r="AZ152" s="141"/>
      <c r="BA152" s="141"/>
      <c r="BB152" s="141"/>
      <c r="BC152" s="141"/>
      <c r="BD152" s="141"/>
      <c r="BE152" s="141"/>
      <c r="BF152" s="141"/>
      <c r="BG152" s="141"/>
      <c r="BH152" s="141"/>
    </row>
    <row r="153" spans="1:60" outlineLevel="1" x14ac:dyDescent="0.2">
      <c r="A153" s="164">
        <v>131</v>
      </c>
      <c r="B153" s="165" t="s">
        <v>1276</v>
      </c>
      <c r="C153" s="181" t="s">
        <v>1277</v>
      </c>
      <c r="D153" s="166" t="s">
        <v>513</v>
      </c>
      <c r="E153" s="167">
        <v>1</v>
      </c>
      <c r="F153" s="168"/>
      <c r="G153" s="169">
        <f>ROUND(E153*F153,2)</f>
        <v>0</v>
      </c>
      <c r="H153" s="168"/>
      <c r="I153" s="169">
        <f>ROUND(E153*H153,2)</f>
        <v>0</v>
      </c>
      <c r="J153" s="168"/>
      <c r="K153" s="169">
        <f>ROUND(E153*J153,2)</f>
        <v>0</v>
      </c>
      <c r="L153" s="169">
        <v>21</v>
      </c>
      <c r="M153" s="169">
        <f>G153*(1+L153/100)</f>
        <v>0</v>
      </c>
      <c r="N153" s="167">
        <v>0</v>
      </c>
      <c r="O153" s="167">
        <f>ROUND(E153*N153,2)</f>
        <v>0</v>
      </c>
      <c r="P153" s="167">
        <v>0</v>
      </c>
      <c r="Q153" s="167">
        <f>ROUND(E153*P153,2)</f>
        <v>0</v>
      </c>
      <c r="R153" s="169"/>
      <c r="S153" s="169" t="s">
        <v>267</v>
      </c>
      <c r="T153" s="170" t="s">
        <v>275</v>
      </c>
      <c r="U153" s="152">
        <v>0</v>
      </c>
      <c r="V153" s="152">
        <f>ROUND(E153*U153,2)</f>
        <v>0</v>
      </c>
      <c r="W153" s="152"/>
      <c r="X153" s="152" t="s">
        <v>285</v>
      </c>
      <c r="Y153" s="152" t="s">
        <v>236</v>
      </c>
      <c r="Z153" s="141"/>
      <c r="AA153" s="141"/>
      <c r="AB153" s="141"/>
      <c r="AC153" s="141"/>
      <c r="AD153" s="141"/>
      <c r="AE153" s="141"/>
      <c r="AF153" s="141"/>
      <c r="AG153" s="141" t="s">
        <v>286</v>
      </c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41"/>
      <c r="BB153" s="141"/>
      <c r="BC153" s="141"/>
      <c r="BD153" s="141"/>
      <c r="BE153" s="141"/>
      <c r="BF153" s="141"/>
      <c r="BG153" s="141"/>
      <c r="BH153" s="141"/>
    </row>
    <row r="154" spans="1:60" outlineLevel="2" x14ac:dyDescent="0.2">
      <c r="A154" s="148"/>
      <c r="B154" s="149"/>
      <c r="C154" s="253" t="s">
        <v>1278</v>
      </c>
      <c r="D154" s="254"/>
      <c r="E154" s="254"/>
      <c r="F154" s="254"/>
      <c r="G154" s="254"/>
      <c r="H154" s="152"/>
      <c r="I154" s="152"/>
      <c r="J154" s="152"/>
      <c r="K154" s="152"/>
      <c r="L154" s="152"/>
      <c r="M154" s="152"/>
      <c r="N154" s="151"/>
      <c r="O154" s="151"/>
      <c r="P154" s="151"/>
      <c r="Q154" s="151"/>
      <c r="R154" s="152"/>
      <c r="S154" s="152"/>
      <c r="T154" s="152"/>
      <c r="U154" s="152"/>
      <c r="V154" s="152"/>
      <c r="W154" s="152"/>
      <c r="X154" s="152"/>
      <c r="Y154" s="152"/>
      <c r="Z154" s="141"/>
      <c r="AA154" s="141"/>
      <c r="AB154" s="141"/>
      <c r="AC154" s="141"/>
      <c r="AD154" s="141"/>
      <c r="AE154" s="141"/>
      <c r="AF154" s="141"/>
      <c r="AG154" s="141" t="s">
        <v>246</v>
      </c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1"/>
      <c r="AZ154" s="141"/>
      <c r="BA154" s="141"/>
      <c r="BB154" s="141"/>
      <c r="BC154" s="141"/>
      <c r="BD154" s="141"/>
      <c r="BE154" s="141"/>
      <c r="BF154" s="141"/>
      <c r="BG154" s="141"/>
      <c r="BH154" s="141"/>
    </row>
    <row r="155" spans="1:60" x14ac:dyDescent="0.2">
      <c r="A155" s="157" t="s">
        <v>228</v>
      </c>
      <c r="B155" s="158" t="s">
        <v>199</v>
      </c>
      <c r="C155" s="180" t="s">
        <v>26</v>
      </c>
      <c r="D155" s="159"/>
      <c r="E155" s="160"/>
      <c r="F155" s="161"/>
      <c r="G155" s="161">
        <f>SUMIF(AG156:AG161,"&lt;&gt;NOR",G156:G161)</f>
        <v>0</v>
      </c>
      <c r="H155" s="161"/>
      <c r="I155" s="161">
        <f>SUM(I156:I161)</f>
        <v>0</v>
      </c>
      <c r="J155" s="161"/>
      <c r="K155" s="161">
        <f>SUM(K156:K161)</f>
        <v>0</v>
      </c>
      <c r="L155" s="161"/>
      <c r="M155" s="161">
        <f>SUM(M156:M161)</f>
        <v>0</v>
      </c>
      <c r="N155" s="160"/>
      <c r="O155" s="160">
        <f>SUM(O156:O161)</f>
        <v>0</v>
      </c>
      <c r="P155" s="160"/>
      <c r="Q155" s="160">
        <f>SUM(Q156:Q161)</f>
        <v>0</v>
      </c>
      <c r="R155" s="161"/>
      <c r="S155" s="161"/>
      <c r="T155" s="162"/>
      <c r="U155" s="156"/>
      <c r="V155" s="156">
        <f>SUM(V156:V161)</f>
        <v>0</v>
      </c>
      <c r="W155" s="156"/>
      <c r="X155" s="156"/>
      <c r="Y155" s="156"/>
      <c r="AG155" t="s">
        <v>229</v>
      </c>
    </row>
    <row r="156" spans="1:60" outlineLevel="1" x14ac:dyDescent="0.2">
      <c r="A156" s="172">
        <v>132</v>
      </c>
      <c r="B156" s="173" t="s">
        <v>1279</v>
      </c>
      <c r="C156" s="183" t="s">
        <v>1280</v>
      </c>
      <c r="D156" s="174" t="s">
        <v>551</v>
      </c>
      <c r="E156" s="175">
        <v>1</v>
      </c>
      <c r="F156" s="176"/>
      <c r="G156" s="177">
        <f t="shared" ref="G156:G161" si="42">ROUND(E156*F156,2)</f>
        <v>0</v>
      </c>
      <c r="H156" s="176"/>
      <c r="I156" s="177">
        <f t="shared" ref="I156:I161" si="43">ROUND(E156*H156,2)</f>
        <v>0</v>
      </c>
      <c r="J156" s="176"/>
      <c r="K156" s="177">
        <f t="shared" ref="K156:K161" si="44">ROUND(E156*J156,2)</f>
        <v>0</v>
      </c>
      <c r="L156" s="177">
        <v>21</v>
      </c>
      <c r="M156" s="177">
        <f t="shared" ref="M156:M161" si="45">G156*(1+L156/100)</f>
        <v>0</v>
      </c>
      <c r="N156" s="175">
        <v>0</v>
      </c>
      <c r="O156" s="175">
        <f t="shared" ref="O156:O161" si="46">ROUND(E156*N156,2)</f>
        <v>0</v>
      </c>
      <c r="P156" s="175">
        <v>0</v>
      </c>
      <c r="Q156" s="175">
        <f t="shared" ref="Q156:Q161" si="47">ROUND(E156*P156,2)</f>
        <v>0</v>
      </c>
      <c r="R156" s="177"/>
      <c r="S156" s="177" t="s">
        <v>234</v>
      </c>
      <c r="T156" s="178" t="s">
        <v>275</v>
      </c>
      <c r="U156" s="152">
        <v>0</v>
      </c>
      <c r="V156" s="152">
        <f t="shared" ref="V156:V161" si="48">ROUND(E156*U156,2)</f>
        <v>0</v>
      </c>
      <c r="W156" s="152"/>
      <c r="X156" s="152" t="s">
        <v>552</v>
      </c>
      <c r="Y156" s="152" t="s">
        <v>236</v>
      </c>
      <c r="Z156" s="141"/>
      <c r="AA156" s="141"/>
      <c r="AB156" s="141"/>
      <c r="AC156" s="141"/>
      <c r="AD156" s="141"/>
      <c r="AE156" s="141"/>
      <c r="AF156" s="141"/>
      <c r="AG156" s="141" t="s">
        <v>553</v>
      </c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  <c r="AU156" s="141"/>
      <c r="AV156" s="141"/>
      <c r="AW156" s="141"/>
      <c r="AX156" s="141"/>
      <c r="AY156" s="141"/>
      <c r="AZ156" s="141"/>
      <c r="BA156" s="141"/>
      <c r="BB156" s="141"/>
      <c r="BC156" s="141"/>
      <c r="BD156" s="141"/>
      <c r="BE156" s="141"/>
      <c r="BF156" s="141"/>
      <c r="BG156" s="141"/>
      <c r="BH156" s="141"/>
    </row>
    <row r="157" spans="1:60" outlineLevel="1" x14ac:dyDescent="0.2">
      <c r="A157" s="172">
        <v>133</v>
      </c>
      <c r="B157" s="173" t="s">
        <v>549</v>
      </c>
      <c r="C157" s="183" t="s">
        <v>550</v>
      </c>
      <c r="D157" s="174" t="s">
        <v>551</v>
      </c>
      <c r="E157" s="175">
        <v>1</v>
      </c>
      <c r="F157" s="176"/>
      <c r="G157" s="177">
        <f t="shared" si="42"/>
        <v>0</v>
      </c>
      <c r="H157" s="176"/>
      <c r="I157" s="177">
        <f t="shared" si="43"/>
        <v>0</v>
      </c>
      <c r="J157" s="176"/>
      <c r="K157" s="177">
        <f t="shared" si="44"/>
        <v>0</v>
      </c>
      <c r="L157" s="177">
        <v>21</v>
      </c>
      <c r="M157" s="177">
        <f t="shared" si="45"/>
        <v>0</v>
      </c>
      <c r="N157" s="175">
        <v>0</v>
      </c>
      <c r="O157" s="175">
        <f t="shared" si="46"/>
        <v>0</v>
      </c>
      <c r="P157" s="175">
        <v>0</v>
      </c>
      <c r="Q157" s="175">
        <f t="shared" si="47"/>
        <v>0</v>
      </c>
      <c r="R157" s="177"/>
      <c r="S157" s="177" t="s">
        <v>234</v>
      </c>
      <c r="T157" s="178" t="s">
        <v>275</v>
      </c>
      <c r="U157" s="152">
        <v>0</v>
      </c>
      <c r="V157" s="152">
        <f t="shared" si="48"/>
        <v>0</v>
      </c>
      <c r="W157" s="152"/>
      <c r="X157" s="152" t="s">
        <v>552</v>
      </c>
      <c r="Y157" s="152" t="s">
        <v>236</v>
      </c>
      <c r="Z157" s="141"/>
      <c r="AA157" s="141"/>
      <c r="AB157" s="141"/>
      <c r="AC157" s="141"/>
      <c r="AD157" s="141"/>
      <c r="AE157" s="141"/>
      <c r="AF157" s="141"/>
      <c r="AG157" s="141" t="s">
        <v>553</v>
      </c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1"/>
      <c r="BG157" s="141"/>
      <c r="BH157" s="141"/>
    </row>
    <row r="158" spans="1:60" outlineLevel="1" x14ac:dyDescent="0.2">
      <c r="A158" s="172">
        <v>134</v>
      </c>
      <c r="B158" s="173" t="s">
        <v>1281</v>
      </c>
      <c r="C158" s="183" t="s">
        <v>1282</v>
      </c>
      <c r="D158" s="174" t="s">
        <v>551</v>
      </c>
      <c r="E158" s="175">
        <v>1</v>
      </c>
      <c r="F158" s="176"/>
      <c r="G158" s="177">
        <f t="shared" si="42"/>
        <v>0</v>
      </c>
      <c r="H158" s="176"/>
      <c r="I158" s="177">
        <f t="shared" si="43"/>
        <v>0</v>
      </c>
      <c r="J158" s="176"/>
      <c r="K158" s="177">
        <f t="shared" si="44"/>
        <v>0</v>
      </c>
      <c r="L158" s="177">
        <v>21</v>
      </c>
      <c r="M158" s="177">
        <f t="shared" si="45"/>
        <v>0</v>
      </c>
      <c r="N158" s="175">
        <v>0</v>
      </c>
      <c r="O158" s="175">
        <f t="shared" si="46"/>
        <v>0</v>
      </c>
      <c r="P158" s="175">
        <v>0</v>
      </c>
      <c r="Q158" s="175">
        <f t="shared" si="47"/>
        <v>0</v>
      </c>
      <c r="R158" s="177"/>
      <c r="S158" s="177" t="s">
        <v>234</v>
      </c>
      <c r="T158" s="178" t="s">
        <v>275</v>
      </c>
      <c r="U158" s="152">
        <v>0</v>
      </c>
      <c r="V158" s="152">
        <f t="shared" si="48"/>
        <v>0</v>
      </c>
      <c r="W158" s="152"/>
      <c r="X158" s="152" t="s">
        <v>552</v>
      </c>
      <c r="Y158" s="152" t="s">
        <v>236</v>
      </c>
      <c r="Z158" s="141"/>
      <c r="AA158" s="141"/>
      <c r="AB158" s="141"/>
      <c r="AC158" s="141"/>
      <c r="AD158" s="141"/>
      <c r="AE158" s="141"/>
      <c r="AF158" s="141"/>
      <c r="AG158" s="141" t="s">
        <v>553</v>
      </c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  <c r="AU158" s="141"/>
      <c r="AV158" s="141"/>
      <c r="AW158" s="141"/>
      <c r="AX158" s="141"/>
      <c r="AY158" s="141"/>
      <c r="AZ158" s="141"/>
      <c r="BA158" s="141"/>
      <c r="BB158" s="141"/>
      <c r="BC158" s="141"/>
      <c r="BD158" s="141"/>
      <c r="BE158" s="141"/>
      <c r="BF158" s="141"/>
      <c r="BG158" s="141"/>
      <c r="BH158" s="141"/>
    </row>
    <row r="159" spans="1:60" outlineLevel="1" x14ac:dyDescent="0.2">
      <c r="A159" s="172">
        <v>135</v>
      </c>
      <c r="B159" s="173" t="s">
        <v>1283</v>
      </c>
      <c r="C159" s="183" t="s">
        <v>1284</v>
      </c>
      <c r="D159" s="174" t="s">
        <v>551</v>
      </c>
      <c r="E159" s="175">
        <v>1</v>
      </c>
      <c r="F159" s="176"/>
      <c r="G159" s="177">
        <f t="shared" si="42"/>
        <v>0</v>
      </c>
      <c r="H159" s="176"/>
      <c r="I159" s="177">
        <f t="shared" si="43"/>
        <v>0</v>
      </c>
      <c r="J159" s="176"/>
      <c r="K159" s="177">
        <f t="shared" si="44"/>
        <v>0</v>
      </c>
      <c r="L159" s="177">
        <v>21</v>
      </c>
      <c r="M159" s="177">
        <f t="shared" si="45"/>
        <v>0</v>
      </c>
      <c r="N159" s="175">
        <v>0</v>
      </c>
      <c r="O159" s="175">
        <f t="shared" si="46"/>
        <v>0</v>
      </c>
      <c r="P159" s="175">
        <v>0</v>
      </c>
      <c r="Q159" s="175">
        <f t="shared" si="47"/>
        <v>0</v>
      </c>
      <c r="R159" s="177"/>
      <c r="S159" s="177" t="s">
        <v>234</v>
      </c>
      <c r="T159" s="178" t="s">
        <v>275</v>
      </c>
      <c r="U159" s="152">
        <v>0</v>
      </c>
      <c r="V159" s="152">
        <f t="shared" si="48"/>
        <v>0</v>
      </c>
      <c r="W159" s="152"/>
      <c r="X159" s="152" t="s">
        <v>552</v>
      </c>
      <c r="Y159" s="152" t="s">
        <v>236</v>
      </c>
      <c r="Z159" s="141"/>
      <c r="AA159" s="141"/>
      <c r="AB159" s="141"/>
      <c r="AC159" s="141"/>
      <c r="AD159" s="141"/>
      <c r="AE159" s="141"/>
      <c r="AF159" s="141"/>
      <c r="AG159" s="141" t="s">
        <v>553</v>
      </c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1"/>
      <c r="BG159" s="141"/>
      <c r="BH159" s="141"/>
    </row>
    <row r="160" spans="1:60" outlineLevel="1" x14ac:dyDescent="0.2">
      <c r="A160" s="172">
        <v>136</v>
      </c>
      <c r="B160" s="173" t="s">
        <v>1285</v>
      </c>
      <c r="C160" s="183" t="s">
        <v>1286</v>
      </c>
      <c r="D160" s="174" t="s">
        <v>551</v>
      </c>
      <c r="E160" s="175">
        <v>1</v>
      </c>
      <c r="F160" s="176"/>
      <c r="G160" s="177">
        <f t="shared" si="42"/>
        <v>0</v>
      </c>
      <c r="H160" s="176"/>
      <c r="I160" s="177">
        <f t="shared" si="43"/>
        <v>0</v>
      </c>
      <c r="J160" s="176"/>
      <c r="K160" s="177">
        <f t="shared" si="44"/>
        <v>0</v>
      </c>
      <c r="L160" s="177">
        <v>21</v>
      </c>
      <c r="M160" s="177">
        <f t="shared" si="45"/>
        <v>0</v>
      </c>
      <c r="N160" s="175">
        <v>0</v>
      </c>
      <c r="O160" s="175">
        <f t="shared" si="46"/>
        <v>0</v>
      </c>
      <c r="P160" s="175">
        <v>0</v>
      </c>
      <c r="Q160" s="175">
        <f t="shared" si="47"/>
        <v>0</v>
      </c>
      <c r="R160" s="177"/>
      <c r="S160" s="177" t="s">
        <v>234</v>
      </c>
      <c r="T160" s="178" t="s">
        <v>275</v>
      </c>
      <c r="U160" s="152">
        <v>0</v>
      </c>
      <c r="V160" s="152">
        <f t="shared" si="48"/>
        <v>0</v>
      </c>
      <c r="W160" s="152"/>
      <c r="X160" s="152" t="s">
        <v>552</v>
      </c>
      <c r="Y160" s="152" t="s">
        <v>236</v>
      </c>
      <c r="Z160" s="141"/>
      <c r="AA160" s="141"/>
      <c r="AB160" s="141"/>
      <c r="AC160" s="141"/>
      <c r="AD160" s="141"/>
      <c r="AE160" s="141"/>
      <c r="AF160" s="141"/>
      <c r="AG160" s="141" t="s">
        <v>553</v>
      </c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  <c r="AU160" s="141"/>
      <c r="AV160" s="141"/>
      <c r="AW160" s="141"/>
      <c r="AX160" s="141"/>
      <c r="AY160" s="141"/>
      <c r="AZ160" s="141"/>
      <c r="BA160" s="141"/>
      <c r="BB160" s="141"/>
      <c r="BC160" s="141"/>
      <c r="BD160" s="141"/>
      <c r="BE160" s="141"/>
      <c r="BF160" s="141"/>
      <c r="BG160" s="141"/>
      <c r="BH160" s="141"/>
    </row>
    <row r="161" spans="1:60" outlineLevel="1" x14ac:dyDescent="0.2">
      <c r="A161" s="164">
        <v>137</v>
      </c>
      <c r="B161" s="165" t="s">
        <v>1287</v>
      </c>
      <c r="C161" s="181" t="s">
        <v>1288</v>
      </c>
      <c r="D161" s="166" t="s">
        <v>551</v>
      </c>
      <c r="E161" s="167">
        <v>1</v>
      </c>
      <c r="F161" s="168"/>
      <c r="G161" s="169">
        <f t="shared" si="42"/>
        <v>0</v>
      </c>
      <c r="H161" s="168"/>
      <c r="I161" s="169">
        <f t="shared" si="43"/>
        <v>0</v>
      </c>
      <c r="J161" s="168"/>
      <c r="K161" s="169">
        <f t="shared" si="44"/>
        <v>0</v>
      </c>
      <c r="L161" s="169">
        <v>21</v>
      </c>
      <c r="M161" s="169">
        <f t="shared" si="45"/>
        <v>0</v>
      </c>
      <c r="N161" s="167">
        <v>0</v>
      </c>
      <c r="O161" s="167">
        <f t="shared" si="46"/>
        <v>0</v>
      </c>
      <c r="P161" s="167">
        <v>0</v>
      </c>
      <c r="Q161" s="167">
        <f t="shared" si="47"/>
        <v>0</v>
      </c>
      <c r="R161" s="169"/>
      <c r="S161" s="169" t="s">
        <v>234</v>
      </c>
      <c r="T161" s="170" t="s">
        <v>275</v>
      </c>
      <c r="U161" s="152">
        <v>0</v>
      </c>
      <c r="V161" s="152">
        <f t="shared" si="48"/>
        <v>0</v>
      </c>
      <c r="W161" s="152"/>
      <c r="X161" s="152" t="s">
        <v>552</v>
      </c>
      <c r="Y161" s="152" t="s">
        <v>236</v>
      </c>
      <c r="Z161" s="141"/>
      <c r="AA161" s="141"/>
      <c r="AB161" s="141"/>
      <c r="AC161" s="141"/>
      <c r="AD161" s="141"/>
      <c r="AE161" s="141"/>
      <c r="AF161" s="141"/>
      <c r="AG161" s="141" t="s">
        <v>553</v>
      </c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  <c r="AU161" s="141"/>
      <c r="AV161" s="141"/>
      <c r="AW161" s="141"/>
      <c r="AX161" s="141"/>
      <c r="AY161" s="141"/>
      <c r="AZ161" s="141"/>
      <c r="BA161" s="141"/>
      <c r="BB161" s="141"/>
      <c r="BC161" s="141"/>
      <c r="BD161" s="141"/>
      <c r="BE161" s="141"/>
      <c r="BF161" s="141"/>
      <c r="BG161" s="141"/>
      <c r="BH161" s="141"/>
    </row>
    <row r="162" spans="1:60" x14ac:dyDescent="0.2">
      <c r="A162" s="3"/>
      <c r="B162" s="4"/>
      <c r="C162" s="185"/>
      <c r="D162" s="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AE162">
        <v>12</v>
      </c>
      <c r="AF162">
        <v>21</v>
      </c>
      <c r="AG162" t="s">
        <v>214</v>
      </c>
    </row>
    <row r="163" spans="1:60" x14ac:dyDescent="0.2">
      <c r="A163" s="144"/>
      <c r="B163" s="145" t="s">
        <v>28</v>
      </c>
      <c r="C163" s="186"/>
      <c r="D163" s="146"/>
      <c r="E163" s="147"/>
      <c r="F163" s="147"/>
      <c r="G163" s="163">
        <f>G8+G11+G45+G48+G68+G126+G148+G155</f>
        <v>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AE163">
        <f>SUMIF(L7:L161,AE162,G7:G161)</f>
        <v>0</v>
      </c>
      <c r="AF163">
        <f>SUMIF(L7:L161,AF162,G7:G161)</f>
        <v>0</v>
      </c>
      <c r="AG163" t="s">
        <v>580</v>
      </c>
    </row>
    <row r="164" spans="1:60" x14ac:dyDescent="0.2">
      <c r="C164" s="187"/>
      <c r="D164" s="10"/>
      <c r="AG164" t="s">
        <v>581</v>
      </c>
    </row>
    <row r="165" spans="1:60" x14ac:dyDescent="0.2">
      <c r="D165" s="10"/>
    </row>
    <row r="166" spans="1:60" x14ac:dyDescent="0.2">
      <c r="D166" s="10"/>
    </row>
    <row r="167" spans="1:60" x14ac:dyDescent="0.2">
      <c r="D167" s="10"/>
    </row>
    <row r="168" spans="1:60" x14ac:dyDescent="0.2">
      <c r="D168" s="10"/>
    </row>
    <row r="169" spans="1:60" x14ac:dyDescent="0.2">
      <c r="D169" s="10"/>
    </row>
    <row r="170" spans="1:60" x14ac:dyDescent="0.2">
      <c r="D170" s="10"/>
    </row>
    <row r="171" spans="1:60" x14ac:dyDescent="0.2">
      <c r="D171" s="10"/>
    </row>
    <row r="172" spans="1:60" x14ac:dyDescent="0.2">
      <c r="D172" s="10"/>
    </row>
    <row r="173" spans="1:60" x14ac:dyDescent="0.2">
      <c r="D173" s="10"/>
    </row>
    <row r="174" spans="1:60" x14ac:dyDescent="0.2">
      <c r="D174" s="10"/>
    </row>
    <row r="175" spans="1:60" x14ac:dyDescent="0.2">
      <c r="D175" s="10"/>
    </row>
    <row r="176" spans="1:60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formatRows="0"/>
  <mergeCells count="13">
    <mergeCell ref="C154:G154"/>
    <mergeCell ref="C32:G32"/>
    <mergeCell ref="C34:G34"/>
    <mergeCell ref="C44:G44"/>
    <mergeCell ref="C67:G67"/>
    <mergeCell ref="C125:G125"/>
    <mergeCell ref="C147:G147"/>
    <mergeCell ref="C13:G13"/>
    <mergeCell ref="A1:G1"/>
    <mergeCell ref="C2:G2"/>
    <mergeCell ref="C3:G3"/>
    <mergeCell ref="C4:G4"/>
    <mergeCell ref="C10:G10"/>
  </mergeCells>
  <pageMargins left="0.39370078740157483" right="0.19685039370078741" top="0.59055118110236227" bottom="0.39370078740157483" header="0" footer="0.19685039370078741"/>
  <pageSetup paperSize="9" orientation="landscape" verticalDpi="0" r:id="rId1"/>
  <headerFooter alignWithMargins="0">
    <oddFooter>&amp;L&amp;8Zpracováno programem &amp;"Arial CE,Tučné"BUILDpower S,  © RTS, a.s.&amp;C&amp;8Stránka &amp;P z &amp;N&amp;R&amp;8HP4-7-51967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H5000"/>
  <sheetViews>
    <sheetView tabSelected="1" workbookViewId="0">
      <pane ySplit="7" topLeftCell="A124" activePane="bottomLeft" state="frozen"/>
      <selection activeCell="B1" sqref="B1:J1"/>
      <selection pane="bottomLeft" activeCell="C130" sqref="C130:G130"/>
    </sheetView>
  </sheetViews>
  <sheetFormatPr defaultRowHeight="12.75" outlineLevelRow="3" x14ac:dyDescent="0.2"/>
  <cols>
    <col min="1" max="1" width="3.42578125" customWidth="1"/>
    <col min="2" max="2" width="12.42578125" style="116" customWidth="1"/>
    <col min="3" max="3" width="63.28515625" style="116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55" t="s">
        <v>201</v>
      </c>
      <c r="B1" s="255"/>
      <c r="C1" s="255"/>
      <c r="D1" s="255"/>
      <c r="E1" s="255"/>
      <c r="F1" s="255"/>
      <c r="G1" s="255"/>
      <c r="AG1" t="s">
        <v>202</v>
      </c>
    </row>
    <row r="2" spans="1:60" ht="24.95" customHeight="1" x14ac:dyDescent="0.2">
      <c r="A2" s="48" t="s">
        <v>7</v>
      </c>
      <c r="B2" s="195" t="s">
        <v>42</v>
      </c>
      <c r="C2" s="256" t="s">
        <v>43</v>
      </c>
      <c r="D2" s="257"/>
      <c r="E2" s="257"/>
      <c r="F2" s="257"/>
      <c r="G2" s="258"/>
      <c r="AG2" t="s">
        <v>203</v>
      </c>
    </row>
    <row r="3" spans="1:60" ht="24.95" customHeight="1" x14ac:dyDescent="0.2">
      <c r="A3" s="48" t="s">
        <v>8</v>
      </c>
      <c r="B3" s="47" t="s">
        <v>68</v>
      </c>
      <c r="C3" s="259" t="s">
        <v>69</v>
      </c>
      <c r="D3" s="260"/>
      <c r="E3" s="260"/>
      <c r="F3" s="260"/>
      <c r="G3" s="261"/>
      <c r="AC3" s="116" t="s">
        <v>203</v>
      </c>
      <c r="AG3" t="s">
        <v>204</v>
      </c>
    </row>
    <row r="4" spans="1:60" ht="24.95" customHeight="1" x14ac:dyDescent="0.2">
      <c r="A4" s="135" t="s">
        <v>9</v>
      </c>
      <c r="B4" s="196" t="s">
        <v>55</v>
      </c>
      <c r="C4" s="262" t="s">
        <v>70</v>
      </c>
      <c r="D4" s="263"/>
      <c r="E4" s="263"/>
      <c r="F4" s="263"/>
      <c r="G4" s="264"/>
      <c r="AG4" t="s">
        <v>205</v>
      </c>
    </row>
    <row r="5" spans="1:60" x14ac:dyDescent="0.2">
      <c r="D5" s="10"/>
    </row>
    <row r="6" spans="1:60" ht="38.25" x14ac:dyDescent="0.2">
      <c r="A6" s="137" t="s">
        <v>206</v>
      </c>
      <c r="B6" s="139" t="s">
        <v>207</v>
      </c>
      <c r="C6" s="139" t="s">
        <v>208</v>
      </c>
      <c r="D6" s="138" t="s">
        <v>209</v>
      </c>
      <c r="E6" s="137" t="s">
        <v>210</v>
      </c>
      <c r="F6" s="136" t="s">
        <v>211</v>
      </c>
      <c r="G6" s="137" t="s">
        <v>28</v>
      </c>
      <c r="H6" s="140" t="s">
        <v>29</v>
      </c>
      <c r="I6" s="140" t="s">
        <v>212</v>
      </c>
      <c r="J6" s="140" t="s">
        <v>30</v>
      </c>
      <c r="K6" s="140" t="s">
        <v>213</v>
      </c>
      <c r="L6" s="140" t="s">
        <v>214</v>
      </c>
      <c r="M6" s="140" t="s">
        <v>215</v>
      </c>
      <c r="N6" s="140" t="s">
        <v>216</v>
      </c>
      <c r="O6" s="140" t="s">
        <v>217</v>
      </c>
      <c r="P6" s="140" t="s">
        <v>218</v>
      </c>
      <c r="Q6" s="140" t="s">
        <v>219</v>
      </c>
      <c r="R6" s="140" t="s">
        <v>220</v>
      </c>
      <c r="S6" s="140" t="s">
        <v>221</v>
      </c>
      <c r="T6" s="140" t="s">
        <v>222</v>
      </c>
      <c r="U6" s="140" t="s">
        <v>223</v>
      </c>
      <c r="V6" s="140" t="s">
        <v>224</v>
      </c>
      <c r="W6" s="140" t="s">
        <v>225</v>
      </c>
      <c r="X6" s="140" t="s">
        <v>226</v>
      </c>
      <c r="Y6" s="140" t="s">
        <v>227</v>
      </c>
    </row>
    <row r="7" spans="1:60" hidden="1" x14ac:dyDescent="0.2">
      <c r="A7" s="3"/>
      <c r="B7" s="4"/>
      <c r="C7" s="4"/>
      <c r="D7" s="6"/>
      <c r="E7" s="142"/>
      <c r="F7" s="143"/>
      <c r="G7" s="143"/>
      <c r="H7" s="143"/>
      <c r="I7" s="143"/>
      <c r="J7" s="143"/>
      <c r="K7" s="143"/>
      <c r="L7" s="143"/>
      <c r="M7" s="143"/>
      <c r="N7" s="142"/>
      <c r="O7" s="142"/>
      <c r="P7" s="142"/>
      <c r="Q7" s="142"/>
      <c r="R7" s="143"/>
      <c r="S7" s="143"/>
      <c r="T7" s="143"/>
      <c r="U7" s="143"/>
      <c r="V7" s="143"/>
      <c r="W7" s="143"/>
      <c r="X7" s="143"/>
      <c r="Y7" s="143"/>
    </row>
    <row r="8" spans="1:60" x14ac:dyDescent="0.2">
      <c r="A8" s="157" t="s">
        <v>228</v>
      </c>
      <c r="B8" s="158" t="s">
        <v>112</v>
      </c>
      <c r="C8" s="180" t="s">
        <v>113</v>
      </c>
      <c r="D8" s="159"/>
      <c r="E8" s="160"/>
      <c r="F8" s="161"/>
      <c r="G8" s="161">
        <f>SUMIF(AG9:AG127,"&lt;&gt;NOR",G9:G127)</f>
        <v>0</v>
      </c>
      <c r="H8" s="161"/>
      <c r="I8" s="161">
        <f>SUM(I9:I127)</f>
        <v>0</v>
      </c>
      <c r="J8" s="161"/>
      <c r="K8" s="161">
        <f>SUM(K9:K127)</f>
        <v>0</v>
      </c>
      <c r="L8" s="161"/>
      <c r="M8" s="161">
        <f>SUM(M9:M127)</f>
        <v>0</v>
      </c>
      <c r="N8" s="160"/>
      <c r="O8" s="160">
        <f>SUM(O9:O127)</f>
        <v>0</v>
      </c>
      <c r="P8" s="160"/>
      <c r="Q8" s="160">
        <f>SUM(Q9:Q127)</f>
        <v>0</v>
      </c>
      <c r="R8" s="161"/>
      <c r="S8" s="161"/>
      <c r="T8" s="162"/>
      <c r="U8" s="156"/>
      <c r="V8" s="156">
        <f>SUM(V9:V127)</f>
        <v>1484.6999999999998</v>
      </c>
      <c r="W8" s="156"/>
      <c r="X8" s="156"/>
      <c r="Y8" s="156"/>
      <c r="AG8" t="s">
        <v>229</v>
      </c>
    </row>
    <row r="9" spans="1:60" ht="22.5" outlineLevel="1" x14ac:dyDescent="0.2">
      <c r="A9" s="164">
        <v>1</v>
      </c>
      <c r="B9" s="165" t="s">
        <v>1289</v>
      </c>
      <c r="C9" s="181" t="s">
        <v>1290</v>
      </c>
      <c r="D9" s="166" t="s">
        <v>232</v>
      </c>
      <c r="E9" s="167">
        <v>300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7">
        <v>0</v>
      </c>
      <c r="O9" s="167">
        <f>ROUND(E9*N9,2)</f>
        <v>0</v>
      </c>
      <c r="P9" s="167">
        <v>0</v>
      </c>
      <c r="Q9" s="167">
        <f>ROUND(E9*P9,2)</f>
        <v>0</v>
      </c>
      <c r="R9" s="169" t="s">
        <v>284</v>
      </c>
      <c r="S9" s="169" t="s">
        <v>234</v>
      </c>
      <c r="T9" s="170" t="s">
        <v>234</v>
      </c>
      <c r="U9" s="152">
        <v>0.20300000000000001</v>
      </c>
      <c r="V9" s="152">
        <f>ROUND(E9*U9,2)</f>
        <v>60.9</v>
      </c>
      <c r="W9" s="152"/>
      <c r="X9" s="152" t="s">
        <v>285</v>
      </c>
      <c r="Y9" s="152" t="s">
        <v>236</v>
      </c>
      <c r="Z9" s="141"/>
      <c r="AA9" s="141"/>
      <c r="AB9" s="141"/>
      <c r="AC9" s="141"/>
      <c r="AD9" s="141"/>
      <c r="AE9" s="141"/>
      <c r="AF9" s="141"/>
      <c r="AG9" s="141" t="s">
        <v>286</v>
      </c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</row>
    <row r="10" spans="1:60" ht="22.5" outlineLevel="2" x14ac:dyDescent="0.2">
      <c r="A10" s="148"/>
      <c r="B10" s="149"/>
      <c r="C10" s="265" t="s">
        <v>1291</v>
      </c>
      <c r="D10" s="266"/>
      <c r="E10" s="266"/>
      <c r="F10" s="266"/>
      <c r="G10" s="266"/>
      <c r="H10" s="152"/>
      <c r="I10" s="152"/>
      <c r="J10" s="152"/>
      <c r="K10" s="152"/>
      <c r="L10" s="152"/>
      <c r="M10" s="152"/>
      <c r="N10" s="151"/>
      <c r="O10" s="151"/>
      <c r="P10" s="151"/>
      <c r="Q10" s="151"/>
      <c r="R10" s="152"/>
      <c r="S10" s="152"/>
      <c r="T10" s="152"/>
      <c r="U10" s="152"/>
      <c r="V10" s="152"/>
      <c r="W10" s="152"/>
      <c r="X10" s="152"/>
      <c r="Y10" s="152"/>
      <c r="Z10" s="141"/>
      <c r="AA10" s="141"/>
      <c r="AB10" s="141"/>
      <c r="AC10" s="141"/>
      <c r="AD10" s="141"/>
      <c r="AE10" s="141"/>
      <c r="AF10" s="141"/>
      <c r="AG10" s="141" t="s">
        <v>239</v>
      </c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71" t="str">
        <f>C10</f>
        <v>na vzdálenost od hladiny vody v jímce po výšku roviny proložené osou nejvyššího bodu výtlačného potrubí. Včetně odpadní potrubí v délce do 20 m.</v>
      </c>
      <c r="BB10" s="141"/>
      <c r="BC10" s="141"/>
      <c r="BD10" s="141"/>
      <c r="BE10" s="141"/>
      <c r="BF10" s="141"/>
      <c r="BG10" s="141"/>
      <c r="BH10" s="141"/>
    </row>
    <row r="11" spans="1:60" outlineLevel="2" x14ac:dyDescent="0.2">
      <c r="A11" s="148"/>
      <c r="B11" s="149"/>
      <c r="C11" s="182" t="s">
        <v>1292</v>
      </c>
      <c r="D11" s="154"/>
      <c r="E11" s="155">
        <v>300</v>
      </c>
      <c r="F11" s="152"/>
      <c r="G11" s="152"/>
      <c r="H11" s="152"/>
      <c r="I11" s="152"/>
      <c r="J11" s="152"/>
      <c r="K11" s="152"/>
      <c r="L11" s="152"/>
      <c r="M11" s="152"/>
      <c r="N11" s="151"/>
      <c r="O11" s="151"/>
      <c r="P11" s="151"/>
      <c r="Q11" s="151"/>
      <c r="R11" s="152"/>
      <c r="S11" s="152"/>
      <c r="T11" s="152"/>
      <c r="U11" s="152"/>
      <c r="V11" s="152"/>
      <c r="W11" s="152"/>
      <c r="X11" s="152"/>
      <c r="Y11" s="152"/>
      <c r="Z11" s="141"/>
      <c r="AA11" s="141"/>
      <c r="AB11" s="141"/>
      <c r="AC11" s="141"/>
      <c r="AD11" s="141"/>
      <c r="AE11" s="141"/>
      <c r="AF11" s="141"/>
      <c r="AG11" s="141" t="s">
        <v>241</v>
      </c>
      <c r="AH11" s="141">
        <v>0</v>
      </c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</row>
    <row r="12" spans="1:60" ht="22.5" outlineLevel="1" x14ac:dyDescent="0.2">
      <c r="A12" s="164">
        <v>2</v>
      </c>
      <c r="B12" s="165" t="s">
        <v>1293</v>
      </c>
      <c r="C12" s="181" t="s">
        <v>1294</v>
      </c>
      <c r="D12" s="166" t="s">
        <v>884</v>
      </c>
      <c r="E12" s="167">
        <v>150</v>
      </c>
      <c r="F12" s="168"/>
      <c r="G12" s="169">
        <f>ROUND(E12*F12,2)</f>
        <v>0</v>
      </c>
      <c r="H12" s="168"/>
      <c r="I12" s="169">
        <f>ROUND(E12*H12,2)</f>
        <v>0</v>
      </c>
      <c r="J12" s="168"/>
      <c r="K12" s="169">
        <f>ROUND(E12*J12,2)</f>
        <v>0</v>
      </c>
      <c r="L12" s="169">
        <v>21</v>
      </c>
      <c r="M12" s="169">
        <f>G12*(1+L12/100)</f>
        <v>0</v>
      </c>
      <c r="N12" s="167">
        <v>0</v>
      </c>
      <c r="O12" s="167">
        <f>ROUND(E12*N12,2)</f>
        <v>0</v>
      </c>
      <c r="P12" s="167">
        <v>0</v>
      </c>
      <c r="Q12" s="167">
        <f>ROUND(E12*P12,2)</f>
        <v>0</v>
      </c>
      <c r="R12" s="169" t="s">
        <v>284</v>
      </c>
      <c r="S12" s="169" t="s">
        <v>234</v>
      </c>
      <c r="T12" s="170" t="s">
        <v>234</v>
      </c>
      <c r="U12" s="152">
        <v>0</v>
      </c>
      <c r="V12" s="152">
        <f>ROUND(E12*U12,2)</f>
        <v>0</v>
      </c>
      <c r="W12" s="152"/>
      <c r="X12" s="152" t="s">
        <v>285</v>
      </c>
      <c r="Y12" s="152" t="s">
        <v>236</v>
      </c>
      <c r="Z12" s="141"/>
      <c r="AA12" s="141"/>
      <c r="AB12" s="141"/>
      <c r="AC12" s="141"/>
      <c r="AD12" s="141"/>
      <c r="AE12" s="141"/>
      <c r="AF12" s="141"/>
      <c r="AG12" s="141" t="s">
        <v>286</v>
      </c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</row>
    <row r="13" spans="1:60" ht="22.5" outlineLevel="2" x14ac:dyDescent="0.2">
      <c r="A13" s="148"/>
      <c r="B13" s="149"/>
      <c r="C13" s="265" t="s">
        <v>1295</v>
      </c>
      <c r="D13" s="266"/>
      <c r="E13" s="266"/>
      <c r="F13" s="266"/>
      <c r="G13" s="266"/>
      <c r="H13" s="152"/>
      <c r="I13" s="152"/>
      <c r="J13" s="152"/>
      <c r="K13" s="152"/>
      <c r="L13" s="152"/>
      <c r="M13" s="152"/>
      <c r="N13" s="151"/>
      <c r="O13" s="151"/>
      <c r="P13" s="151"/>
      <c r="Q13" s="151"/>
      <c r="R13" s="152"/>
      <c r="S13" s="152"/>
      <c r="T13" s="152"/>
      <c r="U13" s="152"/>
      <c r="V13" s="152"/>
      <c r="W13" s="152"/>
      <c r="X13" s="152"/>
      <c r="Y13" s="152"/>
      <c r="Z13" s="141"/>
      <c r="AA13" s="141"/>
      <c r="AB13" s="141"/>
      <c r="AC13" s="141"/>
      <c r="AD13" s="141"/>
      <c r="AE13" s="141"/>
      <c r="AF13" s="141"/>
      <c r="AG13" s="141" t="s">
        <v>239</v>
      </c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71" t="str">
        <f>C13</f>
        <v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v>
      </c>
      <c r="BB13" s="141"/>
      <c r="BC13" s="141"/>
      <c r="BD13" s="141"/>
      <c r="BE13" s="141"/>
      <c r="BF13" s="141"/>
      <c r="BG13" s="141"/>
      <c r="BH13" s="141"/>
    </row>
    <row r="14" spans="1:60" outlineLevel="2" x14ac:dyDescent="0.2">
      <c r="A14" s="148"/>
      <c r="B14" s="149"/>
      <c r="C14" s="182" t="s">
        <v>1296</v>
      </c>
      <c r="D14" s="154"/>
      <c r="E14" s="155">
        <v>150</v>
      </c>
      <c r="F14" s="152"/>
      <c r="G14" s="152"/>
      <c r="H14" s="152"/>
      <c r="I14" s="152"/>
      <c r="J14" s="152"/>
      <c r="K14" s="152"/>
      <c r="L14" s="152"/>
      <c r="M14" s="152"/>
      <c r="N14" s="151"/>
      <c r="O14" s="151"/>
      <c r="P14" s="151"/>
      <c r="Q14" s="151"/>
      <c r="R14" s="152"/>
      <c r="S14" s="152"/>
      <c r="T14" s="152"/>
      <c r="U14" s="152"/>
      <c r="V14" s="152"/>
      <c r="W14" s="152"/>
      <c r="X14" s="152"/>
      <c r="Y14" s="152"/>
      <c r="Z14" s="141"/>
      <c r="AA14" s="141"/>
      <c r="AB14" s="141"/>
      <c r="AC14" s="141"/>
      <c r="AD14" s="141"/>
      <c r="AE14" s="141"/>
      <c r="AF14" s="141"/>
      <c r="AG14" s="141" t="s">
        <v>241</v>
      </c>
      <c r="AH14" s="141">
        <v>0</v>
      </c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</row>
    <row r="15" spans="1:60" outlineLevel="1" x14ac:dyDescent="0.2">
      <c r="A15" s="164">
        <v>3</v>
      </c>
      <c r="B15" s="165" t="s">
        <v>1297</v>
      </c>
      <c r="C15" s="181" t="s">
        <v>1298</v>
      </c>
      <c r="D15" s="166" t="s">
        <v>244</v>
      </c>
      <c r="E15" s="167">
        <v>1438.5</v>
      </c>
      <c r="F15" s="168"/>
      <c r="G15" s="169">
        <f>ROUND(E15*F15,2)</f>
        <v>0</v>
      </c>
      <c r="H15" s="168"/>
      <c r="I15" s="169">
        <f>ROUND(E15*H15,2)</f>
        <v>0</v>
      </c>
      <c r="J15" s="168"/>
      <c r="K15" s="169">
        <f>ROUND(E15*J15,2)</f>
        <v>0</v>
      </c>
      <c r="L15" s="169">
        <v>21</v>
      </c>
      <c r="M15" s="169">
        <f>G15*(1+L15/100)</f>
        <v>0</v>
      </c>
      <c r="N15" s="167">
        <v>0</v>
      </c>
      <c r="O15" s="167">
        <f>ROUND(E15*N15,2)</f>
        <v>0</v>
      </c>
      <c r="P15" s="167">
        <v>0</v>
      </c>
      <c r="Q15" s="167">
        <f>ROUND(E15*P15,2)</f>
        <v>0</v>
      </c>
      <c r="R15" s="169" t="s">
        <v>284</v>
      </c>
      <c r="S15" s="169" t="s">
        <v>234</v>
      </c>
      <c r="T15" s="170" t="s">
        <v>234</v>
      </c>
      <c r="U15" s="152">
        <v>0.187</v>
      </c>
      <c r="V15" s="152">
        <f>ROUND(E15*U15,2)</f>
        <v>269</v>
      </c>
      <c r="W15" s="152"/>
      <c r="X15" s="152" t="s">
        <v>285</v>
      </c>
      <c r="Y15" s="152" t="s">
        <v>236</v>
      </c>
      <c r="Z15" s="141"/>
      <c r="AA15" s="141"/>
      <c r="AB15" s="141"/>
      <c r="AC15" s="141"/>
      <c r="AD15" s="141"/>
      <c r="AE15" s="141"/>
      <c r="AF15" s="141"/>
      <c r="AG15" s="141" t="s">
        <v>286</v>
      </c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</row>
    <row r="16" spans="1:60" outlineLevel="2" x14ac:dyDescent="0.2">
      <c r="A16" s="148"/>
      <c r="B16" s="149"/>
      <c r="C16" s="265" t="s">
        <v>1299</v>
      </c>
      <c r="D16" s="266"/>
      <c r="E16" s="266"/>
      <c r="F16" s="266"/>
      <c r="G16" s="266"/>
      <c r="H16" s="152"/>
      <c r="I16" s="152"/>
      <c r="J16" s="152"/>
      <c r="K16" s="152"/>
      <c r="L16" s="152"/>
      <c r="M16" s="152"/>
      <c r="N16" s="151"/>
      <c r="O16" s="151"/>
      <c r="P16" s="151"/>
      <c r="Q16" s="151"/>
      <c r="R16" s="152"/>
      <c r="S16" s="152"/>
      <c r="T16" s="152"/>
      <c r="U16" s="152"/>
      <c r="V16" s="152"/>
      <c r="W16" s="152"/>
      <c r="X16" s="152"/>
      <c r="Y16" s="152"/>
      <c r="Z16" s="141"/>
      <c r="AA16" s="141"/>
      <c r="AB16" s="141"/>
      <c r="AC16" s="141"/>
      <c r="AD16" s="141"/>
      <c r="AE16" s="141"/>
      <c r="AF16" s="141"/>
      <c r="AG16" s="141" t="s">
        <v>239</v>
      </c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</row>
    <row r="17" spans="1:60" outlineLevel="2" x14ac:dyDescent="0.2">
      <c r="A17" s="148"/>
      <c r="B17" s="149"/>
      <c r="C17" s="182" t="s">
        <v>1300</v>
      </c>
      <c r="D17" s="154"/>
      <c r="E17" s="155"/>
      <c r="F17" s="152"/>
      <c r="G17" s="152"/>
      <c r="H17" s="152"/>
      <c r="I17" s="152"/>
      <c r="J17" s="152"/>
      <c r="K17" s="152"/>
      <c r="L17" s="152"/>
      <c r="M17" s="152"/>
      <c r="N17" s="151"/>
      <c r="O17" s="151"/>
      <c r="P17" s="151"/>
      <c r="Q17" s="151"/>
      <c r="R17" s="152"/>
      <c r="S17" s="152"/>
      <c r="T17" s="152"/>
      <c r="U17" s="152"/>
      <c r="V17" s="152"/>
      <c r="W17" s="152"/>
      <c r="X17" s="152"/>
      <c r="Y17" s="152"/>
      <c r="Z17" s="141"/>
      <c r="AA17" s="141"/>
      <c r="AB17" s="141"/>
      <c r="AC17" s="141"/>
      <c r="AD17" s="141"/>
      <c r="AE17" s="141"/>
      <c r="AF17" s="141"/>
      <c r="AG17" s="141" t="s">
        <v>241</v>
      </c>
      <c r="AH17" s="141">
        <v>0</v>
      </c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</row>
    <row r="18" spans="1:60" ht="22.5" outlineLevel="3" x14ac:dyDescent="0.2">
      <c r="A18" s="148"/>
      <c r="B18" s="149"/>
      <c r="C18" s="182" t="s">
        <v>1301</v>
      </c>
      <c r="D18" s="154"/>
      <c r="E18" s="155">
        <v>1438.5</v>
      </c>
      <c r="F18" s="152"/>
      <c r="G18" s="152"/>
      <c r="H18" s="152"/>
      <c r="I18" s="152"/>
      <c r="J18" s="152"/>
      <c r="K18" s="152"/>
      <c r="L18" s="152"/>
      <c r="M18" s="152"/>
      <c r="N18" s="151"/>
      <c r="O18" s="151"/>
      <c r="P18" s="151"/>
      <c r="Q18" s="151"/>
      <c r="R18" s="152"/>
      <c r="S18" s="152"/>
      <c r="T18" s="152"/>
      <c r="U18" s="152"/>
      <c r="V18" s="152"/>
      <c r="W18" s="152"/>
      <c r="X18" s="152"/>
      <c r="Y18" s="152"/>
      <c r="Z18" s="141"/>
      <c r="AA18" s="141"/>
      <c r="AB18" s="141"/>
      <c r="AC18" s="141"/>
      <c r="AD18" s="141"/>
      <c r="AE18" s="141"/>
      <c r="AF18" s="141"/>
      <c r="AG18" s="141" t="s">
        <v>241</v>
      </c>
      <c r="AH18" s="141">
        <v>0</v>
      </c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</row>
    <row r="19" spans="1:60" ht="22.5" outlineLevel="1" x14ac:dyDescent="0.2">
      <c r="A19" s="164">
        <v>4</v>
      </c>
      <c r="B19" s="165" t="s">
        <v>1302</v>
      </c>
      <c r="C19" s="181" t="s">
        <v>1303</v>
      </c>
      <c r="D19" s="166" t="s">
        <v>244</v>
      </c>
      <c r="E19" s="167">
        <v>1438.5</v>
      </c>
      <c r="F19" s="168"/>
      <c r="G19" s="169">
        <f>ROUND(E19*F19,2)</f>
        <v>0</v>
      </c>
      <c r="H19" s="168"/>
      <c r="I19" s="169">
        <f>ROUND(E19*H19,2)</f>
        <v>0</v>
      </c>
      <c r="J19" s="168"/>
      <c r="K19" s="169">
        <f>ROUND(E19*J19,2)</f>
        <v>0</v>
      </c>
      <c r="L19" s="169">
        <v>21</v>
      </c>
      <c r="M19" s="169">
        <f>G19*(1+L19/100)</f>
        <v>0</v>
      </c>
      <c r="N19" s="167">
        <v>0</v>
      </c>
      <c r="O19" s="167">
        <f>ROUND(E19*N19,2)</f>
        <v>0</v>
      </c>
      <c r="P19" s="167">
        <v>0</v>
      </c>
      <c r="Q19" s="167">
        <f>ROUND(E19*P19,2)</f>
        <v>0</v>
      </c>
      <c r="R19" s="169" t="s">
        <v>284</v>
      </c>
      <c r="S19" s="169" t="s">
        <v>234</v>
      </c>
      <c r="T19" s="170" t="s">
        <v>234</v>
      </c>
      <c r="U19" s="152">
        <v>5.8000000000000003E-2</v>
      </c>
      <c r="V19" s="152">
        <f>ROUND(E19*U19,2)</f>
        <v>83.43</v>
      </c>
      <c r="W19" s="152"/>
      <c r="X19" s="152" t="s">
        <v>285</v>
      </c>
      <c r="Y19" s="152" t="s">
        <v>236</v>
      </c>
      <c r="Z19" s="141"/>
      <c r="AA19" s="141"/>
      <c r="AB19" s="141"/>
      <c r="AC19" s="141"/>
      <c r="AD19" s="141"/>
      <c r="AE19" s="141"/>
      <c r="AF19" s="141"/>
      <c r="AG19" s="141" t="s">
        <v>286</v>
      </c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</row>
    <row r="20" spans="1:60" outlineLevel="2" x14ac:dyDescent="0.2">
      <c r="A20" s="148"/>
      <c r="B20" s="149"/>
      <c r="C20" s="265" t="s">
        <v>1299</v>
      </c>
      <c r="D20" s="266"/>
      <c r="E20" s="266"/>
      <c r="F20" s="266"/>
      <c r="G20" s="266"/>
      <c r="H20" s="152"/>
      <c r="I20" s="152"/>
      <c r="J20" s="152"/>
      <c r="K20" s="152"/>
      <c r="L20" s="152"/>
      <c r="M20" s="152"/>
      <c r="N20" s="151"/>
      <c r="O20" s="151"/>
      <c r="P20" s="151"/>
      <c r="Q20" s="151"/>
      <c r="R20" s="152"/>
      <c r="S20" s="152"/>
      <c r="T20" s="152"/>
      <c r="U20" s="152"/>
      <c r="V20" s="152"/>
      <c r="W20" s="152"/>
      <c r="X20" s="152"/>
      <c r="Y20" s="152"/>
      <c r="Z20" s="141"/>
      <c r="AA20" s="141"/>
      <c r="AB20" s="141"/>
      <c r="AC20" s="141"/>
      <c r="AD20" s="141"/>
      <c r="AE20" s="141"/>
      <c r="AF20" s="141"/>
      <c r="AG20" s="141" t="s">
        <v>239</v>
      </c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</row>
    <row r="21" spans="1:60" outlineLevel="1" x14ac:dyDescent="0.2">
      <c r="A21" s="164">
        <v>5</v>
      </c>
      <c r="B21" s="165" t="s">
        <v>1304</v>
      </c>
      <c r="C21" s="181" t="s">
        <v>1305</v>
      </c>
      <c r="D21" s="166" t="s">
        <v>244</v>
      </c>
      <c r="E21" s="167">
        <v>1438.5</v>
      </c>
      <c r="F21" s="168"/>
      <c r="G21" s="169">
        <f>ROUND(E21*F21,2)</f>
        <v>0</v>
      </c>
      <c r="H21" s="168"/>
      <c r="I21" s="169">
        <f>ROUND(E21*H21,2)</f>
        <v>0</v>
      </c>
      <c r="J21" s="168"/>
      <c r="K21" s="169">
        <f>ROUND(E21*J21,2)</f>
        <v>0</v>
      </c>
      <c r="L21" s="169">
        <v>21</v>
      </c>
      <c r="M21" s="169">
        <f>G21*(1+L21/100)</f>
        <v>0</v>
      </c>
      <c r="N21" s="167">
        <v>0</v>
      </c>
      <c r="O21" s="167">
        <f>ROUND(E21*N21,2)</f>
        <v>0</v>
      </c>
      <c r="P21" s="167">
        <v>0</v>
      </c>
      <c r="Q21" s="167">
        <f>ROUND(E21*P21,2)</f>
        <v>0</v>
      </c>
      <c r="R21" s="169" t="s">
        <v>284</v>
      </c>
      <c r="S21" s="169" t="s">
        <v>234</v>
      </c>
      <c r="T21" s="170" t="s">
        <v>234</v>
      </c>
      <c r="U21" s="152">
        <v>0.29399999999999998</v>
      </c>
      <c r="V21" s="152">
        <f>ROUND(E21*U21,2)</f>
        <v>422.92</v>
      </c>
      <c r="W21" s="152"/>
      <c r="X21" s="152" t="s">
        <v>285</v>
      </c>
      <c r="Y21" s="152" t="s">
        <v>236</v>
      </c>
      <c r="Z21" s="141"/>
      <c r="AA21" s="141"/>
      <c r="AB21" s="141"/>
      <c r="AC21" s="141"/>
      <c r="AD21" s="141"/>
      <c r="AE21" s="141"/>
      <c r="AF21" s="141"/>
      <c r="AG21" s="141" t="s">
        <v>286</v>
      </c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</row>
    <row r="22" spans="1:60" outlineLevel="2" x14ac:dyDescent="0.2">
      <c r="A22" s="148"/>
      <c r="B22" s="149"/>
      <c r="C22" s="265" t="s">
        <v>1299</v>
      </c>
      <c r="D22" s="266"/>
      <c r="E22" s="266"/>
      <c r="F22" s="266"/>
      <c r="G22" s="266"/>
      <c r="H22" s="152"/>
      <c r="I22" s="152"/>
      <c r="J22" s="152"/>
      <c r="K22" s="152"/>
      <c r="L22" s="152"/>
      <c r="M22" s="152"/>
      <c r="N22" s="151"/>
      <c r="O22" s="151"/>
      <c r="P22" s="151"/>
      <c r="Q22" s="151"/>
      <c r="R22" s="152"/>
      <c r="S22" s="152"/>
      <c r="T22" s="152"/>
      <c r="U22" s="152"/>
      <c r="V22" s="152"/>
      <c r="W22" s="152"/>
      <c r="X22" s="152"/>
      <c r="Y22" s="152"/>
      <c r="Z22" s="141"/>
      <c r="AA22" s="141"/>
      <c r="AB22" s="141"/>
      <c r="AC22" s="141"/>
      <c r="AD22" s="141"/>
      <c r="AE22" s="141"/>
      <c r="AF22" s="141"/>
      <c r="AG22" s="141" t="s">
        <v>239</v>
      </c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</row>
    <row r="23" spans="1:60" outlineLevel="2" x14ac:dyDescent="0.2">
      <c r="A23" s="148"/>
      <c r="B23" s="149"/>
      <c r="C23" s="182" t="s">
        <v>1300</v>
      </c>
      <c r="D23" s="154"/>
      <c r="E23" s="155"/>
      <c r="F23" s="152"/>
      <c r="G23" s="152"/>
      <c r="H23" s="152"/>
      <c r="I23" s="152"/>
      <c r="J23" s="152"/>
      <c r="K23" s="152"/>
      <c r="L23" s="152"/>
      <c r="M23" s="152"/>
      <c r="N23" s="151"/>
      <c r="O23" s="151"/>
      <c r="P23" s="151"/>
      <c r="Q23" s="151"/>
      <c r="R23" s="152"/>
      <c r="S23" s="152"/>
      <c r="T23" s="152"/>
      <c r="U23" s="152"/>
      <c r="V23" s="152"/>
      <c r="W23" s="152"/>
      <c r="X23" s="152"/>
      <c r="Y23" s="152"/>
      <c r="Z23" s="141"/>
      <c r="AA23" s="141"/>
      <c r="AB23" s="141"/>
      <c r="AC23" s="141"/>
      <c r="AD23" s="141"/>
      <c r="AE23" s="141"/>
      <c r="AF23" s="141"/>
      <c r="AG23" s="141" t="s">
        <v>241</v>
      </c>
      <c r="AH23" s="141">
        <v>0</v>
      </c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</row>
    <row r="24" spans="1:60" ht="22.5" outlineLevel="3" x14ac:dyDescent="0.2">
      <c r="A24" s="148"/>
      <c r="B24" s="149"/>
      <c r="C24" s="182" t="s">
        <v>1301</v>
      </c>
      <c r="D24" s="154"/>
      <c r="E24" s="155">
        <v>1438.5</v>
      </c>
      <c r="F24" s="152"/>
      <c r="G24" s="152"/>
      <c r="H24" s="152"/>
      <c r="I24" s="152"/>
      <c r="J24" s="152"/>
      <c r="K24" s="152"/>
      <c r="L24" s="152"/>
      <c r="M24" s="152"/>
      <c r="N24" s="151"/>
      <c r="O24" s="151"/>
      <c r="P24" s="151"/>
      <c r="Q24" s="151"/>
      <c r="R24" s="152"/>
      <c r="S24" s="152"/>
      <c r="T24" s="152"/>
      <c r="U24" s="152"/>
      <c r="V24" s="152"/>
      <c r="W24" s="152"/>
      <c r="X24" s="152"/>
      <c r="Y24" s="152"/>
      <c r="Z24" s="141"/>
      <c r="AA24" s="141"/>
      <c r="AB24" s="141"/>
      <c r="AC24" s="141"/>
      <c r="AD24" s="141"/>
      <c r="AE24" s="141"/>
      <c r="AF24" s="141"/>
      <c r="AG24" s="141" t="s">
        <v>241</v>
      </c>
      <c r="AH24" s="141">
        <v>0</v>
      </c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</row>
    <row r="25" spans="1:60" ht="22.5" outlineLevel="1" x14ac:dyDescent="0.2">
      <c r="A25" s="164">
        <v>6</v>
      </c>
      <c r="B25" s="165" t="s">
        <v>1306</v>
      </c>
      <c r="C25" s="181" t="s">
        <v>1307</v>
      </c>
      <c r="D25" s="166" t="s">
        <v>244</v>
      </c>
      <c r="E25" s="167">
        <v>1438.5</v>
      </c>
      <c r="F25" s="168"/>
      <c r="G25" s="169">
        <f>ROUND(E25*F25,2)</f>
        <v>0</v>
      </c>
      <c r="H25" s="168"/>
      <c r="I25" s="169">
        <f>ROUND(E25*H25,2)</f>
        <v>0</v>
      </c>
      <c r="J25" s="168"/>
      <c r="K25" s="169">
        <f>ROUND(E25*J25,2)</f>
        <v>0</v>
      </c>
      <c r="L25" s="169">
        <v>21</v>
      </c>
      <c r="M25" s="169">
        <f>G25*(1+L25/100)</f>
        <v>0</v>
      </c>
      <c r="N25" s="167">
        <v>0</v>
      </c>
      <c r="O25" s="167">
        <f>ROUND(E25*N25,2)</f>
        <v>0</v>
      </c>
      <c r="P25" s="167">
        <v>0</v>
      </c>
      <c r="Q25" s="167">
        <f>ROUND(E25*P25,2)</f>
        <v>0</v>
      </c>
      <c r="R25" s="169" t="s">
        <v>284</v>
      </c>
      <c r="S25" s="169" t="s">
        <v>234</v>
      </c>
      <c r="T25" s="170" t="s">
        <v>234</v>
      </c>
      <c r="U25" s="152">
        <v>8.1000000000000003E-2</v>
      </c>
      <c r="V25" s="152">
        <f>ROUND(E25*U25,2)</f>
        <v>116.52</v>
      </c>
      <c r="W25" s="152"/>
      <c r="X25" s="152" t="s">
        <v>285</v>
      </c>
      <c r="Y25" s="152" t="s">
        <v>236</v>
      </c>
      <c r="Z25" s="141"/>
      <c r="AA25" s="141"/>
      <c r="AB25" s="141"/>
      <c r="AC25" s="141"/>
      <c r="AD25" s="141"/>
      <c r="AE25" s="141"/>
      <c r="AF25" s="141"/>
      <c r="AG25" s="141" t="s">
        <v>286</v>
      </c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</row>
    <row r="26" spans="1:60" outlineLevel="2" x14ac:dyDescent="0.2">
      <c r="A26" s="148"/>
      <c r="B26" s="149"/>
      <c r="C26" s="265" t="s">
        <v>1299</v>
      </c>
      <c r="D26" s="266"/>
      <c r="E26" s="266"/>
      <c r="F26" s="266"/>
      <c r="G26" s="266"/>
      <c r="H26" s="152"/>
      <c r="I26" s="152"/>
      <c r="J26" s="152"/>
      <c r="K26" s="152"/>
      <c r="L26" s="152"/>
      <c r="M26" s="152"/>
      <c r="N26" s="151"/>
      <c r="O26" s="151"/>
      <c r="P26" s="151"/>
      <c r="Q26" s="151"/>
      <c r="R26" s="152"/>
      <c r="S26" s="152"/>
      <c r="T26" s="152"/>
      <c r="U26" s="152"/>
      <c r="V26" s="152"/>
      <c r="W26" s="152"/>
      <c r="X26" s="152"/>
      <c r="Y26" s="152"/>
      <c r="Z26" s="141"/>
      <c r="AA26" s="141"/>
      <c r="AB26" s="141"/>
      <c r="AC26" s="141"/>
      <c r="AD26" s="141"/>
      <c r="AE26" s="141"/>
      <c r="AF26" s="141"/>
      <c r="AG26" s="141" t="s">
        <v>239</v>
      </c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</row>
    <row r="27" spans="1:60" outlineLevel="1" x14ac:dyDescent="0.2">
      <c r="A27" s="164">
        <v>7</v>
      </c>
      <c r="B27" s="165" t="s">
        <v>1308</v>
      </c>
      <c r="C27" s="181" t="s">
        <v>1309</v>
      </c>
      <c r="D27" s="166" t="s">
        <v>244</v>
      </c>
      <c r="E27" s="167">
        <v>310.25</v>
      </c>
      <c r="F27" s="168"/>
      <c r="G27" s="169">
        <f>ROUND(E27*F27,2)</f>
        <v>0</v>
      </c>
      <c r="H27" s="168"/>
      <c r="I27" s="169">
        <f>ROUND(E27*H27,2)</f>
        <v>0</v>
      </c>
      <c r="J27" s="168"/>
      <c r="K27" s="169">
        <f>ROUND(E27*J27,2)</f>
        <v>0</v>
      </c>
      <c r="L27" s="169">
        <v>21</v>
      </c>
      <c r="M27" s="169">
        <f>G27*(1+L27/100)</f>
        <v>0</v>
      </c>
      <c r="N27" s="167">
        <v>0</v>
      </c>
      <c r="O27" s="167">
        <f>ROUND(E27*N27,2)</f>
        <v>0</v>
      </c>
      <c r="P27" s="167">
        <v>0</v>
      </c>
      <c r="Q27" s="167">
        <f>ROUND(E27*P27,2)</f>
        <v>0</v>
      </c>
      <c r="R27" s="169" t="s">
        <v>284</v>
      </c>
      <c r="S27" s="169" t="s">
        <v>234</v>
      </c>
      <c r="T27" s="170" t="s">
        <v>234</v>
      </c>
      <c r="U27" s="152">
        <v>0.12</v>
      </c>
      <c r="V27" s="152">
        <f>ROUND(E27*U27,2)</f>
        <v>37.229999999999997</v>
      </c>
      <c r="W27" s="152"/>
      <c r="X27" s="152" t="s">
        <v>285</v>
      </c>
      <c r="Y27" s="152" t="s">
        <v>236</v>
      </c>
      <c r="Z27" s="141"/>
      <c r="AA27" s="141"/>
      <c r="AB27" s="141"/>
      <c r="AC27" s="141"/>
      <c r="AD27" s="141"/>
      <c r="AE27" s="141"/>
      <c r="AF27" s="141"/>
      <c r="AG27" s="141" t="s">
        <v>286</v>
      </c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</row>
    <row r="28" spans="1:60" ht="33.75" outlineLevel="2" x14ac:dyDescent="0.2">
      <c r="A28" s="148"/>
      <c r="B28" s="149"/>
      <c r="C28" s="265" t="s">
        <v>1310</v>
      </c>
      <c r="D28" s="266"/>
      <c r="E28" s="266"/>
      <c r="F28" s="266"/>
      <c r="G28" s="266"/>
      <c r="H28" s="152"/>
      <c r="I28" s="152"/>
      <c r="J28" s="152"/>
      <c r="K28" s="152"/>
      <c r="L28" s="152"/>
      <c r="M28" s="152"/>
      <c r="N28" s="151"/>
      <c r="O28" s="151"/>
      <c r="P28" s="151"/>
      <c r="Q28" s="151"/>
      <c r="R28" s="152"/>
      <c r="S28" s="152"/>
      <c r="T28" s="152"/>
      <c r="U28" s="152"/>
      <c r="V28" s="152"/>
      <c r="W28" s="152"/>
      <c r="X28" s="152"/>
      <c r="Y28" s="152"/>
      <c r="Z28" s="141"/>
      <c r="AA28" s="141"/>
      <c r="AB28" s="141"/>
      <c r="AC28" s="141"/>
      <c r="AD28" s="141"/>
      <c r="AE28" s="141"/>
      <c r="AF28" s="141"/>
      <c r="AG28" s="141" t="s">
        <v>239</v>
      </c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71" t="str">
        <f>C28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28" s="141"/>
      <c r="BC28" s="141"/>
      <c r="BD28" s="141"/>
      <c r="BE28" s="141"/>
      <c r="BF28" s="141"/>
      <c r="BG28" s="141"/>
      <c r="BH28" s="141"/>
    </row>
    <row r="29" spans="1:60" outlineLevel="2" x14ac:dyDescent="0.2">
      <c r="A29" s="148"/>
      <c r="B29" s="149"/>
      <c r="C29" s="182" t="s">
        <v>1311</v>
      </c>
      <c r="D29" s="154"/>
      <c r="E29" s="155"/>
      <c r="F29" s="152"/>
      <c r="G29" s="152"/>
      <c r="H29" s="152"/>
      <c r="I29" s="152"/>
      <c r="J29" s="152"/>
      <c r="K29" s="152"/>
      <c r="L29" s="152"/>
      <c r="M29" s="152"/>
      <c r="N29" s="151"/>
      <c r="O29" s="151"/>
      <c r="P29" s="151"/>
      <c r="Q29" s="151"/>
      <c r="R29" s="152"/>
      <c r="S29" s="152"/>
      <c r="T29" s="152"/>
      <c r="U29" s="152"/>
      <c r="V29" s="152"/>
      <c r="W29" s="152"/>
      <c r="X29" s="152"/>
      <c r="Y29" s="152"/>
      <c r="Z29" s="141"/>
      <c r="AA29" s="141"/>
      <c r="AB29" s="141"/>
      <c r="AC29" s="141"/>
      <c r="AD29" s="141"/>
      <c r="AE29" s="141"/>
      <c r="AF29" s="141"/>
      <c r="AG29" s="141" t="s">
        <v>241</v>
      </c>
      <c r="AH29" s="141">
        <v>0</v>
      </c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</row>
    <row r="30" spans="1:60" outlineLevel="3" x14ac:dyDescent="0.2">
      <c r="A30" s="148"/>
      <c r="B30" s="149"/>
      <c r="C30" s="182" t="s">
        <v>1300</v>
      </c>
      <c r="D30" s="154"/>
      <c r="E30" s="155"/>
      <c r="F30" s="152"/>
      <c r="G30" s="152"/>
      <c r="H30" s="152"/>
      <c r="I30" s="152"/>
      <c r="J30" s="152"/>
      <c r="K30" s="152"/>
      <c r="L30" s="152"/>
      <c r="M30" s="152"/>
      <c r="N30" s="151"/>
      <c r="O30" s="151"/>
      <c r="P30" s="151"/>
      <c r="Q30" s="151"/>
      <c r="R30" s="152"/>
      <c r="S30" s="152"/>
      <c r="T30" s="152"/>
      <c r="U30" s="152"/>
      <c r="V30" s="152"/>
      <c r="W30" s="152"/>
      <c r="X30" s="152"/>
      <c r="Y30" s="152"/>
      <c r="Z30" s="141"/>
      <c r="AA30" s="141"/>
      <c r="AB30" s="141"/>
      <c r="AC30" s="141"/>
      <c r="AD30" s="141"/>
      <c r="AE30" s="141"/>
      <c r="AF30" s="141"/>
      <c r="AG30" s="141" t="s">
        <v>241</v>
      </c>
      <c r="AH30" s="141">
        <v>0</v>
      </c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</row>
    <row r="31" spans="1:60" outlineLevel="3" x14ac:dyDescent="0.2">
      <c r="A31" s="148"/>
      <c r="B31" s="149"/>
      <c r="C31" s="182" t="s">
        <v>1312</v>
      </c>
      <c r="D31" s="154"/>
      <c r="E31" s="155"/>
      <c r="F31" s="152"/>
      <c r="G31" s="152"/>
      <c r="H31" s="152"/>
      <c r="I31" s="152"/>
      <c r="J31" s="152"/>
      <c r="K31" s="152"/>
      <c r="L31" s="152"/>
      <c r="M31" s="152"/>
      <c r="N31" s="151"/>
      <c r="O31" s="151"/>
      <c r="P31" s="151"/>
      <c r="Q31" s="151"/>
      <c r="R31" s="152"/>
      <c r="S31" s="152"/>
      <c r="T31" s="152"/>
      <c r="U31" s="152"/>
      <c r="V31" s="152"/>
      <c r="W31" s="152"/>
      <c r="X31" s="152"/>
      <c r="Y31" s="152"/>
      <c r="Z31" s="141"/>
      <c r="AA31" s="141"/>
      <c r="AB31" s="141"/>
      <c r="AC31" s="141"/>
      <c r="AD31" s="141"/>
      <c r="AE31" s="141"/>
      <c r="AF31" s="141"/>
      <c r="AG31" s="141" t="s">
        <v>241</v>
      </c>
      <c r="AH31" s="141">
        <v>0</v>
      </c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</row>
    <row r="32" spans="1:60" ht="22.5" outlineLevel="3" x14ac:dyDescent="0.2">
      <c r="A32" s="148"/>
      <c r="B32" s="149"/>
      <c r="C32" s="182" t="s">
        <v>1313</v>
      </c>
      <c r="D32" s="154"/>
      <c r="E32" s="155">
        <v>108</v>
      </c>
      <c r="F32" s="152"/>
      <c r="G32" s="152"/>
      <c r="H32" s="152"/>
      <c r="I32" s="152"/>
      <c r="J32" s="152"/>
      <c r="K32" s="152"/>
      <c r="L32" s="152"/>
      <c r="M32" s="152"/>
      <c r="N32" s="151"/>
      <c r="O32" s="151"/>
      <c r="P32" s="151"/>
      <c r="Q32" s="151"/>
      <c r="R32" s="152"/>
      <c r="S32" s="152"/>
      <c r="T32" s="152"/>
      <c r="U32" s="152"/>
      <c r="V32" s="152"/>
      <c r="W32" s="152"/>
      <c r="X32" s="152"/>
      <c r="Y32" s="152"/>
      <c r="Z32" s="141"/>
      <c r="AA32" s="141"/>
      <c r="AB32" s="141"/>
      <c r="AC32" s="141"/>
      <c r="AD32" s="141"/>
      <c r="AE32" s="141"/>
      <c r="AF32" s="141"/>
      <c r="AG32" s="141" t="s">
        <v>241</v>
      </c>
      <c r="AH32" s="141">
        <v>0</v>
      </c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</row>
    <row r="33" spans="1:60" outlineLevel="3" x14ac:dyDescent="0.2">
      <c r="A33" s="148"/>
      <c r="B33" s="149"/>
      <c r="C33" s="182" t="s">
        <v>1314</v>
      </c>
      <c r="D33" s="154"/>
      <c r="E33" s="155"/>
      <c r="F33" s="152"/>
      <c r="G33" s="152"/>
      <c r="H33" s="152"/>
      <c r="I33" s="152"/>
      <c r="J33" s="152"/>
      <c r="K33" s="152"/>
      <c r="L33" s="152"/>
      <c r="M33" s="152"/>
      <c r="N33" s="151"/>
      <c r="O33" s="151"/>
      <c r="P33" s="151"/>
      <c r="Q33" s="151"/>
      <c r="R33" s="152"/>
      <c r="S33" s="152"/>
      <c r="T33" s="152"/>
      <c r="U33" s="152"/>
      <c r="V33" s="152"/>
      <c r="W33" s="152"/>
      <c r="X33" s="152"/>
      <c r="Y33" s="152"/>
      <c r="Z33" s="141"/>
      <c r="AA33" s="141"/>
      <c r="AB33" s="141"/>
      <c r="AC33" s="141"/>
      <c r="AD33" s="141"/>
      <c r="AE33" s="141"/>
      <c r="AF33" s="141"/>
      <c r="AG33" s="141" t="s">
        <v>241</v>
      </c>
      <c r="AH33" s="141">
        <v>0</v>
      </c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</row>
    <row r="34" spans="1:60" ht="22.5" outlineLevel="3" x14ac:dyDescent="0.2">
      <c r="A34" s="148"/>
      <c r="B34" s="149"/>
      <c r="C34" s="182" t="s">
        <v>1315</v>
      </c>
      <c r="D34" s="154"/>
      <c r="E34" s="155">
        <v>5.625</v>
      </c>
      <c r="F34" s="152"/>
      <c r="G34" s="152"/>
      <c r="H34" s="152"/>
      <c r="I34" s="152"/>
      <c r="J34" s="152"/>
      <c r="K34" s="152"/>
      <c r="L34" s="152"/>
      <c r="M34" s="152"/>
      <c r="N34" s="151"/>
      <c r="O34" s="151"/>
      <c r="P34" s="151"/>
      <c r="Q34" s="151"/>
      <c r="R34" s="152"/>
      <c r="S34" s="152"/>
      <c r="T34" s="152"/>
      <c r="U34" s="152"/>
      <c r="V34" s="152"/>
      <c r="W34" s="152"/>
      <c r="X34" s="152"/>
      <c r="Y34" s="152"/>
      <c r="Z34" s="141"/>
      <c r="AA34" s="141"/>
      <c r="AB34" s="141"/>
      <c r="AC34" s="141"/>
      <c r="AD34" s="141"/>
      <c r="AE34" s="141"/>
      <c r="AF34" s="141"/>
      <c r="AG34" s="141" t="s">
        <v>241</v>
      </c>
      <c r="AH34" s="141">
        <v>0</v>
      </c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</row>
    <row r="35" spans="1:60" outlineLevel="3" x14ac:dyDescent="0.2">
      <c r="A35" s="148"/>
      <c r="B35" s="149"/>
      <c r="C35" s="182" t="s">
        <v>1316</v>
      </c>
      <c r="D35" s="154"/>
      <c r="E35" s="155"/>
      <c r="F35" s="152"/>
      <c r="G35" s="152"/>
      <c r="H35" s="152"/>
      <c r="I35" s="152"/>
      <c r="J35" s="152"/>
      <c r="K35" s="152"/>
      <c r="L35" s="152"/>
      <c r="M35" s="152"/>
      <c r="N35" s="151"/>
      <c r="O35" s="151"/>
      <c r="P35" s="151"/>
      <c r="Q35" s="151"/>
      <c r="R35" s="152"/>
      <c r="S35" s="152"/>
      <c r="T35" s="152"/>
      <c r="U35" s="152"/>
      <c r="V35" s="152"/>
      <c r="W35" s="152"/>
      <c r="X35" s="152"/>
      <c r="Y35" s="152"/>
      <c r="Z35" s="141"/>
      <c r="AA35" s="141"/>
      <c r="AB35" s="141"/>
      <c r="AC35" s="141"/>
      <c r="AD35" s="141"/>
      <c r="AE35" s="141"/>
      <c r="AF35" s="141"/>
      <c r="AG35" s="141" t="s">
        <v>241</v>
      </c>
      <c r="AH35" s="141">
        <v>0</v>
      </c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</row>
    <row r="36" spans="1:60" ht="22.5" outlineLevel="3" x14ac:dyDescent="0.2">
      <c r="A36" s="148"/>
      <c r="B36" s="149"/>
      <c r="C36" s="182" t="s">
        <v>1317</v>
      </c>
      <c r="D36" s="154"/>
      <c r="E36" s="155">
        <v>8.71875</v>
      </c>
      <c r="F36" s="152"/>
      <c r="G36" s="152"/>
      <c r="H36" s="152"/>
      <c r="I36" s="152"/>
      <c r="J36" s="152"/>
      <c r="K36" s="152"/>
      <c r="L36" s="152"/>
      <c r="M36" s="152"/>
      <c r="N36" s="151"/>
      <c r="O36" s="151"/>
      <c r="P36" s="151"/>
      <c r="Q36" s="151"/>
      <c r="R36" s="152"/>
      <c r="S36" s="152"/>
      <c r="T36" s="152"/>
      <c r="U36" s="152"/>
      <c r="V36" s="152"/>
      <c r="W36" s="152"/>
      <c r="X36" s="152"/>
      <c r="Y36" s="152"/>
      <c r="Z36" s="141"/>
      <c r="AA36" s="141"/>
      <c r="AB36" s="141"/>
      <c r="AC36" s="141"/>
      <c r="AD36" s="141"/>
      <c r="AE36" s="141"/>
      <c r="AF36" s="141"/>
      <c r="AG36" s="141" t="s">
        <v>241</v>
      </c>
      <c r="AH36" s="141">
        <v>0</v>
      </c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</row>
    <row r="37" spans="1:60" outlineLevel="3" x14ac:dyDescent="0.2">
      <c r="A37" s="148"/>
      <c r="B37" s="149"/>
      <c r="C37" s="182" t="s">
        <v>1318</v>
      </c>
      <c r="D37" s="154"/>
      <c r="E37" s="155"/>
      <c r="F37" s="152"/>
      <c r="G37" s="152"/>
      <c r="H37" s="152"/>
      <c r="I37" s="152"/>
      <c r="J37" s="152"/>
      <c r="K37" s="152"/>
      <c r="L37" s="152"/>
      <c r="M37" s="152"/>
      <c r="N37" s="151"/>
      <c r="O37" s="151"/>
      <c r="P37" s="151"/>
      <c r="Q37" s="151"/>
      <c r="R37" s="152"/>
      <c r="S37" s="152"/>
      <c r="T37" s="152"/>
      <c r="U37" s="152"/>
      <c r="V37" s="152"/>
      <c r="W37" s="152"/>
      <c r="X37" s="152"/>
      <c r="Y37" s="152"/>
      <c r="Z37" s="141"/>
      <c r="AA37" s="141"/>
      <c r="AB37" s="141"/>
      <c r="AC37" s="141"/>
      <c r="AD37" s="141"/>
      <c r="AE37" s="141"/>
      <c r="AF37" s="141"/>
      <c r="AG37" s="141" t="s">
        <v>241</v>
      </c>
      <c r="AH37" s="141">
        <v>0</v>
      </c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</row>
    <row r="38" spans="1:60" ht="22.5" outlineLevel="3" x14ac:dyDescent="0.2">
      <c r="A38" s="148"/>
      <c r="B38" s="149"/>
      <c r="C38" s="182" t="s">
        <v>1319</v>
      </c>
      <c r="D38" s="154"/>
      <c r="E38" s="155">
        <v>12.09375</v>
      </c>
      <c r="F38" s="152"/>
      <c r="G38" s="152"/>
      <c r="H38" s="152"/>
      <c r="I38" s="152"/>
      <c r="J38" s="152"/>
      <c r="K38" s="152"/>
      <c r="L38" s="152"/>
      <c r="M38" s="152"/>
      <c r="N38" s="151"/>
      <c r="O38" s="151"/>
      <c r="P38" s="151"/>
      <c r="Q38" s="151"/>
      <c r="R38" s="152"/>
      <c r="S38" s="152"/>
      <c r="T38" s="152"/>
      <c r="U38" s="152"/>
      <c r="V38" s="152"/>
      <c r="W38" s="152"/>
      <c r="X38" s="152"/>
      <c r="Y38" s="152"/>
      <c r="Z38" s="141"/>
      <c r="AA38" s="141"/>
      <c r="AB38" s="141"/>
      <c r="AC38" s="141"/>
      <c r="AD38" s="141"/>
      <c r="AE38" s="141"/>
      <c r="AF38" s="141"/>
      <c r="AG38" s="141" t="s">
        <v>241</v>
      </c>
      <c r="AH38" s="141">
        <v>0</v>
      </c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/>
      <c r="BG38" s="141"/>
      <c r="BH38" s="141"/>
    </row>
    <row r="39" spans="1:60" outlineLevel="3" x14ac:dyDescent="0.2">
      <c r="A39" s="148"/>
      <c r="B39" s="149"/>
      <c r="C39" s="182" t="s">
        <v>1320</v>
      </c>
      <c r="D39" s="154"/>
      <c r="E39" s="155"/>
      <c r="F39" s="152"/>
      <c r="G39" s="152"/>
      <c r="H39" s="152"/>
      <c r="I39" s="152"/>
      <c r="J39" s="152"/>
      <c r="K39" s="152"/>
      <c r="L39" s="152"/>
      <c r="M39" s="152"/>
      <c r="N39" s="151"/>
      <c r="O39" s="151"/>
      <c r="P39" s="151"/>
      <c r="Q39" s="151"/>
      <c r="R39" s="152"/>
      <c r="S39" s="152"/>
      <c r="T39" s="152"/>
      <c r="U39" s="152"/>
      <c r="V39" s="152"/>
      <c r="W39" s="152"/>
      <c r="X39" s="152"/>
      <c r="Y39" s="152"/>
      <c r="Z39" s="141"/>
      <c r="AA39" s="141"/>
      <c r="AB39" s="141"/>
      <c r="AC39" s="141"/>
      <c r="AD39" s="141"/>
      <c r="AE39" s="141"/>
      <c r="AF39" s="141"/>
      <c r="AG39" s="141" t="s">
        <v>241</v>
      </c>
      <c r="AH39" s="141">
        <v>0</v>
      </c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1"/>
      <c r="BH39" s="141"/>
    </row>
    <row r="40" spans="1:60" ht="22.5" outlineLevel="3" x14ac:dyDescent="0.2">
      <c r="A40" s="148"/>
      <c r="B40" s="149"/>
      <c r="C40" s="182" t="s">
        <v>1321</v>
      </c>
      <c r="D40" s="154"/>
      <c r="E40" s="155">
        <v>16.875</v>
      </c>
      <c r="F40" s="152"/>
      <c r="G40" s="152"/>
      <c r="H40" s="152"/>
      <c r="I40" s="152"/>
      <c r="J40" s="152"/>
      <c r="K40" s="152"/>
      <c r="L40" s="152"/>
      <c r="M40" s="152"/>
      <c r="N40" s="151"/>
      <c r="O40" s="151"/>
      <c r="P40" s="151"/>
      <c r="Q40" s="151"/>
      <c r="R40" s="152"/>
      <c r="S40" s="152"/>
      <c r="T40" s="152"/>
      <c r="U40" s="152"/>
      <c r="V40" s="152"/>
      <c r="W40" s="152"/>
      <c r="X40" s="152"/>
      <c r="Y40" s="152"/>
      <c r="Z40" s="141"/>
      <c r="AA40" s="141"/>
      <c r="AB40" s="141"/>
      <c r="AC40" s="141"/>
      <c r="AD40" s="141"/>
      <c r="AE40" s="141"/>
      <c r="AF40" s="141"/>
      <c r="AG40" s="141" t="s">
        <v>241</v>
      </c>
      <c r="AH40" s="141">
        <v>0</v>
      </c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1"/>
      <c r="BH40" s="141"/>
    </row>
    <row r="41" spans="1:60" outlineLevel="3" x14ac:dyDescent="0.2">
      <c r="A41" s="148"/>
      <c r="B41" s="149"/>
      <c r="C41" s="182" t="s">
        <v>1322</v>
      </c>
      <c r="D41" s="154"/>
      <c r="E41" s="155"/>
      <c r="F41" s="152"/>
      <c r="G41" s="152"/>
      <c r="H41" s="152"/>
      <c r="I41" s="152"/>
      <c r="J41" s="152"/>
      <c r="K41" s="152"/>
      <c r="L41" s="152"/>
      <c r="M41" s="152"/>
      <c r="N41" s="151"/>
      <c r="O41" s="151"/>
      <c r="P41" s="151"/>
      <c r="Q41" s="151"/>
      <c r="R41" s="152"/>
      <c r="S41" s="152"/>
      <c r="T41" s="152"/>
      <c r="U41" s="152"/>
      <c r="V41" s="152"/>
      <c r="W41" s="152"/>
      <c r="X41" s="152"/>
      <c r="Y41" s="152"/>
      <c r="Z41" s="141"/>
      <c r="AA41" s="141"/>
      <c r="AB41" s="141"/>
      <c r="AC41" s="141"/>
      <c r="AD41" s="141"/>
      <c r="AE41" s="141"/>
      <c r="AF41" s="141"/>
      <c r="AG41" s="141" t="s">
        <v>241</v>
      </c>
      <c r="AH41" s="141">
        <v>0</v>
      </c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/>
      <c r="BG41" s="141"/>
      <c r="BH41" s="141"/>
    </row>
    <row r="42" spans="1:60" ht="22.5" outlineLevel="3" x14ac:dyDescent="0.2">
      <c r="A42" s="148"/>
      <c r="B42" s="149"/>
      <c r="C42" s="182" t="s">
        <v>1323</v>
      </c>
      <c r="D42" s="154"/>
      <c r="E42" s="155">
        <v>19.743749999999999</v>
      </c>
      <c r="F42" s="152"/>
      <c r="G42" s="152"/>
      <c r="H42" s="152"/>
      <c r="I42" s="152"/>
      <c r="J42" s="152"/>
      <c r="K42" s="152"/>
      <c r="L42" s="152"/>
      <c r="M42" s="152"/>
      <c r="N42" s="151"/>
      <c r="O42" s="151"/>
      <c r="P42" s="151"/>
      <c r="Q42" s="151"/>
      <c r="R42" s="152"/>
      <c r="S42" s="152"/>
      <c r="T42" s="152"/>
      <c r="U42" s="152"/>
      <c r="V42" s="152"/>
      <c r="W42" s="152"/>
      <c r="X42" s="152"/>
      <c r="Y42" s="152"/>
      <c r="Z42" s="141"/>
      <c r="AA42" s="141"/>
      <c r="AB42" s="141"/>
      <c r="AC42" s="141"/>
      <c r="AD42" s="141"/>
      <c r="AE42" s="141"/>
      <c r="AF42" s="141"/>
      <c r="AG42" s="141" t="s">
        <v>241</v>
      </c>
      <c r="AH42" s="141">
        <v>0</v>
      </c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1"/>
      <c r="BH42" s="141"/>
    </row>
    <row r="43" spans="1:60" outlineLevel="3" x14ac:dyDescent="0.2">
      <c r="A43" s="148"/>
      <c r="B43" s="149"/>
      <c r="C43" s="182" t="s">
        <v>1324</v>
      </c>
      <c r="D43" s="154"/>
      <c r="E43" s="155"/>
      <c r="F43" s="152"/>
      <c r="G43" s="152"/>
      <c r="H43" s="152"/>
      <c r="I43" s="152"/>
      <c r="J43" s="152"/>
      <c r="K43" s="152"/>
      <c r="L43" s="152"/>
      <c r="M43" s="152"/>
      <c r="N43" s="151"/>
      <c r="O43" s="151"/>
      <c r="P43" s="151"/>
      <c r="Q43" s="151"/>
      <c r="R43" s="152"/>
      <c r="S43" s="152"/>
      <c r="T43" s="152"/>
      <c r="U43" s="152"/>
      <c r="V43" s="152"/>
      <c r="W43" s="152"/>
      <c r="X43" s="152"/>
      <c r="Y43" s="152"/>
      <c r="Z43" s="141"/>
      <c r="AA43" s="141"/>
      <c r="AB43" s="141"/>
      <c r="AC43" s="141"/>
      <c r="AD43" s="141"/>
      <c r="AE43" s="141"/>
      <c r="AF43" s="141"/>
      <c r="AG43" s="141" t="s">
        <v>241</v>
      </c>
      <c r="AH43" s="141">
        <v>0</v>
      </c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</row>
    <row r="44" spans="1:60" outlineLevel="3" x14ac:dyDescent="0.2">
      <c r="A44" s="148"/>
      <c r="B44" s="149"/>
      <c r="C44" s="190" t="s">
        <v>1325</v>
      </c>
      <c r="D44" s="188"/>
      <c r="E44" s="189">
        <v>171.05625000000001</v>
      </c>
      <c r="F44" s="152"/>
      <c r="G44" s="152"/>
      <c r="H44" s="152"/>
      <c r="I44" s="152"/>
      <c r="J44" s="152"/>
      <c r="K44" s="152"/>
      <c r="L44" s="152"/>
      <c r="M44" s="152"/>
      <c r="N44" s="151"/>
      <c r="O44" s="151"/>
      <c r="P44" s="151"/>
      <c r="Q44" s="151"/>
      <c r="R44" s="152"/>
      <c r="S44" s="152"/>
      <c r="T44" s="152"/>
      <c r="U44" s="152"/>
      <c r="V44" s="152"/>
      <c r="W44" s="152"/>
      <c r="X44" s="152"/>
      <c r="Y44" s="152"/>
      <c r="Z44" s="141"/>
      <c r="AA44" s="141"/>
      <c r="AB44" s="141"/>
      <c r="AC44" s="141"/>
      <c r="AD44" s="141"/>
      <c r="AE44" s="141"/>
      <c r="AF44" s="141"/>
      <c r="AG44" s="141" t="s">
        <v>241</v>
      </c>
      <c r="AH44" s="141">
        <v>1</v>
      </c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/>
      <c r="BG44" s="141"/>
      <c r="BH44" s="141"/>
    </row>
    <row r="45" spans="1:60" outlineLevel="3" x14ac:dyDescent="0.2">
      <c r="A45" s="148"/>
      <c r="B45" s="149"/>
      <c r="C45" s="182" t="s">
        <v>1326</v>
      </c>
      <c r="D45" s="154"/>
      <c r="E45" s="155"/>
      <c r="F45" s="152"/>
      <c r="G45" s="152"/>
      <c r="H45" s="152"/>
      <c r="I45" s="152"/>
      <c r="J45" s="152"/>
      <c r="K45" s="152"/>
      <c r="L45" s="152"/>
      <c r="M45" s="152"/>
      <c r="N45" s="151"/>
      <c r="O45" s="151"/>
      <c r="P45" s="151"/>
      <c r="Q45" s="151"/>
      <c r="R45" s="152"/>
      <c r="S45" s="152"/>
      <c r="T45" s="152"/>
      <c r="U45" s="152"/>
      <c r="V45" s="152"/>
      <c r="W45" s="152"/>
      <c r="X45" s="152"/>
      <c r="Y45" s="152"/>
      <c r="Z45" s="141"/>
      <c r="AA45" s="141"/>
      <c r="AB45" s="141"/>
      <c r="AC45" s="141"/>
      <c r="AD45" s="141"/>
      <c r="AE45" s="141"/>
      <c r="AF45" s="141"/>
      <c r="AG45" s="141" t="s">
        <v>241</v>
      </c>
      <c r="AH45" s="141">
        <v>0</v>
      </c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/>
      <c r="BG45" s="141"/>
      <c r="BH45" s="141"/>
    </row>
    <row r="46" spans="1:60" ht="22.5" outlineLevel="3" x14ac:dyDescent="0.2">
      <c r="A46" s="148"/>
      <c r="B46" s="149"/>
      <c r="C46" s="182" t="s">
        <v>1327</v>
      </c>
      <c r="D46" s="154"/>
      <c r="E46" s="155">
        <v>32.3125</v>
      </c>
      <c r="F46" s="152"/>
      <c r="G46" s="152"/>
      <c r="H46" s="152"/>
      <c r="I46" s="152"/>
      <c r="J46" s="152"/>
      <c r="K46" s="152"/>
      <c r="L46" s="152"/>
      <c r="M46" s="152"/>
      <c r="N46" s="151"/>
      <c r="O46" s="151"/>
      <c r="P46" s="151"/>
      <c r="Q46" s="151"/>
      <c r="R46" s="152"/>
      <c r="S46" s="152"/>
      <c r="T46" s="152"/>
      <c r="U46" s="152"/>
      <c r="V46" s="152"/>
      <c r="W46" s="152"/>
      <c r="X46" s="152"/>
      <c r="Y46" s="152"/>
      <c r="Z46" s="141"/>
      <c r="AA46" s="141"/>
      <c r="AB46" s="141"/>
      <c r="AC46" s="141"/>
      <c r="AD46" s="141"/>
      <c r="AE46" s="141"/>
      <c r="AF46" s="141"/>
      <c r="AG46" s="141" t="s">
        <v>241</v>
      </c>
      <c r="AH46" s="141">
        <v>0</v>
      </c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</row>
    <row r="47" spans="1:60" outlineLevel="3" x14ac:dyDescent="0.2">
      <c r="A47" s="148"/>
      <c r="B47" s="149"/>
      <c r="C47" s="182" t="s">
        <v>1328</v>
      </c>
      <c r="D47" s="154"/>
      <c r="E47" s="155"/>
      <c r="F47" s="152"/>
      <c r="G47" s="152"/>
      <c r="H47" s="152"/>
      <c r="I47" s="152"/>
      <c r="J47" s="152"/>
      <c r="K47" s="152"/>
      <c r="L47" s="152"/>
      <c r="M47" s="152"/>
      <c r="N47" s="151"/>
      <c r="O47" s="151"/>
      <c r="P47" s="151"/>
      <c r="Q47" s="151"/>
      <c r="R47" s="152"/>
      <c r="S47" s="152"/>
      <c r="T47" s="152"/>
      <c r="U47" s="152"/>
      <c r="V47" s="152"/>
      <c r="W47" s="152"/>
      <c r="X47" s="152"/>
      <c r="Y47" s="152"/>
      <c r="Z47" s="141"/>
      <c r="AA47" s="141"/>
      <c r="AB47" s="141"/>
      <c r="AC47" s="141"/>
      <c r="AD47" s="141"/>
      <c r="AE47" s="141"/>
      <c r="AF47" s="141"/>
      <c r="AG47" s="141" t="s">
        <v>241</v>
      </c>
      <c r="AH47" s="141">
        <v>0</v>
      </c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</row>
    <row r="48" spans="1:60" ht="22.5" outlineLevel="3" x14ac:dyDescent="0.2">
      <c r="A48" s="148"/>
      <c r="B48" s="149"/>
      <c r="C48" s="182" t="s">
        <v>1329</v>
      </c>
      <c r="D48" s="154"/>
      <c r="E48" s="155">
        <v>17.493749999999999</v>
      </c>
      <c r="F48" s="152"/>
      <c r="G48" s="152"/>
      <c r="H48" s="152"/>
      <c r="I48" s="152"/>
      <c r="J48" s="152"/>
      <c r="K48" s="152"/>
      <c r="L48" s="152"/>
      <c r="M48" s="152"/>
      <c r="N48" s="151"/>
      <c r="O48" s="151"/>
      <c r="P48" s="151"/>
      <c r="Q48" s="151"/>
      <c r="R48" s="152"/>
      <c r="S48" s="152"/>
      <c r="T48" s="152"/>
      <c r="U48" s="152"/>
      <c r="V48" s="152"/>
      <c r="W48" s="152"/>
      <c r="X48" s="152"/>
      <c r="Y48" s="152"/>
      <c r="Z48" s="141"/>
      <c r="AA48" s="141"/>
      <c r="AB48" s="141"/>
      <c r="AC48" s="141"/>
      <c r="AD48" s="141"/>
      <c r="AE48" s="141"/>
      <c r="AF48" s="141"/>
      <c r="AG48" s="141" t="s">
        <v>241</v>
      </c>
      <c r="AH48" s="141">
        <v>0</v>
      </c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</row>
    <row r="49" spans="1:60" outlineLevel="3" x14ac:dyDescent="0.2">
      <c r="A49" s="148"/>
      <c r="B49" s="149"/>
      <c r="C49" s="182" t="s">
        <v>1330</v>
      </c>
      <c r="D49" s="154"/>
      <c r="E49" s="155"/>
      <c r="F49" s="152"/>
      <c r="G49" s="152"/>
      <c r="H49" s="152"/>
      <c r="I49" s="152"/>
      <c r="J49" s="152"/>
      <c r="K49" s="152"/>
      <c r="L49" s="152"/>
      <c r="M49" s="152"/>
      <c r="N49" s="151"/>
      <c r="O49" s="151"/>
      <c r="P49" s="151"/>
      <c r="Q49" s="151"/>
      <c r="R49" s="152"/>
      <c r="S49" s="152"/>
      <c r="T49" s="152"/>
      <c r="U49" s="152"/>
      <c r="V49" s="152"/>
      <c r="W49" s="152"/>
      <c r="X49" s="152"/>
      <c r="Y49" s="152"/>
      <c r="Z49" s="141"/>
      <c r="AA49" s="141"/>
      <c r="AB49" s="141"/>
      <c r="AC49" s="141"/>
      <c r="AD49" s="141"/>
      <c r="AE49" s="141"/>
      <c r="AF49" s="141"/>
      <c r="AG49" s="141" t="s">
        <v>241</v>
      </c>
      <c r="AH49" s="141">
        <v>0</v>
      </c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</row>
    <row r="50" spans="1:60" ht="22.5" outlineLevel="3" x14ac:dyDescent="0.2">
      <c r="A50" s="148"/>
      <c r="B50" s="149"/>
      <c r="C50" s="182" t="s">
        <v>1331</v>
      </c>
      <c r="D50" s="154"/>
      <c r="E50" s="155">
        <v>2.4500000000000002</v>
      </c>
      <c r="F50" s="152"/>
      <c r="G50" s="152"/>
      <c r="H50" s="152"/>
      <c r="I50" s="152"/>
      <c r="J50" s="152"/>
      <c r="K50" s="152"/>
      <c r="L50" s="152"/>
      <c r="M50" s="152"/>
      <c r="N50" s="151"/>
      <c r="O50" s="151"/>
      <c r="P50" s="151"/>
      <c r="Q50" s="151"/>
      <c r="R50" s="152"/>
      <c r="S50" s="152"/>
      <c r="T50" s="152"/>
      <c r="U50" s="152"/>
      <c r="V50" s="152"/>
      <c r="W50" s="152"/>
      <c r="X50" s="152"/>
      <c r="Y50" s="152"/>
      <c r="Z50" s="141"/>
      <c r="AA50" s="141"/>
      <c r="AB50" s="141"/>
      <c r="AC50" s="141"/>
      <c r="AD50" s="141"/>
      <c r="AE50" s="141"/>
      <c r="AF50" s="141"/>
      <c r="AG50" s="141" t="s">
        <v>241</v>
      </c>
      <c r="AH50" s="141">
        <v>0</v>
      </c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</row>
    <row r="51" spans="1:60" outlineLevel="3" x14ac:dyDescent="0.2">
      <c r="A51" s="148"/>
      <c r="B51" s="149"/>
      <c r="C51" s="182" t="s">
        <v>1332</v>
      </c>
      <c r="D51" s="154"/>
      <c r="E51" s="155"/>
      <c r="F51" s="152"/>
      <c r="G51" s="152"/>
      <c r="H51" s="152"/>
      <c r="I51" s="152"/>
      <c r="J51" s="152"/>
      <c r="K51" s="152"/>
      <c r="L51" s="152"/>
      <c r="M51" s="152"/>
      <c r="N51" s="151"/>
      <c r="O51" s="151"/>
      <c r="P51" s="151"/>
      <c r="Q51" s="151"/>
      <c r="R51" s="152"/>
      <c r="S51" s="152"/>
      <c r="T51" s="152"/>
      <c r="U51" s="152"/>
      <c r="V51" s="152"/>
      <c r="W51" s="152"/>
      <c r="X51" s="152"/>
      <c r="Y51" s="152"/>
      <c r="Z51" s="141"/>
      <c r="AA51" s="141"/>
      <c r="AB51" s="141"/>
      <c r="AC51" s="141"/>
      <c r="AD51" s="141"/>
      <c r="AE51" s="141"/>
      <c r="AF51" s="141"/>
      <c r="AG51" s="141" t="s">
        <v>241</v>
      </c>
      <c r="AH51" s="141">
        <v>0</v>
      </c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</row>
    <row r="52" spans="1:60" ht="22.5" outlineLevel="3" x14ac:dyDescent="0.2">
      <c r="A52" s="148"/>
      <c r="B52" s="149"/>
      <c r="C52" s="182" t="s">
        <v>1333</v>
      </c>
      <c r="D52" s="154"/>
      <c r="E52" s="155">
        <v>3.5437500000000002</v>
      </c>
      <c r="F52" s="152"/>
      <c r="G52" s="152"/>
      <c r="H52" s="152"/>
      <c r="I52" s="152"/>
      <c r="J52" s="152"/>
      <c r="K52" s="152"/>
      <c r="L52" s="152"/>
      <c r="M52" s="152"/>
      <c r="N52" s="151"/>
      <c r="O52" s="151"/>
      <c r="P52" s="151"/>
      <c r="Q52" s="151"/>
      <c r="R52" s="152"/>
      <c r="S52" s="152"/>
      <c r="T52" s="152"/>
      <c r="U52" s="152"/>
      <c r="V52" s="152"/>
      <c r="W52" s="152"/>
      <c r="X52" s="152"/>
      <c r="Y52" s="152"/>
      <c r="Z52" s="141"/>
      <c r="AA52" s="141"/>
      <c r="AB52" s="141"/>
      <c r="AC52" s="141"/>
      <c r="AD52" s="141"/>
      <c r="AE52" s="141"/>
      <c r="AF52" s="141"/>
      <c r="AG52" s="141" t="s">
        <v>241</v>
      </c>
      <c r="AH52" s="141">
        <v>0</v>
      </c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</row>
    <row r="53" spans="1:60" outlineLevel="3" x14ac:dyDescent="0.2">
      <c r="A53" s="148"/>
      <c r="B53" s="149"/>
      <c r="C53" s="182" t="s">
        <v>1334</v>
      </c>
      <c r="D53" s="154"/>
      <c r="E53" s="155"/>
      <c r="F53" s="152"/>
      <c r="G53" s="152"/>
      <c r="H53" s="152"/>
      <c r="I53" s="152"/>
      <c r="J53" s="152"/>
      <c r="K53" s="152"/>
      <c r="L53" s="152"/>
      <c r="M53" s="152"/>
      <c r="N53" s="151"/>
      <c r="O53" s="151"/>
      <c r="P53" s="151"/>
      <c r="Q53" s="151"/>
      <c r="R53" s="152"/>
      <c r="S53" s="152"/>
      <c r="T53" s="152"/>
      <c r="U53" s="152"/>
      <c r="V53" s="152"/>
      <c r="W53" s="152"/>
      <c r="X53" s="152"/>
      <c r="Y53" s="152"/>
      <c r="Z53" s="141"/>
      <c r="AA53" s="141"/>
      <c r="AB53" s="141"/>
      <c r="AC53" s="141"/>
      <c r="AD53" s="141"/>
      <c r="AE53" s="141"/>
      <c r="AF53" s="141"/>
      <c r="AG53" s="141" t="s">
        <v>241</v>
      </c>
      <c r="AH53" s="141">
        <v>0</v>
      </c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</row>
    <row r="54" spans="1:60" outlineLevel="3" x14ac:dyDescent="0.2">
      <c r="A54" s="148"/>
      <c r="B54" s="149"/>
      <c r="C54" s="190" t="s">
        <v>1325</v>
      </c>
      <c r="D54" s="188"/>
      <c r="E54" s="189">
        <v>55.8</v>
      </c>
      <c r="F54" s="152"/>
      <c r="G54" s="152"/>
      <c r="H54" s="152"/>
      <c r="I54" s="152"/>
      <c r="J54" s="152"/>
      <c r="K54" s="152"/>
      <c r="L54" s="152"/>
      <c r="M54" s="152"/>
      <c r="N54" s="151"/>
      <c r="O54" s="151"/>
      <c r="P54" s="151"/>
      <c r="Q54" s="151"/>
      <c r="R54" s="152"/>
      <c r="S54" s="152"/>
      <c r="T54" s="152"/>
      <c r="U54" s="152"/>
      <c r="V54" s="152"/>
      <c r="W54" s="152"/>
      <c r="X54" s="152"/>
      <c r="Y54" s="152"/>
      <c r="Z54" s="141"/>
      <c r="AA54" s="141"/>
      <c r="AB54" s="141"/>
      <c r="AC54" s="141"/>
      <c r="AD54" s="141"/>
      <c r="AE54" s="141"/>
      <c r="AF54" s="141"/>
      <c r="AG54" s="141" t="s">
        <v>241</v>
      </c>
      <c r="AH54" s="141">
        <v>1</v>
      </c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141"/>
      <c r="BH54" s="141"/>
    </row>
    <row r="55" spans="1:60" outlineLevel="3" x14ac:dyDescent="0.2">
      <c r="A55" s="148"/>
      <c r="B55" s="149"/>
      <c r="C55" s="182" t="s">
        <v>1335</v>
      </c>
      <c r="D55" s="154"/>
      <c r="E55" s="155"/>
      <c r="F55" s="152"/>
      <c r="G55" s="152"/>
      <c r="H55" s="152"/>
      <c r="I55" s="152"/>
      <c r="J55" s="152"/>
      <c r="K55" s="152"/>
      <c r="L55" s="152"/>
      <c r="M55" s="152"/>
      <c r="N55" s="151"/>
      <c r="O55" s="151"/>
      <c r="P55" s="151"/>
      <c r="Q55" s="151"/>
      <c r="R55" s="152"/>
      <c r="S55" s="152"/>
      <c r="T55" s="152"/>
      <c r="U55" s="152"/>
      <c r="V55" s="152"/>
      <c r="W55" s="152"/>
      <c r="X55" s="152"/>
      <c r="Y55" s="152"/>
      <c r="Z55" s="141"/>
      <c r="AA55" s="141"/>
      <c r="AB55" s="141"/>
      <c r="AC55" s="141"/>
      <c r="AD55" s="141"/>
      <c r="AE55" s="141"/>
      <c r="AF55" s="141"/>
      <c r="AG55" s="141" t="s">
        <v>241</v>
      </c>
      <c r="AH55" s="141">
        <v>0</v>
      </c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41"/>
      <c r="BF55" s="141"/>
      <c r="BG55" s="141"/>
      <c r="BH55" s="141"/>
    </row>
    <row r="56" spans="1:60" ht="22.5" outlineLevel="3" x14ac:dyDescent="0.2">
      <c r="A56" s="148"/>
      <c r="B56" s="149"/>
      <c r="C56" s="182" t="s">
        <v>1336</v>
      </c>
      <c r="D56" s="154"/>
      <c r="E56" s="155">
        <v>12.7125</v>
      </c>
      <c r="F56" s="152"/>
      <c r="G56" s="152"/>
      <c r="H56" s="152"/>
      <c r="I56" s="152"/>
      <c r="J56" s="152"/>
      <c r="K56" s="152"/>
      <c r="L56" s="152"/>
      <c r="M56" s="152"/>
      <c r="N56" s="151"/>
      <c r="O56" s="151"/>
      <c r="P56" s="151"/>
      <c r="Q56" s="151"/>
      <c r="R56" s="152"/>
      <c r="S56" s="152"/>
      <c r="T56" s="152"/>
      <c r="U56" s="152"/>
      <c r="V56" s="152"/>
      <c r="W56" s="152"/>
      <c r="X56" s="152"/>
      <c r="Y56" s="152"/>
      <c r="Z56" s="141"/>
      <c r="AA56" s="141"/>
      <c r="AB56" s="141"/>
      <c r="AC56" s="141"/>
      <c r="AD56" s="141"/>
      <c r="AE56" s="141"/>
      <c r="AF56" s="141"/>
      <c r="AG56" s="141" t="s">
        <v>241</v>
      </c>
      <c r="AH56" s="141">
        <v>0</v>
      </c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/>
      <c r="BG56" s="141"/>
      <c r="BH56" s="141"/>
    </row>
    <row r="57" spans="1:60" ht="22.5" outlineLevel="3" x14ac:dyDescent="0.2">
      <c r="A57" s="148"/>
      <c r="B57" s="149"/>
      <c r="C57" s="182" t="s">
        <v>1337</v>
      </c>
      <c r="D57" s="154"/>
      <c r="E57" s="155">
        <v>10.3125</v>
      </c>
      <c r="F57" s="152"/>
      <c r="G57" s="152"/>
      <c r="H57" s="152"/>
      <c r="I57" s="152"/>
      <c r="J57" s="152"/>
      <c r="K57" s="152"/>
      <c r="L57" s="152"/>
      <c r="M57" s="152"/>
      <c r="N57" s="151"/>
      <c r="O57" s="151"/>
      <c r="P57" s="151"/>
      <c r="Q57" s="151"/>
      <c r="R57" s="152"/>
      <c r="S57" s="152"/>
      <c r="T57" s="152"/>
      <c r="U57" s="152"/>
      <c r="V57" s="152"/>
      <c r="W57" s="152"/>
      <c r="X57" s="152"/>
      <c r="Y57" s="152"/>
      <c r="Z57" s="141"/>
      <c r="AA57" s="141"/>
      <c r="AB57" s="141"/>
      <c r="AC57" s="141"/>
      <c r="AD57" s="141"/>
      <c r="AE57" s="141"/>
      <c r="AF57" s="141"/>
      <c r="AG57" s="141" t="s">
        <v>241</v>
      </c>
      <c r="AH57" s="141">
        <v>0</v>
      </c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41"/>
    </row>
    <row r="58" spans="1:60" ht="22.5" outlineLevel="3" x14ac:dyDescent="0.2">
      <c r="A58" s="148"/>
      <c r="B58" s="149"/>
      <c r="C58" s="182" t="s">
        <v>1338</v>
      </c>
      <c r="D58" s="154"/>
      <c r="E58" s="155">
        <v>43.03125</v>
      </c>
      <c r="F58" s="152"/>
      <c r="G58" s="152"/>
      <c r="H58" s="152"/>
      <c r="I58" s="152"/>
      <c r="J58" s="152"/>
      <c r="K58" s="152"/>
      <c r="L58" s="152"/>
      <c r="M58" s="152"/>
      <c r="N58" s="151"/>
      <c r="O58" s="151"/>
      <c r="P58" s="151"/>
      <c r="Q58" s="151"/>
      <c r="R58" s="152"/>
      <c r="S58" s="152"/>
      <c r="T58" s="152"/>
      <c r="U58" s="152"/>
      <c r="V58" s="152"/>
      <c r="W58" s="152"/>
      <c r="X58" s="152"/>
      <c r="Y58" s="152"/>
      <c r="Z58" s="141"/>
      <c r="AA58" s="141"/>
      <c r="AB58" s="141"/>
      <c r="AC58" s="141"/>
      <c r="AD58" s="141"/>
      <c r="AE58" s="141"/>
      <c r="AF58" s="141"/>
      <c r="AG58" s="141" t="s">
        <v>241</v>
      </c>
      <c r="AH58" s="141">
        <v>0</v>
      </c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/>
      <c r="BG58" s="141"/>
      <c r="BH58" s="141"/>
    </row>
    <row r="59" spans="1:60" outlineLevel="3" x14ac:dyDescent="0.2">
      <c r="A59" s="148"/>
      <c r="B59" s="149"/>
      <c r="C59" s="190" t="s">
        <v>1325</v>
      </c>
      <c r="D59" s="188"/>
      <c r="E59" s="189">
        <v>66.056250000000006</v>
      </c>
      <c r="F59" s="152"/>
      <c r="G59" s="152"/>
      <c r="H59" s="152"/>
      <c r="I59" s="152"/>
      <c r="J59" s="152"/>
      <c r="K59" s="152"/>
      <c r="L59" s="152"/>
      <c r="M59" s="152"/>
      <c r="N59" s="151"/>
      <c r="O59" s="151"/>
      <c r="P59" s="151"/>
      <c r="Q59" s="151"/>
      <c r="R59" s="152"/>
      <c r="S59" s="152"/>
      <c r="T59" s="152"/>
      <c r="U59" s="152"/>
      <c r="V59" s="152"/>
      <c r="W59" s="152"/>
      <c r="X59" s="152"/>
      <c r="Y59" s="152"/>
      <c r="Z59" s="141"/>
      <c r="AA59" s="141"/>
      <c r="AB59" s="141"/>
      <c r="AC59" s="141"/>
      <c r="AD59" s="141"/>
      <c r="AE59" s="141"/>
      <c r="AF59" s="141"/>
      <c r="AG59" s="141" t="s">
        <v>241</v>
      </c>
      <c r="AH59" s="141">
        <v>1</v>
      </c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/>
      <c r="BG59" s="141"/>
      <c r="BH59" s="141"/>
    </row>
    <row r="60" spans="1:60" outlineLevel="3" x14ac:dyDescent="0.2">
      <c r="A60" s="148"/>
      <c r="B60" s="149"/>
      <c r="C60" s="182" t="s">
        <v>1339</v>
      </c>
      <c r="D60" s="154"/>
      <c r="E60" s="155"/>
      <c r="F60" s="152"/>
      <c r="G60" s="152"/>
      <c r="H60" s="152"/>
      <c r="I60" s="152"/>
      <c r="J60" s="152"/>
      <c r="K60" s="152"/>
      <c r="L60" s="152"/>
      <c r="M60" s="152"/>
      <c r="N60" s="151"/>
      <c r="O60" s="151"/>
      <c r="P60" s="151"/>
      <c r="Q60" s="151"/>
      <c r="R60" s="152"/>
      <c r="S60" s="152"/>
      <c r="T60" s="152"/>
      <c r="U60" s="152"/>
      <c r="V60" s="152"/>
      <c r="W60" s="152"/>
      <c r="X60" s="152"/>
      <c r="Y60" s="152"/>
      <c r="Z60" s="141"/>
      <c r="AA60" s="141"/>
      <c r="AB60" s="141"/>
      <c r="AC60" s="141"/>
      <c r="AD60" s="141"/>
      <c r="AE60" s="141"/>
      <c r="AF60" s="141"/>
      <c r="AG60" s="141" t="s">
        <v>241</v>
      </c>
      <c r="AH60" s="141">
        <v>0</v>
      </c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</row>
    <row r="61" spans="1:60" ht="22.5" outlineLevel="3" x14ac:dyDescent="0.2">
      <c r="A61" s="148"/>
      <c r="B61" s="149"/>
      <c r="C61" s="182" t="s">
        <v>1340</v>
      </c>
      <c r="D61" s="154"/>
      <c r="E61" s="155">
        <v>16.537500000000001</v>
      </c>
      <c r="F61" s="152"/>
      <c r="G61" s="152"/>
      <c r="H61" s="152"/>
      <c r="I61" s="152"/>
      <c r="J61" s="152"/>
      <c r="K61" s="152"/>
      <c r="L61" s="152"/>
      <c r="M61" s="152"/>
      <c r="N61" s="151"/>
      <c r="O61" s="151"/>
      <c r="P61" s="151"/>
      <c r="Q61" s="151"/>
      <c r="R61" s="152"/>
      <c r="S61" s="152"/>
      <c r="T61" s="152"/>
      <c r="U61" s="152"/>
      <c r="V61" s="152"/>
      <c r="W61" s="152"/>
      <c r="X61" s="152"/>
      <c r="Y61" s="152"/>
      <c r="Z61" s="141"/>
      <c r="AA61" s="141"/>
      <c r="AB61" s="141"/>
      <c r="AC61" s="141"/>
      <c r="AD61" s="141"/>
      <c r="AE61" s="141"/>
      <c r="AF61" s="141"/>
      <c r="AG61" s="141" t="s">
        <v>241</v>
      </c>
      <c r="AH61" s="141">
        <v>0</v>
      </c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1"/>
      <c r="BE61" s="141"/>
      <c r="BF61" s="141"/>
      <c r="BG61" s="141"/>
      <c r="BH61" s="141"/>
    </row>
    <row r="62" spans="1:60" outlineLevel="3" x14ac:dyDescent="0.2">
      <c r="A62" s="148"/>
      <c r="B62" s="149"/>
      <c r="C62" s="190" t="s">
        <v>1325</v>
      </c>
      <c r="D62" s="188"/>
      <c r="E62" s="189">
        <v>16.537500000000001</v>
      </c>
      <c r="F62" s="152"/>
      <c r="G62" s="152"/>
      <c r="H62" s="152"/>
      <c r="I62" s="152"/>
      <c r="J62" s="152"/>
      <c r="K62" s="152"/>
      <c r="L62" s="152"/>
      <c r="M62" s="152"/>
      <c r="N62" s="151"/>
      <c r="O62" s="151"/>
      <c r="P62" s="151"/>
      <c r="Q62" s="151"/>
      <c r="R62" s="152"/>
      <c r="S62" s="152"/>
      <c r="T62" s="152"/>
      <c r="U62" s="152"/>
      <c r="V62" s="152"/>
      <c r="W62" s="152"/>
      <c r="X62" s="152"/>
      <c r="Y62" s="152"/>
      <c r="Z62" s="141"/>
      <c r="AA62" s="141"/>
      <c r="AB62" s="141"/>
      <c r="AC62" s="141"/>
      <c r="AD62" s="141"/>
      <c r="AE62" s="141"/>
      <c r="AF62" s="141"/>
      <c r="AG62" s="141" t="s">
        <v>241</v>
      </c>
      <c r="AH62" s="141">
        <v>1</v>
      </c>
      <c r="AI62" s="141"/>
      <c r="AJ62" s="141"/>
      <c r="AK62" s="141"/>
      <c r="AL62" s="141"/>
      <c r="AM62" s="141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1"/>
      <c r="BC62" s="141"/>
      <c r="BD62" s="141"/>
      <c r="BE62" s="141"/>
      <c r="BF62" s="141"/>
      <c r="BG62" s="141"/>
      <c r="BH62" s="141"/>
    </row>
    <row r="63" spans="1:60" outlineLevel="3" x14ac:dyDescent="0.2">
      <c r="A63" s="148"/>
      <c r="B63" s="149"/>
      <c r="C63" s="182" t="s">
        <v>1341</v>
      </c>
      <c r="D63" s="154"/>
      <c r="E63" s="155"/>
      <c r="F63" s="152"/>
      <c r="G63" s="152"/>
      <c r="H63" s="152"/>
      <c r="I63" s="152"/>
      <c r="J63" s="152"/>
      <c r="K63" s="152"/>
      <c r="L63" s="152"/>
      <c r="M63" s="152"/>
      <c r="N63" s="151"/>
      <c r="O63" s="151"/>
      <c r="P63" s="151"/>
      <c r="Q63" s="151"/>
      <c r="R63" s="152"/>
      <c r="S63" s="152"/>
      <c r="T63" s="152"/>
      <c r="U63" s="152"/>
      <c r="V63" s="152"/>
      <c r="W63" s="152"/>
      <c r="X63" s="152"/>
      <c r="Y63" s="152"/>
      <c r="Z63" s="141"/>
      <c r="AA63" s="141"/>
      <c r="AB63" s="141"/>
      <c r="AC63" s="141"/>
      <c r="AD63" s="141"/>
      <c r="AE63" s="141"/>
      <c r="AF63" s="141"/>
      <c r="AG63" s="141" t="s">
        <v>241</v>
      </c>
      <c r="AH63" s="141">
        <v>0</v>
      </c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1"/>
      <c r="BC63" s="141"/>
      <c r="BD63" s="141"/>
      <c r="BE63" s="141"/>
      <c r="BF63" s="141"/>
      <c r="BG63" s="141"/>
      <c r="BH63" s="141"/>
    </row>
    <row r="64" spans="1:60" ht="22.5" outlineLevel="3" x14ac:dyDescent="0.2">
      <c r="A64" s="148"/>
      <c r="B64" s="149"/>
      <c r="C64" s="182" t="s">
        <v>1342</v>
      </c>
      <c r="D64" s="154"/>
      <c r="E64" s="155">
        <v>0.48</v>
      </c>
      <c r="F64" s="152"/>
      <c r="G64" s="152"/>
      <c r="H64" s="152"/>
      <c r="I64" s="152"/>
      <c r="J64" s="152"/>
      <c r="K64" s="152"/>
      <c r="L64" s="152"/>
      <c r="M64" s="152"/>
      <c r="N64" s="151"/>
      <c r="O64" s="151"/>
      <c r="P64" s="151"/>
      <c r="Q64" s="151"/>
      <c r="R64" s="152"/>
      <c r="S64" s="152"/>
      <c r="T64" s="152"/>
      <c r="U64" s="152"/>
      <c r="V64" s="152"/>
      <c r="W64" s="152"/>
      <c r="X64" s="152"/>
      <c r="Y64" s="152"/>
      <c r="Z64" s="141"/>
      <c r="AA64" s="141"/>
      <c r="AB64" s="141"/>
      <c r="AC64" s="141"/>
      <c r="AD64" s="141"/>
      <c r="AE64" s="141"/>
      <c r="AF64" s="141"/>
      <c r="AG64" s="141" t="s">
        <v>241</v>
      </c>
      <c r="AH64" s="141">
        <v>0</v>
      </c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1"/>
      <c r="BC64" s="141"/>
      <c r="BD64" s="141"/>
      <c r="BE64" s="141"/>
      <c r="BF64" s="141"/>
      <c r="BG64" s="141"/>
      <c r="BH64" s="141"/>
    </row>
    <row r="65" spans="1:60" ht="22.5" outlineLevel="3" x14ac:dyDescent="0.2">
      <c r="A65" s="148"/>
      <c r="B65" s="149"/>
      <c r="C65" s="182" t="s">
        <v>1343</v>
      </c>
      <c r="D65" s="154"/>
      <c r="E65" s="155">
        <v>0.32</v>
      </c>
      <c r="F65" s="152"/>
      <c r="G65" s="152"/>
      <c r="H65" s="152"/>
      <c r="I65" s="152"/>
      <c r="J65" s="152"/>
      <c r="K65" s="152"/>
      <c r="L65" s="152"/>
      <c r="M65" s="152"/>
      <c r="N65" s="151"/>
      <c r="O65" s="151"/>
      <c r="P65" s="151"/>
      <c r="Q65" s="151"/>
      <c r="R65" s="152"/>
      <c r="S65" s="152"/>
      <c r="T65" s="152"/>
      <c r="U65" s="152"/>
      <c r="V65" s="152"/>
      <c r="W65" s="152"/>
      <c r="X65" s="152"/>
      <c r="Y65" s="152"/>
      <c r="Z65" s="141"/>
      <c r="AA65" s="141"/>
      <c r="AB65" s="141"/>
      <c r="AC65" s="141"/>
      <c r="AD65" s="141"/>
      <c r="AE65" s="141"/>
      <c r="AF65" s="141"/>
      <c r="AG65" s="141" t="s">
        <v>241</v>
      </c>
      <c r="AH65" s="141">
        <v>0</v>
      </c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1"/>
      <c r="BC65" s="141"/>
      <c r="BD65" s="141"/>
      <c r="BE65" s="141"/>
      <c r="BF65" s="141"/>
      <c r="BG65" s="141"/>
      <c r="BH65" s="141"/>
    </row>
    <row r="66" spans="1:60" outlineLevel="3" x14ac:dyDescent="0.2">
      <c r="A66" s="148"/>
      <c r="B66" s="149"/>
      <c r="C66" s="190" t="s">
        <v>1325</v>
      </c>
      <c r="D66" s="188"/>
      <c r="E66" s="189">
        <v>0.8</v>
      </c>
      <c r="F66" s="152"/>
      <c r="G66" s="152"/>
      <c r="H66" s="152"/>
      <c r="I66" s="152"/>
      <c r="J66" s="152"/>
      <c r="K66" s="152"/>
      <c r="L66" s="152"/>
      <c r="M66" s="152"/>
      <c r="N66" s="151"/>
      <c r="O66" s="151"/>
      <c r="P66" s="151"/>
      <c r="Q66" s="151"/>
      <c r="R66" s="152"/>
      <c r="S66" s="152"/>
      <c r="T66" s="152"/>
      <c r="U66" s="152"/>
      <c r="V66" s="152"/>
      <c r="W66" s="152"/>
      <c r="X66" s="152"/>
      <c r="Y66" s="152"/>
      <c r="Z66" s="141"/>
      <c r="AA66" s="141"/>
      <c r="AB66" s="141"/>
      <c r="AC66" s="141"/>
      <c r="AD66" s="141"/>
      <c r="AE66" s="141"/>
      <c r="AF66" s="141"/>
      <c r="AG66" s="141" t="s">
        <v>241</v>
      </c>
      <c r="AH66" s="141">
        <v>1</v>
      </c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1"/>
      <c r="BH66" s="141"/>
    </row>
    <row r="67" spans="1:60" outlineLevel="1" x14ac:dyDescent="0.2">
      <c r="A67" s="164">
        <v>8</v>
      </c>
      <c r="B67" s="165" t="s">
        <v>1344</v>
      </c>
      <c r="C67" s="181" t="s">
        <v>1345</v>
      </c>
      <c r="D67" s="166" t="s">
        <v>244</v>
      </c>
      <c r="E67" s="167">
        <v>310.25</v>
      </c>
      <c r="F67" s="168"/>
      <c r="G67" s="169">
        <f>ROUND(E67*F67,2)</f>
        <v>0</v>
      </c>
      <c r="H67" s="168"/>
      <c r="I67" s="169">
        <f>ROUND(E67*H67,2)</f>
        <v>0</v>
      </c>
      <c r="J67" s="168"/>
      <c r="K67" s="169">
        <f>ROUND(E67*J67,2)</f>
        <v>0</v>
      </c>
      <c r="L67" s="169">
        <v>21</v>
      </c>
      <c r="M67" s="169">
        <f>G67*(1+L67/100)</f>
        <v>0</v>
      </c>
      <c r="N67" s="167">
        <v>0</v>
      </c>
      <c r="O67" s="167">
        <f>ROUND(E67*N67,2)</f>
        <v>0</v>
      </c>
      <c r="P67" s="167">
        <v>0</v>
      </c>
      <c r="Q67" s="167">
        <f>ROUND(E67*P67,2)</f>
        <v>0</v>
      </c>
      <c r="R67" s="169" t="s">
        <v>284</v>
      </c>
      <c r="S67" s="169" t="s">
        <v>234</v>
      </c>
      <c r="T67" s="170" t="s">
        <v>234</v>
      </c>
      <c r="U67" s="152">
        <v>4.3099999999999999E-2</v>
      </c>
      <c r="V67" s="152">
        <f>ROUND(E67*U67,2)</f>
        <v>13.37</v>
      </c>
      <c r="W67" s="152"/>
      <c r="X67" s="152" t="s">
        <v>285</v>
      </c>
      <c r="Y67" s="152" t="s">
        <v>236</v>
      </c>
      <c r="Z67" s="141"/>
      <c r="AA67" s="141"/>
      <c r="AB67" s="141"/>
      <c r="AC67" s="141"/>
      <c r="AD67" s="141"/>
      <c r="AE67" s="141"/>
      <c r="AF67" s="141"/>
      <c r="AG67" s="141" t="s">
        <v>286</v>
      </c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1"/>
      <c r="BH67" s="141"/>
    </row>
    <row r="68" spans="1:60" ht="33.75" outlineLevel="2" x14ac:dyDescent="0.2">
      <c r="A68" s="148"/>
      <c r="B68" s="149"/>
      <c r="C68" s="265" t="s">
        <v>1310</v>
      </c>
      <c r="D68" s="266"/>
      <c r="E68" s="266"/>
      <c r="F68" s="266"/>
      <c r="G68" s="266"/>
      <c r="H68" s="152"/>
      <c r="I68" s="152"/>
      <c r="J68" s="152"/>
      <c r="K68" s="152"/>
      <c r="L68" s="152"/>
      <c r="M68" s="152"/>
      <c r="N68" s="151"/>
      <c r="O68" s="151"/>
      <c r="P68" s="151"/>
      <c r="Q68" s="151"/>
      <c r="R68" s="152"/>
      <c r="S68" s="152"/>
      <c r="T68" s="152"/>
      <c r="U68" s="152"/>
      <c r="V68" s="152"/>
      <c r="W68" s="152"/>
      <c r="X68" s="152"/>
      <c r="Y68" s="152"/>
      <c r="Z68" s="141"/>
      <c r="AA68" s="141"/>
      <c r="AB68" s="141"/>
      <c r="AC68" s="141"/>
      <c r="AD68" s="141"/>
      <c r="AE68" s="141"/>
      <c r="AF68" s="141"/>
      <c r="AG68" s="141" t="s">
        <v>239</v>
      </c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71" t="str">
        <f>C68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68" s="141"/>
      <c r="BC68" s="141"/>
      <c r="BD68" s="141"/>
      <c r="BE68" s="141"/>
      <c r="BF68" s="141"/>
      <c r="BG68" s="141"/>
      <c r="BH68" s="141"/>
    </row>
    <row r="69" spans="1:60" outlineLevel="1" x14ac:dyDescent="0.2">
      <c r="A69" s="164">
        <v>9</v>
      </c>
      <c r="B69" s="165" t="s">
        <v>1346</v>
      </c>
      <c r="C69" s="181" t="s">
        <v>1347</v>
      </c>
      <c r="D69" s="166" t="s">
        <v>244</v>
      </c>
      <c r="E69" s="167">
        <v>310.25</v>
      </c>
      <c r="F69" s="168"/>
      <c r="G69" s="169">
        <f>ROUND(E69*F69,2)</f>
        <v>0</v>
      </c>
      <c r="H69" s="168"/>
      <c r="I69" s="169">
        <f>ROUND(E69*H69,2)</f>
        <v>0</v>
      </c>
      <c r="J69" s="168"/>
      <c r="K69" s="169">
        <f>ROUND(E69*J69,2)</f>
        <v>0</v>
      </c>
      <c r="L69" s="169">
        <v>21</v>
      </c>
      <c r="M69" s="169">
        <f>G69*(1+L69/100)</f>
        <v>0</v>
      </c>
      <c r="N69" s="167">
        <v>0</v>
      </c>
      <c r="O69" s="167">
        <f>ROUND(E69*N69,2)</f>
        <v>0</v>
      </c>
      <c r="P69" s="167">
        <v>0</v>
      </c>
      <c r="Q69" s="167">
        <f>ROUND(E69*P69,2)</f>
        <v>0</v>
      </c>
      <c r="R69" s="169" t="s">
        <v>284</v>
      </c>
      <c r="S69" s="169" t="s">
        <v>234</v>
      </c>
      <c r="T69" s="170" t="s">
        <v>234</v>
      </c>
      <c r="U69" s="152">
        <v>0.19</v>
      </c>
      <c r="V69" s="152">
        <f>ROUND(E69*U69,2)</f>
        <v>58.95</v>
      </c>
      <c r="W69" s="152"/>
      <c r="X69" s="152" t="s">
        <v>285</v>
      </c>
      <c r="Y69" s="152" t="s">
        <v>236</v>
      </c>
      <c r="Z69" s="141"/>
      <c r="AA69" s="141"/>
      <c r="AB69" s="141"/>
      <c r="AC69" s="141"/>
      <c r="AD69" s="141"/>
      <c r="AE69" s="141"/>
      <c r="AF69" s="141"/>
      <c r="AG69" s="141" t="s">
        <v>286</v>
      </c>
      <c r="AH69" s="141"/>
      <c r="AI69" s="141"/>
      <c r="AJ69" s="141"/>
      <c r="AK69" s="141"/>
      <c r="AL69" s="141"/>
      <c r="AM69" s="141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1"/>
      <c r="BC69" s="141"/>
      <c r="BD69" s="141"/>
      <c r="BE69" s="141"/>
      <c r="BF69" s="141"/>
      <c r="BG69" s="141"/>
      <c r="BH69" s="141"/>
    </row>
    <row r="70" spans="1:60" ht="33.75" outlineLevel="2" x14ac:dyDescent="0.2">
      <c r="A70" s="148"/>
      <c r="B70" s="149"/>
      <c r="C70" s="265" t="s">
        <v>1310</v>
      </c>
      <c r="D70" s="266"/>
      <c r="E70" s="266"/>
      <c r="F70" s="266"/>
      <c r="G70" s="266"/>
      <c r="H70" s="152"/>
      <c r="I70" s="152"/>
      <c r="J70" s="152"/>
      <c r="K70" s="152"/>
      <c r="L70" s="152"/>
      <c r="M70" s="152"/>
      <c r="N70" s="151"/>
      <c r="O70" s="151"/>
      <c r="P70" s="151"/>
      <c r="Q70" s="151"/>
      <c r="R70" s="152"/>
      <c r="S70" s="152"/>
      <c r="T70" s="152"/>
      <c r="U70" s="152"/>
      <c r="V70" s="152"/>
      <c r="W70" s="152"/>
      <c r="X70" s="152"/>
      <c r="Y70" s="152"/>
      <c r="Z70" s="141"/>
      <c r="AA70" s="141"/>
      <c r="AB70" s="141"/>
      <c r="AC70" s="141"/>
      <c r="AD70" s="141"/>
      <c r="AE70" s="141"/>
      <c r="AF70" s="141"/>
      <c r="AG70" s="141" t="s">
        <v>239</v>
      </c>
      <c r="AH70" s="141"/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71" t="str">
        <f>C70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70" s="141"/>
      <c r="BC70" s="141"/>
      <c r="BD70" s="141"/>
      <c r="BE70" s="141"/>
      <c r="BF70" s="141"/>
      <c r="BG70" s="141"/>
      <c r="BH70" s="141"/>
    </row>
    <row r="71" spans="1:60" outlineLevel="2" x14ac:dyDescent="0.2">
      <c r="A71" s="148"/>
      <c r="B71" s="149"/>
      <c r="C71" s="182" t="s">
        <v>1311</v>
      </c>
      <c r="D71" s="154"/>
      <c r="E71" s="155"/>
      <c r="F71" s="152"/>
      <c r="G71" s="152"/>
      <c r="H71" s="152"/>
      <c r="I71" s="152"/>
      <c r="J71" s="152"/>
      <c r="K71" s="152"/>
      <c r="L71" s="152"/>
      <c r="M71" s="152"/>
      <c r="N71" s="151"/>
      <c r="O71" s="151"/>
      <c r="P71" s="151"/>
      <c r="Q71" s="151"/>
      <c r="R71" s="152"/>
      <c r="S71" s="152"/>
      <c r="T71" s="152"/>
      <c r="U71" s="152"/>
      <c r="V71" s="152"/>
      <c r="W71" s="152"/>
      <c r="X71" s="152"/>
      <c r="Y71" s="152"/>
      <c r="Z71" s="141"/>
      <c r="AA71" s="141"/>
      <c r="AB71" s="141"/>
      <c r="AC71" s="141"/>
      <c r="AD71" s="141"/>
      <c r="AE71" s="141"/>
      <c r="AF71" s="141"/>
      <c r="AG71" s="141" t="s">
        <v>241</v>
      </c>
      <c r="AH71" s="141">
        <v>0</v>
      </c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</row>
    <row r="72" spans="1:60" outlineLevel="3" x14ac:dyDescent="0.2">
      <c r="A72" s="148"/>
      <c r="B72" s="149"/>
      <c r="C72" s="182" t="s">
        <v>1300</v>
      </c>
      <c r="D72" s="154"/>
      <c r="E72" s="155"/>
      <c r="F72" s="152"/>
      <c r="G72" s="152"/>
      <c r="H72" s="152"/>
      <c r="I72" s="152"/>
      <c r="J72" s="152"/>
      <c r="K72" s="152"/>
      <c r="L72" s="152"/>
      <c r="M72" s="152"/>
      <c r="N72" s="151"/>
      <c r="O72" s="151"/>
      <c r="P72" s="151"/>
      <c r="Q72" s="151"/>
      <c r="R72" s="152"/>
      <c r="S72" s="152"/>
      <c r="T72" s="152"/>
      <c r="U72" s="152"/>
      <c r="V72" s="152"/>
      <c r="W72" s="152"/>
      <c r="X72" s="152"/>
      <c r="Y72" s="152"/>
      <c r="Z72" s="141"/>
      <c r="AA72" s="141"/>
      <c r="AB72" s="141"/>
      <c r="AC72" s="141"/>
      <c r="AD72" s="141"/>
      <c r="AE72" s="141"/>
      <c r="AF72" s="141"/>
      <c r="AG72" s="141" t="s">
        <v>241</v>
      </c>
      <c r="AH72" s="141">
        <v>0</v>
      </c>
      <c r="AI72" s="141"/>
      <c r="AJ72" s="141"/>
      <c r="AK72" s="141"/>
      <c r="AL72" s="141"/>
      <c r="AM72" s="141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1"/>
      <c r="BC72" s="141"/>
      <c r="BD72" s="141"/>
      <c r="BE72" s="141"/>
      <c r="BF72" s="141"/>
      <c r="BG72" s="141"/>
      <c r="BH72" s="141"/>
    </row>
    <row r="73" spans="1:60" outlineLevel="3" x14ac:dyDescent="0.2">
      <c r="A73" s="148"/>
      <c r="B73" s="149"/>
      <c r="C73" s="182" t="s">
        <v>1312</v>
      </c>
      <c r="D73" s="154"/>
      <c r="E73" s="155"/>
      <c r="F73" s="152"/>
      <c r="G73" s="152"/>
      <c r="H73" s="152"/>
      <c r="I73" s="152"/>
      <c r="J73" s="152"/>
      <c r="K73" s="152"/>
      <c r="L73" s="152"/>
      <c r="M73" s="152"/>
      <c r="N73" s="151"/>
      <c r="O73" s="151"/>
      <c r="P73" s="151"/>
      <c r="Q73" s="151"/>
      <c r="R73" s="152"/>
      <c r="S73" s="152"/>
      <c r="T73" s="152"/>
      <c r="U73" s="152"/>
      <c r="V73" s="152"/>
      <c r="W73" s="152"/>
      <c r="X73" s="152"/>
      <c r="Y73" s="152"/>
      <c r="Z73" s="141"/>
      <c r="AA73" s="141"/>
      <c r="AB73" s="141"/>
      <c r="AC73" s="141"/>
      <c r="AD73" s="141"/>
      <c r="AE73" s="141"/>
      <c r="AF73" s="141"/>
      <c r="AG73" s="141" t="s">
        <v>241</v>
      </c>
      <c r="AH73" s="141">
        <v>0</v>
      </c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1"/>
      <c r="BC73" s="141"/>
      <c r="BD73" s="141"/>
      <c r="BE73" s="141"/>
      <c r="BF73" s="141"/>
      <c r="BG73" s="141"/>
      <c r="BH73" s="141"/>
    </row>
    <row r="74" spans="1:60" ht="22.5" outlineLevel="3" x14ac:dyDescent="0.2">
      <c r="A74" s="148"/>
      <c r="B74" s="149"/>
      <c r="C74" s="182" t="s">
        <v>1313</v>
      </c>
      <c r="D74" s="154"/>
      <c r="E74" s="155">
        <v>108</v>
      </c>
      <c r="F74" s="152"/>
      <c r="G74" s="152"/>
      <c r="H74" s="152"/>
      <c r="I74" s="152"/>
      <c r="J74" s="152"/>
      <c r="K74" s="152"/>
      <c r="L74" s="152"/>
      <c r="M74" s="152"/>
      <c r="N74" s="151"/>
      <c r="O74" s="151"/>
      <c r="P74" s="151"/>
      <c r="Q74" s="151"/>
      <c r="R74" s="152"/>
      <c r="S74" s="152"/>
      <c r="T74" s="152"/>
      <c r="U74" s="152"/>
      <c r="V74" s="152"/>
      <c r="W74" s="152"/>
      <c r="X74" s="152"/>
      <c r="Y74" s="152"/>
      <c r="Z74" s="141"/>
      <c r="AA74" s="141"/>
      <c r="AB74" s="141"/>
      <c r="AC74" s="141"/>
      <c r="AD74" s="141"/>
      <c r="AE74" s="141"/>
      <c r="AF74" s="141"/>
      <c r="AG74" s="141" t="s">
        <v>241</v>
      </c>
      <c r="AH74" s="141">
        <v>0</v>
      </c>
      <c r="AI74" s="141"/>
      <c r="AJ74" s="141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1"/>
      <c r="BC74" s="141"/>
      <c r="BD74" s="141"/>
      <c r="BE74" s="141"/>
      <c r="BF74" s="141"/>
      <c r="BG74" s="141"/>
      <c r="BH74" s="141"/>
    </row>
    <row r="75" spans="1:60" outlineLevel="3" x14ac:dyDescent="0.2">
      <c r="A75" s="148"/>
      <c r="B75" s="149"/>
      <c r="C75" s="182" t="s">
        <v>1314</v>
      </c>
      <c r="D75" s="154"/>
      <c r="E75" s="155"/>
      <c r="F75" s="152"/>
      <c r="G75" s="152"/>
      <c r="H75" s="152"/>
      <c r="I75" s="152"/>
      <c r="J75" s="152"/>
      <c r="K75" s="152"/>
      <c r="L75" s="152"/>
      <c r="M75" s="152"/>
      <c r="N75" s="151"/>
      <c r="O75" s="151"/>
      <c r="P75" s="151"/>
      <c r="Q75" s="151"/>
      <c r="R75" s="152"/>
      <c r="S75" s="152"/>
      <c r="T75" s="152"/>
      <c r="U75" s="152"/>
      <c r="V75" s="152"/>
      <c r="W75" s="152"/>
      <c r="X75" s="152"/>
      <c r="Y75" s="152"/>
      <c r="Z75" s="141"/>
      <c r="AA75" s="141"/>
      <c r="AB75" s="141"/>
      <c r="AC75" s="141"/>
      <c r="AD75" s="141"/>
      <c r="AE75" s="141"/>
      <c r="AF75" s="141"/>
      <c r="AG75" s="141" t="s">
        <v>241</v>
      </c>
      <c r="AH75" s="141">
        <v>0</v>
      </c>
      <c r="AI75" s="141"/>
      <c r="AJ75" s="141"/>
      <c r="AK75" s="141"/>
      <c r="AL75" s="141"/>
      <c r="AM75" s="141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</row>
    <row r="76" spans="1:60" ht="22.5" outlineLevel="3" x14ac:dyDescent="0.2">
      <c r="A76" s="148"/>
      <c r="B76" s="149"/>
      <c r="C76" s="182" t="s">
        <v>1315</v>
      </c>
      <c r="D76" s="154"/>
      <c r="E76" s="155">
        <v>5.625</v>
      </c>
      <c r="F76" s="152"/>
      <c r="G76" s="152"/>
      <c r="H76" s="152"/>
      <c r="I76" s="152"/>
      <c r="J76" s="152"/>
      <c r="K76" s="152"/>
      <c r="L76" s="152"/>
      <c r="M76" s="152"/>
      <c r="N76" s="151"/>
      <c r="O76" s="151"/>
      <c r="P76" s="151"/>
      <c r="Q76" s="151"/>
      <c r="R76" s="152"/>
      <c r="S76" s="152"/>
      <c r="T76" s="152"/>
      <c r="U76" s="152"/>
      <c r="V76" s="152"/>
      <c r="W76" s="152"/>
      <c r="X76" s="152"/>
      <c r="Y76" s="152"/>
      <c r="Z76" s="141"/>
      <c r="AA76" s="141"/>
      <c r="AB76" s="141"/>
      <c r="AC76" s="141"/>
      <c r="AD76" s="141"/>
      <c r="AE76" s="141"/>
      <c r="AF76" s="141"/>
      <c r="AG76" s="141" t="s">
        <v>241</v>
      </c>
      <c r="AH76" s="141">
        <v>0</v>
      </c>
      <c r="AI76" s="141"/>
      <c r="AJ76" s="141"/>
      <c r="AK76" s="141"/>
      <c r="AL76" s="141"/>
      <c r="AM76" s="141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</row>
    <row r="77" spans="1:60" outlineLevel="3" x14ac:dyDescent="0.2">
      <c r="A77" s="148"/>
      <c r="B77" s="149"/>
      <c r="C77" s="182" t="s">
        <v>1316</v>
      </c>
      <c r="D77" s="154"/>
      <c r="E77" s="155"/>
      <c r="F77" s="152"/>
      <c r="G77" s="152"/>
      <c r="H77" s="152"/>
      <c r="I77" s="152"/>
      <c r="J77" s="152"/>
      <c r="K77" s="152"/>
      <c r="L77" s="152"/>
      <c r="M77" s="152"/>
      <c r="N77" s="151"/>
      <c r="O77" s="151"/>
      <c r="P77" s="151"/>
      <c r="Q77" s="151"/>
      <c r="R77" s="152"/>
      <c r="S77" s="152"/>
      <c r="T77" s="152"/>
      <c r="U77" s="152"/>
      <c r="V77" s="152"/>
      <c r="W77" s="152"/>
      <c r="X77" s="152"/>
      <c r="Y77" s="152"/>
      <c r="Z77" s="141"/>
      <c r="AA77" s="141"/>
      <c r="AB77" s="141"/>
      <c r="AC77" s="141"/>
      <c r="AD77" s="141"/>
      <c r="AE77" s="141"/>
      <c r="AF77" s="141"/>
      <c r="AG77" s="141" t="s">
        <v>241</v>
      </c>
      <c r="AH77" s="141">
        <v>0</v>
      </c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</row>
    <row r="78" spans="1:60" ht="22.5" outlineLevel="3" x14ac:dyDescent="0.2">
      <c r="A78" s="148"/>
      <c r="B78" s="149"/>
      <c r="C78" s="182" t="s">
        <v>1317</v>
      </c>
      <c r="D78" s="154"/>
      <c r="E78" s="155">
        <v>8.71875</v>
      </c>
      <c r="F78" s="152"/>
      <c r="G78" s="152"/>
      <c r="H78" s="152"/>
      <c r="I78" s="152"/>
      <c r="J78" s="152"/>
      <c r="K78" s="152"/>
      <c r="L78" s="152"/>
      <c r="M78" s="152"/>
      <c r="N78" s="151"/>
      <c r="O78" s="151"/>
      <c r="P78" s="151"/>
      <c r="Q78" s="151"/>
      <c r="R78" s="152"/>
      <c r="S78" s="152"/>
      <c r="T78" s="152"/>
      <c r="U78" s="152"/>
      <c r="V78" s="152"/>
      <c r="W78" s="152"/>
      <c r="X78" s="152"/>
      <c r="Y78" s="152"/>
      <c r="Z78" s="141"/>
      <c r="AA78" s="141"/>
      <c r="AB78" s="141"/>
      <c r="AC78" s="141"/>
      <c r="AD78" s="141"/>
      <c r="AE78" s="141"/>
      <c r="AF78" s="141"/>
      <c r="AG78" s="141" t="s">
        <v>241</v>
      </c>
      <c r="AH78" s="141">
        <v>0</v>
      </c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</row>
    <row r="79" spans="1:60" outlineLevel="3" x14ac:dyDescent="0.2">
      <c r="A79" s="148"/>
      <c r="B79" s="149"/>
      <c r="C79" s="182" t="s">
        <v>1318</v>
      </c>
      <c r="D79" s="154"/>
      <c r="E79" s="155"/>
      <c r="F79" s="152"/>
      <c r="G79" s="152"/>
      <c r="H79" s="152"/>
      <c r="I79" s="152"/>
      <c r="J79" s="152"/>
      <c r="K79" s="152"/>
      <c r="L79" s="152"/>
      <c r="M79" s="152"/>
      <c r="N79" s="151"/>
      <c r="O79" s="151"/>
      <c r="P79" s="151"/>
      <c r="Q79" s="151"/>
      <c r="R79" s="152"/>
      <c r="S79" s="152"/>
      <c r="T79" s="152"/>
      <c r="U79" s="152"/>
      <c r="V79" s="152"/>
      <c r="W79" s="152"/>
      <c r="X79" s="152"/>
      <c r="Y79" s="152"/>
      <c r="Z79" s="141"/>
      <c r="AA79" s="141"/>
      <c r="AB79" s="141"/>
      <c r="AC79" s="141"/>
      <c r="AD79" s="141"/>
      <c r="AE79" s="141"/>
      <c r="AF79" s="141"/>
      <c r="AG79" s="141" t="s">
        <v>241</v>
      </c>
      <c r="AH79" s="141">
        <v>0</v>
      </c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</row>
    <row r="80" spans="1:60" ht="22.5" outlineLevel="3" x14ac:dyDescent="0.2">
      <c r="A80" s="148"/>
      <c r="B80" s="149"/>
      <c r="C80" s="182" t="s">
        <v>1319</v>
      </c>
      <c r="D80" s="154"/>
      <c r="E80" s="155">
        <v>12.09375</v>
      </c>
      <c r="F80" s="152"/>
      <c r="G80" s="152"/>
      <c r="H80" s="152"/>
      <c r="I80" s="152"/>
      <c r="J80" s="152"/>
      <c r="K80" s="152"/>
      <c r="L80" s="152"/>
      <c r="M80" s="152"/>
      <c r="N80" s="151"/>
      <c r="O80" s="151"/>
      <c r="P80" s="151"/>
      <c r="Q80" s="151"/>
      <c r="R80" s="152"/>
      <c r="S80" s="152"/>
      <c r="T80" s="152"/>
      <c r="U80" s="152"/>
      <c r="V80" s="152"/>
      <c r="W80" s="152"/>
      <c r="X80" s="152"/>
      <c r="Y80" s="152"/>
      <c r="Z80" s="141"/>
      <c r="AA80" s="141"/>
      <c r="AB80" s="141"/>
      <c r="AC80" s="141"/>
      <c r="AD80" s="141"/>
      <c r="AE80" s="141"/>
      <c r="AF80" s="141"/>
      <c r="AG80" s="141" t="s">
        <v>241</v>
      </c>
      <c r="AH80" s="141">
        <v>0</v>
      </c>
      <c r="AI80" s="141"/>
      <c r="AJ80" s="141"/>
      <c r="AK80" s="141"/>
      <c r="AL80" s="141"/>
      <c r="AM80" s="141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</row>
    <row r="81" spans="1:60" outlineLevel="3" x14ac:dyDescent="0.2">
      <c r="A81" s="148"/>
      <c r="B81" s="149"/>
      <c r="C81" s="182" t="s">
        <v>1320</v>
      </c>
      <c r="D81" s="154"/>
      <c r="E81" s="155"/>
      <c r="F81" s="152"/>
      <c r="G81" s="152"/>
      <c r="H81" s="152"/>
      <c r="I81" s="152"/>
      <c r="J81" s="152"/>
      <c r="K81" s="152"/>
      <c r="L81" s="152"/>
      <c r="M81" s="152"/>
      <c r="N81" s="151"/>
      <c r="O81" s="151"/>
      <c r="P81" s="151"/>
      <c r="Q81" s="151"/>
      <c r="R81" s="152"/>
      <c r="S81" s="152"/>
      <c r="T81" s="152"/>
      <c r="U81" s="152"/>
      <c r="V81" s="152"/>
      <c r="W81" s="152"/>
      <c r="X81" s="152"/>
      <c r="Y81" s="152"/>
      <c r="Z81" s="141"/>
      <c r="AA81" s="141"/>
      <c r="AB81" s="141"/>
      <c r="AC81" s="141"/>
      <c r="AD81" s="141"/>
      <c r="AE81" s="141"/>
      <c r="AF81" s="141"/>
      <c r="AG81" s="141" t="s">
        <v>241</v>
      </c>
      <c r="AH81" s="141">
        <v>0</v>
      </c>
      <c r="AI81" s="141"/>
      <c r="AJ81" s="141"/>
      <c r="AK81" s="141"/>
      <c r="AL81" s="141"/>
      <c r="AM81" s="141"/>
      <c r="AN81" s="141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</row>
    <row r="82" spans="1:60" ht="22.5" outlineLevel="3" x14ac:dyDescent="0.2">
      <c r="A82" s="148"/>
      <c r="B82" s="149"/>
      <c r="C82" s="182" t="s">
        <v>1321</v>
      </c>
      <c r="D82" s="154"/>
      <c r="E82" s="155">
        <v>16.875</v>
      </c>
      <c r="F82" s="152"/>
      <c r="G82" s="152"/>
      <c r="H82" s="152"/>
      <c r="I82" s="152"/>
      <c r="J82" s="152"/>
      <c r="K82" s="152"/>
      <c r="L82" s="152"/>
      <c r="M82" s="152"/>
      <c r="N82" s="151"/>
      <c r="O82" s="151"/>
      <c r="P82" s="151"/>
      <c r="Q82" s="151"/>
      <c r="R82" s="152"/>
      <c r="S82" s="152"/>
      <c r="T82" s="152"/>
      <c r="U82" s="152"/>
      <c r="V82" s="152"/>
      <c r="W82" s="152"/>
      <c r="X82" s="152"/>
      <c r="Y82" s="152"/>
      <c r="Z82" s="141"/>
      <c r="AA82" s="141"/>
      <c r="AB82" s="141"/>
      <c r="AC82" s="141"/>
      <c r="AD82" s="141"/>
      <c r="AE82" s="141"/>
      <c r="AF82" s="141"/>
      <c r="AG82" s="141" t="s">
        <v>241</v>
      </c>
      <c r="AH82" s="141">
        <v>0</v>
      </c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</row>
    <row r="83" spans="1:60" outlineLevel="3" x14ac:dyDescent="0.2">
      <c r="A83" s="148"/>
      <c r="B83" s="149"/>
      <c r="C83" s="182" t="s">
        <v>1322</v>
      </c>
      <c r="D83" s="154"/>
      <c r="E83" s="155"/>
      <c r="F83" s="152"/>
      <c r="G83" s="152"/>
      <c r="H83" s="152"/>
      <c r="I83" s="152"/>
      <c r="J83" s="152"/>
      <c r="K83" s="152"/>
      <c r="L83" s="152"/>
      <c r="M83" s="152"/>
      <c r="N83" s="151"/>
      <c r="O83" s="151"/>
      <c r="P83" s="151"/>
      <c r="Q83" s="151"/>
      <c r="R83" s="152"/>
      <c r="S83" s="152"/>
      <c r="T83" s="152"/>
      <c r="U83" s="152"/>
      <c r="V83" s="152"/>
      <c r="W83" s="152"/>
      <c r="X83" s="152"/>
      <c r="Y83" s="152"/>
      <c r="Z83" s="141"/>
      <c r="AA83" s="141"/>
      <c r="AB83" s="141"/>
      <c r="AC83" s="141"/>
      <c r="AD83" s="141"/>
      <c r="AE83" s="141"/>
      <c r="AF83" s="141"/>
      <c r="AG83" s="141" t="s">
        <v>241</v>
      </c>
      <c r="AH83" s="141">
        <v>0</v>
      </c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1"/>
      <c r="AZ83" s="141"/>
      <c r="BA83" s="141"/>
      <c r="BB83" s="141"/>
      <c r="BC83" s="141"/>
      <c r="BD83" s="141"/>
      <c r="BE83" s="141"/>
      <c r="BF83" s="141"/>
      <c r="BG83" s="141"/>
      <c r="BH83" s="141"/>
    </row>
    <row r="84" spans="1:60" ht="22.5" outlineLevel="3" x14ac:dyDescent="0.2">
      <c r="A84" s="148"/>
      <c r="B84" s="149"/>
      <c r="C84" s="182" t="s">
        <v>1323</v>
      </c>
      <c r="D84" s="154"/>
      <c r="E84" s="155">
        <v>19.743749999999999</v>
      </c>
      <c r="F84" s="152"/>
      <c r="G84" s="152"/>
      <c r="H84" s="152"/>
      <c r="I84" s="152"/>
      <c r="J84" s="152"/>
      <c r="K84" s="152"/>
      <c r="L84" s="152"/>
      <c r="M84" s="152"/>
      <c r="N84" s="151"/>
      <c r="O84" s="151"/>
      <c r="P84" s="151"/>
      <c r="Q84" s="151"/>
      <c r="R84" s="152"/>
      <c r="S84" s="152"/>
      <c r="T84" s="152"/>
      <c r="U84" s="152"/>
      <c r="V84" s="152"/>
      <c r="W84" s="152"/>
      <c r="X84" s="152"/>
      <c r="Y84" s="152"/>
      <c r="Z84" s="141"/>
      <c r="AA84" s="141"/>
      <c r="AB84" s="141"/>
      <c r="AC84" s="141"/>
      <c r="AD84" s="141"/>
      <c r="AE84" s="141"/>
      <c r="AF84" s="141"/>
      <c r="AG84" s="141" t="s">
        <v>241</v>
      </c>
      <c r="AH84" s="141">
        <v>0</v>
      </c>
      <c r="AI84" s="141"/>
      <c r="AJ84" s="141"/>
      <c r="AK84" s="141"/>
      <c r="AL84" s="141"/>
      <c r="AM84" s="141"/>
      <c r="AN84" s="141"/>
      <c r="AO84" s="141"/>
      <c r="AP84" s="141"/>
      <c r="AQ84" s="141"/>
      <c r="AR84" s="141"/>
      <c r="AS84" s="141"/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1"/>
      <c r="BE84" s="141"/>
      <c r="BF84" s="141"/>
      <c r="BG84" s="141"/>
      <c r="BH84" s="141"/>
    </row>
    <row r="85" spans="1:60" outlineLevel="3" x14ac:dyDescent="0.2">
      <c r="A85" s="148"/>
      <c r="B85" s="149"/>
      <c r="C85" s="182" t="s">
        <v>1324</v>
      </c>
      <c r="D85" s="154"/>
      <c r="E85" s="155"/>
      <c r="F85" s="152"/>
      <c r="G85" s="152"/>
      <c r="H85" s="152"/>
      <c r="I85" s="152"/>
      <c r="J85" s="152"/>
      <c r="K85" s="152"/>
      <c r="L85" s="152"/>
      <c r="M85" s="152"/>
      <c r="N85" s="151"/>
      <c r="O85" s="151"/>
      <c r="P85" s="151"/>
      <c r="Q85" s="151"/>
      <c r="R85" s="152"/>
      <c r="S85" s="152"/>
      <c r="T85" s="152"/>
      <c r="U85" s="152"/>
      <c r="V85" s="152"/>
      <c r="W85" s="152"/>
      <c r="X85" s="152"/>
      <c r="Y85" s="152"/>
      <c r="Z85" s="141"/>
      <c r="AA85" s="141"/>
      <c r="AB85" s="141"/>
      <c r="AC85" s="141"/>
      <c r="AD85" s="141"/>
      <c r="AE85" s="141"/>
      <c r="AF85" s="141"/>
      <c r="AG85" s="141" t="s">
        <v>241</v>
      </c>
      <c r="AH85" s="141">
        <v>0</v>
      </c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</row>
    <row r="86" spans="1:60" outlineLevel="3" x14ac:dyDescent="0.2">
      <c r="A86" s="148"/>
      <c r="B86" s="149"/>
      <c r="C86" s="190" t="s">
        <v>1325</v>
      </c>
      <c r="D86" s="188"/>
      <c r="E86" s="189">
        <v>171.05625000000001</v>
      </c>
      <c r="F86" s="152"/>
      <c r="G86" s="152"/>
      <c r="H86" s="152"/>
      <c r="I86" s="152"/>
      <c r="J86" s="152"/>
      <c r="K86" s="152"/>
      <c r="L86" s="152"/>
      <c r="M86" s="152"/>
      <c r="N86" s="151"/>
      <c r="O86" s="151"/>
      <c r="P86" s="151"/>
      <c r="Q86" s="151"/>
      <c r="R86" s="152"/>
      <c r="S86" s="152"/>
      <c r="T86" s="152"/>
      <c r="U86" s="152"/>
      <c r="V86" s="152"/>
      <c r="W86" s="152"/>
      <c r="X86" s="152"/>
      <c r="Y86" s="152"/>
      <c r="Z86" s="141"/>
      <c r="AA86" s="141"/>
      <c r="AB86" s="141"/>
      <c r="AC86" s="141"/>
      <c r="AD86" s="141"/>
      <c r="AE86" s="141"/>
      <c r="AF86" s="141"/>
      <c r="AG86" s="141" t="s">
        <v>241</v>
      </c>
      <c r="AH86" s="141">
        <v>1</v>
      </c>
      <c r="AI86" s="141"/>
      <c r="AJ86" s="141"/>
      <c r="AK86" s="141"/>
      <c r="AL86" s="141"/>
      <c r="AM86" s="141"/>
      <c r="AN86" s="141"/>
      <c r="AO86" s="141"/>
      <c r="AP86" s="141"/>
      <c r="AQ86" s="141"/>
      <c r="AR86" s="141"/>
      <c r="AS86" s="141"/>
      <c r="AT86" s="141"/>
      <c r="AU86" s="141"/>
      <c r="AV86" s="141"/>
      <c r="AW86" s="141"/>
      <c r="AX86" s="141"/>
      <c r="AY86" s="141"/>
      <c r="AZ86" s="141"/>
      <c r="BA86" s="141"/>
      <c r="BB86" s="141"/>
      <c r="BC86" s="141"/>
      <c r="BD86" s="141"/>
      <c r="BE86" s="141"/>
      <c r="BF86" s="141"/>
      <c r="BG86" s="141"/>
      <c r="BH86" s="141"/>
    </row>
    <row r="87" spans="1:60" outlineLevel="3" x14ac:dyDescent="0.2">
      <c r="A87" s="148"/>
      <c r="B87" s="149"/>
      <c r="C87" s="182" t="s">
        <v>1326</v>
      </c>
      <c r="D87" s="154"/>
      <c r="E87" s="155"/>
      <c r="F87" s="152"/>
      <c r="G87" s="152"/>
      <c r="H87" s="152"/>
      <c r="I87" s="152"/>
      <c r="J87" s="152"/>
      <c r="K87" s="152"/>
      <c r="L87" s="152"/>
      <c r="M87" s="152"/>
      <c r="N87" s="151"/>
      <c r="O87" s="151"/>
      <c r="P87" s="151"/>
      <c r="Q87" s="151"/>
      <c r="R87" s="152"/>
      <c r="S87" s="152"/>
      <c r="T87" s="152"/>
      <c r="U87" s="152"/>
      <c r="V87" s="152"/>
      <c r="W87" s="152"/>
      <c r="X87" s="152"/>
      <c r="Y87" s="152"/>
      <c r="Z87" s="141"/>
      <c r="AA87" s="141"/>
      <c r="AB87" s="141"/>
      <c r="AC87" s="141"/>
      <c r="AD87" s="141"/>
      <c r="AE87" s="141"/>
      <c r="AF87" s="141"/>
      <c r="AG87" s="141" t="s">
        <v>241</v>
      </c>
      <c r="AH87" s="141">
        <v>0</v>
      </c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</row>
    <row r="88" spans="1:60" ht="22.5" outlineLevel="3" x14ac:dyDescent="0.2">
      <c r="A88" s="148"/>
      <c r="B88" s="149"/>
      <c r="C88" s="182" t="s">
        <v>1327</v>
      </c>
      <c r="D88" s="154"/>
      <c r="E88" s="155">
        <v>32.3125</v>
      </c>
      <c r="F88" s="152"/>
      <c r="G88" s="152"/>
      <c r="H88" s="152"/>
      <c r="I88" s="152"/>
      <c r="J88" s="152"/>
      <c r="K88" s="152"/>
      <c r="L88" s="152"/>
      <c r="M88" s="152"/>
      <c r="N88" s="151"/>
      <c r="O88" s="151"/>
      <c r="P88" s="151"/>
      <c r="Q88" s="151"/>
      <c r="R88" s="152"/>
      <c r="S88" s="152"/>
      <c r="T88" s="152"/>
      <c r="U88" s="152"/>
      <c r="V88" s="152"/>
      <c r="W88" s="152"/>
      <c r="X88" s="152"/>
      <c r="Y88" s="152"/>
      <c r="Z88" s="141"/>
      <c r="AA88" s="141"/>
      <c r="AB88" s="141"/>
      <c r="AC88" s="141"/>
      <c r="AD88" s="141"/>
      <c r="AE88" s="141"/>
      <c r="AF88" s="141"/>
      <c r="AG88" s="141" t="s">
        <v>241</v>
      </c>
      <c r="AH88" s="141">
        <v>0</v>
      </c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  <c r="BG88" s="141"/>
      <c r="BH88" s="141"/>
    </row>
    <row r="89" spans="1:60" outlineLevel="3" x14ac:dyDescent="0.2">
      <c r="A89" s="148"/>
      <c r="B89" s="149"/>
      <c r="C89" s="182" t="s">
        <v>1328</v>
      </c>
      <c r="D89" s="154"/>
      <c r="E89" s="155"/>
      <c r="F89" s="152"/>
      <c r="G89" s="152"/>
      <c r="H89" s="152"/>
      <c r="I89" s="152"/>
      <c r="J89" s="152"/>
      <c r="K89" s="152"/>
      <c r="L89" s="152"/>
      <c r="M89" s="152"/>
      <c r="N89" s="151"/>
      <c r="O89" s="151"/>
      <c r="P89" s="151"/>
      <c r="Q89" s="151"/>
      <c r="R89" s="152"/>
      <c r="S89" s="152"/>
      <c r="T89" s="152"/>
      <c r="U89" s="152"/>
      <c r="V89" s="152"/>
      <c r="W89" s="152"/>
      <c r="X89" s="152"/>
      <c r="Y89" s="152"/>
      <c r="Z89" s="141"/>
      <c r="AA89" s="141"/>
      <c r="AB89" s="141"/>
      <c r="AC89" s="141"/>
      <c r="AD89" s="141"/>
      <c r="AE89" s="141"/>
      <c r="AF89" s="141"/>
      <c r="AG89" s="141" t="s">
        <v>241</v>
      </c>
      <c r="AH89" s="141">
        <v>0</v>
      </c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1"/>
      <c r="BH89" s="141"/>
    </row>
    <row r="90" spans="1:60" ht="22.5" outlineLevel="3" x14ac:dyDescent="0.2">
      <c r="A90" s="148"/>
      <c r="B90" s="149"/>
      <c r="C90" s="182" t="s">
        <v>1329</v>
      </c>
      <c r="D90" s="154"/>
      <c r="E90" s="155">
        <v>17.493749999999999</v>
      </c>
      <c r="F90" s="152"/>
      <c r="G90" s="152"/>
      <c r="H90" s="152"/>
      <c r="I90" s="152"/>
      <c r="J90" s="152"/>
      <c r="K90" s="152"/>
      <c r="L90" s="152"/>
      <c r="M90" s="152"/>
      <c r="N90" s="151"/>
      <c r="O90" s="151"/>
      <c r="P90" s="151"/>
      <c r="Q90" s="151"/>
      <c r="R90" s="152"/>
      <c r="S90" s="152"/>
      <c r="T90" s="152"/>
      <c r="U90" s="152"/>
      <c r="V90" s="152"/>
      <c r="W90" s="152"/>
      <c r="X90" s="152"/>
      <c r="Y90" s="152"/>
      <c r="Z90" s="141"/>
      <c r="AA90" s="141"/>
      <c r="AB90" s="141"/>
      <c r="AC90" s="141"/>
      <c r="AD90" s="141"/>
      <c r="AE90" s="141"/>
      <c r="AF90" s="141"/>
      <c r="AG90" s="141" t="s">
        <v>241</v>
      </c>
      <c r="AH90" s="141">
        <v>0</v>
      </c>
      <c r="AI90" s="141"/>
      <c r="AJ90" s="141"/>
      <c r="AK90" s="141"/>
      <c r="AL90" s="141"/>
      <c r="AM90" s="141"/>
      <c r="AN90" s="141"/>
      <c r="AO90" s="141"/>
      <c r="AP90" s="141"/>
      <c r="AQ90" s="141"/>
      <c r="AR90" s="141"/>
      <c r="AS90" s="141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141"/>
      <c r="BG90" s="141"/>
      <c r="BH90" s="141"/>
    </row>
    <row r="91" spans="1:60" outlineLevel="3" x14ac:dyDescent="0.2">
      <c r="A91" s="148"/>
      <c r="B91" s="149"/>
      <c r="C91" s="182" t="s">
        <v>1330</v>
      </c>
      <c r="D91" s="154"/>
      <c r="E91" s="155"/>
      <c r="F91" s="152"/>
      <c r="G91" s="152"/>
      <c r="H91" s="152"/>
      <c r="I91" s="152"/>
      <c r="J91" s="152"/>
      <c r="K91" s="152"/>
      <c r="L91" s="152"/>
      <c r="M91" s="152"/>
      <c r="N91" s="151"/>
      <c r="O91" s="151"/>
      <c r="P91" s="151"/>
      <c r="Q91" s="151"/>
      <c r="R91" s="152"/>
      <c r="S91" s="152"/>
      <c r="T91" s="152"/>
      <c r="U91" s="152"/>
      <c r="V91" s="152"/>
      <c r="W91" s="152"/>
      <c r="X91" s="152"/>
      <c r="Y91" s="152"/>
      <c r="Z91" s="141"/>
      <c r="AA91" s="141"/>
      <c r="AB91" s="141"/>
      <c r="AC91" s="141"/>
      <c r="AD91" s="141"/>
      <c r="AE91" s="141"/>
      <c r="AF91" s="141"/>
      <c r="AG91" s="141" t="s">
        <v>241</v>
      </c>
      <c r="AH91" s="141">
        <v>0</v>
      </c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1"/>
      <c r="AZ91" s="141"/>
      <c r="BA91" s="141"/>
      <c r="BB91" s="141"/>
      <c r="BC91" s="141"/>
      <c r="BD91" s="141"/>
      <c r="BE91" s="141"/>
      <c r="BF91" s="141"/>
      <c r="BG91" s="141"/>
      <c r="BH91" s="141"/>
    </row>
    <row r="92" spans="1:60" ht="22.5" outlineLevel="3" x14ac:dyDescent="0.2">
      <c r="A92" s="148"/>
      <c r="B92" s="149"/>
      <c r="C92" s="182" t="s">
        <v>1331</v>
      </c>
      <c r="D92" s="154"/>
      <c r="E92" s="155">
        <v>2.4500000000000002</v>
      </c>
      <c r="F92" s="152"/>
      <c r="G92" s="152"/>
      <c r="H92" s="152"/>
      <c r="I92" s="152"/>
      <c r="J92" s="152"/>
      <c r="K92" s="152"/>
      <c r="L92" s="152"/>
      <c r="M92" s="152"/>
      <c r="N92" s="151"/>
      <c r="O92" s="151"/>
      <c r="P92" s="151"/>
      <c r="Q92" s="151"/>
      <c r="R92" s="152"/>
      <c r="S92" s="152"/>
      <c r="T92" s="152"/>
      <c r="U92" s="152"/>
      <c r="V92" s="152"/>
      <c r="W92" s="152"/>
      <c r="X92" s="152"/>
      <c r="Y92" s="152"/>
      <c r="Z92" s="141"/>
      <c r="AA92" s="141"/>
      <c r="AB92" s="141"/>
      <c r="AC92" s="141"/>
      <c r="AD92" s="141"/>
      <c r="AE92" s="141"/>
      <c r="AF92" s="141"/>
      <c r="AG92" s="141" t="s">
        <v>241</v>
      </c>
      <c r="AH92" s="141">
        <v>0</v>
      </c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</row>
    <row r="93" spans="1:60" outlineLevel="3" x14ac:dyDescent="0.2">
      <c r="A93" s="148"/>
      <c r="B93" s="149"/>
      <c r="C93" s="182" t="s">
        <v>1332</v>
      </c>
      <c r="D93" s="154"/>
      <c r="E93" s="155"/>
      <c r="F93" s="152"/>
      <c r="G93" s="152"/>
      <c r="H93" s="152"/>
      <c r="I93" s="152"/>
      <c r="J93" s="152"/>
      <c r="K93" s="152"/>
      <c r="L93" s="152"/>
      <c r="M93" s="152"/>
      <c r="N93" s="151"/>
      <c r="O93" s="151"/>
      <c r="P93" s="151"/>
      <c r="Q93" s="151"/>
      <c r="R93" s="152"/>
      <c r="S93" s="152"/>
      <c r="T93" s="152"/>
      <c r="U93" s="152"/>
      <c r="V93" s="152"/>
      <c r="W93" s="152"/>
      <c r="X93" s="152"/>
      <c r="Y93" s="152"/>
      <c r="Z93" s="141"/>
      <c r="AA93" s="141"/>
      <c r="AB93" s="141"/>
      <c r="AC93" s="141"/>
      <c r="AD93" s="141"/>
      <c r="AE93" s="141"/>
      <c r="AF93" s="141"/>
      <c r="AG93" s="141" t="s">
        <v>241</v>
      </c>
      <c r="AH93" s="141">
        <v>0</v>
      </c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</row>
    <row r="94" spans="1:60" ht="22.5" outlineLevel="3" x14ac:dyDescent="0.2">
      <c r="A94" s="148"/>
      <c r="B94" s="149"/>
      <c r="C94" s="182" t="s">
        <v>1333</v>
      </c>
      <c r="D94" s="154"/>
      <c r="E94" s="155">
        <v>3.5437500000000002</v>
      </c>
      <c r="F94" s="152"/>
      <c r="G94" s="152"/>
      <c r="H94" s="152"/>
      <c r="I94" s="152"/>
      <c r="J94" s="152"/>
      <c r="K94" s="152"/>
      <c r="L94" s="152"/>
      <c r="M94" s="152"/>
      <c r="N94" s="151"/>
      <c r="O94" s="151"/>
      <c r="P94" s="151"/>
      <c r="Q94" s="151"/>
      <c r="R94" s="152"/>
      <c r="S94" s="152"/>
      <c r="T94" s="152"/>
      <c r="U94" s="152"/>
      <c r="V94" s="152"/>
      <c r="W94" s="152"/>
      <c r="X94" s="152"/>
      <c r="Y94" s="152"/>
      <c r="Z94" s="141"/>
      <c r="AA94" s="141"/>
      <c r="AB94" s="141"/>
      <c r="AC94" s="141"/>
      <c r="AD94" s="141"/>
      <c r="AE94" s="141"/>
      <c r="AF94" s="141"/>
      <c r="AG94" s="141" t="s">
        <v>241</v>
      </c>
      <c r="AH94" s="141">
        <v>0</v>
      </c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</row>
    <row r="95" spans="1:60" outlineLevel="3" x14ac:dyDescent="0.2">
      <c r="A95" s="148"/>
      <c r="B95" s="149"/>
      <c r="C95" s="182" t="s">
        <v>1334</v>
      </c>
      <c r="D95" s="154"/>
      <c r="E95" s="155"/>
      <c r="F95" s="152"/>
      <c r="G95" s="152"/>
      <c r="H95" s="152"/>
      <c r="I95" s="152"/>
      <c r="J95" s="152"/>
      <c r="K95" s="152"/>
      <c r="L95" s="152"/>
      <c r="M95" s="152"/>
      <c r="N95" s="151"/>
      <c r="O95" s="151"/>
      <c r="P95" s="151"/>
      <c r="Q95" s="151"/>
      <c r="R95" s="152"/>
      <c r="S95" s="152"/>
      <c r="T95" s="152"/>
      <c r="U95" s="152"/>
      <c r="V95" s="152"/>
      <c r="W95" s="152"/>
      <c r="X95" s="152"/>
      <c r="Y95" s="152"/>
      <c r="Z95" s="141"/>
      <c r="AA95" s="141"/>
      <c r="AB95" s="141"/>
      <c r="AC95" s="141"/>
      <c r="AD95" s="141"/>
      <c r="AE95" s="141"/>
      <c r="AF95" s="141"/>
      <c r="AG95" s="141" t="s">
        <v>241</v>
      </c>
      <c r="AH95" s="141">
        <v>0</v>
      </c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41"/>
      <c r="BB95" s="141"/>
      <c r="BC95" s="141"/>
      <c r="BD95" s="141"/>
      <c r="BE95" s="141"/>
      <c r="BF95" s="141"/>
      <c r="BG95" s="141"/>
      <c r="BH95" s="141"/>
    </row>
    <row r="96" spans="1:60" outlineLevel="3" x14ac:dyDescent="0.2">
      <c r="A96" s="148"/>
      <c r="B96" s="149"/>
      <c r="C96" s="190" t="s">
        <v>1325</v>
      </c>
      <c r="D96" s="188"/>
      <c r="E96" s="189">
        <v>55.8</v>
      </c>
      <c r="F96" s="152"/>
      <c r="G96" s="152"/>
      <c r="H96" s="152"/>
      <c r="I96" s="152"/>
      <c r="J96" s="152"/>
      <c r="K96" s="152"/>
      <c r="L96" s="152"/>
      <c r="M96" s="152"/>
      <c r="N96" s="151"/>
      <c r="O96" s="151"/>
      <c r="P96" s="151"/>
      <c r="Q96" s="151"/>
      <c r="R96" s="152"/>
      <c r="S96" s="152"/>
      <c r="T96" s="152"/>
      <c r="U96" s="152"/>
      <c r="V96" s="152"/>
      <c r="W96" s="152"/>
      <c r="X96" s="152"/>
      <c r="Y96" s="152"/>
      <c r="Z96" s="141"/>
      <c r="AA96" s="141"/>
      <c r="AB96" s="141"/>
      <c r="AC96" s="141"/>
      <c r="AD96" s="141"/>
      <c r="AE96" s="141"/>
      <c r="AF96" s="141"/>
      <c r="AG96" s="141" t="s">
        <v>241</v>
      </c>
      <c r="AH96" s="141">
        <v>1</v>
      </c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</row>
    <row r="97" spans="1:60" outlineLevel="3" x14ac:dyDescent="0.2">
      <c r="A97" s="148"/>
      <c r="B97" s="149"/>
      <c r="C97" s="182" t="s">
        <v>1335</v>
      </c>
      <c r="D97" s="154"/>
      <c r="E97" s="155"/>
      <c r="F97" s="152"/>
      <c r="G97" s="152"/>
      <c r="H97" s="152"/>
      <c r="I97" s="152"/>
      <c r="J97" s="152"/>
      <c r="K97" s="152"/>
      <c r="L97" s="152"/>
      <c r="M97" s="152"/>
      <c r="N97" s="151"/>
      <c r="O97" s="151"/>
      <c r="P97" s="151"/>
      <c r="Q97" s="151"/>
      <c r="R97" s="152"/>
      <c r="S97" s="152"/>
      <c r="T97" s="152"/>
      <c r="U97" s="152"/>
      <c r="V97" s="152"/>
      <c r="W97" s="152"/>
      <c r="X97" s="152"/>
      <c r="Y97" s="152"/>
      <c r="Z97" s="141"/>
      <c r="AA97" s="141"/>
      <c r="AB97" s="141"/>
      <c r="AC97" s="141"/>
      <c r="AD97" s="141"/>
      <c r="AE97" s="141"/>
      <c r="AF97" s="141"/>
      <c r="AG97" s="141" t="s">
        <v>241</v>
      </c>
      <c r="AH97" s="141">
        <v>0</v>
      </c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141"/>
      <c r="AZ97" s="141"/>
      <c r="BA97" s="141"/>
      <c r="BB97" s="141"/>
      <c r="BC97" s="141"/>
      <c r="BD97" s="141"/>
      <c r="BE97" s="141"/>
      <c r="BF97" s="141"/>
      <c r="BG97" s="141"/>
      <c r="BH97" s="141"/>
    </row>
    <row r="98" spans="1:60" ht="22.5" outlineLevel="3" x14ac:dyDescent="0.2">
      <c r="A98" s="148"/>
      <c r="B98" s="149"/>
      <c r="C98" s="182" t="s">
        <v>1336</v>
      </c>
      <c r="D98" s="154"/>
      <c r="E98" s="155">
        <v>12.7125</v>
      </c>
      <c r="F98" s="152"/>
      <c r="G98" s="152"/>
      <c r="H98" s="152"/>
      <c r="I98" s="152"/>
      <c r="J98" s="152"/>
      <c r="K98" s="152"/>
      <c r="L98" s="152"/>
      <c r="M98" s="152"/>
      <c r="N98" s="151"/>
      <c r="O98" s="151"/>
      <c r="P98" s="151"/>
      <c r="Q98" s="151"/>
      <c r="R98" s="152"/>
      <c r="S98" s="152"/>
      <c r="T98" s="152"/>
      <c r="U98" s="152"/>
      <c r="V98" s="152"/>
      <c r="W98" s="152"/>
      <c r="X98" s="152"/>
      <c r="Y98" s="152"/>
      <c r="Z98" s="141"/>
      <c r="AA98" s="141"/>
      <c r="AB98" s="141"/>
      <c r="AC98" s="141"/>
      <c r="AD98" s="141"/>
      <c r="AE98" s="141"/>
      <c r="AF98" s="141"/>
      <c r="AG98" s="141" t="s">
        <v>241</v>
      </c>
      <c r="AH98" s="141">
        <v>0</v>
      </c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1"/>
      <c r="AX98" s="141"/>
      <c r="AY98" s="141"/>
      <c r="AZ98" s="141"/>
      <c r="BA98" s="141"/>
      <c r="BB98" s="141"/>
      <c r="BC98" s="141"/>
      <c r="BD98" s="141"/>
      <c r="BE98" s="141"/>
      <c r="BF98" s="141"/>
      <c r="BG98" s="141"/>
      <c r="BH98" s="141"/>
    </row>
    <row r="99" spans="1:60" ht="22.5" outlineLevel="3" x14ac:dyDescent="0.2">
      <c r="A99" s="148"/>
      <c r="B99" s="149"/>
      <c r="C99" s="182" t="s">
        <v>1337</v>
      </c>
      <c r="D99" s="154"/>
      <c r="E99" s="155">
        <v>10.3125</v>
      </c>
      <c r="F99" s="152"/>
      <c r="G99" s="152"/>
      <c r="H99" s="152"/>
      <c r="I99" s="152"/>
      <c r="J99" s="152"/>
      <c r="K99" s="152"/>
      <c r="L99" s="152"/>
      <c r="M99" s="152"/>
      <c r="N99" s="151"/>
      <c r="O99" s="151"/>
      <c r="P99" s="151"/>
      <c r="Q99" s="151"/>
      <c r="R99" s="152"/>
      <c r="S99" s="152"/>
      <c r="T99" s="152"/>
      <c r="U99" s="152"/>
      <c r="V99" s="152"/>
      <c r="W99" s="152"/>
      <c r="X99" s="152"/>
      <c r="Y99" s="152"/>
      <c r="Z99" s="141"/>
      <c r="AA99" s="141"/>
      <c r="AB99" s="141"/>
      <c r="AC99" s="141"/>
      <c r="AD99" s="141"/>
      <c r="AE99" s="141"/>
      <c r="AF99" s="141"/>
      <c r="AG99" s="141" t="s">
        <v>241</v>
      </c>
      <c r="AH99" s="141">
        <v>0</v>
      </c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</row>
    <row r="100" spans="1:60" ht="22.5" outlineLevel="3" x14ac:dyDescent="0.2">
      <c r="A100" s="148"/>
      <c r="B100" s="149"/>
      <c r="C100" s="182" t="s">
        <v>1348</v>
      </c>
      <c r="D100" s="154"/>
      <c r="E100" s="155">
        <v>43.03125</v>
      </c>
      <c r="F100" s="152"/>
      <c r="G100" s="152"/>
      <c r="H100" s="152"/>
      <c r="I100" s="152"/>
      <c r="J100" s="152"/>
      <c r="K100" s="152"/>
      <c r="L100" s="152"/>
      <c r="M100" s="152"/>
      <c r="N100" s="151"/>
      <c r="O100" s="151"/>
      <c r="P100" s="151"/>
      <c r="Q100" s="151"/>
      <c r="R100" s="152"/>
      <c r="S100" s="152"/>
      <c r="T100" s="152"/>
      <c r="U100" s="152"/>
      <c r="V100" s="152"/>
      <c r="W100" s="152"/>
      <c r="X100" s="152"/>
      <c r="Y100" s="152"/>
      <c r="Z100" s="141"/>
      <c r="AA100" s="141"/>
      <c r="AB100" s="141"/>
      <c r="AC100" s="141"/>
      <c r="AD100" s="141"/>
      <c r="AE100" s="141"/>
      <c r="AF100" s="141"/>
      <c r="AG100" s="141" t="s">
        <v>241</v>
      </c>
      <c r="AH100" s="141">
        <v>0</v>
      </c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</row>
    <row r="101" spans="1:60" outlineLevel="3" x14ac:dyDescent="0.2">
      <c r="A101" s="148"/>
      <c r="B101" s="149"/>
      <c r="C101" s="190" t="s">
        <v>1325</v>
      </c>
      <c r="D101" s="188"/>
      <c r="E101" s="189">
        <v>66.056250000000006</v>
      </c>
      <c r="F101" s="152"/>
      <c r="G101" s="152"/>
      <c r="H101" s="152"/>
      <c r="I101" s="152"/>
      <c r="J101" s="152"/>
      <c r="K101" s="152"/>
      <c r="L101" s="152"/>
      <c r="M101" s="152"/>
      <c r="N101" s="151"/>
      <c r="O101" s="151"/>
      <c r="P101" s="151"/>
      <c r="Q101" s="151"/>
      <c r="R101" s="152"/>
      <c r="S101" s="152"/>
      <c r="T101" s="152"/>
      <c r="U101" s="152"/>
      <c r="V101" s="152"/>
      <c r="W101" s="152"/>
      <c r="X101" s="152"/>
      <c r="Y101" s="152"/>
      <c r="Z101" s="141"/>
      <c r="AA101" s="141"/>
      <c r="AB101" s="141"/>
      <c r="AC101" s="141"/>
      <c r="AD101" s="141"/>
      <c r="AE101" s="141"/>
      <c r="AF101" s="141"/>
      <c r="AG101" s="141" t="s">
        <v>241</v>
      </c>
      <c r="AH101" s="141">
        <v>1</v>
      </c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1"/>
      <c r="AZ101" s="141"/>
      <c r="BA101" s="141"/>
      <c r="BB101" s="141"/>
      <c r="BC101" s="141"/>
      <c r="BD101" s="141"/>
      <c r="BE101" s="141"/>
      <c r="BF101" s="141"/>
      <c r="BG101" s="141"/>
      <c r="BH101" s="141"/>
    </row>
    <row r="102" spans="1:60" outlineLevel="3" x14ac:dyDescent="0.2">
      <c r="A102" s="148"/>
      <c r="B102" s="149"/>
      <c r="C102" s="182" t="s">
        <v>1339</v>
      </c>
      <c r="D102" s="154"/>
      <c r="E102" s="155"/>
      <c r="F102" s="152"/>
      <c r="G102" s="152"/>
      <c r="H102" s="152"/>
      <c r="I102" s="152"/>
      <c r="J102" s="152"/>
      <c r="K102" s="152"/>
      <c r="L102" s="152"/>
      <c r="M102" s="152"/>
      <c r="N102" s="151"/>
      <c r="O102" s="151"/>
      <c r="P102" s="151"/>
      <c r="Q102" s="151"/>
      <c r="R102" s="152"/>
      <c r="S102" s="152"/>
      <c r="T102" s="152"/>
      <c r="U102" s="152"/>
      <c r="V102" s="152"/>
      <c r="W102" s="152"/>
      <c r="X102" s="152"/>
      <c r="Y102" s="152"/>
      <c r="Z102" s="141"/>
      <c r="AA102" s="141"/>
      <c r="AB102" s="141"/>
      <c r="AC102" s="141"/>
      <c r="AD102" s="141"/>
      <c r="AE102" s="141"/>
      <c r="AF102" s="141"/>
      <c r="AG102" s="141" t="s">
        <v>241</v>
      </c>
      <c r="AH102" s="141">
        <v>0</v>
      </c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1"/>
      <c r="BE102" s="141"/>
      <c r="BF102" s="141"/>
      <c r="BG102" s="141"/>
      <c r="BH102" s="141"/>
    </row>
    <row r="103" spans="1:60" ht="22.5" outlineLevel="3" x14ac:dyDescent="0.2">
      <c r="A103" s="148"/>
      <c r="B103" s="149"/>
      <c r="C103" s="182" t="s">
        <v>1340</v>
      </c>
      <c r="D103" s="154"/>
      <c r="E103" s="155">
        <v>16.537500000000001</v>
      </c>
      <c r="F103" s="152"/>
      <c r="G103" s="152"/>
      <c r="H103" s="152"/>
      <c r="I103" s="152"/>
      <c r="J103" s="152"/>
      <c r="K103" s="152"/>
      <c r="L103" s="152"/>
      <c r="M103" s="152"/>
      <c r="N103" s="151"/>
      <c r="O103" s="151"/>
      <c r="P103" s="151"/>
      <c r="Q103" s="151"/>
      <c r="R103" s="152"/>
      <c r="S103" s="152"/>
      <c r="T103" s="152"/>
      <c r="U103" s="152"/>
      <c r="V103" s="152"/>
      <c r="W103" s="152"/>
      <c r="X103" s="152"/>
      <c r="Y103" s="152"/>
      <c r="Z103" s="141"/>
      <c r="AA103" s="141"/>
      <c r="AB103" s="141"/>
      <c r="AC103" s="141"/>
      <c r="AD103" s="141"/>
      <c r="AE103" s="141"/>
      <c r="AF103" s="141"/>
      <c r="AG103" s="141" t="s">
        <v>241</v>
      </c>
      <c r="AH103" s="141">
        <v>0</v>
      </c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1"/>
    </row>
    <row r="104" spans="1:60" outlineLevel="3" x14ac:dyDescent="0.2">
      <c r="A104" s="148"/>
      <c r="B104" s="149"/>
      <c r="C104" s="190" t="s">
        <v>1325</v>
      </c>
      <c r="D104" s="188"/>
      <c r="E104" s="189">
        <v>16.537500000000001</v>
      </c>
      <c r="F104" s="152"/>
      <c r="G104" s="152"/>
      <c r="H104" s="152"/>
      <c r="I104" s="152"/>
      <c r="J104" s="152"/>
      <c r="K104" s="152"/>
      <c r="L104" s="152"/>
      <c r="M104" s="152"/>
      <c r="N104" s="151"/>
      <c r="O104" s="151"/>
      <c r="P104" s="151"/>
      <c r="Q104" s="151"/>
      <c r="R104" s="152"/>
      <c r="S104" s="152"/>
      <c r="T104" s="152"/>
      <c r="U104" s="152"/>
      <c r="V104" s="152"/>
      <c r="W104" s="152"/>
      <c r="X104" s="152"/>
      <c r="Y104" s="152"/>
      <c r="Z104" s="141"/>
      <c r="AA104" s="141"/>
      <c r="AB104" s="141"/>
      <c r="AC104" s="141"/>
      <c r="AD104" s="141"/>
      <c r="AE104" s="141"/>
      <c r="AF104" s="141"/>
      <c r="AG104" s="141" t="s">
        <v>241</v>
      </c>
      <c r="AH104" s="141">
        <v>1</v>
      </c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</row>
    <row r="105" spans="1:60" outlineLevel="3" x14ac:dyDescent="0.2">
      <c r="A105" s="148"/>
      <c r="B105" s="149"/>
      <c r="C105" s="182" t="s">
        <v>1341</v>
      </c>
      <c r="D105" s="154"/>
      <c r="E105" s="155"/>
      <c r="F105" s="152"/>
      <c r="G105" s="152"/>
      <c r="H105" s="152"/>
      <c r="I105" s="152"/>
      <c r="J105" s="152"/>
      <c r="K105" s="152"/>
      <c r="L105" s="152"/>
      <c r="M105" s="152"/>
      <c r="N105" s="151"/>
      <c r="O105" s="151"/>
      <c r="P105" s="151"/>
      <c r="Q105" s="151"/>
      <c r="R105" s="152"/>
      <c r="S105" s="152"/>
      <c r="T105" s="152"/>
      <c r="U105" s="152"/>
      <c r="V105" s="152"/>
      <c r="W105" s="152"/>
      <c r="X105" s="152"/>
      <c r="Y105" s="152"/>
      <c r="Z105" s="141"/>
      <c r="AA105" s="141"/>
      <c r="AB105" s="141"/>
      <c r="AC105" s="141"/>
      <c r="AD105" s="141"/>
      <c r="AE105" s="141"/>
      <c r="AF105" s="141"/>
      <c r="AG105" s="141" t="s">
        <v>241</v>
      </c>
      <c r="AH105" s="141">
        <v>0</v>
      </c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</row>
    <row r="106" spans="1:60" ht="22.5" outlineLevel="3" x14ac:dyDescent="0.2">
      <c r="A106" s="148"/>
      <c r="B106" s="149"/>
      <c r="C106" s="182" t="s">
        <v>1342</v>
      </c>
      <c r="D106" s="154"/>
      <c r="E106" s="155">
        <v>0.48</v>
      </c>
      <c r="F106" s="152"/>
      <c r="G106" s="152"/>
      <c r="H106" s="152"/>
      <c r="I106" s="152"/>
      <c r="J106" s="152"/>
      <c r="K106" s="152"/>
      <c r="L106" s="152"/>
      <c r="M106" s="152"/>
      <c r="N106" s="151"/>
      <c r="O106" s="151"/>
      <c r="P106" s="151"/>
      <c r="Q106" s="151"/>
      <c r="R106" s="152"/>
      <c r="S106" s="152"/>
      <c r="T106" s="152"/>
      <c r="U106" s="152"/>
      <c r="V106" s="152"/>
      <c r="W106" s="152"/>
      <c r="X106" s="152"/>
      <c r="Y106" s="152"/>
      <c r="Z106" s="141"/>
      <c r="AA106" s="141"/>
      <c r="AB106" s="141"/>
      <c r="AC106" s="141"/>
      <c r="AD106" s="141"/>
      <c r="AE106" s="141"/>
      <c r="AF106" s="141"/>
      <c r="AG106" s="141" t="s">
        <v>241</v>
      </c>
      <c r="AH106" s="141">
        <v>0</v>
      </c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</row>
    <row r="107" spans="1:60" ht="22.5" outlineLevel="3" x14ac:dyDescent="0.2">
      <c r="A107" s="148"/>
      <c r="B107" s="149"/>
      <c r="C107" s="182" t="s">
        <v>1343</v>
      </c>
      <c r="D107" s="154"/>
      <c r="E107" s="155">
        <v>0.32</v>
      </c>
      <c r="F107" s="152"/>
      <c r="G107" s="152"/>
      <c r="H107" s="152"/>
      <c r="I107" s="152"/>
      <c r="J107" s="152"/>
      <c r="K107" s="152"/>
      <c r="L107" s="152"/>
      <c r="M107" s="152"/>
      <c r="N107" s="151"/>
      <c r="O107" s="151"/>
      <c r="P107" s="151"/>
      <c r="Q107" s="151"/>
      <c r="R107" s="152"/>
      <c r="S107" s="152"/>
      <c r="T107" s="152"/>
      <c r="U107" s="152"/>
      <c r="V107" s="152"/>
      <c r="W107" s="152"/>
      <c r="X107" s="152"/>
      <c r="Y107" s="152"/>
      <c r="Z107" s="141"/>
      <c r="AA107" s="141"/>
      <c r="AB107" s="141"/>
      <c r="AC107" s="141"/>
      <c r="AD107" s="141"/>
      <c r="AE107" s="141"/>
      <c r="AF107" s="141"/>
      <c r="AG107" s="141" t="s">
        <v>241</v>
      </c>
      <c r="AH107" s="141">
        <v>0</v>
      </c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</row>
    <row r="108" spans="1:60" outlineLevel="3" x14ac:dyDescent="0.2">
      <c r="A108" s="148"/>
      <c r="B108" s="149"/>
      <c r="C108" s="190" t="s">
        <v>1325</v>
      </c>
      <c r="D108" s="188"/>
      <c r="E108" s="189">
        <v>0.8</v>
      </c>
      <c r="F108" s="152"/>
      <c r="G108" s="152"/>
      <c r="H108" s="152"/>
      <c r="I108" s="152"/>
      <c r="J108" s="152"/>
      <c r="K108" s="152"/>
      <c r="L108" s="152"/>
      <c r="M108" s="152"/>
      <c r="N108" s="151"/>
      <c r="O108" s="151"/>
      <c r="P108" s="151"/>
      <c r="Q108" s="151"/>
      <c r="R108" s="152"/>
      <c r="S108" s="152"/>
      <c r="T108" s="152"/>
      <c r="U108" s="152"/>
      <c r="V108" s="152"/>
      <c r="W108" s="152"/>
      <c r="X108" s="152"/>
      <c r="Y108" s="152"/>
      <c r="Z108" s="141"/>
      <c r="AA108" s="141"/>
      <c r="AB108" s="141"/>
      <c r="AC108" s="141"/>
      <c r="AD108" s="141"/>
      <c r="AE108" s="141"/>
      <c r="AF108" s="141"/>
      <c r="AG108" s="141" t="s">
        <v>241</v>
      </c>
      <c r="AH108" s="141">
        <v>1</v>
      </c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1"/>
      <c r="AZ108" s="141"/>
      <c r="BA108" s="141"/>
      <c r="BB108" s="141"/>
      <c r="BC108" s="141"/>
      <c r="BD108" s="141"/>
      <c r="BE108" s="141"/>
      <c r="BF108" s="141"/>
      <c r="BG108" s="141"/>
      <c r="BH108" s="141"/>
    </row>
    <row r="109" spans="1:60" outlineLevel="1" x14ac:dyDescent="0.2">
      <c r="A109" s="164">
        <v>10</v>
      </c>
      <c r="B109" s="165" t="s">
        <v>1349</v>
      </c>
      <c r="C109" s="181" t="s">
        <v>1350</v>
      </c>
      <c r="D109" s="166" t="s">
        <v>244</v>
      </c>
      <c r="E109" s="167">
        <v>310.25</v>
      </c>
      <c r="F109" s="168"/>
      <c r="G109" s="169">
        <f>ROUND(E109*F109,2)</f>
        <v>0</v>
      </c>
      <c r="H109" s="168"/>
      <c r="I109" s="169">
        <f>ROUND(E109*H109,2)</f>
        <v>0</v>
      </c>
      <c r="J109" s="168"/>
      <c r="K109" s="169">
        <f>ROUND(E109*J109,2)</f>
        <v>0</v>
      </c>
      <c r="L109" s="169">
        <v>21</v>
      </c>
      <c r="M109" s="169">
        <f>G109*(1+L109/100)</f>
        <v>0</v>
      </c>
      <c r="N109" s="167">
        <v>0</v>
      </c>
      <c r="O109" s="167">
        <f>ROUND(E109*N109,2)</f>
        <v>0</v>
      </c>
      <c r="P109" s="167">
        <v>0</v>
      </c>
      <c r="Q109" s="167">
        <f>ROUND(E109*P109,2)</f>
        <v>0</v>
      </c>
      <c r="R109" s="169" t="s">
        <v>284</v>
      </c>
      <c r="S109" s="169" t="s">
        <v>234</v>
      </c>
      <c r="T109" s="170" t="s">
        <v>234</v>
      </c>
      <c r="U109" s="152">
        <v>0.1024</v>
      </c>
      <c r="V109" s="152">
        <f>ROUND(E109*U109,2)</f>
        <v>31.77</v>
      </c>
      <c r="W109" s="152"/>
      <c r="X109" s="152" t="s">
        <v>285</v>
      </c>
      <c r="Y109" s="152" t="s">
        <v>236</v>
      </c>
      <c r="Z109" s="141"/>
      <c r="AA109" s="141"/>
      <c r="AB109" s="141"/>
      <c r="AC109" s="141"/>
      <c r="AD109" s="141"/>
      <c r="AE109" s="141"/>
      <c r="AF109" s="141"/>
      <c r="AG109" s="141" t="s">
        <v>286</v>
      </c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</row>
    <row r="110" spans="1:60" ht="33.75" outlineLevel="2" x14ac:dyDescent="0.2">
      <c r="A110" s="148"/>
      <c r="B110" s="149"/>
      <c r="C110" s="265" t="s">
        <v>1310</v>
      </c>
      <c r="D110" s="266"/>
      <c r="E110" s="266"/>
      <c r="F110" s="266"/>
      <c r="G110" s="266"/>
      <c r="H110" s="152"/>
      <c r="I110" s="152"/>
      <c r="J110" s="152"/>
      <c r="K110" s="152"/>
      <c r="L110" s="152"/>
      <c r="M110" s="152"/>
      <c r="N110" s="151"/>
      <c r="O110" s="151"/>
      <c r="P110" s="151"/>
      <c r="Q110" s="151"/>
      <c r="R110" s="152"/>
      <c r="S110" s="152"/>
      <c r="T110" s="152"/>
      <c r="U110" s="152"/>
      <c r="V110" s="152"/>
      <c r="W110" s="152"/>
      <c r="X110" s="152"/>
      <c r="Y110" s="152"/>
      <c r="Z110" s="141"/>
      <c r="AA110" s="141"/>
      <c r="AB110" s="141"/>
      <c r="AC110" s="141"/>
      <c r="AD110" s="141"/>
      <c r="AE110" s="141"/>
      <c r="AF110" s="141"/>
      <c r="AG110" s="141" t="s">
        <v>239</v>
      </c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1"/>
      <c r="AZ110" s="141"/>
      <c r="BA110" s="171" t="str">
        <f>C110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110" s="141"/>
      <c r="BC110" s="141"/>
      <c r="BD110" s="141"/>
      <c r="BE110" s="141"/>
      <c r="BF110" s="141"/>
      <c r="BG110" s="141"/>
      <c r="BH110" s="141"/>
    </row>
    <row r="111" spans="1:60" outlineLevel="1" x14ac:dyDescent="0.2">
      <c r="A111" s="164">
        <v>11</v>
      </c>
      <c r="B111" s="165" t="s">
        <v>1351</v>
      </c>
      <c r="C111" s="181" t="s">
        <v>1352</v>
      </c>
      <c r="D111" s="166" t="s">
        <v>244</v>
      </c>
      <c r="E111" s="167">
        <v>280.625</v>
      </c>
      <c r="F111" s="168"/>
      <c r="G111" s="169">
        <f>ROUND(E111*F111,2)</f>
        <v>0</v>
      </c>
      <c r="H111" s="168"/>
      <c r="I111" s="169">
        <f>ROUND(E111*H111,2)</f>
        <v>0</v>
      </c>
      <c r="J111" s="168"/>
      <c r="K111" s="169">
        <f>ROUND(E111*J111,2)</f>
        <v>0</v>
      </c>
      <c r="L111" s="169">
        <v>21</v>
      </c>
      <c r="M111" s="169">
        <f>G111*(1+L111/100)</f>
        <v>0</v>
      </c>
      <c r="N111" s="167">
        <v>0</v>
      </c>
      <c r="O111" s="167">
        <f>ROUND(E111*N111,2)</f>
        <v>0</v>
      </c>
      <c r="P111" s="167">
        <v>0</v>
      </c>
      <c r="Q111" s="167">
        <f>ROUND(E111*P111,2)</f>
        <v>0</v>
      </c>
      <c r="R111" s="169" t="s">
        <v>284</v>
      </c>
      <c r="S111" s="169" t="s">
        <v>234</v>
      </c>
      <c r="T111" s="170" t="s">
        <v>234</v>
      </c>
      <c r="U111" s="152">
        <v>0.34499999999999997</v>
      </c>
      <c r="V111" s="152">
        <f>ROUND(E111*U111,2)</f>
        <v>96.82</v>
      </c>
      <c r="W111" s="152"/>
      <c r="X111" s="152" t="s">
        <v>285</v>
      </c>
      <c r="Y111" s="152" t="s">
        <v>236</v>
      </c>
      <c r="Z111" s="141"/>
      <c r="AA111" s="141"/>
      <c r="AB111" s="141"/>
      <c r="AC111" s="141"/>
      <c r="AD111" s="141"/>
      <c r="AE111" s="141"/>
      <c r="AF111" s="141"/>
      <c r="AG111" s="141" t="s">
        <v>286</v>
      </c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1"/>
      <c r="AZ111" s="141"/>
      <c r="BA111" s="141"/>
      <c r="BB111" s="141"/>
      <c r="BC111" s="141"/>
      <c r="BD111" s="141"/>
      <c r="BE111" s="141"/>
      <c r="BF111" s="141"/>
      <c r="BG111" s="141"/>
      <c r="BH111" s="141"/>
    </row>
    <row r="112" spans="1:60" outlineLevel="2" x14ac:dyDescent="0.2">
      <c r="A112" s="148"/>
      <c r="B112" s="149"/>
      <c r="C112" s="265" t="s">
        <v>1353</v>
      </c>
      <c r="D112" s="266"/>
      <c r="E112" s="266"/>
      <c r="F112" s="266"/>
      <c r="G112" s="266"/>
      <c r="H112" s="152"/>
      <c r="I112" s="152"/>
      <c r="J112" s="152"/>
      <c r="K112" s="152"/>
      <c r="L112" s="152"/>
      <c r="M112" s="152"/>
      <c r="N112" s="151"/>
      <c r="O112" s="151"/>
      <c r="P112" s="151"/>
      <c r="Q112" s="151"/>
      <c r="R112" s="152"/>
      <c r="S112" s="152"/>
      <c r="T112" s="152"/>
      <c r="U112" s="152"/>
      <c r="V112" s="152"/>
      <c r="W112" s="152"/>
      <c r="X112" s="152"/>
      <c r="Y112" s="152"/>
      <c r="Z112" s="141"/>
      <c r="AA112" s="141"/>
      <c r="AB112" s="141"/>
      <c r="AC112" s="141"/>
      <c r="AD112" s="141"/>
      <c r="AE112" s="141"/>
      <c r="AF112" s="141"/>
      <c r="AG112" s="141" t="s">
        <v>239</v>
      </c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71" t="str">
        <f>C112</f>
        <v>bez naložení do dopravní nádoby, ale s vyprázdněním dopravní nádoby na hromadu nebo na dopravní prostředek,</v>
      </c>
      <c r="BB112" s="141"/>
      <c r="BC112" s="141"/>
      <c r="BD112" s="141"/>
      <c r="BE112" s="141"/>
      <c r="BF112" s="141"/>
      <c r="BG112" s="141"/>
      <c r="BH112" s="141"/>
    </row>
    <row r="113" spans="1:60" outlineLevel="2" x14ac:dyDescent="0.2">
      <c r="A113" s="148"/>
      <c r="B113" s="149"/>
      <c r="C113" s="182" t="s">
        <v>1311</v>
      </c>
      <c r="D113" s="154"/>
      <c r="E113" s="155"/>
      <c r="F113" s="152"/>
      <c r="G113" s="152"/>
      <c r="H113" s="152"/>
      <c r="I113" s="152"/>
      <c r="J113" s="152"/>
      <c r="K113" s="152"/>
      <c r="L113" s="152"/>
      <c r="M113" s="152"/>
      <c r="N113" s="151"/>
      <c r="O113" s="151"/>
      <c r="P113" s="151"/>
      <c r="Q113" s="151"/>
      <c r="R113" s="152"/>
      <c r="S113" s="152"/>
      <c r="T113" s="152"/>
      <c r="U113" s="152"/>
      <c r="V113" s="152"/>
      <c r="W113" s="152"/>
      <c r="X113" s="152"/>
      <c r="Y113" s="152"/>
      <c r="Z113" s="141"/>
      <c r="AA113" s="141"/>
      <c r="AB113" s="141"/>
      <c r="AC113" s="141"/>
      <c r="AD113" s="141"/>
      <c r="AE113" s="141"/>
      <c r="AF113" s="141"/>
      <c r="AG113" s="141" t="s">
        <v>241</v>
      </c>
      <c r="AH113" s="141">
        <v>0</v>
      </c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1"/>
      <c r="AZ113" s="141"/>
      <c r="BA113" s="141"/>
      <c r="BB113" s="141"/>
      <c r="BC113" s="141"/>
      <c r="BD113" s="141"/>
      <c r="BE113" s="141"/>
      <c r="BF113" s="141"/>
      <c r="BG113" s="141"/>
      <c r="BH113" s="141"/>
    </row>
    <row r="114" spans="1:60" outlineLevel="3" x14ac:dyDescent="0.2">
      <c r="A114" s="148"/>
      <c r="B114" s="149"/>
      <c r="C114" s="182" t="s">
        <v>1300</v>
      </c>
      <c r="D114" s="154"/>
      <c r="E114" s="155"/>
      <c r="F114" s="152"/>
      <c r="G114" s="152"/>
      <c r="H114" s="152"/>
      <c r="I114" s="152"/>
      <c r="J114" s="152"/>
      <c r="K114" s="152"/>
      <c r="L114" s="152"/>
      <c r="M114" s="152"/>
      <c r="N114" s="151"/>
      <c r="O114" s="151"/>
      <c r="P114" s="151"/>
      <c r="Q114" s="151"/>
      <c r="R114" s="152"/>
      <c r="S114" s="152"/>
      <c r="T114" s="152"/>
      <c r="U114" s="152"/>
      <c r="V114" s="152"/>
      <c r="W114" s="152"/>
      <c r="X114" s="152"/>
      <c r="Y114" s="152"/>
      <c r="Z114" s="141"/>
      <c r="AA114" s="141"/>
      <c r="AB114" s="141"/>
      <c r="AC114" s="141"/>
      <c r="AD114" s="141"/>
      <c r="AE114" s="141"/>
      <c r="AF114" s="141"/>
      <c r="AG114" s="141" t="s">
        <v>241</v>
      </c>
      <c r="AH114" s="141">
        <v>0</v>
      </c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1"/>
      <c r="AZ114" s="141"/>
      <c r="BA114" s="141"/>
      <c r="BB114" s="141"/>
      <c r="BC114" s="141"/>
      <c r="BD114" s="141"/>
      <c r="BE114" s="141"/>
      <c r="BF114" s="141"/>
      <c r="BG114" s="141"/>
      <c r="BH114" s="141"/>
    </row>
    <row r="115" spans="1:60" outlineLevel="3" x14ac:dyDescent="0.2">
      <c r="A115" s="148"/>
      <c r="B115" s="149"/>
      <c r="C115" s="182" t="s">
        <v>1312</v>
      </c>
      <c r="D115" s="154"/>
      <c r="E115" s="155"/>
      <c r="F115" s="152"/>
      <c r="G115" s="152"/>
      <c r="H115" s="152"/>
      <c r="I115" s="152"/>
      <c r="J115" s="152"/>
      <c r="K115" s="152"/>
      <c r="L115" s="152"/>
      <c r="M115" s="152"/>
      <c r="N115" s="151"/>
      <c r="O115" s="151"/>
      <c r="P115" s="151"/>
      <c r="Q115" s="151"/>
      <c r="R115" s="152"/>
      <c r="S115" s="152"/>
      <c r="T115" s="152"/>
      <c r="U115" s="152"/>
      <c r="V115" s="152"/>
      <c r="W115" s="152"/>
      <c r="X115" s="152"/>
      <c r="Y115" s="152"/>
      <c r="Z115" s="141"/>
      <c r="AA115" s="141"/>
      <c r="AB115" s="141"/>
      <c r="AC115" s="141"/>
      <c r="AD115" s="141"/>
      <c r="AE115" s="141"/>
      <c r="AF115" s="141"/>
      <c r="AG115" s="141" t="s">
        <v>241</v>
      </c>
      <c r="AH115" s="141">
        <v>0</v>
      </c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1"/>
      <c r="AZ115" s="141"/>
      <c r="BA115" s="141"/>
      <c r="BB115" s="141"/>
      <c r="BC115" s="141"/>
      <c r="BD115" s="141"/>
      <c r="BE115" s="141"/>
      <c r="BF115" s="141"/>
      <c r="BG115" s="141"/>
      <c r="BH115" s="141"/>
    </row>
    <row r="116" spans="1:60" ht="22.5" outlineLevel="3" x14ac:dyDescent="0.2">
      <c r="A116" s="148"/>
      <c r="B116" s="149"/>
      <c r="C116" s="182" t="s">
        <v>1354</v>
      </c>
      <c r="D116" s="154"/>
      <c r="E116" s="155">
        <v>216</v>
      </c>
      <c r="F116" s="152"/>
      <c r="G116" s="152"/>
      <c r="H116" s="152"/>
      <c r="I116" s="152"/>
      <c r="J116" s="152"/>
      <c r="K116" s="152"/>
      <c r="L116" s="152"/>
      <c r="M116" s="152"/>
      <c r="N116" s="151"/>
      <c r="O116" s="151"/>
      <c r="P116" s="151"/>
      <c r="Q116" s="151"/>
      <c r="R116" s="152"/>
      <c r="S116" s="152"/>
      <c r="T116" s="152"/>
      <c r="U116" s="152"/>
      <c r="V116" s="152"/>
      <c r="W116" s="152"/>
      <c r="X116" s="152"/>
      <c r="Y116" s="152"/>
      <c r="Z116" s="141"/>
      <c r="AA116" s="141"/>
      <c r="AB116" s="141"/>
      <c r="AC116" s="141"/>
      <c r="AD116" s="141"/>
      <c r="AE116" s="141"/>
      <c r="AF116" s="141"/>
      <c r="AG116" s="141" t="s">
        <v>241</v>
      </c>
      <c r="AH116" s="141">
        <v>0</v>
      </c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1"/>
      <c r="AZ116" s="141"/>
      <c r="BA116" s="141"/>
      <c r="BB116" s="141"/>
      <c r="BC116" s="141"/>
      <c r="BD116" s="141"/>
      <c r="BE116" s="141"/>
      <c r="BF116" s="141"/>
      <c r="BG116" s="141"/>
      <c r="BH116" s="141"/>
    </row>
    <row r="117" spans="1:60" outlineLevel="3" x14ac:dyDescent="0.2">
      <c r="A117" s="148"/>
      <c r="B117" s="149"/>
      <c r="C117" s="182" t="s">
        <v>1326</v>
      </c>
      <c r="D117" s="154"/>
      <c r="E117" s="155"/>
      <c r="F117" s="152"/>
      <c r="G117" s="152"/>
      <c r="H117" s="152"/>
      <c r="I117" s="152"/>
      <c r="J117" s="152"/>
      <c r="K117" s="152"/>
      <c r="L117" s="152"/>
      <c r="M117" s="152"/>
      <c r="N117" s="151"/>
      <c r="O117" s="151"/>
      <c r="P117" s="151"/>
      <c r="Q117" s="151"/>
      <c r="R117" s="152"/>
      <c r="S117" s="152"/>
      <c r="T117" s="152"/>
      <c r="U117" s="152"/>
      <c r="V117" s="152"/>
      <c r="W117" s="152"/>
      <c r="X117" s="152"/>
      <c r="Y117" s="152"/>
      <c r="Z117" s="141"/>
      <c r="AA117" s="141"/>
      <c r="AB117" s="141"/>
      <c r="AC117" s="141"/>
      <c r="AD117" s="141"/>
      <c r="AE117" s="141"/>
      <c r="AF117" s="141"/>
      <c r="AG117" s="141" t="s">
        <v>241</v>
      </c>
      <c r="AH117" s="141">
        <v>0</v>
      </c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1"/>
      <c r="AZ117" s="141"/>
      <c r="BA117" s="141"/>
      <c r="BB117" s="141"/>
      <c r="BC117" s="141"/>
      <c r="BD117" s="141"/>
      <c r="BE117" s="141"/>
      <c r="BF117" s="141"/>
      <c r="BG117" s="141"/>
      <c r="BH117" s="141"/>
    </row>
    <row r="118" spans="1:60" ht="22.5" outlineLevel="3" x14ac:dyDescent="0.2">
      <c r="A118" s="148"/>
      <c r="B118" s="149"/>
      <c r="C118" s="182" t="s">
        <v>1355</v>
      </c>
      <c r="D118" s="154"/>
      <c r="E118" s="155">
        <v>64.625</v>
      </c>
      <c r="F118" s="152"/>
      <c r="G118" s="152"/>
      <c r="H118" s="152"/>
      <c r="I118" s="152"/>
      <c r="J118" s="152"/>
      <c r="K118" s="152"/>
      <c r="L118" s="152"/>
      <c r="M118" s="152"/>
      <c r="N118" s="151"/>
      <c r="O118" s="151"/>
      <c r="P118" s="151"/>
      <c r="Q118" s="151"/>
      <c r="R118" s="152"/>
      <c r="S118" s="152"/>
      <c r="T118" s="152"/>
      <c r="U118" s="152"/>
      <c r="V118" s="152"/>
      <c r="W118" s="152"/>
      <c r="X118" s="152"/>
      <c r="Y118" s="152"/>
      <c r="Z118" s="141"/>
      <c r="AA118" s="141"/>
      <c r="AB118" s="141"/>
      <c r="AC118" s="141"/>
      <c r="AD118" s="141"/>
      <c r="AE118" s="141"/>
      <c r="AF118" s="141"/>
      <c r="AG118" s="141" t="s">
        <v>241</v>
      </c>
      <c r="AH118" s="141">
        <v>0</v>
      </c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1"/>
      <c r="AZ118" s="141"/>
      <c r="BA118" s="141"/>
      <c r="BB118" s="141"/>
      <c r="BC118" s="141"/>
      <c r="BD118" s="141"/>
      <c r="BE118" s="141"/>
      <c r="BF118" s="141"/>
      <c r="BG118" s="141"/>
      <c r="BH118" s="141"/>
    </row>
    <row r="119" spans="1:60" outlineLevel="1" x14ac:dyDescent="0.2">
      <c r="A119" s="164">
        <v>12</v>
      </c>
      <c r="B119" s="165" t="s">
        <v>1356</v>
      </c>
      <c r="C119" s="181" t="s">
        <v>1357</v>
      </c>
      <c r="D119" s="166" t="s">
        <v>244</v>
      </c>
      <c r="E119" s="167">
        <v>3497.5</v>
      </c>
      <c r="F119" s="168"/>
      <c r="G119" s="169">
        <f>ROUND(E119*F119,2)</f>
        <v>0</v>
      </c>
      <c r="H119" s="168"/>
      <c r="I119" s="169">
        <f>ROUND(E119*H119,2)</f>
        <v>0</v>
      </c>
      <c r="J119" s="168"/>
      <c r="K119" s="169">
        <f>ROUND(E119*J119,2)</f>
        <v>0</v>
      </c>
      <c r="L119" s="169">
        <v>21</v>
      </c>
      <c r="M119" s="169">
        <f>G119*(1+L119/100)</f>
        <v>0</v>
      </c>
      <c r="N119" s="167">
        <v>0</v>
      </c>
      <c r="O119" s="167">
        <f>ROUND(E119*N119,2)</f>
        <v>0</v>
      </c>
      <c r="P119" s="167">
        <v>0</v>
      </c>
      <c r="Q119" s="167">
        <f>ROUND(E119*P119,2)</f>
        <v>0</v>
      </c>
      <c r="R119" s="169" t="s">
        <v>284</v>
      </c>
      <c r="S119" s="169" t="s">
        <v>234</v>
      </c>
      <c r="T119" s="170" t="s">
        <v>234</v>
      </c>
      <c r="U119" s="152">
        <v>1.0999999999999999E-2</v>
      </c>
      <c r="V119" s="152">
        <f>ROUND(E119*U119,2)</f>
        <v>38.47</v>
      </c>
      <c r="W119" s="152"/>
      <c r="X119" s="152" t="s">
        <v>285</v>
      </c>
      <c r="Y119" s="152" t="s">
        <v>236</v>
      </c>
      <c r="Z119" s="141"/>
      <c r="AA119" s="141"/>
      <c r="AB119" s="141"/>
      <c r="AC119" s="141"/>
      <c r="AD119" s="141"/>
      <c r="AE119" s="141"/>
      <c r="AF119" s="141"/>
      <c r="AG119" s="141" t="s">
        <v>286</v>
      </c>
      <c r="AH119" s="141"/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1"/>
      <c r="AZ119" s="141"/>
      <c r="BA119" s="141"/>
      <c r="BB119" s="141"/>
      <c r="BC119" s="141"/>
      <c r="BD119" s="141"/>
      <c r="BE119" s="141"/>
      <c r="BF119" s="141"/>
      <c r="BG119" s="141"/>
      <c r="BH119" s="141"/>
    </row>
    <row r="120" spans="1:60" outlineLevel="2" x14ac:dyDescent="0.2">
      <c r="A120" s="148"/>
      <c r="B120" s="149"/>
      <c r="C120" s="265" t="s">
        <v>1358</v>
      </c>
      <c r="D120" s="266"/>
      <c r="E120" s="266"/>
      <c r="F120" s="266"/>
      <c r="G120" s="266"/>
      <c r="H120" s="152"/>
      <c r="I120" s="152"/>
      <c r="J120" s="152"/>
      <c r="K120" s="152"/>
      <c r="L120" s="152"/>
      <c r="M120" s="152"/>
      <c r="N120" s="151"/>
      <c r="O120" s="151"/>
      <c r="P120" s="151"/>
      <c r="Q120" s="151"/>
      <c r="R120" s="152"/>
      <c r="S120" s="152"/>
      <c r="T120" s="152"/>
      <c r="U120" s="152"/>
      <c r="V120" s="152"/>
      <c r="W120" s="152"/>
      <c r="X120" s="152"/>
      <c r="Y120" s="152"/>
      <c r="Z120" s="141"/>
      <c r="AA120" s="141"/>
      <c r="AB120" s="141"/>
      <c r="AC120" s="141"/>
      <c r="AD120" s="141"/>
      <c r="AE120" s="141"/>
      <c r="AF120" s="141"/>
      <c r="AG120" s="141" t="s">
        <v>239</v>
      </c>
      <c r="AH120" s="141"/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1"/>
      <c r="AZ120" s="141"/>
      <c r="BA120" s="141"/>
      <c r="BB120" s="141"/>
      <c r="BC120" s="141"/>
      <c r="BD120" s="141"/>
      <c r="BE120" s="141"/>
      <c r="BF120" s="141"/>
      <c r="BG120" s="141"/>
      <c r="BH120" s="141"/>
    </row>
    <row r="121" spans="1:60" outlineLevel="2" x14ac:dyDescent="0.2">
      <c r="A121" s="148"/>
      <c r="B121" s="149"/>
      <c r="C121" s="182" t="s">
        <v>1359</v>
      </c>
      <c r="D121" s="154"/>
      <c r="E121" s="155">
        <v>3497.5</v>
      </c>
      <c r="F121" s="152"/>
      <c r="G121" s="152"/>
      <c r="H121" s="152"/>
      <c r="I121" s="152"/>
      <c r="J121" s="152"/>
      <c r="K121" s="152"/>
      <c r="L121" s="152"/>
      <c r="M121" s="152"/>
      <c r="N121" s="151"/>
      <c r="O121" s="151"/>
      <c r="P121" s="151"/>
      <c r="Q121" s="151"/>
      <c r="R121" s="152"/>
      <c r="S121" s="152"/>
      <c r="T121" s="152"/>
      <c r="U121" s="152"/>
      <c r="V121" s="152"/>
      <c r="W121" s="152"/>
      <c r="X121" s="152"/>
      <c r="Y121" s="152"/>
      <c r="Z121" s="141"/>
      <c r="AA121" s="141"/>
      <c r="AB121" s="141"/>
      <c r="AC121" s="141"/>
      <c r="AD121" s="141"/>
      <c r="AE121" s="141"/>
      <c r="AF121" s="141"/>
      <c r="AG121" s="141" t="s">
        <v>241</v>
      </c>
      <c r="AH121" s="141">
        <v>0</v>
      </c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1"/>
      <c r="AW121" s="141"/>
      <c r="AX121" s="141"/>
      <c r="AY121" s="141"/>
      <c r="AZ121" s="141"/>
      <c r="BA121" s="141"/>
      <c r="BB121" s="141"/>
      <c r="BC121" s="141"/>
      <c r="BD121" s="141"/>
      <c r="BE121" s="141"/>
      <c r="BF121" s="141"/>
      <c r="BG121" s="141"/>
      <c r="BH121" s="141"/>
    </row>
    <row r="122" spans="1:60" ht="22.5" outlineLevel="1" x14ac:dyDescent="0.2">
      <c r="A122" s="164">
        <v>13</v>
      </c>
      <c r="B122" s="165" t="s">
        <v>1360</v>
      </c>
      <c r="C122" s="181" t="s">
        <v>1361</v>
      </c>
      <c r="D122" s="166" t="s">
        <v>244</v>
      </c>
      <c r="E122" s="167">
        <v>3497.5</v>
      </c>
      <c r="F122" s="168"/>
      <c r="G122" s="169">
        <f>ROUND(E122*F122,2)</f>
        <v>0</v>
      </c>
      <c r="H122" s="168"/>
      <c r="I122" s="169">
        <f>ROUND(E122*H122,2)</f>
        <v>0</v>
      </c>
      <c r="J122" s="168"/>
      <c r="K122" s="169">
        <f>ROUND(E122*J122,2)</f>
        <v>0</v>
      </c>
      <c r="L122" s="169">
        <v>21</v>
      </c>
      <c r="M122" s="169">
        <f>G122*(1+L122/100)</f>
        <v>0</v>
      </c>
      <c r="N122" s="167">
        <v>0</v>
      </c>
      <c r="O122" s="167">
        <f>ROUND(E122*N122,2)</f>
        <v>0</v>
      </c>
      <c r="P122" s="167">
        <v>0</v>
      </c>
      <c r="Q122" s="167">
        <f>ROUND(E122*P122,2)</f>
        <v>0</v>
      </c>
      <c r="R122" s="169" t="s">
        <v>284</v>
      </c>
      <c r="S122" s="169" t="s">
        <v>234</v>
      </c>
      <c r="T122" s="170" t="s">
        <v>234</v>
      </c>
      <c r="U122" s="152">
        <v>1.0999999999999999E-2</v>
      </c>
      <c r="V122" s="152">
        <f>ROUND(E122*U122,2)</f>
        <v>38.47</v>
      </c>
      <c r="W122" s="152"/>
      <c r="X122" s="152" t="s">
        <v>285</v>
      </c>
      <c r="Y122" s="152" t="s">
        <v>236</v>
      </c>
      <c r="Z122" s="141"/>
      <c r="AA122" s="141"/>
      <c r="AB122" s="141"/>
      <c r="AC122" s="141"/>
      <c r="AD122" s="141"/>
      <c r="AE122" s="141"/>
      <c r="AF122" s="141"/>
      <c r="AG122" s="141" t="s">
        <v>286</v>
      </c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  <c r="AU122" s="141"/>
      <c r="AV122" s="141"/>
      <c r="AW122" s="141"/>
      <c r="AX122" s="141"/>
      <c r="AY122" s="141"/>
      <c r="AZ122" s="141"/>
      <c r="BA122" s="141"/>
      <c r="BB122" s="141"/>
      <c r="BC122" s="141"/>
      <c r="BD122" s="141"/>
      <c r="BE122" s="141"/>
      <c r="BF122" s="141"/>
      <c r="BG122" s="141"/>
      <c r="BH122" s="141"/>
    </row>
    <row r="123" spans="1:60" outlineLevel="2" x14ac:dyDescent="0.2">
      <c r="A123" s="148"/>
      <c r="B123" s="149"/>
      <c r="C123" s="265" t="s">
        <v>1358</v>
      </c>
      <c r="D123" s="266"/>
      <c r="E123" s="266"/>
      <c r="F123" s="266"/>
      <c r="G123" s="266"/>
      <c r="H123" s="152"/>
      <c r="I123" s="152"/>
      <c r="J123" s="152"/>
      <c r="K123" s="152"/>
      <c r="L123" s="152"/>
      <c r="M123" s="152"/>
      <c r="N123" s="151"/>
      <c r="O123" s="151"/>
      <c r="P123" s="151"/>
      <c r="Q123" s="151"/>
      <c r="R123" s="152"/>
      <c r="S123" s="152"/>
      <c r="T123" s="152"/>
      <c r="U123" s="152"/>
      <c r="V123" s="152"/>
      <c r="W123" s="152"/>
      <c r="X123" s="152"/>
      <c r="Y123" s="152"/>
      <c r="Z123" s="141"/>
      <c r="AA123" s="141"/>
      <c r="AB123" s="141"/>
      <c r="AC123" s="141"/>
      <c r="AD123" s="141"/>
      <c r="AE123" s="141"/>
      <c r="AF123" s="141"/>
      <c r="AG123" s="141" t="s">
        <v>239</v>
      </c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  <c r="AU123" s="141"/>
      <c r="AV123" s="141"/>
      <c r="AW123" s="141"/>
      <c r="AX123" s="141"/>
      <c r="AY123" s="141"/>
      <c r="AZ123" s="141"/>
      <c r="BA123" s="141"/>
      <c r="BB123" s="141"/>
      <c r="BC123" s="141"/>
      <c r="BD123" s="141"/>
      <c r="BE123" s="141"/>
      <c r="BF123" s="141"/>
      <c r="BG123" s="141"/>
      <c r="BH123" s="141"/>
    </row>
    <row r="124" spans="1:60" outlineLevel="2" x14ac:dyDescent="0.2">
      <c r="A124" s="148"/>
      <c r="B124" s="149"/>
      <c r="C124" s="182" t="s">
        <v>1362</v>
      </c>
      <c r="D124" s="154"/>
      <c r="E124" s="155">
        <v>3497.5</v>
      </c>
      <c r="F124" s="152"/>
      <c r="G124" s="152"/>
      <c r="H124" s="152"/>
      <c r="I124" s="152"/>
      <c r="J124" s="152"/>
      <c r="K124" s="152"/>
      <c r="L124" s="152"/>
      <c r="M124" s="152"/>
      <c r="N124" s="151"/>
      <c r="O124" s="151"/>
      <c r="P124" s="151"/>
      <c r="Q124" s="151"/>
      <c r="R124" s="152"/>
      <c r="S124" s="152"/>
      <c r="T124" s="152"/>
      <c r="U124" s="152"/>
      <c r="V124" s="152"/>
      <c r="W124" s="152"/>
      <c r="X124" s="152"/>
      <c r="Y124" s="152"/>
      <c r="Z124" s="141"/>
      <c r="AA124" s="141"/>
      <c r="AB124" s="141"/>
      <c r="AC124" s="141"/>
      <c r="AD124" s="141"/>
      <c r="AE124" s="141"/>
      <c r="AF124" s="141"/>
      <c r="AG124" s="141" t="s">
        <v>241</v>
      </c>
      <c r="AH124" s="141">
        <v>0</v>
      </c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  <c r="AU124" s="141"/>
      <c r="AV124" s="141"/>
      <c r="AW124" s="141"/>
      <c r="AX124" s="141"/>
      <c r="AY124" s="141"/>
      <c r="AZ124" s="141"/>
      <c r="BA124" s="141"/>
      <c r="BB124" s="141"/>
      <c r="BC124" s="141"/>
      <c r="BD124" s="141"/>
      <c r="BE124" s="141"/>
      <c r="BF124" s="141"/>
      <c r="BG124" s="141"/>
      <c r="BH124" s="141"/>
    </row>
    <row r="125" spans="1:60" ht="22.5" outlineLevel="1" x14ac:dyDescent="0.2">
      <c r="A125" s="172">
        <v>14</v>
      </c>
      <c r="B125" s="173" t="s">
        <v>1363</v>
      </c>
      <c r="C125" s="183" t="s">
        <v>1364</v>
      </c>
      <c r="D125" s="174" t="s">
        <v>244</v>
      </c>
      <c r="E125" s="175">
        <v>3497.5</v>
      </c>
      <c r="F125" s="176"/>
      <c r="G125" s="177">
        <f>ROUND(E125*F125,2)</f>
        <v>0</v>
      </c>
      <c r="H125" s="176"/>
      <c r="I125" s="177">
        <f>ROUND(E125*H125,2)</f>
        <v>0</v>
      </c>
      <c r="J125" s="176"/>
      <c r="K125" s="177">
        <f>ROUND(E125*J125,2)</f>
        <v>0</v>
      </c>
      <c r="L125" s="177">
        <v>21</v>
      </c>
      <c r="M125" s="177">
        <f>G125*(1+L125/100)</f>
        <v>0</v>
      </c>
      <c r="N125" s="175">
        <v>0</v>
      </c>
      <c r="O125" s="175">
        <f>ROUND(E125*N125,2)</f>
        <v>0</v>
      </c>
      <c r="P125" s="175">
        <v>0</v>
      </c>
      <c r="Q125" s="175">
        <f>ROUND(E125*P125,2)</f>
        <v>0</v>
      </c>
      <c r="R125" s="177" t="s">
        <v>284</v>
      </c>
      <c r="S125" s="177" t="s">
        <v>234</v>
      </c>
      <c r="T125" s="178" t="s">
        <v>234</v>
      </c>
      <c r="U125" s="152">
        <v>5.2999999999999999E-2</v>
      </c>
      <c r="V125" s="152">
        <f>ROUND(E125*U125,2)</f>
        <v>185.37</v>
      </c>
      <c r="W125" s="152"/>
      <c r="X125" s="152" t="s">
        <v>285</v>
      </c>
      <c r="Y125" s="152" t="s">
        <v>236</v>
      </c>
      <c r="Z125" s="141"/>
      <c r="AA125" s="141"/>
      <c r="AB125" s="141"/>
      <c r="AC125" s="141"/>
      <c r="AD125" s="141"/>
      <c r="AE125" s="141"/>
      <c r="AF125" s="141"/>
      <c r="AG125" s="141" t="s">
        <v>286</v>
      </c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  <c r="AU125" s="141"/>
      <c r="AV125" s="141"/>
      <c r="AW125" s="141"/>
      <c r="AX125" s="141"/>
      <c r="AY125" s="141"/>
      <c r="AZ125" s="141"/>
      <c r="BA125" s="141"/>
      <c r="BB125" s="141"/>
      <c r="BC125" s="141"/>
      <c r="BD125" s="141"/>
      <c r="BE125" s="141"/>
      <c r="BF125" s="141"/>
      <c r="BG125" s="141"/>
      <c r="BH125" s="141"/>
    </row>
    <row r="126" spans="1:60" ht="22.5" outlineLevel="1" x14ac:dyDescent="0.2">
      <c r="A126" s="172">
        <v>15</v>
      </c>
      <c r="B126" s="173" t="s">
        <v>1365</v>
      </c>
      <c r="C126" s="183" t="s">
        <v>1366</v>
      </c>
      <c r="D126" s="174" t="s">
        <v>244</v>
      </c>
      <c r="E126" s="175">
        <v>3497.5</v>
      </c>
      <c r="F126" s="176"/>
      <c r="G126" s="177">
        <f>ROUND(E126*F126,2)</f>
        <v>0</v>
      </c>
      <c r="H126" s="176"/>
      <c r="I126" s="177">
        <f>ROUND(E126*H126,2)</f>
        <v>0</v>
      </c>
      <c r="J126" s="176"/>
      <c r="K126" s="177">
        <f>ROUND(E126*J126,2)</f>
        <v>0</v>
      </c>
      <c r="L126" s="177">
        <v>21</v>
      </c>
      <c r="M126" s="177">
        <f>G126*(1+L126/100)</f>
        <v>0</v>
      </c>
      <c r="N126" s="175">
        <v>0</v>
      </c>
      <c r="O126" s="175">
        <f>ROUND(E126*N126,2)</f>
        <v>0</v>
      </c>
      <c r="P126" s="175">
        <v>0</v>
      </c>
      <c r="Q126" s="175">
        <f>ROUND(E126*P126,2)</f>
        <v>0</v>
      </c>
      <c r="R126" s="177" t="s">
        <v>284</v>
      </c>
      <c r="S126" s="177" t="s">
        <v>234</v>
      </c>
      <c r="T126" s="178" t="s">
        <v>234</v>
      </c>
      <c r="U126" s="152">
        <v>8.9999999999999993E-3</v>
      </c>
      <c r="V126" s="152">
        <f>ROUND(E126*U126,2)</f>
        <v>31.48</v>
      </c>
      <c r="W126" s="152"/>
      <c r="X126" s="152" t="s">
        <v>285</v>
      </c>
      <c r="Y126" s="152" t="s">
        <v>236</v>
      </c>
      <c r="Z126" s="141"/>
      <c r="AA126" s="141"/>
      <c r="AB126" s="141"/>
      <c r="AC126" s="141"/>
      <c r="AD126" s="141"/>
      <c r="AE126" s="141"/>
      <c r="AF126" s="141"/>
      <c r="AG126" s="141" t="s">
        <v>286</v>
      </c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  <c r="AU126" s="141"/>
      <c r="AV126" s="141"/>
      <c r="AW126" s="141"/>
      <c r="AX126" s="141"/>
      <c r="AY126" s="141"/>
      <c r="AZ126" s="141"/>
      <c r="BA126" s="141"/>
      <c r="BB126" s="141"/>
      <c r="BC126" s="141"/>
      <c r="BD126" s="141"/>
      <c r="BE126" s="141"/>
      <c r="BF126" s="141"/>
      <c r="BG126" s="141"/>
      <c r="BH126" s="141"/>
    </row>
    <row r="127" spans="1:60" outlineLevel="1" x14ac:dyDescent="0.2">
      <c r="A127" s="172">
        <v>16</v>
      </c>
      <c r="B127" s="173" t="s">
        <v>265</v>
      </c>
      <c r="C127" s="183" t="s">
        <v>1367</v>
      </c>
      <c r="D127" s="174" t="s">
        <v>244</v>
      </c>
      <c r="E127" s="175">
        <v>3497.5</v>
      </c>
      <c r="F127" s="176"/>
      <c r="G127" s="177">
        <f>ROUND(E127*F127,2)</f>
        <v>0</v>
      </c>
      <c r="H127" s="176"/>
      <c r="I127" s="177">
        <f>ROUND(E127*H127,2)</f>
        <v>0</v>
      </c>
      <c r="J127" s="176"/>
      <c r="K127" s="177">
        <f>ROUND(E127*J127,2)</f>
        <v>0</v>
      </c>
      <c r="L127" s="177">
        <v>21</v>
      </c>
      <c r="M127" s="177">
        <f>G127*(1+L127/100)</f>
        <v>0</v>
      </c>
      <c r="N127" s="175">
        <v>0</v>
      </c>
      <c r="O127" s="175">
        <f>ROUND(E127*N127,2)</f>
        <v>0</v>
      </c>
      <c r="P127" s="175">
        <v>0</v>
      </c>
      <c r="Q127" s="175">
        <f>ROUND(E127*P127,2)</f>
        <v>0</v>
      </c>
      <c r="R127" s="177" t="s">
        <v>284</v>
      </c>
      <c r="S127" s="177" t="s">
        <v>234</v>
      </c>
      <c r="T127" s="178" t="s">
        <v>234</v>
      </c>
      <c r="U127" s="152">
        <v>0</v>
      </c>
      <c r="V127" s="152">
        <f>ROUND(E127*U127,2)</f>
        <v>0</v>
      </c>
      <c r="W127" s="152"/>
      <c r="X127" s="152" t="s">
        <v>285</v>
      </c>
      <c r="Y127" s="152" t="s">
        <v>236</v>
      </c>
      <c r="Z127" s="141"/>
      <c r="AA127" s="141"/>
      <c r="AB127" s="141"/>
      <c r="AC127" s="141"/>
      <c r="AD127" s="141"/>
      <c r="AE127" s="141"/>
      <c r="AF127" s="141"/>
      <c r="AG127" s="141" t="s">
        <v>286</v>
      </c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  <c r="AU127" s="141"/>
      <c r="AV127" s="141"/>
      <c r="AW127" s="141"/>
      <c r="AX127" s="141"/>
      <c r="AY127" s="141"/>
      <c r="AZ127" s="141"/>
      <c r="BA127" s="141"/>
      <c r="BB127" s="141"/>
      <c r="BC127" s="141"/>
      <c r="BD127" s="141"/>
      <c r="BE127" s="141"/>
      <c r="BF127" s="141"/>
      <c r="BG127" s="141"/>
      <c r="BH127" s="141"/>
    </row>
    <row r="128" spans="1:60" x14ac:dyDescent="0.2">
      <c r="A128" s="157" t="s">
        <v>228</v>
      </c>
      <c r="B128" s="158" t="s">
        <v>114</v>
      </c>
      <c r="C128" s="180" t="s">
        <v>115</v>
      </c>
      <c r="D128" s="159"/>
      <c r="E128" s="160"/>
      <c r="F128" s="161"/>
      <c r="G128" s="161">
        <f>SUMIF(AG129:AG149,"&lt;&gt;NOR",G129:G149)</f>
        <v>0</v>
      </c>
      <c r="H128" s="161"/>
      <c r="I128" s="161">
        <f>SUM(I129:I149)</f>
        <v>0</v>
      </c>
      <c r="J128" s="161"/>
      <c r="K128" s="161">
        <f>SUM(K129:K149)</f>
        <v>0</v>
      </c>
      <c r="L128" s="161"/>
      <c r="M128" s="161">
        <f>SUM(M129:M149)</f>
        <v>0</v>
      </c>
      <c r="N128" s="160"/>
      <c r="O128" s="160">
        <f>SUM(O129:O149)</f>
        <v>214.5</v>
      </c>
      <c r="P128" s="160"/>
      <c r="Q128" s="160">
        <f>SUM(Q129:Q149)</f>
        <v>7094.88</v>
      </c>
      <c r="R128" s="161"/>
      <c r="S128" s="161"/>
      <c r="T128" s="162"/>
      <c r="U128" s="156"/>
      <c r="V128" s="156">
        <f>SUM(V129:V149)</f>
        <v>97750.5</v>
      </c>
      <c r="W128" s="156"/>
      <c r="X128" s="156"/>
      <c r="Y128" s="156"/>
      <c r="AG128" t="s">
        <v>229</v>
      </c>
    </row>
    <row r="129" spans="1:60" ht="22.5" outlineLevel="1" x14ac:dyDescent="0.2">
      <c r="A129" s="164">
        <v>17</v>
      </c>
      <c r="B129" s="165" t="s">
        <v>1368</v>
      </c>
      <c r="C129" s="181" t="s">
        <v>1369</v>
      </c>
      <c r="D129" s="166" t="s">
        <v>244</v>
      </c>
      <c r="E129" s="167">
        <v>2956.2</v>
      </c>
      <c r="F129" s="168"/>
      <c r="G129" s="169">
        <f>ROUND(E129*F129,2)</f>
        <v>0</v>
      </c>
      <c r="H129" s="168"/>
      <c r="I129" s="169">
        <f>ROUND(E129*H129,2)</f>
        <v>0</v>
      </c>
      <c r="J129" s="168"/>
      <c r="K129" s="169">
        <f>ROUND(E129*J129,2)</f>
        <v>0</v>
      </c>
      <c r="L129" s="169">
        <v>21</v>
      </c>
      <c r="M129" s="169">
        <f>G129*(1+L129/100)</f>
        <v>0</v>
      </c>
      <c r="N129" s="167">
        <v>0</v>
      </c>
      <c r="O129" s="167">
        <f>ROUND(E129*N129,2)</f>
        <v>0</v>
      </c>
      <c r="P129" s="167">
        <v>2.4</v>
      </c>
      <c r="Q129" s="167">
        <f>ROUND(E129*P129,2)</f>
        <v>7094.88</v>
      </c>
      <c r="R129" s="169" t="s">
        <v>284</v>
      </c>
      <c r="S129" s="169" t="s">
        <v>234</v>
      </c>
      <c r="T129" s="170" t="s">
        <v>234</v>
      </c>
      <c r="U129" s="152">
        <v>30.439</v>
      </c>
      <c r="V129" s="152">
        <f>ROUND(E129*U129,2)</f>
        <v>89983.77</v>
      </c>
      <c r="W129" s="152"/>
      <c r="X129" s="152" t="s">
        <v>285</v>
      </c>
      <c r="Y129" s="152" t="s">
        <v>236</v>
      </c>
      <c r="Z129" s="141"/>
      <c r="AA129" s="141"/>
      <c r="AB129" s="141"/>
      <c r="AC129" s="141"/>
      <c r="AD129" s="141"/>
      <c r="AE129" s="141"/>
      <c r="AF129" s="141"/>
      <c r="AG129" s="141" t="s">
        <v>286</v>
      </c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1"/>
      <c r="AZ129" s="141"/>
      <c r="BA129" s="141"/>
      <c r="BB129" s="141"/>
      <c r="BC129" s="141"/>
      <c r="BD129" s="141"/>
      <c r="BE129" s="141"/>
      <c r="BF129" s="141"/>
      <c r="BG129" s="141"/>
      <c r="BH129" s="141"/>
    </row>
    <row r="130" spans="1:60" outlineLevel="2" x14ac:dyDescent="0.2">
      <c r="A130" s="148"/>
      <c r="B130" s="149"/>
      <c r="C130" s="265" t="s">
        <v>1370</v>
      </c>
      <c r="D130" s="266"/>
      <c r="E130" s="266"/>
      <c r="F130" s="266"/>
      <c r="G130" s="266"/>
      <c r="H130" s="152"/>
      <c r="I130" s="152"/>
      <c r="J130" s="152"/>
      <c r="K130" s="152"/>
      <c r="L130" s="152"/>
      <c r="M130" s="152"/>
      <c r="N130" s="151"/>
      <c r="O130" s="151"/>
      <c r="P130" s="151"/>
      <c r="Q130" s="151"/>
      <c r="R130" s="152"/>
      <c r="S130" s="152"/>
      <c r="T130" s="152"/>
      <c r="U130" s="152"/>
      <c r="V130" s="152"/>
      <c r="W130" s="152"/>
      <c r="X130" s="152"/>
      <c r="Y130" s="152"/>
      <c r="Z130" s="141"/>
      <c r="AA130" s="141"/>
      <c r="AB130" s="141"/>
      <c r="AC130" s="141"/>
      <c r="AD130" s="141"/>
      <c r="AE130" s="141"/>
      <c r="AF130" s="141"/>
      <c r="AG130" s="141" t="s">
        <v>239</v>
      </c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  <c r="AU130" s="141"/>
      <c r="AV130" s="141"/>
      <c r="AW130" s="141"/>
      <c r="AX130" s="141"/>
      <c r="AY130" s="141"/>
      <c r="AZ130" s="141"/>
      <c r="BA130" s="141"/>
      <c r="BB130" s="141"/>
      <c r="BC130" s="141"/>
      <c r="BD130" s="141"/>
      <c r="BE130" s="141"/>
      <c r="BF130" s="141"/>
      <c r="BG130" s="141"/>
      <c r="BH130" s="141"/>
    </row>
    <row r="131" spans="1:60" ht="22.5" outlineLevel="2" x14ac:dyDescent="0.2">
      <c r="A131" s="148"/>
      <c r="B131" s="149"/>
      <c r="C131" s="182" t="s">
        <v>2533</v>
      </c>
      <c r="D131" s="154"/>
      <c r="E131" s="155">
        <v>2274</v>
      </c>
      <c r="F131" s="152"/>
      <c r="G131" s="152"/>
      <c r="H131" s="152"/>
      <c r="I131" s="152"/>
      <c r="J131" s="152"/>
      <c r="K131" s="152"/>
      <c r="L131" s="152"/>
      <c r="M131" s="152"/>
      <c r="N131" s="151"/>
      <c r="O131" s="151"/>
      <c r="P131" s="151"/>
      <c r="Q131" s="151"/>
      <c r="R131" s="152"/>
      <c r="S131" s="152"/>
      <c r="T131" s="152"/>
      <c r="U131" s="152"/>
      <c r="V131" s="152"/>
      <c r="W131" s="152"/>
      <c r="X131" s="152"/>
      <c r="Y131" s="152"/>
      <c r="Z131" s="141"/>
      <c r="AA131" s="141"/>
      <c r="AB131" s="141"/>
      <c r="AC131" s="141"/>
      <c r="AD131" s="141"/>
      <c r="AE131" s="141"/>
      <c r="AF131" s="141"/>
      <c r="AG131" s="141" t="s">
        <v>241</v>
      </c>
      <c r="AH131" s="141">
        <v>0</v>
      </c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  <c r="AU131" s="141"/>
      <c r="AV131" s="141"/>
      <c r="AW131" s="141"/>
      <c r="AX131" s="141"/>
      <c r="AY131" s="141"/>
      <c r="AZ131" s="141"/>
      <c r="BA131" s="141"/>
      <c r="BB131" s="141"/>
      <c r="BC131" s="141"/>
      <c r="BD131" s="141"/>
      <c r="BE131" s="141"/>
      <c r="BF131" s="141"/>
      <c r="BG131" s="141"/>
      <c r="BH131" s="141"/>
    </row>
    <row r="132" spans="1:60" outlineLevel="3" x14ac:dyDescent="0.2">
      <c r="A132" s="148"/>
      <c r="B132" s="149"/>
      <c r="C132" s="182" t="s">
        <v>2534</v>
      </c>
      <c r="D132" s="154"/>
      <c r="E132" s="155">
        <v>682.2</v>
      </c>
      <c r="F132" s="152"/>
      <c r="G132" s="152"/>
      <c r="H132" s="152"/>
      <c r="I132" s="152"/>
      <c r="J132" s="152"/>
      <c r="K132" s="152"/>
      <c r="L132" s="152"/>
      <c r="M132" s="152"/>
      <c r="N132" s="151"/>
      <c r="O132" s="151"/>
      <c r="P132" s="151"/>
      <c r="Q132" s="151"/>
      <c r="R132" s="152"/>
      <c r="S132" s="152"/>
      <c r="T132" s="152"/>
      <c r="U132" s="152"/>
      <c r="V132" s="152"/>
      <c r="W132" s="152"/>
      <c r="X132" s="152"/>
      <c r="Y132" s="152"/>
      <c r="Z132" s="141"/>
      <c r="AA132" s="141"/>
      <c r="AB132" s="141"/>
      <c r="AC132" s="141"/>
      <c r="AD132" s="141"/>
      <c r="AE132" s="141"/>
      <c r="AF132" s="141"/>
      <c r="AG132" s="141" t="s">
        <v>241</v>
      </c>
      <c r="AH132" s="141">
        <v>0</v>
      </c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1"/>
      <c r="AZ132" s="141"/>
      <c r="BA132" s="141"/>
      <c r="BB132" s="141"/>
      <c r="BC132" s="141"/>
      <c r="BD132" s="141"/>
      <c r="BE132" s="141"/>
      <c r="BF132" s="141"/>
      <c r="BG132" s="141"/>
      <c r="BH132" s="141"/>
    </row>
    <row r="133" spans="1:60" outlineLevel="1" x14ac:dyDescent="0.2">
      <c r="A133" s="164">
        <v>18</v>
      </c>
      <c r="B133" s="165" t="s">
        <v>259</v>
      </c>
      <c r="C133" s="181" t="s">
        <v>260</v>
      </c>
      <c r="D133" s="166" t="s">
        <v>244</v>
      </c>
      <c r="E133" s="167">
        <v>110</v>
      </c>
      <c r="F133" s="168"/>
      <c r="G133" s="169">
        <f>ROUND(E133*F133,2)</f>
        <v>0</v>
      </c>
      <c r="H133" s="168"/>
      <c r="I133" s="169">
        <f>ROUND(E133*H133,2)</f>
        <v>0</v>
      </c>
      <c r="J133" s="168"/>
      <c r="K133" s="169">
        <f>ROUND(E133*J133,2)</f>
        <v>0</v>
      </c>
      <c r="L133" s="169">
        <v>21</v>
      </c>
      <c r="M133" s="169">
        <f>G133*(1+L133/100)</f>
        <v>0</v>
      </c>
      <c r="N133" s="167">
        <v>0</v>
      </c>
      <c r="O133" s="167">
        <f>ROUND(E133*N133,2)</f>
        <v>0</v>
      </c>
      <c r="P133" s="167">
        <v>0</v>
      </c>
      <c r="Q133" s="167">
        <f>ROUND(E133*P133,2)</f>
        <v>0</v>
      </c>
      <c r="R133" s="169" t="s">
        <v>233</v>
      </c>
      <c r="S133" s="169" t="s">
        <v>234</v>
      </c>
      <c r="T133" s="170" t="s">
        <v>234</v>
      </c>
      <c r="U133" s="152">
        <v>0.86499999999999999</v>
      </c>
      <c r="V133" s="152">
        <f>ROUND(E133*U133,2)</f>
        <v>95.15</v>
      </c>
      <c r="W133" s="152"/>
      <c r="X133" s="152" t="s">
        <v>235</v>
      </c>
      <c r="Y133" s="152" t="s">
        <v>236</v>
      </c>
      <c r="Z133" s="141"/>
      <c r="AA133" s="141"/>
      <c r="AB133" s="141"/>
      <c r="AC133" s="141"/>
      <c r="AD133" s="141"/>
      <c r="AE133" s="141"/>
      <c r="AF133" s="141"/>
      <c r="AG133" s="141" t="s">
        <v>237</v>
      </c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  <c r="AU133" s="141"/>
      <c r="AV133" s="141"/>
      <c r="AW133" s="141"/>
      <c r="AX133" s="141"/>
      <c r="AY133" s="141"/>
      <c r="AZ133" s="141"/>
      <c r="BA133" s="141"/>
      <c r="BB133" s="141"/>
      <c r="BC133" s="141"/>
      <c r="BD133" s="141"/>
      <c r="BE133" s="141"/>
      <c r="BF133" s="141"/>
      <c r="BG133" s="141"/>
      <c r="BH133" s="141"/>
    </row>
    <row r="134" spans="1:60" outlineLevel="2" x14ac:dyDescent="0.2">
      <c r="A134" s="148"/>
      <c r="B134" s="149"/>
      <c r="C134" s="265" t="s">
        <v>261</v>
      </c>
      <c r="D134" s="266"/>
      <c r="E134" s="266"/>
      <c r="F134" s="266"/>
      <c r="G134" s="266"/>
      <c r="H134" s="152"/>
      <c r="I134" s="152"/>
      <c r="J134" s="152"/>
      <c r="K134" s="152"/>
      <c r="L134" s="152"/>
      <c r="M134" s="152"/>
      <c r="N134" s="151"/>
      <c r="O134" s="151"/>
      <c r="P134" s="151"/>
      <c r="Q134" s="151"/>
      <c r="R134" s="152"/>
      <c r="S134" s="152"/>
      <c r="T134" s="152"/>
      <c r="U134" s="152"/>
      <c r="V134" s="152"/>
      <c r="W134" s="152"/>
      <c r="X134" s="152"/>
      <c r="Y134" s="152"/>
      <c r="Z134" s="141"/>
      <c r="AA134" s="141"/>
      <c r="AB134" s="141"/>
      <c r="AC134" s="141"/>
      <c r="AD134" s="141"/>
      <c r="AE134" s="141"/>
      <c r="AF134" s="141"/>
      <c r="AG134" s="141" t="s">
        <v>239</v>
      </c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1"/>
      <c r="AZ134" s="141"/>
      <c r="BA134" s="141"/>
      <c r="BB134" s="141"/>
      <c r="BC134" s="141"/>
      <c r="BD134" s="141"/>
      <c r="BE134" s="141"/>
      <c r="BF134" s="141"/>
      <c r="BG134" s="141"/>
      <c r="BH134" s="141"/>
    </row>
    <row r="135" spans="1:60" outlineLevel="2" x14ac:dyDescent="0.2">
      <c r="A135" s="148"/>
      <c r="B135" s="149"/>
      <c r="C135" s="182" t="s">
        <v>1371</v>
      </c>
      <c r="D135" s="154"/>
      <c r="E135" s="155">
        <v>110</v>
      </c>
      <c r="F135" s="152"/>
      <c r="G135" s="152"/>
      <c r="H135" s="152"/>
      <c r="I135" s="152"/>
      <c r="J135" s="152"/>
      <c r="K135" s="152"/>
      <c r="L135" s="152"/>
      <c r="M135" s="152"/>
      <c r="N135" s="151"/>
      <c r="O135" s="151"/>
      <c r="P135" s="151"/>
      <c r="Q135" s="151"/>
      <c r="R135" s="152"/>
      <c r="S135" s="152"/>
      <c r="T135" s="152"/>
      <c r="U135" s="152"/>
      <c r="V135" s="152"/>
      <c r="W135" s="152"/>
      <c r="X135" s="152"/>
      <c r="Y135" s="152"/>
      <c r="Z135" s="141"/>
      <c r="AA135" s="141"/>
      <c r="AB135" s="141"/>
      <c r="AC135" s="141"/>
      <c r="AD135" s="141"/>
      <c r="AE135" s="141"/>
      <c r="AF135" s="141"/>
      <c r="AG135" s="141" t="s">
        <v>241</v>
      </c>
      <c r="AH135" s="141">
        <v>0</v>
      </c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  <c r="AU135" s="141"/>
      <c r="AV135" s="141"/>
      <c r="AW135" s="141"/>
      <c r="AX135" s="141"/>
      <c r="AY135" s="141"/>
      <c r="AZ135" s="141"/>
      <c r="BA135" s="141"/>
      <c r="BB135" s="141"/>
      <c r="BC135" s="141"/>
      <c r="BD135" s="141"/>
      <c r="BE135" s="141"/>
      <c r="BF135" s="141"/>
      <c r="BG135" s="141"/>
      <c r="BH135" s="141"/>
    </row>
    <row r="136" spans="1:60" ht="33.75" outlineLevel="1" x14ac:dyDescent="0.2">
      <c r="A136" s="164">
        <v>19</v>
      </c>
      <c r="B136" s="165" t="s">
        <v>1372</v>
      </c>
      <c r="C136" s="181" t="s">
        <v>1373</v>
      </c>
      <c r="D136" s="166" t="s">
        <v>244</v>
      </c>
      <c r="E136" s="167">
        <v>230</v>
      </c>
      <c r="F136" s="168"/>
      <c r="G136" s="169">
        <f>ROUND(E136*F136,2)</f>
        <v>0</v>
      </c>
      <c r="H136" s="168"/>
      <c r="I136" s="169">
        <f>ROUND(E136*H136,2)</f>
        <v>0</v>
      </c>
      <c r="J136" s="168"/>
      <c r="K136" s="169">
        <f>ROUND(E136*J136,2)</f>
        <v>0</v>
      </c>
      <c r="L136" s="169">
        <v>21</v>
      </c>
      <c r="M136" s="169">
        <f>G136*(1+L136/100)</f>
        <v>0</v>
      </c>
      <c r="N136" s="167">
        <v>0</v>
      </c>
      <c r="O136" s="167">
        <f>ROUND(E136*N136,2)</f>
        <v>0</v>
      </c>
      <c r="P136" s="167">
        <v>0</v>
      </c>
      <c r="Q136" s="167">
        <f>ROUND(E136*P136,2)</f>
        <v>0</v>
      </c>
      <c r="R136" s="169"/>
      <c r="S136" s="169" t="s">
        <v>267</v>
      </c>
      <c r="T136" s="170" t="s">
        <v>275</v>
      </c>
      <c r="U136" s="152">
        <v>30.439</v>
      </c>
      <c r="V136" s="152">
        <f>ROUND(E136*U136,2)</f>
        <v>7000.97</v>
      </c>
      <c r="W136" s="152"/>
      <c r="X136" s="152" t="s">
        <v>235</v>
      </c>
      <c r="Y136" s="152" t="s">
        <v>236</v>
      </c>
      <c r="Z136" s="141"/>
      <c r="AA136" s="141"/>
      <c r="AB136" s="141"/>
      <c r="AC136" s="141"/>
      <c r="AD136" s="141"/>
      <c r="AE136" s="141"/>
      <c r="AF136" s="141"/>
      <c r="AG136" s="141" t="s">
        <v>237</v>
      </c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  <c r="AU136" s="141"/>
      <c r="AV136" s="141"/>
      <c r="AW136" s="141"/>
      <c r="AX136" s="141"/>
      <c r="AY136" s="141"/>
      <c r="AZ136" s="141"/>
      <c r="BA136" s="141"/>
      <c r="BB136" s="141"/>
      <c r="BC136" s="141"/>
      <c r="BD136" s="141"/>
      <c r="BE136" s="141"/>
      <c r="BF136" s="141"/>
      <c r="BG136" s="141"/>
      <c r="BH136" s="141"/>
    </row>
    <row r="137" spans="1:60" ht="22.5" outlineLevel="2" x14ac:dyDescent="0.2">
      <c r="A137" s="148"/>
      <c r="B137" s="149"/>
      <c r="C137" s="253" t="s">
        <v>1374</v>
      </c>
      <c r="D137" s="254"/>
      <c r="E137" s="254"/>
      <c r="F137" s="254"/>
      <c r="G137" s="254"/>
      <c r="H137" s="152"/>
      <c r="I137" s="152"/>
      <c r="J137" s="152"/>
      <c r="K137" s="152"/>
      <c r="L137" s="152"/>
      <c r="M137" s="152"/>
      <c r="N137" s="151"/>
      <c r="O137" s="151"/>
      <c r="P137" s="151"/>
      <c r="Q137" s="151"/>
      <c r="R137" s="152"/>
      <c r="S137" s="152"/>
      <c r="T137" s="152"/>
      <c r="U137" s="152"/>
      <c r="V137" s="152"/>
      <c r="W137" s="152"/>
      <c r="X137" s="152"/>
      <c r="Y137" s="152"/>
      <c r="Z137" s="141"/>
      <c r="AA137" s="141"/>
      <c r="AB137" s="141"/>
      <c r="AC137" s="141"/>
      <c r="AD137" s="141"/>
      <c r="AE137" s="141"/>
      <c r="AF137" s="141"/>
      <c r="AG137" s="141" t="s">
        <v>246</v>
      </c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  <c r="AU137" s="141"/>
      <c r="AV137" s="141"/>
      <c r="AW137" s="141"/>
      <c r="AX137" s="141"/>
      <c r="AY137" s="141"/>
      <c r="AZ137" s="141"/>
      <c r="BA137" s="171" t="str">
        <f>C137</f>
        <v>včetně veškeré manipulace s kontaminovaným materiálem, případného meziskládkování, bezpečnostních opatření dle platné legislativy, apod..</v>
      </c>
      <c r="BB137" s="141"/>
      <c r="BC137" s="141"/>
      <c r="BD137" s="141"/>
      <c r="BE137" s="141"/>
      <c r="BF137" s="141"/>
      <c r="BG137" s="141"/>
      <c r="BH137" s="141"/>
    </row>
    <row r="138" spans="1:60" outlineLevel="3" x14ac:dyDescent="0.2">
      <c r="A138" s="148"/>
      <c r="B138" s="149"/>
      <c r="C138" s="267" t="s">
        <v>1375</v>
      </c>
      <c r="D138" s="268"/>
      <c r="E138" s="268"/>
      <c r="F138" s="268"/>
      <c r="G138" s="268"/>
      <c r="H138" s="152"/>
      <c r="I138" s="152"/>
      <c r="J138" s="152"/>
      <c r="K138" s="152"/>
      <c r="L138" s="152"/>
      <c r="M138" s="152"/>
      <c r="N138" s="151"/>
      <c r="O138" s="151"/>
      <c r="P138" s="151"/>
      <c r="Q138" s="151"/>
      <c r="R138" s="152"/>
      <c r="S138" s="152"/>
      <c r="T138" s="152"/>
      <c r="U138" s="152"/>
      <c r="V138" s="152"/>
      <c r="W138" s="152"/>
      <c r="X138" s="152"/>
      <c r="Y138" s="152"/>
      <c r="Z138" s="141"/>
      <c r="AA138" s="141"/>
      <c r="AB138" s="141"/>
      <c r="AC138" s="141"/>
      <c r="AD138" s="141"/>
      <c r="AE138" s="141"/>
      <c r="AF138" s="141"/>
      <c r="AG138" s="141" t="s">
        <v>246</v>
      </c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  <c r="AU138" s="141"/>
      <c r="AV138" s="141"/>
      <c r="AW138" s="141"/>
      <c r="AX138" s="141"/>
      <c r="AY138" s="141"/>
      <c r="AZ138" s="141"/>
      <c r="BA138" s="141"/>
      <c r="BB138" s="141"/>
      <c r="BC138" s="141"/>
      <c r="BD138" s="141"/>
      <c r="BE138" s="141"/>
      <c r="BF138" s="141"/>
      <c r="BG138" s="141"/>
      <c r="BH138" s="141"/>
    </row>
    <row r="139" spans="1:60" outlineLevel="2" x14ac:dyDescent="0.2">
      <c r="A139" s="148"/>
      <c r="B139" s="149"/>
      <c r="C139" s="182" t="s">
        <v>1376</v>
      </c>
      <c r="D139" s="154"/>
      <c r="E139" s="155">
        <v>230</v>
      </c>
      <c r="F139" s="152"/>
      <c r="G139" s="152"/>
      <c r="H139" s="152"/>
      <c r="I139" s="152"/>
      <c r="J139" s="152"/>
      <c r="K139" s="152"/>
      <c r="L139" s="152"/>
      <c r="M139" s="152"/>
      <c r="N139" s="151"/>
      <c r="O139" s="151"/>
      <c r="P139" s="151"/>
      <c r="Q139" s="151"/>
      <c r="R139" s="152"/>
      <c r="S139" s="152"/>
      <c r="T139" s="152"/>
      <c r="U139" s="152"/>
      <c r="V139" s="152"/>
      <c r="W139" s="152"/>
      <c r="X139" s="152"/>
      <c r="Y139" s="152"/>
      <c r="Z139" s="141"/>
      <c r="AA139" s="141"/>
      <c r="AB139" s="141"/>
      <c r="AC139" s="141"/>
      <c r="AD139" s="141"/>
      <c r="AE139" s="141"/>
      <c r="AF139" s="141"/>
      <c r="AG139" s="141" t="s">
        <v>241</v>
      </c>
      <c r="AH139" s="141">
        <v>0</v>
      </c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  <c r="AU139" s="141"/>
      <c r="AV139" s="141"/>
      <c r="AW139" s="141"/>
      <c r="AX139" s="141"/>
      <c r="AY139" s="141"/>
      <c r="AZ139" s="141"/>
      <c r="BA139" s="141"/>
      <c r="BB139" s="141"/>
      <c r="BC139" s="141"/>
      <c r="BD139" s="141"/>
      <c r="BE139" s="141"/>
      <c r="BF139" s="141"/>
      <c r="BG139" s="141"/>
      <c r="BH139" s="141"/>
    </row>
    <row r="140" spans="1:60" outlineLevel="1" x14ac:dyDescent="0.2">
      <c r="A140" s="164">
        <v>20</v>
      </c>
      <c r="B140" s="165" t="s">
        <v>1377</v>
      </c>
      <c r="C140" s="181" t="s">
        <v>1378</v>
      </c>
      <c r="D140" s="166" t="s">
        <v>244</v>
      </c>
      <c r="E140" s="167">
        <v>2100</v>
      </c>
      <c r="F140" s="168"/>
      <c r="G140" s="169">
        <f>ROUND(E140*F140,2)</f>
        <v>0</v>
      </c>
      <c r="H140" s="168"/>
      <c r="I140" s="169">
        <f>ROUND(E140*H140,2)</f>
        <v>0</v>
      </c>
      <c r="J140" s="168"/>
      <c r="K140" s="169">
        <f>ROUND(E140*J140,2)</f>
        <v>0</v>
      </c>
      <c r="L140" s="169">
        <v>21</v>
      </c>
      <c r="M140" s="169">
        <f>G140*(1+L140/100)</f>
        <v>0</v>
      </c>
      <c r="N140" s="167">
        <v>0</v>
      </c>
      <c r="O140" s="167">
        <f>ROUND(E140*N140,2)</f>
        <v>0</v>
      </c>
      <c r="P140" s="167">
        <v>0</v>
      </c>
      <c r="Q140" s="167">
        <f>ROUND(E140*P140,2)</f>
        <v>0</v>
      </c>
      <c r="R140" s="169"/>
      <c r="S140" s="169" t="s">
        <v>267</v>
      </c>
      <c r="T140" s="170" t="s">
        <v>275</v>
      </c>
      <c r="U140" s="152">
        <v>0.31934000000000001</v>
      </c>
      <c r="V140" s="152">
        <f>ROUND(E140*U140,2)</f>
        <v>670.61</v>
      </c>
      <c r="W140" s="152"/>
      <c r="X140" s="152" t="s">
        <v>235</v>
      </c>
      <c r="Y140" s="152" t="s">
        <v>236</v>
      </c>
      <c r="Z140" s="141"/>
      <c r="AA140" s="141"/>
      <c r="AB140" s="141"/>
      <c r="AC140" s="141"/>
      <c r="AD140" s="141"/>
      <c r="AE140" s="141"/>
      <c r="AF140" s="141"/>
      <c r="AG140" s="141" t="s">
        <v>237</v>
      </c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1"/>
      <c r="BG140" s="141"/>
      <c r="BH140" s="141"/>
    </row>
    <row r="141" spans="1:60" ht="22.5" outlineLevel="2" x14ac:dyDescent="0.2">
      <c r="A141" s="148"/>
      <c r="B141" s="149"/>
      <c r="C141" s="253" t="s">
        <v>1374</v>
      </c>
      <c r="D141" s="254"/>
      <c r="E141" s="254"/>
      <c r="F141" s="254"/>
      <c r="G141" s="254"/>
      <c r="H141" s="152"/>
      <c r="I141" s="152"/>
      <c r="J141" s="152"/>
      <c r="K141" s="152"/>
      <c r="L141" s="152"/>
      <c r="M141" s="152"/>
      <c r="N141" s="151"/>
      <c r="O141" s="151"/>
      <c r="P141" s="151"/>
      <c r="Q141" s="151"/>
      <c r="R141" s="152"/>
      <c r="S141" s="152"/>
      <c r="T141" s="152"/>
      <c r="U141" s="152"/>
      <c r="V141" s="152"/>
      <c r="W141" s="152"/>
      <c r="X141" s="152"/>
      <c r="Y141" s="152"/>
      <c r="Z141" s="141"/>
      <c r="AA141" s="141"/>
      <c r="AB141" s="141"/>
      <c r="AC141" s="141"/>
      <c r="AD141" s="141"/>
      <c r="AE141" s="141"/>
      <c r="AF141" s="141"/>
      <c r="AG141" s="141" t="s">
        <v>246</v>
      </c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  <c r="AU141" s="141"/>
      <c r="AV141" s="141"/>
      <c r="AW141" s="141"/>
      <c r="AX141" s="141"/>
      <c r="AY141" s="141"/>
      <c r="AZ141" s="141"/>
      <c r="BA141" s="171" t="str">
        <f>C141</f>
        <v>včetně veškeré manipulace s kontaminovaným materiálem, případného meziskládkování, bezpečnostních opatření dle platné legislativy, apod..</v>
      </c>
      <c r="BB141" s="141"/>
      <c r="BC141" s="141"/>
      <c r="BD141" s="141"/>
      <c r="BE141" s="141"/>
      <c r="BF141" s="141"/>
      <c r="BG141" s="141"/>
      <c r="BH141" s="141"/>
    </row>
    <row r="142" spans="1:60" outlineLevel="2" x14ac:dyDescent="0.2">
      <c r="A142" s="148"/>
      <c r="B142" s="149"/>
      <c r="C142" s="182" t="s">
        <v>1379</v>
      </c>
      <c r="D142" s="154"/>
      <c r="E142" s="155">
        <v>2100</v>
      </c>
      <c r="F142" s="152"/>
      <c r="G142" s="152"/>
      <c r="H142" s="152"/>
      <c r="I142" s="152"/>
      <c r="J142" s="152"/>
      <c r="K142" s="152"/>
      <c r="L142" s="152"/>
      <c r="M142" s="152"/>
      <c r="N142" s="151"/>
      <c r="O142" s="151"/>
      <c r="P142" s="151"/>
      <c r="Q142" s="151"/>
      <c r="R142" s="152"/>
      <c r="S142" s="152"/>
      <c r="T142" s="152"/>
      <c r="U142" s="152"/>
      <c r="V142" s="152"/>
      <c r="W142" s="152"/>
      <c r="X142" s="152"/>
      <c r="Y142" s="152"/>
      <c r="Z142" s="141"/>
      <c r="AA142" s="141"/>
      <c r="AB142" s="141"/>
      <c r="AC142" s="141"/>
      <c r="AD142" s="141"/>
      <c r="AE142" s="141"/>
      <c r="AF142" s="141"/>
      <c r="AG142" s="141" t="s">
        <v>241</v>
      </c>
      <c r="AH142" s="141">
        <v>0</v>
      </c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1"/>
      <c r="BG142" s="141"/>
      <c r="BH142" s="141"/>
    </row>
    <row r="143" spans="1:60" outlineLevel="1" x14ac:dyDescent="0.2">
      <c r="A143" s="164">
        <v>21</v>
      </c>
      <c r="B143" s="165" t="s">
        <v>1380</v>
      </c>
      <c r="C143" s="181" t="s">
        <v>1381</v>
      </c>
      <c r="D143" s="166" t="s">
        <v>244</v>
      </c>
      <c r="E143" s="167">
        <v>42000</v>
      </c>
      <c r="F143" s="168"/>
      <c r="G143" s="169">
        <f>ROUND(E143*F143,2)</f>
        <v>0</v>
      </c>
      <c r="H143" s="168"/>
      <c r="I143" s="169">
        <f>ROUND(E143*H143,2)</f>
        <v>0</v>
      </c>
      <c r="J143" s="168"/>
      <c r="K143" s="169">
        <f>ROUND(E143*J143,2)</f>
        <v>0</v>
      </c>
      <c r="L143" s="169">
        <v>21</v>
      </c>
      <c r="M143" s="169">
        <f>G143*(1+L143/100)</f>
        <v>0</v>
      </c>
      <c r="N143" s="167">
        <v>0</v>
      </c>
      <c r="O143" s="167">
        <f>ROUND(E143*N143,2)</f>
        <v>0</v>
      </c>
      <c r="P143" s="167">
        <v>0</v>
      </c>
      <c r="Q143" s="167">
        <f>ROUND(E143*P143,2)</f>
        <v>0</v>
      </c>
      <c r="R143" s="169"/>
      <c r="S143" s="169" t="s">
        <v>267</v>
      </c>
      <c r="T143" s="170" t="s">
        <v>275</v>
      </c>
      <c r="U143" s="152">
        <v>0</v>
      </c>
      <c r="V143" s="152">
        <f>ROUND(E143*U143,2)</f>
        <v>0</v>
      </c>
      <c r="W143" s="152"/>
      <c r="X143" s="152" t="s">
        <v>235</v>
      </c>
      <c r="Y143" s="152" t="s">
        <v>236</v>
      </c>
      <c r="Z143" s="141"/>
      <c r="AA143" s="141"/>
      <c r="AB143" s="141"/>
      <c r="AC143" s="141"/>
      <c r="AD143" s="141"/>
      <c r="AE143" s="141"/>
      <c r="AF143" s="141"/>
      <c r="AG143" s="141" t="s">
        <v>237</v>
      </c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  <c r="AU143" s="141"/>
      <c r="AV143" s="141"/>
      <c r="AW143" s="141"/>
      <c r="AX143" s="141"/>
      <c r="AY143" s="141"/>
      <c r="AZ143" s="141"/>
      <c r="BA143" s="141"/>
      <c r="BB143" s="141"/>
      <c r="BC143" s="141"/>
      <c r="BD143" s="141"/>
      <c r="BE143" s="141"/>
      <c r="BF143" s="141"/>
      <c r="BG143" s="141"/>
      <c r="BH143" s="141"/>
    </row>
    <row r="144" spans="1:60" outlineLevel="2" x14ac:dyDescent="0.2">
      <c r="A144" s="148"/>
      <c r="B144" s="149"/>
      <c r="C144" s="253" t="s">
        <v>1382</v>
      </c>
      <c r="D144" s="254"/>
      <c r="E144" s="254"/>
      <c r="F144" s="254"/>
      <c r="G144" s="254"/>
      <c r="H144" s="152"/>
      <c r="I144" s="152"/>
      <c r="J144" s="152"/>
      <c r="K144" s="152"/>
      <c r="L144" s="152"/>
      <c r="M144" s="152"/>
      <c r="N144" s="151"/>
      <c r="O144" s="151"/>
      <c r="P144" s="151"/>
      <c r="Q144" s="151"/>
      <c r="R144" s="152"/>
      <c r="S144" s="152"/>
      <c r="T144" s="152"/>
      <c r="U144" s="152"/>
      <c r="V144" s="152"/>
      <c r="W144" s="152"/>
      <c r="X144" s="152"/>
      <c r="Y144" s="152"/>
      <c r="Z144" s="141"/>
      <c r="AA144" s="141"/>
      <c r="AB144" s="141"/>
      <c r="AC144" s="141"/>
      <c r="AD144" s="141"/>
      <c r="AE144" s="141"/>
      <c r="AF144" s="141"/>
      <c r="AG144" s="141" t="s">
        <v>246</v>
      </c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  <c r="AU144" s="141"/>
      <c r="AV144" s="141"/>
      <c r="AW144" s="141"/>
      <c r="AX144" s="141"/>
      <c r="AY144" s="141"/>
      <c r="AZ144" s="141"/>
      <c r="BA144" s="141"/>
      <c r="BB144" s="141"/>
      <c r="BC144" s="141"/>
      <c r="BD144" s="141"/>
      <c r="BE144" s="141"/>
      <c r="BF144" s="141"/>
      <c r="BG144" s="141"/>
      <c r="BH144" s="141"/>
    </row>
    <row r="145" spans="1:60" outlineLevel="2" x14ac:dyDescent="0.2">
      <c r="A145" s="148"/>
      <c r="B145" s="149"/>
      <c r="C145" s="182" t="s">
        <v>1383</v>
      </c>
      <c r="D145" s="154"/>
      <c r="E145" s="155">
        <v>42000</v>
      </c>
      <c r="F145" s="152"/>
      <c r="G145" s="152"/>
      <c r="H145" s="152"/>
      <c r="I145" s="152"/>
      <c r="J145" s="152"/>
      <c r="K145" s="152"/>
      <c r="L145" s="152"/>
      <c r="M145" s="152"/>
      <c r="N145" s="151"/>
      <c r="O145" s="151"/>
      <c r="P145" s="151"/>
      <c r="Q145" s="151"/>
      <c r="R145" s="152"/>
      <c r="S145" s="152"/>
      <c r="T145" s="152"/>
      <c r="U145" s="152"/>
      <c r="V145" s="152"/>
      <c r="W145" s="152"/>
      <c r="X145" s="152"/>
      <c r="Y145" s="152"/>
      <c r="Z145" s="141"/>
      <c r="AA145" s="141"/>
      <c r="AB145" s="141"/>
      <c r="AC145" s="141"/>
      <c r="AD145" s="141"/>
      <c r="AE145" s="141"/>
      <c r="AF145" s="141"/>
      <c r="AG145" s="141" t="s">
        <v>241</v>
      </c>
      <c r="AH145" s="141">
        <v>0</v>
      </c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  <c r="AU145" s="141"/>
      <c r="AV145" s="141"/>
      <c r="AW145" s="141"/>
      <c r="AX145" s="141"/>
      <c r="AY145" s="141"/>
      <c r="AZ145" s="141"/>
      <c r="BA145" s="141"/>
      <c r="BB145" s="141"/>
      <c r="BC145" s="141"/>
      <c r="BD145" s="141"/>
      <c r="BE145" s="141"/>
      <c r="BF145" s="141"/>
      <c r="BG145" s="141"/>
      <c r="BH145" s="141"/>
    </row>
    <row r="146" spans="1:60" ht="22.5" outlineLevel="1" x14ac:dyDescent="0.2">
      <c r="A146" s="164">
        <v>22</v>
      </c>
      <c r="B146" s="165" t="s">
        <v>1384</v>
      </c>
      <c r="C146" s="181" t="s">
        <v>1385</v>
      </c>
      <c r="D146" s="166" t="s">
        <v>244</v>
      </c>
      <c r="E146" s="167">
        <v>2100</v>
      </c>
      <c r="F146" s="168"/>
      <c r="G146" s="169">
        <f>ROUND(E146*F146,2)</f>
        <v>0</v>
      </c>
      <c r="H146" s="168"/>
      <c r="I146" s="169">
        <f>ROUND(E146*H146,2)</f>
        <v>0</v>
      </c>
      <c r="J146" s="168"/>
      <c r="K146" s="169">
        <f>ROUND(E146*J146,2)</f>
        <v>0</v>
      </c>
      <c r="L146" s="169">
        <v>21</v>
      </c>
      <c r="M146" s="169">
        <f>G146*(1+L146/100)</f>
        <v>0</v>
      </c>
      <c r="N146" s="167">
        <v>0</v>
      </c>
      <c r="O146" s="167">
        <f>ROUND(E146*N146,2)</f>
        <v>0</v>
      </c>
      <c r="P146" s="167">
        <v>0</v>
      </c>
      <c r="Q146" s="167">
        <f>ROUND(E146*P146,2)</f>
        <v>0</v>
      </c>
      <c r="R146" s="169"/>
      <c r="S146" s="169" t="s">
        <v>267</v>
      </c>
      <c r="T146" s="170" t="s">
        <v>275</v>
      </c>
      <c r="U146" s="152">
        <v>0</v>
      </c>
      <c r="V146" s="152">
        <f>ROUND(E146*U146,2)</f>
        <v>0</v>
      </c>
      <c r="W146" s="152"/>
      <c r="X146" s="152" t="s">
        <v>235</v>
      </c>
      <c r="Y146" s="152" t="s">
        <v>236</v>
      </c>
      <c r="Z146" s="141"/>
      <c r="AA146" s="141"/>
      <c r="AB146" s="141"/>
      <c r="AC146" s="141"/>
      <c r="AD146" s="141"/>
      <c r="AE146" s="141"/>
      <c r="AF146" s="141"/>
      <c r="AG146" s="141" t="s">
        <v>237</v>
      </c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  <c r="AU146" s="141"/>
      <c r="AV146" s="141"/>
      <c r="AW146" s="141"/>
      <c r="AX146" s="141"/>
      <c r="AY146" s="141"/>
      <c r="AZ146" s="141"/>
      <c r="BA146" s="141"/>
      <c r="BB146" s="141"/>
      <c r="BC146" s="141"/>
      <c r="BD146" s="141"/>
      <c r="BE146" s="141"/>
      <c r="BF146" s="141"/>
      <c r="BG146" s="141"/>
      <c r="BH146" s="141"/>
    </row>
    <row r="147" spans="1:60" outlineLevel="2" x14ac:dyDescent="0.2">
      <c r="A147" s="148"/>
      <c r="B147" s="149"/>
      <c r="C147" s="182" t="s">
        <v>1379</v>
      </c>
      <c r="D147" s="154"/>
      <c r="E147" s="155">
        <v>2100</v>
      </c>
      <c r="F147" s="152"/>
      <c r="G147" s="152"/>
      <c r="H147" s="152"/>
      <c r="I147" s="152"/>
      <c r="J147" s="152"/>
      <c r="K147" s="152"/>
      <c r="L147" s="152"/>
      <c r="M147" s="152"/>
      <c r="N147" s="151"/>
      <c r="O147" s="151"/>
      <c r="P147" s="151"/>
      <c r="Q147" s="151"/>
      <c r="R147" s="152"/>
      <c r="S147" s="152"/>
      <c r="T147" s="152"/>
      <c r="U147" s="152"/>
      <c r="V147" s="152"/>
      <c r="W147" s="152"/>
      <c r="X147" s="152"/>
      <c r="Y147" s="152"/>
      <c r="Z147" s="141"/>
      <c r="AA147" s="141"/>
      <c r="AB147" s="141"/>
      <c r="AC147" s="141"/>
      <c r="AD147" s="141"/>
      <c r="AE147" s="141"/>
      <c r="AF147" s="141"/>
      <c r="AG147" s="141" t="s">
        <v>241</v>
      </c>
      <c r="AH147" s="141">
        <v>0</v>
      </c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  <c r="AU147" s="141"/>
      <c r="AV147" s="141"/>
      <c r="AW147" s="141"/>
      <c r="AX147" s="141"/>
      <c r="AY147" s="141"/>
      <c r="AZ147" s="141"/>
      <c r="BA147" s="141"/>
      <c r="BB147" s="141"/>
      <c r="BC147" s="141"/>
      <c r="BD147" s="141"/>
      <c r="BE147" s="141"/>
      <c r="BF147" s="141"/>
      <c r="BG147" s="141"/>
      <c r="BH147" s="141"/>
    </row>
    <row r="148" spans="1:60" outlineLevel="1" x14ac:dyDescent="0.2">
      <c r="A148" s="164">
        <v>23</v>
      </c>
      <c r="B148" s="165" t="s">
        <v>272</v>
      </c>
      <c r="C148" s="181" t="s">
        <v>273</v>
      </c>
      <c r="D148" s="166" t="s">
        <v>274</v>
      </c>
      <c r="E148" s="167">
        <v>214.5</v>
      </c>
      <c r="F148" s="168"/>
      <c r="G148" s="169">
        <f>ROUND(E148*F148,2)</f>
        <v>0</v>
      </c>
      <c r="H148" s="168"/>
      <c r="I148" s="169">
        <f>ROUND(E148*H148,2)</f>
        <v>0</v>
      </c>
      <c r="J148" s="168"/>
      <c r="K148" s="169">
        <f>ROUND(E148*J148,2)</f>
        <v>0</v>
      </c>
      <c r="L148" s="169">
        <v>21</v>
      </c>
      <c r="M148" s="169">
        <f>G148*(1+L148/100)</f>
        <v>0</v>
      </c>
      <c r="N148" s="167">
        <v>1</v>
      </c>
      <c r="O148" s="167">
        <f>ROUND(E148*N148,2)</f>
        <v>214.5</v>
      </c>
      <c r="P148" s="167">
        <v>0</v>
      </c>
      <c r="Q148" s="167">
        <f>ROUND(E148*P148,2)</f>
        <v>0</v>
      </c>
      <c r="R148" s="169"/>
      <c r="S148" s="169" t="s">
        <v>267</v>
      </c>
      <c r="T148" s="170" t="s">
        <v>275</v>
      </c>
      <c r="U148" s="152">
        <v>0</v>
      </c>
      <c r="V148" s="152">
        <f>ROUND(E148*U148,2)</f>
        <v>0</v>
      </c>
      <c r="W148" s="152"/>
      <c r="X148" s="152" t="s">
        <v>276</v>
      </c>
      <c r="Y148" s="152" t="s">
        <v>236</v>
      </c>
      <c r="Z148" s="141"/>
      <c r="AA148" s="141"/>
      <c r="AB148" s="141"/>
      <c r="AC148" s="141"/>
      <c r="AD148" s="141"/>
      <c r="AE148" s="141"/>
      <c r="AF148" s="141"/>
      <c r="AG148" s="141" t="s">
        <v>277</v>
      </c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  <c r="AU148" s="141"/>
      <c r="AV148" s="141"/>
      <c r="AW148" s="141"/>
      <c r="AX148" s="141"/>
      <c r="AY148" s="141"/>
      <c r="AZ148" s="141"/>
      <c r="BA148" s="141"/>
      <c r="BB148" s="141"/>
      <c r="BC148" s="141"/>
      <c r="BD148" s="141"/>
      <c r="BE148" s="141"/>
      <c r="BF148" s="141"/>
      <c r="BG148" s="141"/>
      <c r="BH148" s="141"/>
    </row>
    <row r="149" spans="1:60" outlineLevel="2" x14ac:dyDescent="0.2">
      <c r="A149" s="148"/>
      <c r="B149" s="149"/>
      <c r="C149" s="182" t="s">
        <v>1386</v>
      </c>
      <c r="D149" s="154"/>
      <c r="E149" s="155">
        <v>214.5</v>
      </c>
      <c r="F149" s="152"/>
      <c r="G149" s="152"/>
      <c r="H149" s="152"/>
      <c r="I149" s="152"/>
      <c r="J149" s="152"/>
      <c r="K149" s="152"/>
      <c r="L149" s="152"/>
      <c r="M149" s="152"/>
      <c r="N149" s="151"/>
      <c r="O149" s="151"/>
      <c r="P149" s="151"/>
      <c r="Q149" s="151"/>
      <c r="R149" s="152"/>
      <c r="S149" s="152"/>
      <c r="T149" s="152"/>
      <c r="U149" s="152"/>
      <c r="V149" s="152"/>
      <c r="W149" s="152"/>
      <c r="X149" s="152"/>
      <c r="Y149" s="152"/>
      <c r="Z149" s="141"/>
      <c r="AA149" s="141"/>
      <c r="AB149" s="141"/>
      <c r="AC149" s="141"/>
      <c r="AD149" s="141"/>
      <c r="AE149" s="141"/>
      <c r="AF149" s="141"/>
      <c r="AG149" s="141" t="s">
        <v>241</v>
      </c>
      <c r="AH149" s="141">
        <v>0</v>
      </c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  <c r="AU149" s="141"/>
      <c r="AV149" s="141"/>
      <c r="AW149" s="141"/>
      <c r="AX149" s="141"/>
      <c r="AY149" s="141"/>
      <c r="AZ149" s="141"/>
      <c r="BA149" s="141"/>
      <c r="BB149" s="141"/>
      <c r="BC149" s="141"/>
      <c r="BD149" s="141"/>
      <c r="BE149" s="141"/>
      <c r="BF149" s="141"/>
      <c r="BG149" s="141"/>
      <c r="BH149" s="141"/>
    </row>
    <row r="150" spans="1:60" x14ac:dyDescent="0.2">
      <c r="A150" s="157" t="s">
        <v>228</v>
      </c>
      <c r="B150" s="158" t="s">
        <v>116</v>
      </c>
      <c r="C150" s="180" t="s">
        <v>117</v>
      </c>
      <c r="D150" s="159"/>
      <c r="E150" s="160"/>
      <c r="F150" s="161"/>
      <c r="G150" s="161">
        <f>SUMIF(AG151:AG207,"&lt;&gt;NOR",G151:G207)</f>
        <v>0</v>
      </c>
      <c r="H150" s="161"/>
      <c r="I150" s="161">
        <f>SUM(I151:I207)</f>
        <v>0</v>
      </c>
      <c r="J150" s="161"/>
      <c r="K150" s="161">
        <f>SUM(K151:K207)</f>
        <v>0</v>
      </c>
      <c r="L150" s="161"/>
      <c r="M150" s="161">
        <f>SUM(M151:M207)</f>
        <v>0</v>
      </c>
      <c r="N150" s="160"/>
      <c r="O150" s="160">
        <f>SUM(O151:O207)</f>
        <v>288.95</v>
      </c>
      <c r="P150" s="160"/>
      <c r="Q150" s="160">
        <f>SUM(Q151:Q207)</f>
        <v>0</v>
      </c>
      <c r="R150" s="161"/>
      <c r="S150" s="161"/>
      <c r="T150" s="162"/>
      <c r="U150" s="156"/>
      <c r="V150" s="156">
        <f>SUM(V151:V207)</f>
        <v>3004.82</v>
      </c>
      <c r="W150" s="156"/>
      <c r="X150" s="156"/>
      <c r="Y150" s="156"/>
      <c r="AG150" t="s">
        <v>229</v>
      </c>
    </row>
    <row r="151" spans="1:60" ht="22.5" outlineLevel="1" x14ac:dyDescent="0.2">
      <c r="A151" s="164">
        <v>24</v>
      </c>
      <c r="B151" s="165" t="s">
        <v>281</v>
      </c>
      <c r="C151" s="181" t="s">
        <v>282</v>
      </c>
      <c r="D151" s="166" t="s">
        <v>283</v>
      </c>
      <c r="E151" s="167">
        <v>10145</v>
      </c>
      <c r="F151" s="168"/>
      <c r="G151" s="169">
        <f>ROUND(E151*F151,2)</f>
        <v>0</v>
      </c>
      <c r="H151" s="168"/>
      <c r="I151" s="169">
        <f>ROUND(E151*H151,2)</f>
        <v>0</v>
      </c>
      <c r="J151" s="168"/>
      <c r="K151" s="169">
        <f>ROUND(E151*J151,2)</f>
        <v>0</v>
      </c>
      <c r="L151" s="169">
        <v>21</v>
      </c>
      <c r="M151" s="169">
        <f>G151*(1+L151/100)</f>
        <v>0</v>
      </c>
      <c r="N151" s="167">
        <v>0</v>
      </c>
      <c r="O151" s="167">
        <f>ROUND(E151*N151,2)</f>
        <v>0</v>
      </c>
      <c r="P151" s="167">
        <v>0</v>
      </c>
      <c r="Q151" s="167">
        <f>ROUND(E151*P151,2)</f>
        <v>0</v>
      </c>
      <c r="R151" s="169" t="s">
        <v>284</v>
      </c>
      <c r="S151" s="169" t="s">
        <v>234</v>
      </c>
      <c r="T151" s="170" t="s">
        <v>234</v>
      </c>
      <c r="U151" s="152">
        <v>0.15</v>
      </c>
      <c r="V151" s="152">
        <f>ROUND(E151*U151,2)</f>
        <v>1521.75</v>
      </c>
      <c r="W151" s="152"/>
      <c r="X151" s="152" t="s">
        <v>285</v>
      </c>
      <c r="Y151" s="152" t="s">
        <v>236</v>
      </c>
      <c r="Z151" s="141"/>
      <c r="AA151" s="141"/>
      <c r="AB151" s="141"/>
      <c r="AC151" s="141"/>
      <c r="AD151" s="141"/>
      <c r="AE151" s="141"/>
      <c r="AF151" s="141"/>
      <c r="AG151" s="141" t="s">
        <v>286</v>
      </c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  <c r="AU151" s="141"/>
      <c r="AV151" s="141"/>
      <c r="AW151" s="141"/>
      <c r="AX151" s="141"/>
      <c r="AY151" s="141"/>
      <c r="AZ151" s="141"/>
      <c r="BA151" s="141"/>
      <c r="BB151" s="141"/>
      <c r="BC151" s="141"/>
      <c r="BD151" s="141"/>
      <c r="BE151" s="141"/>
      <c r="BF151" s="141"/>
      <c r="BG151" s="141"/>
      <c r="BH151" s="141"/>
    </row>
    <row r="152" spans="1:60" outlineLevel="2" x14ac:dyDescent="0.2">
      <c r="A152" s="148"/>
      <c r="B152" s="149"/>
      <c r="C152" s="265" t="s">
        <v>287</v>
      </c>
      <c r="D152" s="266"/>
      <c r="E152" s="266"/>
      <c r="F152" s="266"/>
      <c r="G152" s="266"/>
      <c r="H152" s="152"/>
      <c r="I152" s="152"/>
      <c r="J152" s="152"/>
      <c r="K152" s="152"/>
      <c r="L152" s="152"/>
      <c r="M152" s="152"/>
      <c r="N152" s="151"/>
      <c r="O152" s="151"/>
      <c r="P152" s="151"/>
      <c r="Q152" s="151"/>
      <c r="R152" s="152"/>
      <c r="S152" s="152"/>
      <c r="T152" s="152"/>
      <c r="U152" s="152"/>
      <c r="V152" s="152"/>
      <c r="W152" s="152"/>
      <c r="X152" s="152"/>
      <c r="Y152" s="152"/>
      <c r="Z152" s="141"/>
      <c r="AA152" s="141"/>
      <c r="AB152" s="141"/>
      <c r="AC152" s="141"/>
      <c r="AD152" s="141"/>
      <c r="AE152" s="141"/>
      <c r="AF152" s="141"/>
      <c r="AG152" s="141" t="s">
        <v>239</v>
      </c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  <c r="AU152" s="141"/>
      <c r="AV152" s="141"/>
      <c r="AW152" s="141"/>
      <c r="AX152" s="141"/>
      <c r="AY152" s="141"/>
      <c r="AZ152" s="141"/>
      <c r="BA152" s="171" t="str">
        <f>C152</f>
        <v>z rostlé horniny tř.1 - 4 pod násypy z hornin soudržných do 92% PS a hornin nesoudržných sypkých relativní ulehlosti I(d) do 0,8</v>
      </c>
      <c r="BB152" s="141"/>
      <c r="BC152" s="141"/>
      <c r="BD152" s="141"/>
      <c r="BE152" s="141"/>
      <c r="BF152" s="141"/>
      <c r="BG152" s="141"/>
      <c r="BH152" s="141"/>
    </row>
    <row r="153" spans="1:60" outlineLevel="2" x14ac:dyDescent="0.2">
      <c r="A153" s="148"/>
      <c r="B153" s="149"/>
      <c r="C153" s="182" t="s">
        <v>1300</v>
      </c>
      <c r="D153" s="154"/>
      <c r="E153" s="155"/>
      <c r="F153" s="152"/>
      <c r="G153" s="152"/>
      <c r="H153" s="152"/>
      <c r="I153" s="152"/>
      <c r="J153" s="152"/>
      <c r="K153" s="152"/>
      <c r="L153" s="152"/>
      <c r="M153" s="152"/>
      <c r="N153" s="151"/>
      <c r="O153" s="151"/>
      <c r="P153" s="151"/>
      <c r="Q153" s="151"/>
      <c r="R153" s="152"/>
      <c r="S153" s="152"/>
      <c r="T153" s="152"/>
      <c r="U153" s="152"/>
      <c r="V153" s="152"/>
      <c r="W153" s="152"/>
      <c r="X153" s="152"/>
      <c r="Y153" s="152"/>
      <c r="Z153" s="141"/>
      <c r="AA153" s="141"/>
      <c r="AB153" s="141"/>
      <c r="AC153" s="141"/>
      <c r="AD153" s="141"/>
      <c r="AE153" s="141"/>
      <c r="AF153" s="141"/>
      <c r="AG153" s="141" t="s">
        <v>241</v>
      </c>
      <c r="AH153" s="141">
        <v>0</v>
      </c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41"/>
      <c r="BB153" s="141"/>
      <c r="BC153" s="141"/>
      <c r="BD153" s="141"/>
      <c r="BE153" s="141"/>
      <c r="BF153" s="141"/>
      <c r="BG153" s="141"/>
      <c r="BH153" s="141"/>
    </row>
    <row r="154" spans="1:60" outlineLevel="3" x14ac:dyDescent="0.2">
      <c r="A154" s="148"/>
      <c r="B154" s="149"/>
      <c r="C154" s="182" t="s">
        <v>1387</v>
      </c>
      <c r="D154" s="154"/>
      <c r="E154" s="155">
        <v>9590</v>
      </c>
      <c r="F154" s="152"/>
      <c r="G154" s="152"/>
      <c r="H154" s="152"/>
      <c r="I154" s="152"/>
      <c r="J154" s="152"/>
      <c r="K154" s="152"/>
      <c r="L154" s="152"/>
      <c r="M154" s="152"/>
      <c r="N154" s="151"/>
      <c r="O154" s="151"/>
      <c r="P154" s="151"/>
      <c r="Q154" s="151"/>
      <c r="R154" s="152"/>
      <c r="S154" s="152"/>
      <c r="T154" s="152"/>
      <c r="U154" s="152"/>
      <c r="V154" s="152"/>
      <c r="W154" s="152"/>
      <c r="X154" s="152"/>
      <c r="Y154" s="152"/>
      <c r="Z154" s="141"/>
      <c r="AA154" s="141"/>
      <c r="AB154" s="141"/>
      <c r="AC154" s="141"/>
      <c r="AD154" s="141"/>
      <c r="AE154" s="141"/>
      <c r="AF154" s="141"/>
      <c r="AG154" s="141" t="s">
        <v>241</v>
      </c>
      <c r="AH154" s="141">
        <v>0</v>
      </c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1"/>
      <c r="AZ154" s="141"/>
      <c r="BA154" s="141"/>
      <c r="BB154" s="141"/>
      <c r="BC154" s="141"/>
      <c r="BD154" s="141"/>
      <c r="BE154" s="141"/>
      <c r="BF154" s="141"/>
      <c r="BG154" s="141"/>
      <c r="BH154" s="141"/>
    </row>
    <row r="155" spans="1:60" outlineLevel="3" x14ac:dyDescent="0.2">
      <c r="A155" s="148"/>
      <c r="B155" s="149"/>
      <c r="C155" s="182" t="s">
        <v>1335</v>
      </c>
      <c r="D155" s="154"/>
      <c r="E155" s="155"/>
      <c r="F155" s="152"/>
      <c r="G155" s="152"/>
      <c r="H155" s="152"/>
      <c r="I155" s="152"/>
      <c r="J155" s="152"/>
      <c r="K155" s="152"/>
      <c r="L155" s="152"/>
      <c r="M155" s="152"/>
      <c r="N155" s="151"/>
      <c r="O155" s="151"/>
      <c r="P155" s="151"/>
      <c r="Q155" s="151"/>
      <c r="R155" s="152"/>
      <c r="S155" s="152"/>
      <c r="T155" s="152"/>
      <c r="U155" s="152"/>
      <c r="V155" s="152"/>
      <c r="W155" s="152"/>
      <c r="X155" s="152"/>
      <c r="Y155" s="152"/>
      <c r="Z155" s="141"/>
      <c r="AA155" s="141"/>
      <c r="AB155" s="141"/>
      <c r="AC155" s="141"/>
      <c r="AD155" s="141"/>
      <c r="AE155" s="141"/>
      <c r="AF155" s="141"/>
      <c r="AG155" s="141" t="s">
        <v>241</v>
      </c>
      <c r="AH155" s="141">
        <v>0</v>
      </c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41"/>
      <c r="BB155" s="141"/>
      <c r="BC155" s="141"/>
      <c r="BD155" s="141"/>
      <c r="BE155" s="141"/>
      <c r="BF155" s="141"/>
      <c r="BG155" s="141"/>
      <c r="BH155" s="141"/>
    </row>
    <row r="156" spans="1:60" outlineLevel="3" x14ac:dyDescent="0.2">
      <c r="A156" s="148"/>
      <c r="B156" s="149"/>
      <c r="C156" s="182" t="s">
        <v>1312</v>
      </c>
      <c r="D156" s="154"/>
      <c r="E156" s="155"/>
      <c r="F156" s="152"/>
      <c r="G156" s="152"/>
      <c r="H156" s="152"/>
      <c r="I156" s="152"/>
      <c r="J156" s="152"/>
      <c r="K156" s="152"/>
      <c r="L156" s="152"/>
      <c r="M156" s="152"/>
      <c r="N156" s="151"/>
      <c r="O156" s="151"/>
      <c r="P156" s="151"/>
      <c r="Q156" s="151"/>
      <c r="R156" s="152"/>
      <c r="S156" s="152"/>
      <c r="T156" s="152"/>
      <c r="U156" s="152"/>
      <c r="V156" s="152"/>
      <c r="W156" s="152"/>
      <c r="X156" s="152"/>
      <c r="Y156" s="152"/>
      <c r="Z156" s="141"/>
      <c r="AA156" s="141"/>
      <c r="AB156" s="141"/>
      <c r="AC156" s="141"/>
      <c r="AD156" s="141"/>
      <c r="AE156" s="141"/>
      <c r="AF156" s="141"/>
      <c r="AG156" s="141" t="s">
        <v>241</v>
      </c>
      <c r="AH156" s="141">
        <v>0</v>
      </c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  <c r="AU156" s="141"/>
      <c r="AV156" s="141"/>
      <c r="AW156" s="141"/>
      <c r="AX156" s="141"/>
      <c r="AY156" s="141"/>
      <c r="AZ156" s="141"/>
      <c r="BA156" s="141"/>
      <c r="BB156" s="141"/>
      <c r="BC156" s="141"/>
      <c r="BD156" s="141"/>
      <c r="BE156" s="141"/>
      <c r="BF156" s="141"/>
      <c r="BG156" s="141"/>
      <c r="BH156" s="141"/>
    </row>
    <row r="157" spans="1:60" outlineLevel="3" x14ac:dyDescent="0.2">
      <c r="A157" s="148"/>
      <c r="B157" s="149"/>
      <c r="C157" s="182" t="s">
        <v>1326</v>
      </c>
      <c r="D157" s="154"/>
      <c r="E157" s="155"/>
      <c r="F157" s="152"/>
      <c r="G157" s="152"/>
      <c r="H157" s="152"/>
      <c r="I157" s="152"/>
      <c r="J157" s="152"/>
      <c r="K157" s="152"/>
      <c r="L157" s="152"/>
      <c r="M157" s="152"/>
      <c r="N157" s="151"/>
      <c r="O157" s="151"/>
      <c r="P157" s="151"/>
      <c r="Q157" s="151"/>
      <c r="R157" s="152"/>
      <c r="S157" s="152"/>
      <c r="T157" s="152"/>
      <c r="U157" s="152"/>
      <c r="V157" s="152"/>
      <c r="W157" s="152"/>
      <c r="X157" s="152"/>
      <c r="Y157" s="152"/>
      <c r="Z157" s="141"/>
      <c r="AA157" s="141"/>
      <c r="AB157" s="141"/>
      <c r="AC157" s="141"/>
      <c r="AD157" s="141"/>
      <c r="AE157" s="141"/>
      <c r="AF157" s="141"/>
      <c r="AG157" s="141" t="s">
        <v>241</v>
      </c>
      <c r="AH157" s="141">
        <v>0</v>
      </c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1"/>
      <c r="BG157" s="141"/>
      <c r="BH157" s="141"/>
    </row>
    <row r="158" spans="1:60" outlineLevel="3" x14ac:dyDescent="0.2">
      <c r="A158" s="148"/>
      <c r="B158" s="149"/>
      <c r="C158" s="182" t="s">
        <v>1388</v>
      </c>
      <c r="D158" s="154"/>
      <c r="E158" s="155">
        <v>555</v>
      </c>
      <c r="F158" s="152"/>
      <c r="G158" s="152"/>
      <c r="H158" s="152"/>
      <c r="I158" s="152"/>
      <c r="J158" s="152"/>
      <c r="K158" s="152"/>
      <c r="L158" s="152"/>
      <c r="M158" s="152"/>
      <c r="N158" s="151"/>
      <c r="O158" s="151"/>
      <c r="P158" s="151"/>
      <c r="Q158" s="151"/>
      <c r="R158" s="152"/>
      <c r="S158" s="152"/>
      <c r="T158" s="152"/>
      <c r="U158" s="152"/>
      <c r="V158" s="152"/>
      <c r="W158" s="152"/>
      <c r="X158" s="152"/>
      <c r="Y158" s="152"/>
      <c r="Z158" s="141"/>
      <c r="AA158" s="141"/>
      <c r="AB158" s="141"/>
      <c r="AC158" s="141"/>
      <c r="AD158" s="141"/>
      <c r="AE158" s="141"/>
      <c r="AF158" s="141"/>
      <c r="AG158" s="141" t="s">
        <v>241</v>
      </c>
      <c r="AH158" s="141">
        <v>0</v>
      </c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  <c r="AU158" s="141"/>
      <c r="AV158" s="141"/>
      <c r="AW158" s="141"/>
      <c r="AX158" s="141"/>
      <c r="AY158" s="141"/>
      <c r="AZ158" s="141"/>
      <c r="BA158" s="141"/>
      <c r="BB158" s="141"/>
      <c r="BC158" s="141"/>
      <c r="BD158" s="141"/>
      <c r="BE158" s="141"/>
      <c r="BF158" s="141"/>
      <c r="BG158" s="141"/>
      <c r="BH158" s="141"/>
    </row>
    <row r="159" spans="1:60" outlineLevel="1" x14ac:dyDescent="0.2">
      <c r="A159" s="164">
        <v>25</v>
      </c>
      <c r="B159" s="165" t="s">
        <v>1389</v>
      </c>
      <c r="C159" s="181" t="s">
        <v>1390</v>
      </c>
      <c r="D159" s="166" t="s">
        <v>244</v>
      </c>
      <c r="E159" s="167">
        <v>25.908000000000001</v>
      </c>
      <c r="F159" s="168"/>
      <c r="G159" s="169">
        <f>ROUND(E159*F159,2)</f>
        <v>0</v>
      </c>
      <c r="H159" s="168"/>
      <c r="I159" s="169">
        <f>ROUND(E159*H159,2)</f>
        <v>0</v>
      </c>
      <c r="J159" s="168"/>
      <c r="K159" s="169">
        <f>ROUND(E159*J159,2)</f>
        <v>0</v>
      </c>
      <c r="L159" s="169">
        <v>21</v>
      </c>
      <c r="M159" s="169">
        <f>G159*(1+L159/100)</f>
        <v>0</v>
      </c>
      <c r="N159" s="167">
        <v>2.5249999999999999</v>
      </c>
      <c r="O159" s="167">
        <f>ROUND(E159*N159,2)</f>
        <v>65.42</v>
      </c>
      <c r="P159" s="167">
        <v>0</v>
      </c>
      <c r="Q159" s="167">
        <f>ROUND(E159*P159,2)</f>
        <v>0</v>
      </c>
      <c r="R159" s="169" t="s">
        <v>383</v>
      </c>
      <c r="S159" s="169" t="s">
        <v>234</v>
      </c>
      <c r="T159" s="170" t="s">
        <v>234</v>
      </c>
      <c r="U159" s="152">
        <v>0.47699999999999998</v>
      </c>
      <c r="V159" s="152">
        <f>ROUND(E159*U159,2)</f>
        <v>12.36</v>
      </c>
      <c r="W159" s="152"/>
      <c r="X159" s="152" t="s">
        <v>285</v>
      </c>
      <c r="Y159" s="152" t="s">
        <v>236</v>
      </c>
      <c r="Z159" s="141"/>
      <c r="AA159" s="141"/>
      <c r="AB159" s="141"/>
      <c r="AC159" s="141"/>
      <c r="AD159" s="141"/>
      <c r="AE159" s="141"/>
      <c r="AF159" s="141"/>
      <c r="AG159" s="141" t="s">
        <v>286</v>
      </c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1"/>
      <c r="BG159" s="141"/>
      <c r="BH159" s="141"/>
    </row>
    <row r="160" spans="1:60" outlineLevel="2" x14ac:dyDescent="0.2">
      <c r="A160" s="148"/>
      <c r="B160" s="149"/>
      <c r="C160" s="265" t="s">
        <v>1391</v>
      </c>
      <c r="D160" s="266"/>
      <c r="E160" s="266"/>
      <c r="F160" s="266"/>
      <c r="G160" s="266"/>
      <c r="H160" s="152"/>
      <c r="I160" s="152"/>
      <c r="J160" s="152"/>
      <c r="K160" s="152"/>
      <c r="L160" s="152"/>
      <c r="M160" s="152"/>
      <c r="N160" s="151"/>
      <c r="O160" s="151"/>
      <c r="P160" s="151"/>
      <c r="Q160" s="151"/>
      <c r="R160" s="152"/>
      <c r="S160" s="152"/>
      <c r="T160" s="152"/>
      <c r="U160" s="152"/>
      <c r="V160" s="152"/>
      <c r="W160" s="152"/>
      <c r="X160" s="152"/>
      <c r="Y160" s="152"/>
      <c r="Z160" s="141"/>
      <c r="AA160" s="141"/>
      <c r="AB160" s="141"/>
      <c r="AC160" s="141"/>
      <c r="AD160" s="141"/>
      <c r="AE160" s="141"/>
      <c r="AF160" s="141"/>
      <c r="AG160" s="141" t="s">
        <v>239</v>
      </c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  <c r="AU160" s="141"/>
      <c r="AV160" s="141"/>
      <c r="AW160" s="141"/>
      <c r="AX160" s="141"/>
      <c r="AY160" s="141"/>
      <c r="AZ160" s="141"/>
      <c r="BA160" s="141"/>
      <c r="BB160" s="141"/>
      <c r="BC160" s="141"/>
      <c r="BD160" s="141"/>
      <c r="BE160" s="141"/>
      <c r="BF160" s="141"/>
      <c r="BG160" s="141"/>
      <c r="BH160" s="141"/>
    </row>
    <row r="161" spans="1:60" outlineLevel="2" x14ac:dyDescent="0.2">
      <c r="A161" s="148"/>
      <c r="B161" s="149"/>
      <c r="C161" s="182" t="s">
        <v>1300</v>
      </c>
      <c r="D161" s="154"/>
      <c r="E161" s="155"/>
      <c r="F161" s="152"/>
      <c r="G161" s="152"/>
      <c r="H161" s="152"/>
      <c r="I161" s="152"/>
      <c r="J161" s="152"/>
      <c r="K161" s="152"/>
      <c r="L161" s="152"/>
      <c r="M161" s="152"/>
      <c r="N161" s="151"/>
      <c r="O161" s="151"/>
      <c r="P161" s="151"/>
      <c r="Q161" s="151"/>
      <c r="R161" s="152"/>
      <c r="S161" s="152"/>
      <c r="T161" s="152"/>
      <c r="U161" s="152"/>
      <c r="V161" s="152"/>
      <c r="W161" s="152"/>
      <c r="X161" s="152"/>
      <c r="Y161" s="152"/>
      <c r="Z161" s="141"/>
      <c r="AA161" s="141"/>
      <c r="AB161" s="141"/>
      <c r="AC161" s="141"/>
      <c r="AD161" s="141"/>
      <c r="AE161" s="141"/>
      <c r="AF161" s="141"/>
      <c r="AG161" s="141" t="s">
        <v>241</v>
      </c>
      <c r="AH161" s="141">
        <v>0</v>
      </c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  <c r="AU161" s="141"/>
      <c r="AV161" s="141"/>
      <c r="AW161" s="141"/>
      <c r="AX161" s="141"/>
      <c r="AY161" s="141"/>
      <c r="AZ161" s="141"/>
      <c r="BA161" s="141"/>
      <c r="BB161" s="141"/>
      <c r="BC161" s="141"/>
      <c r="BD161" s="141"/>
      <c r="BE161" s="141"/>
      <c r="BF161" s="141"/>
      <c r="BG161" s="141"/>
      <c r="BH161" s="141"/>
    </row>
    <row r="162" spans="1:60" outlineLevel="3" x14ac:dyDescent="0.2">
      <c r="A162" s="148"/>
      <c r="B162" s="149"/>
      <c r="C162" s="182" t="s">
        <v>1335</v>
      </c>
      <c r="D162" s="154"/>
      <c r="E162" s="155"/>
      <c r="F162" s="152"/>
      <c r="G162" s="152"/>
      <c r="H162" s="152"/>
      <c r="I162" s="152"/>
      <c r="J162" s="152"/>
      <c r="K162" s="152"/>
      <c r="L162" s="152"/>
      <c r="M162" s="152"/>
      <c r="N162" s="151"/>
      <c r="O162" s="151"/>
      <c r="P162" s="151"/>
      <c r="Q162" s="151"/>
      <c r="R162" s="152"/>
      <c r="S162" s="152"/>
      <c r="T162" s="152"/>
      <c r="U162" s="152"/>
      <c r="V162" s="152"/>
      <c r="W162" s="152"/>
      <c r="X162" s="152"/>
      <c r="Y162" s="152"/>
      <c r="Z162" s="141"/>
      <c r="AA162" s="141"/>
      <c r="AB162" s="141"/>
      <c r="AC162" s="141"/>
      <c r="AD162" s="141"/>
      <c r="AE162" s="141"/>
      <c r="AF162" s="141"/>
      <c r="AG162" s="141" t="s">
        <v>241</v>
      </c>
      <c r="AH162" s="141">
        <v>0</v>
      </c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  <c r="AU162" s="141"/>
      <c r="AV162" s="141"/>
      <c r="AW162" s="141"/>
      <c r="AX162" s="141"/>
      <c r="AY162" s="141"/>
      <c r="AZ162" s="141"/>
      <c r="BA162" s="141"/>
      <c r="BB162" s="141"/>
      <c r="BC162" s="141"/>
      <c r="BD162" s="141"/>
      <c r="BE162" s="141"/>
      <c r="BF162" s="141"/>
      <c r="BG162" s="141"/>
      <c r="BH162" s="141"/>
    </row>
    <row r="163" spans="1:60" outlineLevel="3" x14ac:dyDescent="0.2">
      <c r="A163" s="148"/>
      <c r="B163" s="149"/>
      <c r="C163" s="182" t="s">
        <v>1392</v>
      </c>
      <c r="D163" s="154"/>
      <c r="E163" s="155">
        <v>4.5199999999999996</v>
      </c>
      <c r="F163" s="152"/>
      <c r="G163" s="152"/>
      <c r="H163" s="152"/>
      <c r="I163" s="152"/>
      <c r="J163" s="152"/>
      <c r="K163" s="152"/>
      <c r="L163" s="152"/>
      <c r="M163" s="152"/>
      <c r="N163" s="151"/>
      <c r="O163" s="151"/>
      <c r="P163" s="151"/>
      <c r="Q163" s="151"/>
      <c r="R163" s="152"/>
      <c r="S163" s="152"/>
      <c r="T163" s="152"/>
      <c r="U163" s="152"/>
      <c r="V163" s="152"/>
      <c r="W163" s="152"/>
      <c r="X163" s="152"/>
      <c r="Y163" s="152"/>
      <c r="Z163" s="141"/>
      <c r="AA163" s="141"/>
      <c r="AB163" s="141"/>
      <c r="AC163" s="141"/>
      <c r="AD163" s="141"/>
      <c r="AE163" s="141"/>
      <c r="AF163" s="141"/>
      <c r="AG163" s="141" t="s">
        <v>241</v>
      </c>
      <c r="AH163" s="141">
        <v>0</v>
      </c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  <c r="AU163" s="141"/>
      <c r="AV163" s="141"/>
      <c r="AW163" s="141"/>
      <c r="AX163" s="141"/>
      <c r="AY163" s="141"/>
      <c r="AZ163" s="141"/>
      <c r="BA163" s="141"/>
      <c r="BB163" s="141"/>
      <c r="BC163" s="141"/>
      <c r="BD163" s="141"/>
      <c r="BE163" s="141"/>
      <c r="BF163" s="141"/>
      <c r="BG163" s="141"/>
      <c r="BH163" s="141"/>
    </row>
    <row r="164" spans="1:60" ht="22.5" outlineLevel="3" x14ac:dyDescent="0.2">
      <c r="A164" s="148"/>
      <c r="B164" s="149"/>
      <c r="C164" s="182" t="s">
        <v>1393</v>
      </c>
      <c r="D164" s="154"/>
      <c r="E164" s="155">
        <v>3.3</v>
      </c>
      <c r="F164" s="152"/>
      <c r="G164" s="152"/>
      <c r="H164" s="152"/>
      <c r="I164" s="152"/>
      <c r="J164" s="152"/>
      <c r="K164" s="152"/>
      <c r="L164" s="152"/>
      <c r="M164" s="152"/>
      <c r="N164" s="151"/>
      <c r="O164" s="151"/>
      <c r="P164" s="151"/>
      <c r="Q164" s="151"/>
      <c r="R164" s="152"/>
      <c r="S164" s="152"/>
      <c r="T164" s="152"/>
      <c r="U164" s="152"/>
      <c r="V164" s="152"/>
      <c r="W164" s="152"/>
      <c r="X164" s="152"/>
      <c r="Y164" s="152"/>
      <c r="Z164" s="141"/>
      <c r="AA164" s="141"/>
      <c r="AB164" s="141"/>
      <c r="AC164" s="141"/>
      <c r="AD164" s="141"/>
      <c r="AE164" s="141"/>
      <c r="AF164" s="141"/>
      <c r="AG164" s="141" t="s">
        <v>241</v>
      </c>
      <c r="AH164" s="141">
        <v>0</v>
      </c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  <c r="AU164" s="141"/>
      <c r="AV164" s="141"/>
      <c r="AW164" s="141"/>
      <c r="AX164" s="141"/>
      <c r="AY164" s="141"/>
      <c r="AZ164" s="141"/>
      <c r="BA164" s="141"/>
      <c r="BB164" s="141"/>
      <c r="BC164" s="141"/>
      <c r="BD164" s="141"/>
      <c r="BE164" s="141"/>
      <c r="BF164" s="141"/>
      <c r="BG164" s="141"/>
      <c r="BH164" s="141"/>
    </row>
    <row r="165" spans="1:60" outlineLevel="3" x14ac:dyDescent="0.2">
      <c r="A165" s="148"/>
      <c r="B165" s="149"/>
      <c r="C165" s="182" t="s">
        <v>1394</v>
      </c>
      <c r="D165" s="154"/>
      <c r="E165" s="155">
        <v>13.77</v>
      </c>
      <c r="F165" s="152"/>
      <c r="G165" s="152"/>
      <c r="H165" s="152"/>
      <c r="I165" s="152"/>
      <c r="J165" s="152"/>
      <c r="K165" s="152"/>
      <c r="L165" s="152"/>
      <c r="M165" s="152"/>
      <c r="N165" s="151"/>
      <c r="O165" s="151"/>
      <c r="P165" s="151"/>
      <c r="Q165" s="151"/>
      <c r="R165" s="152"/>
      <c r="S165" s="152"/>
      <c r="T165" s="152"/>
      <c r="U165" s="152"/>
      <c r="V165" s="152"/>
      <c r="W165" s="152"/>
      <c r="X165" s="152"/>
      <c r="Y165" s="152"/>
      <c r="Z165" s="141"/>
      <c r="AA165" s="141"/>
      <c r="AB165" s="141"/>
      <c r="AC165" s="141"/>
      <c r="AD165" s="141"/>
      <c r="AE165" s="141"/>
      <c r="AF165" s="141"/>
      <c r="AG165" s="141" t="s">
        <v>241</v>
      </c>
      <c r="AH165" s="141">
        <v>0</v>
      </c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  <c r="AU165" s="141"/>
      <c r="AV165" s="141"/>
      <c r="AW165" s="141"/>
      <c r="AX165" s="141"/>
      <c r="AY165" s="141"/>
      <c r="AZ165" s="141"/>
      <c r="BA165" s="141"/>
      <c r="BB165" s="141"/>
      <c r="BC165" s="141"/>
      <c r="BD165" s="141"/>
      <c r="BE165" s="141"/>
      <c r="BF165" s="141"/>
      <c r="BG165" s="141"/>
      <c r="BH165" s="141"/>
    </row>
    <row r="166" spans="1:60" outlineLevel="3" x14ac:dyDescent="0.2">
      <c r="A166" s="148"/>
      <c r="B166" s="149"/>
      <c r="C166" s="190" t="s">
        <v>1325</v>
      </c>
      <c r="D166" s="188"/>
      <c r="E166" s="189">
        <v>21.59</v>
      </c>
      <c r="F166" s="152"/>
      <c r="G166" s="152"/>
      <c r="H166" s="152"/>
      <c r="I166" s="152"/>
      <c r="J166" s="152"/>
      <c r="K166" s="152"/>
      <c r="L166" s="152"/>
      <c r="M166" s="152"/>
      <c r="N166" s="151"/>
      <c r="O166" s="151"/>
      <c r="P166" s="151"/>
      <c r="Q166" s="151"/>
      <c r="R166" s="152"/>
      <c r="S166" s="152"/>
      <c r="T166" s="152"/>
      <c r="U166" s="152"/>
      <c r="V166" s="152"/>
      <c r="W166" s="152"/>
      <c r="X166" s="152"/>
      <c r="Y166" s="152"/>
      <c r="Z166" s="141"/>
      <c r="AA166" s="141"/>
      <c r="AB166" s="141"/>
      <c r="AC166" s="141"/>
      <c r="AD166" s="141"/>
      <c r="AE166" s="141"/>
      <c r="AF166" s="141"/>
      <c r="AG166" s="141" t="s">
        <v>241</v>
      </c>
      <c r="AH166" s="141">
        <v>1</v>
      </c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1"/>
      <c r="AZ166" s="141"/>
      <c r="BA166" s="141"/>
      <c r="BB166" s="141"/>
      <c r="BC166" s="141"/>
      <c r="BD166" s="141"/>
      <c r="BE166" s="141"/>
      <c r="BF166" s="141"/>
      <c r="BG166" s="141"/>
      <c r="BH166" s="141"/>
    </row>
    <row r="167" spans="1:60" outlineLevel="3" x14ac:dyDescent="0.2">
      <c r="A167" s="148"/>
      <c r="B167" s="149"/>
      <c r="C167" s="182" t="s">
        <v>1395</v>
      </c>
      <c r="D167" s="154"/>
      <c r="E167" s="155">
        <v>4.3179999999999996</v>
      </c>
      <c r="F167" s="152"/>
      <c r="G167" s="152"/>
      <c r="H167" s="152"/>
      <c r="I167" s="152"/>
      <c r="J167" s="152"/>
      <c r="K167" s="152"/>
      <c r="L167" s="152"/>
      <c r="M167" s="152"/>
      <c r="N167" s="151"/>
      <c r="O167" s="151"/>
      <c r="P167" s="151"/>
      <c r="Q167" s="151"/>
      <c r="R167" s="152"/>
      <c r="S167" s="152"/>
      <c r="T167" s="152"/>
      <c r="U167" s="152"/>
      <c r="V167" s="152"/>
      <c r="W167" s="152"/>
      <c r="X167" s="152"/>
      <c r="Y167" s="152"/>
      <c r="Z167" s="141"/>
      <c r="AA167" s="141"/>
      <c r="AB167" s="141"/>
      <c r="AC167" s="141"/>
      <c r="AD167" s="141"/>
      <c r="AE167" s="141"/>
      <c r="AF167" s="141"/>
      <c r="AG167" s="141" t="s">
        <v>241</v>
      </c>
      <c r="AH167" s="141">
        <v>0</v>
      </c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  <c r="AU167" s="141"/>
      <c r="AV167" s="141"/>
      <c r="AW167" s="141"/>
      <c r="AX167" s="141"/>
      <c r="AY167" s="141"/>
      <c r="AZ167" s="141"/>
      <c r="BA167" s="141"/>
      <c r="BB167" s="141"/>
      <c r="BC167" s="141"/>
      <c r="BD167" s="141"/>
      <c r="BE167" s="141"/>
      <c r="BF167" s="141"/>
      <c r="BG167" s="141"/>
      <c r="BH167" s="141"/>
    </row>
    <row r="168" spans="1:60" outlineLevel="1" x14ac:dyDescent="0.2">
      <c r="A168" s="164">
        <v>26</v>
      </c>
      <c r="B168" s="165" t="s">
        <v>1396</v>
      </c>
      <c r="C168" s="181" t="s">
        <v>1397</v>
      </c>
      <c r="D168" s="166" t="s">
        <v>244</v>
      </c>
      <c r="E168" s="167">
        <v>1.28</v>
      </c>
      <c r="F168" s="168"/>
      <c r="G168" s="169">
        <f>ROUND(E168*F168,2)</f>
        <v>0</v>
      </c>
      <c r="H168" s="168"/>
      <c r="I168" s="169">
        <f>ROUND(E168*H168,2)</f>
        <v>0</v>
      </c>
      <c r="J168" s="168"/>
      <c r="K168" s="169">
        <f>ROUND(E168*J168,2)</f>
        <v>0</v>
      </c>
      <c r="L168" s="169">
        <v>21</v>
      </c>
      <c r="M168" s="169">
        <f>G168*(1+L168/100)</f>
        <v>0</v>
      </c>
      <c r="N168" s="167">
        <v>2.5249999999999999</v>
      </c>
      <c r="O168" s="167">
        <f>ROUND(E168*N168,2)</f>
        <v>3.23</v>
      </c>
      <c r="P168" s="167">
        <v>0</v>
      </c>
      <c r="Q168" s="167">
        <f>ROUND(E168*P168,2)</f>
        <v>0</v>
      </c>
      <c r="R168" s="169" t="s">
        <v>383</v>
      </c>
      <c r="S168" s="169" t="s">
        <v>234</v>
      </c>
      <c r="T168" s="170" t="s">
        <v>234</v>
      </c>
      <c r="U168" s="152">
        <v>0.47699999999999998</v>
      </c>
      <c r="V168" s="152">
        <f>ROUND(E168*U168,2)</f>
        <v>0.61</v>
      </c>
      <c r="W168" s="152"/>
      <c r="X168" s="152" t="s">
        <v>285</v>
      </c>
      <c r="Y168" s="152" t="s">
        <v>236</v>
      </c>
      <c r="Z168" s="141"/>
      <c r="AA168" s="141"/>
      <c r="AB168" s="141"/>
      <c r="AC168" s="141"/>
      <c r="AD168" s="141"/>
      <c r="AE168" s="141"/>
      <c r="AF168" s="141"/>
      <c r="AG168" s="141" t="s">
        <v>286</v>
      </c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  <c r="AU168" s="141"/>
      <c r="AV168" s="141"/>
      <c r="AW168" s="141"/>
      <c r="AX168" s="141"/>
      <c r="AY168" s="141"/>
      <c r="AZ168" s="141"/>
      <c r="BA168" s="141"/>
      <c r="BB168" s="141"/>
      <c r="BC168" s="141"/>
      <c r="BD168" s="141"/>
      <c r="BE168" s="141"/>
      <c r="BF168" s="141"/>
      <c r="BG168" s="141"/>
      <c r="BH168" s="141"/>
    </row>
    <row r="169" spans="1:60" outlineLevel="2" x14ac:dyDescent="0.2">
      <c r="A169" s="148"/>
      <c r="B169" s="149"/>
      <c r="C169" s="182" t="s">
        <v>1300</v>
      </c>
      <c r="D169" s="154"/>
      <c r="E169" s="155"/>
      <c r="F169" s="152"/>
      <c r="G169" s="152"/>
      <c r="H169" s="152"/>
      <c r="I169" s="152"/>
      <c r="J169" s="152"/>
      <c r="K169" s="152"/>
      <c r="L169" s="152"/>
      <c r="M169" s="152"/>
      <c r="N169" s="151"/>
      <c r="O169" s="151"/>
      <c r="P169" s="151"/>
      <c r="Q169" s="151"/>
      <c r="R169" s="152"/>
      <c r="S169" s="152"/>
      <c r="T169" s="152"/>
      <c r="U169" s="152"/>
      <c r="V169" s="152"/>
      <c r="W169" s="152"/>
      <c r="X169" s="152"/>
      <c r="Y169" s="152"/>
      <c r="Z169" s="141"/>
      <c r="AA169" s="141"/>
      <c r="AB169" s="141"/>
      <c r="AC169" s="141"/>
      <c r="AD169" s="141"/>
      <c r="AE169" s="141"/>
      <c r="AF169" s="141"/>
      <c r="AG169" s="141" t="s">
        <v>241</v>
      </c>
      <c r="AH169" s="141">
        <v>0</v>
      </c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  <c r="AU169" s="141"/>
      <c r="AV169" s="141"/>
      <c r="AW169" s="141"/>
      <c r="AX169" s="141"/>
      <c r="AY169" s="141"/>
      <c r="AZ169" s="141"/>
      <c r="BA169" s="141"/>
      <c r="BB169" s="141"/>
      <c r="BC169" s="141"/>
      <c r="BD169" s="141"/>
      <c r="BE169" s="141"/>
      <c r="BF169" s="141"/>
      <c r="BG169" s="141"/>
      <c r="BH169" s="141"/>
    </row>
    <row r="170" spans="1:60" outlineLevel="3" x14ac:dyDescent="0.2">
      <c r="A170" s="148"/>
      <c r="B170" s="149"/>
      <c r="C170" s="182" t="s">
        <v>1341</v>
      </c>
      <c r="D170" s="154"/>
      <c r="E170" s="155"/>
      <c r="F170" s="152"/>
      <c r="G170" s="152"/>
      <c r="H170" s="152"/>
      <c r="I170" s="152"/>
      <c r="J170" s="152"/>
      <c r="K170" s="152"/>
      <c r="L170" s="152"/>
      <c r="M170" s="152"/>
      <c r="N170" s="151"/>
      <c r="O170" s="151"/>
      <c r="P170" s="151"/>
      <c r="Q170" s="151"/>
      <c r="R170" s="152"/>
      <c r="S170" s="152"/>
      <c r="T170" s="152"/>
      <c r="U170" s="152"/>
      <c r="V170" s="152"/>
      <c r="W170" s="152"/>
      <c r="X170" s="152"/>
      <c r="Y170" s="152"/>
      <c r="Z170" s="141"/>
      <c r="AA170" s="141"/>
      <c r="AB170" s="141"/>
      <c r="AC170" s="141"/>
      <c r="AD170" s="141"/>
      <c r="AE170" s="141"/>
      <c r="AF170" s="141"/>
      <c r="AG170" s="141" t="s">
        <v>241</v>
      </c>
      <c r="AH170" s="141">
        <v>0</v>
      </c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  <c r="AU170" s="141"/>
      <c r="AV170" s="141"/>
      <c r="AW170" s="141"/>
      <c r="AX170" s="141"/>
      <c r="AY170" s="141"/>
      <c r="AZ170" s="141"/>
      <c r="BA170" s="141"/>
      <c r="BB170" s="141"/>
      <c r="BC170" s="141"/>
      <c r="BD170" s="141"/>
      <c r="BE170" s="141"/>
      <c r="BF170" s="141"/>
      <c r="BG170" s="141"/>
      <c r="BH170" s="141"/>
    </row>
    <row r="171" spans="1:60" outlineLevel="3" x14ac:dyDescent="0.2">
      <c r="A171" s="148"/>
      <c r="B171" s="149"/>
      <c r="C171" s="182" t="s">
        <v>1398</v>
      </c>
      <c r="D171" s="154"/>
      <c r="E171" s="155"/>
      <c r="F171" s="152"/>
      <c r="G171" s="152"/>
      <c r="H171" s="152"/>
      <c r="I171" s="152"/>
      <c r="J171" s="152"/>
      <c r="K171" s="152"/>
      <c r="L171" s="152"/>
      <c r="M171" s="152"/>
      <c r="N171" s="151"/>
      <c r="O171" s="151"/>
      <c r="P171" s="151"/>
      <c r="Q171" s="151"/>
      <c r="R171" s="152"/>
      <c r="S171" s="152"/>
      <c r="T171" s="152"/>
      <c r="U171" s="152"/>
      <c r="V171" s="152"/>
      <c r="W171" s="152"/>
      <c r="X171" s="152"/>
      <c r="Y171" s="152"/>
      <c r="Z171" s="141"/>
      <c r="AA171" s="141"/>
      <c r="AB171" s="141"/>
      <c r="AC171" s="141"/>
      <c r="AD171" s="141"/>
      <c r="AE171" s="141"/>
      <c r="AF171" s="141"/>
      <c r="AG171" s="141" t="s">
        <v>241</v>
      </c>
      <c r="AH171" s="141">
        <v>0</v>
      </c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  <c r="AU171" s="141"/>
      <c r="AV171" s="141"/>
      <c r="AW171" s="141"/>
      <c r="AX171" s="141"/>
      <c r="AY171" s="141"/>
      <c r="AZ171" s="141"/>
      <c r="BA171" s="141"/>
      <c r="BB171" s="141"/>
      <c r="BC171" s="141"/>
      <c r="BD171" s="141"/>
      <c r="BE171" s="141"/>
      <c r="BF171" s="141"/>
      <c r="BG171" s="141"/>
      <c r="BH171" s="141"/>
    </row>
    <row r="172" spans="1:60" outlineLevel="3" x14ac:dyDescent="0.2">
      <c r="A172" s="148"/>
      <c r="B172" s="149"/>
      <c r="C172" s="182" t="s">
        <v>1399</v>
      </c>
      <c r="D172" s="154"/>
      <c r="E172" s="155">
        <v>0.76800000000000002</v>
      </c>
      <c r="F172" s="152"/>
      <c r="G172" s="152"/>
      <c r="H172" s="152"/>
      <c r="I172" s="152"/>
      <c r="J172" s="152"/>
      <c r="K172" s="152"/>
      <c r="L172" s="152"/>
      <c r="M172" s="152"/>
      <c r="N172" s="151"/>
      <c r="O172" s="151"/>
      <c r="P172" s="151"/>
      <c r="Q172" s="151"/>
      <c r="R172" s="152"/>
      <c r="S172" s="152"/>
      <c r="T172" s="152"/>
      <c r="U172" s="152"/>
      <c r="V172" s="152"/>
      <c r="W172" s="152"/>
      <c r="X172" s="152"/>
      <c r="Y172" s="152"/>
      <c r="Z172" s="141"/>
      <c r="AA172" s="141"/>
      <c r="AB172" s="141"/>
      <c r="AC172" s="141"/>
      <c r="AD172" s="141"/>
      <c r="AE172" s="141"/>
      <c r="AF172" s="141"/>
      <c r="AG172" s="141" t="s">
        <v>241</v>
      </c>
      <c r="AH172" s="141">
        <v>0</v>
      </c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  <c r="AU172" s="141"/>
      <c r="AV172" s="141"/>
      <c r="AW172" s="141"/>
      <c r="AX172" s="141"/>
      <c r="AY172" s="141"/>
      <c r="AZ172" s="141"/>
      <c r="BA172" s="141"/>
      <c r="BB172" s="141"/>
      <c r="BC172" s="141"/>
      <c r="BD172" s="141"/>
      <c r="BE172" s="141"/>
      <c r="BF172" s="141"/>
      <c r="BG172" s="141"/>
      <c r="BH172" s="141"/>
    </row>
    <row r="173" spans="1:60" outlineLevel="3" x14ac:dyDescent="0.2">
      <c r="A173" s="148"/>
      <c r="B173" s="149"/>
      <c r="C173" s="182" t="s">
        <v>1400</v>
      </c>
      <c r="D173" s="154"/>
      <c r="E173" s="155">
        <v>0.51200000000000001</v>
      </c>
      <c r="F173" s="152"/>
      <c r="G173" s="152"/>
      <c r="H173" s="152"/>
      <c r="I173" s="152"/>
      <c r="J173" s="152"/>
      <c r="K173" s="152"/>
      <c r="L173" s="152"/>
      <c r="M173" s="152"/>
      <c r="N173" s="151"/>
      <c r="O173" s="151"/>
      <c r="P173" s="151"/>
      <c r="Q173" s="151"/>
      <c r="R173" s="152"/>
      <c r="S173" s="152"/>
      <c r="T173" s="152"/>
      <c r="U173" s="152"/>
      <c r="V173" s="152"/>
      <c r="W173" s="152"/>
      <c r="X173" s="152"/>
      <c r="Y173" s="152"/>
      <c r="Z173" s="141"/>
      <c r="AA173" s="141"/>
      <c r="AB173" s="141"/>
      <c r="AC173" s="141"/>
      <c r="AD173" s="141"/>
      <c r="AE173" s="141"/>
      <c r="AF173" s="141"/>
      <c r="AG173" s="141" t="s">
        <v>241</v>
      </c>
      <c r="AH173" s="141">
        <v>0</v>
      </c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  <c r="AU173" s="141"/>
      <c r="AV173" s="141"/>
      <c r="AW173" s="141"/>
      <c r="AX173" s="141"/>
      <c r="AY173" s="141"/>
      <c r="AZ173" s="141"/>
      <c r="BA173" s="141"/>
      <c r="BB173" s="141"/>
      <c r="BC173" s="141"/>
      <c r="BD173" s="141"/>
      <c r="BE173" s="141"/>
      <c r="BF173" s="141"/>
      <c r="BG173" s="141"/>
      <c r="BH173" s="141"/>
    </row>
    <row r="174" spans="1:60" outlineLevel="1" x14ac:dyDescent="0.2">
      <c r="A174" s="164">
        <v>27</v>
      </c>
      <c r="B174" s="165" t="s">
        <v>1401</v>
      </c>
      <c r="C174" s="181" t="s">
        <v>1402</v>
      </c>
      <c r="D174" s="166" t="s">
        <v>244</v>
      </c>
      <c r="E174" s="167">
        <v>8.64</v>
      </c>
      <c r="F174" s="168"/>
      <c r="G174" s="169">
        <f>ROUND(E174*F174,2)</f>
        <v>0</v>
      </c>
      <c r="H174" s="168"/>
      <c r="I174" s="169">
        <f>ROUND(E174*H174,2)</f>
        <v>0</v>
      </c>
      <c r="J174" s="168"/>
      <c r="K174" s="169">
        <f>ROUND(E174*J174,2)</f>
        <v>0</v>
      </c>
      <c r="L174" s="169">
        <v>21</v>
      </c>
      <c r="M174" s="169">
        <f>G174*(1+L174/100)</f>
        <v>0</v>
      </c>
      <c r="N174" s="167">
        <v>2.5249999999999999</v>
      </c>
      <c r="O174" s="167">
        <f>ROUND(E174*N174,2)</f>
        <v>21.82</v>
      </c>
      <c r="P174" s="167">
        <v>0</v>
      </c>
      <c r="Q174" s="167">
        <f>ROUND(E174*P174,2)</f>
        <v>0</v>
      </c>
      <c r="R174" s="169" t="s">
        <v>383</v>
      </c>
      <c r="S174" s="169" t="s">
        <v>234</v>
      </c>
      <c r="T174" s="170" t="s">
        <v>234</v>
      </c>
      <c r="U174" s="152">
        <v>0.48</v>
      </c>
      <c r="V174" s="152">
        <f>ROUND(E174*U174,2)</f>
        <v>4.1500000000000004</v>
      </c>
      <c r="W174" s="152"/>
      <c r="X174" s="152" t="s">
        <v>285</v>
      </c>
      <c r="Y174" s="152" t="s">
        <v>236</v>
      </c>
      <c r="Z174" s="141"/>
      <c r="AA174" s="141"/>
      <c r="AB174" s="141"/>
      <c r="AC174" s="141"/>
      <c r="AD174" s="141"/>
      <c r="AE174" s="141"/>
      <c r="AF174" s="141"/>
      <c r="AG174" s="141" t="s">
        <v>286</v>
      </c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  <c r="AU174" s="141"/>
      <c r="AV174" s="141"/>
      <c r="AW174" s="141"/>
      <c r="AX174" s="141"/>
      <c r="AY174" s="141"/>
      <c r="AZ174" s="141"/>
      <c r="BA174" s="141"/>
      <c r="BB174" s="141"/>
      <c r="BC174" s="141"/>
      <c r="BD174" s="141"/>
      <c r="BE174" s="141"/>
      <c r="BF174" s="141"/>
      <c r="BG174" s="141"/>
      <c r="BH174" s="141"/>
    </row>
    <row r="175" spans="1:60" outlineLevel="2" x14ac:dyDescent="0.2">
      <c r="A175" s="148"/>
      <c r="B175" s="149"/>
      <c r="C175" s="265" t="s">
        <v>1403</v>
      </c>
      <c r="D175" s="266"/>
      <c r="E175" s="266"/>
      <c r="F175" s="266"/>
      <c r="G175" s="266"/>
      <c r="H175" s="152"/>
      <c r="I175" s="152"/>
      <c r="J175" s="152"/>
      <c r="K175" s="152"/>
      <c r="L175" s="152"/>
      <c r="M175" s="152"/>
      <c r="N175" s="151"/>
      <c r="O175" s="151"/>
      <c r="P175" s="151"/>
      <c r="Q175" s="151"/>
      <c r="R175" s="152"/>
      <c r="S175" s="152"/>
      <c r="T175" s="152"/>
      <c r="U175" s="152"/>
      <c r="V175" s="152"/>
      <c r="W175" s="152"/>
      <c r="X175" s="152"/>
      <c r="Y175" s="152"/>
      <c r="Z175" s="141"/>
      <c r="AA175" s="141"/>
      <c r="AB175" s="141"/>
      <c r="AC175" s="141"/>
      <c r="AD175" s="141"/>
      <c r="AE175" s="141"/>
      <c r="AF175" s="141"/>
      <c r="AG175" s="141" t="s">
        <v>239</v>
      </c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  <c r="AU175" s="141"/>
      <c r="AV175" s="141"/>
      <c r="AW175" s="141"/>
      <c r="AX175" s="141"/>
      <c r="AY175" s="141"/>
      <c r="AZ175" s="141"/>
      <c r="BA175" s="141"/>
      <c r="BB175" s="141"/>
      <c r="BC175" s="141"/>
      <c r="BD175" s="141"/>
      <c r="BE175" s="141"/>
      <c r="BF175" s="141"/>
      <c r="BG175" s="141"/>
      <c r="BH175" s="141"/>
    </row>
    <row r="176" spans="1:60" outlineLevel="2" x14ac:dyDescent="0.2">
      <c r="A176" s="148"/>
      <c r="B176" s="149"/>
      <c r="C176" s="267" t="s">
        <v>1404</v>
      </c>
      <c r="D176" s="268"/>
      <c r="E176" s="268"/>
      <c r="F176" s="268"/>
      <c r="G176" s="268"/>
      <c r="H176" s="152"/>
      <c r="I176" s="152"/>
      <c r="J176" s="152"/>
      <c r="K176" s="152"/>
      <c r="L176" s="152"/>
      <c r="M176" s="152"/>
      <c r="N176" s="151"/>
      <c r="O176" s="151"/>
      <c r="P176" s="151"/>
      <c r="Q176" s="151"/>
      <c r="R176" s="152"/>
      <c r="S176" s="152"/>
      <c r="T176" s="152"/>
      <c r="U176" s="152"/>
      <c r="V176" s="152"/>
      <c r="W176" s="152"/>
      <c r="X176" s="152"/>
      <c r="Y176" s="152"/>
      <c r="Z176" s="141"/>
      <c r="AA176" s="141"/>
      <c r="AB176" s="141"/>
      <c r="AC176" s="141"/>
      <c r="AD176" s="141"/>
      <c r="AE176" s="141"/>
      <c r="AF176" s="141"/>
      <c r="AG176" s="141" t="s">
        <v>246</v>
      </c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  <c r="AU176" s="141"/>
      <c r="AV176" s="141"/>
      <c r="AW176" s="141"/>
      <c r="AX176" s="141"/>
      <c r="AY176" s="141"/>
      <c r="AZ176" s="141"/>
      <c r="BA176" s="141"/>
      <c r="BB176" s="141"/>
      <c r="BC176" s="141"/>
      <c r="BD176" s="141"/>
      <c r="BE176" s="141"/>
      <c r="BF176" s="141"/>
      <c r="BG176" s="141"/>
      <c r="BH176" s="141"/>
    </row>
    <row r="177" spans="1:60" outlineLevel="2" x14ac:dyDescent="0.2">
      <c r="A177" s="148"/>
      <c r="B177" s="149"/>
      <c r="C177" s="182" t="s">
        <v>1300</v>
      </c>
      <c r="D177" s="154"/>
      <c r="E177" s="155"/>
      <c r="F177" s="152"/>
      <c r="G177" s="152"/>
      <c r="H177" s="152"/>
      <c r="I177" s="152"/>
      <c r="J177" s="152"/>
      <c r="K177" s="152"/>
      <c r="L177" s="152"/>
      <c r="M177" s="152"/>
      <c r="N177" s="151"/>
      <c r="O177" s="151"/>
      <c r="P177" s="151"/>
      <c r="Q177" s="151"/>
      <c r="R177" s="152"/>
      <c r="S177" s="152"/>
      <c r="T177" s="152"/>
      <c r="U177" s="152"/>
      <c r="V177" s="152"/>
      <c r="W177" s="152"/>
      <c r="X177" s="152"/>
      <c r="Y177" s="152"/>
      <c r="Z177" s="141"/>
      <c r="AA177" s="141"/>
      <c r="AB177" s="141"/>
      <c r="AC177" s="141"/>
      <c r="AD177" s="141"/>
      <c r="AE177" s="141"/>
      <c r="AF177" s="141"/>
      <c r="AG177" s="141" t="s">
        <v>241</v>
      </c>
      <c r="AH177" s="141">
        <v>0</v>
      </c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  <c r="AU177" s="141"/>
      <c r="AV177" s="141"/>
      <c r="AW177" s="141"/>
      <c r="AX177" s="141"/>
      <c r="AY177" s="141"/>
      <c r="AZ177" s="141"/>
      <c r="BA177" s="141"/>
      <c r="BB177" s="141"/>
      <c r="BC177" s="141"/>
      <c r="BD177" s="141"/>
      <c r="BE177" s="141"/>
      <c r="BF177" s="141"/>
      <c r="BG177" s="141"/>
      <c r="BH177" s="141"/>
    </row>
    <row r="178" spans="1:60" outlineLevel="3" x14ac:dyDescent="0.2">
      <c r="A178" s="148"/>
      <c r="B178" s="149"/>
      <c r="C178" s="182" t="s">
        <v>1341</v>
      </c>
      <c r="D178" s="154"/>
      <c r="E178" s="155"/>
      <c r="F178" s="152"/>
      <c r="G178" s="152"/>
      <c r="H178" s="152"/>
      <c r="I178" s="152"/>
      <c r="J178" s="152"/>
      <c r="K178" s="152"/>
      <c r="L178" s="152"/>
      <c r="M178" s="152"/>
      <c r="N178" s="151"/>
      <c r="O178" s="151"/>
      <c r="P178" s="151"/>
      <c r="Q178" s="151"/>
      <c r="R178" s="152"/>
      <c r="S178" s="152"/>
      <c r="T178" s="152"/>
      <c r="U178" s="152"/>
      <c r="V178" s="152"/>
      <c r="W178" s="152"/>
      <c r="X178" s="152"/>
      <c r="Y178" s="152"/>
      <c r="Z178" s="141"/>
      <c r="AA178" s="141"/>
      <c r="AB178" s="141"/>
      <c r="AC178" s="141"/>
      <c r="AD178" s="141"/>
      <c r="AE178" s="141"/>
      <c r="AF178" s="141"/>
      <c r="AG178" s="141" t="s">
        <v>241</v>
      </c>
      <c r="AH178" s="141">
        <v>0</v>
      </c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  <c r="AU178" s="141"/>
      <c r="AV178" s="141"/>
      <c r="AW178" s="141"/>
      <c r="AX178" s="141"/>
      <c r="AY178" s="141"/>
      <c r="AZ178" s="141"/>
      <c r="BA178" s="141"/>
      <c r="BB178" s="141"/>
      <c r="BC178" s="141"/>
      <c r="BD178" s="141"/>
      <c r="BE178" s="141"/>
      <c r="BF178" s="141"/>
      <c r="BG178" s="141"/>
      <c r="BH178" s="141"/>
    </row>
    <row r="179" spans="1:60" outlineLevel="3" x14ac:dyDescent="0.2">
      <c r="A179" s="148"/>
      <c r="B179" s="149"/>
      <c r="C179" s="182" t="s">
        <v>1405</v>
      </c>
      <c r="D179" s="154"/>
      <c r="E179" s="155">
        <v>4.32</v>
      </c>
      <c r="F179" s="152"/>
      <c r="G179" s="152"/>
      <c r="H179" s="152"/>
      <c r="I179" s="152"/>
      <c r="J179" s="152"/>
      <c r="K179" s="152"/>
      <c r="L179" s="152"/>
      <c r="M179" s="152"/>
      <c r="N179" s="151"/>
      <c r="O179" s="151"/>
      <c r="P179" s="151"/>
      <c r="Q179" s="151"/>
      <c r="R179" s="152"/>
      <c r="S179" s="152"/>
      <c r="T179" s="152"/>
      <c r="U179" s="152"/>
      <c r="V179" s="152"/>
      <c r="W179" s="152"/>
      <c r="X179" s="152"/>
      <c r="Y179" s="152"/>
      <c r="Z179" s="141"/>
      <c r="AA179" s="141"/>
      <c r="AB179" s="141"/>
      <c r="AC179" s="141"/>
      <c r="AD179" s="141"/>
      <c r="AE179" s="141"/>
      <c r="AF179" s="141"/>
      <c r="AG179" s="141" t="s">
        <v>241</v>
      </c>
      <c r="AH179" s="141">
        <v>0</v>
      </c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  <c r="AU179" s="141"/>
      <c r="AV179" s="141"/>
      <c r="AW179" s="141"/>
      <c r="AX179" s="141"/>
      <c r="AY179" s="141"/>
      <c r="AZ179" s="141"/>
      <c r="BA179" s="141"/>
      <c r="BB179" s="141"/>
      <c r="BC179" s="141"/>
      <c r="BD179" s="141"/>
      <c r="BE179" s="141"/>
      <c r="BF179" s="141"/>
      <c r="BG179" s="141"/>
      <c r="BH179" s="141"/>
    </row>
    <row r="180" spans="1:60" outlineLevel="3" x14ac:dyDescent="0.2">
      <c r="A180" s="148"/>
      <c r="B180" s="149"/>
      <c r="C180" s="182" t="s">
        <v>1406</v>
      </c>
      <c r="D180" s="154"/>
      <c r="E180" s="155">
        <v>4.32</v>
      </c>
      <c r="F180" s="152"/>
      <c r="G180" s="152"/>
      <c r="H180" s="152"/>
      <c r="I180" s="152"/>
      <c r="J180" s="152"/>
      <c r="K180" s="152"/>
      <c r="L180" s="152"/>
      <c r="M180" s="152"/>
      <c r="N180" s="151"/>
      <c r="O180" s="151"/>
      <c r="P180" s="151"/>
      <c r="Q180" s="151"/>
      <c r="R180" s="152"/>
      <c r="S180" s="152"/>
      <c r="T180" s="152"/>
      <c r="U180" s="152"/>
      <c r="V180" s="152"/>
      <c r="W180" s="152"/>
      <c r="X180" s="152"/>
      <c r="Y180" s="152"/>
      <c r="Z180" s="141"/>
      <c r="AA180" s="141"/>
      <c r="AB180" s="141"/>
      <c r="AC180" s="141"/>
      <c r="AD180" s="141"/>
      <c r="AE180" s="141"/>
      <c r="AF180" s="141"/>
      <c r="AG180" s="141" t="s">
        <v>241</v>
      </c>
      <c r="AH180" s="141">
        <v>0</v>
      </c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  <c r="AU180" s="141"/>
      <c r="AV180" s="141"/>
      <c r="AW180" s="141"/>
      <c r="AX180" s="141"/>
      <c r="AY180" s="141"/>
      <c r="AZ180" s="141"/>
      <c r="BA180" s="141"/>
      <c r="BB180" s="141"/>
      <c r="BC180" s="141"/>
      <c r="BD180" s="141"/>
      <c r="BE180" s="141"/>
      <c r="BF180" s="141"/>
      <c r="BG180" s="141"/>
      <c r="BH180" s="141"/>
    </row>
    <row r="181" spans="1:60" outlineLevel="1" x14ac:dyDescent="0.2">
      <c r="A181" s="164">
        <v>28</v>
      </c>
      <c r="B181" s="165" t="s">
        <v>1407</v>
      </c>
      <c r="C181" s="181" t="s">
        <v>1408</v>
      </c>
      <c r="D181" s="166" t="s">
        <v>283</v>
      </c>
      <c r="E181" s="167">
        <v>52.8</v>
      </c>
      <c r="F181" s="168"/>
      <c r="G181" s="169">
        <f>ROUND(E181*F181,2)</f>
        <v>0</v>
      </c>
      <c r="H181" s="168"/>
      <c r="I181" s="169">
        <f>ROUND(E181*H181,2)</f>
        <v>0</v>
      </c>
      <c r="J181" s="168"/>
      <c r="K181" s="169">
        <f>ROUND(E181*J181,2)</f>
        <v>0</v>
      </c>
      <c r="L181" s="169">
        <v>21</v>
      </c>
      <c r="M181" s="169">
        <f>G181*(1+L181/100)</f>
        <v>0</v>
      </c>
      <c r="N181" s="167">
        <v>3.9190000000000003E-2</v>
      </c>
      <c r="O181" s="167">
        <f>ROUND(E181*N181,2)</f>
        <v>2.0699999999999998</v>
      </c>
      <c r="P181" s="167">
        <v>0</v>
      </c>
      <c r="Q181" s="167">
        <f>ROUND(E181*P181,2)</f>
        <v>0</v>
      </c>
      <c r="R181" s="169" t="s">
        <v>383</v>
      </c>
      <c r="S181" s="169" t="s">
        <v>234</v>
      </c>
      <c r="T181" s="170" t="s">
        <v>234</v>
      </c>
      <c r="U181" s="152">
        <v>1.05</v>
      </c>
      <c r="V181" s="152">
        <f>ROUND(E181*U181,2)</f>
        <v>55.44</v>
      </c>
      <c r="W181" s="152"/>
      <c r="X181" s="152" t="s">
        <v>285</v>
      </c>
      <c r="Y181" s="152" t="s">
        <v>236</v>
      </c>
      <c r="Z181" s="141"/>
      <c r="AA181" s="141"/>
      <c r="AB181" s="141"/>
      <c r="AC181" s="141"/>
      <c r="AD181" s="141"/>
      <c r="AE181" s="141"/>
      <c r="AF181" s="141"/>
      <c r="AG181" s="141" t="s">
        <v>286</v>
      </c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1"/>
      <c r="AZ181" s="141"/>
      <c r="BA181" s="141"/>
      <c r="BB181" s="141"/>
      <c r="BC181" s="141"/>
      <c r="BD181" s="141"/>
      <c r="BE181" s="141"/>
      <c r="BF181" s="141"/>
      <c r="BG181" s="141"/>
      <c r="BH181" s="141"/>
    </row>
    <row r="182" spans="1:60" ht="22.5" outlineLevel="2" x14ac:dyDescent="0.2">
      <c r="A182" s="148"/>
      <c r="B182" s="149"/>
      <c r="C182" s="265" t="s">
        <v>1409</v>
      </c>
      <c r="D182" s="266"/>
      <c r="E182" s="266"/>
      <c r="F182" s="266"/>
      <c r="G182" s="266"/>
      <c r="H182" s="152"/>
      <c r="I182" s="152"/>
      <c r="J182" s="152"/>
      <c r="K182" s="152"/>
      <c r="L182" s="152"/>
      <c r="M182" s="152"/>
      <c r="N182" s="151"/>
      <c r="O182" s="151"/>
      <c r="P182" s="151"/>
      <c r="Q182" s="151"/>
      <c r="R182" s="152"/>
      <c r="S182" s="152"/>
      <c r="T182" s="152"/>
      <c r="U182" s="152"/>
      <c r="V182" s="152"/>
      <c r="W182" s="152"/>
      <c r="X182" s="152"/>
      <c r="Y182" s="152"/>
      <c r="Z182" s="141"/>
      <c r="AA182" s="141"/>
      <c r="AB182" s="141"/>
      <c r="AC182" s="141"/>
      <c r="AD182" s="141"/>
      <c r="AE182" s="141"/>
      <c r="AF182" s="141"/>
      <c r="AG182" s="141" t="s">
        <v>239</v>
      </c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  <c r="AU182" s="141"/>
      <c r="AV182" s="141"/>
      <c r="AW182" s="141"/>
      <c r="AX182" s="141"/>
      <c r="AY182" s="141"/>
      <c r="AZ182" s="141"/>
      <c r="BA182" s="171" t="str">
        <f>C182</f>
        <v>bednění svislé nebo šikmé (odkloněné), půdorysně přímé nebo zalomené, stěn základových patek ve volných nebo zapažených jámách, rýhách, šachtách, včetně případných vzpěr,</v>
      </c>
      <c r="BB182" s="141"/>
      <c r="BC182" s="141"/>
      <c r="BD182" s="141"/>
      <c r="BE182" s="141"/>
      <c r="BF182" s="141"/>
      <c r="BG182" s="141"/>
      <c r="BH182" s="141"/>
    </row>
    <row r="183" spans="1:60" outlineLevel="2" x14ac:dyDescent="0.2">
      <c r="A183" s="148"/>
      <c r="B183" s="149"/>
      <c r="C183" s="182" t="s">
        <v>1300</v>
      </c>
      <c r="D183" s="154"/>
      <c r="E183" s="155"/>
      <c r="F183" s="152"/>
      <c r="G183" s="152"/>
      <c r="H183" s="152"/>
      <c r="I183" s="152"/>
      <c r="J183" s="152"/>
      <c r="K183" s="152"/>
      <c r="L183" s="152"/>
      <c r="M183" s="152"/>
      <c r="N183" s="151"/>
      <c r="O183" s="151"/>
      <c r="P183" s="151"/>
      <c r="Q183" s="151"/>
      <c r="R183" s="152"/>
      <c r="S183" s="152"/>
      <c r="T183" s="152"/>
      <c r="U183" s="152"/>
      <c r="V183" s="152"/>
      <c r="W183" s="152"/>
      <c r="X183" s="152"/>
      <c r="Y183" s="152"/>
      <c r="Z183" s="141"/>
      <c r="AA183" s="141"/>
      <c r="AB183" s="141"/>
      <c r="AC183" s="141"/>
      <c r="AD183" s="141"/>
      <c r="AE183" s="141"/>
      <c r="AF183" s="141"/>
      <c r="AG183" s="141" t="s">
        <v>241</v>
      </c>
      <c r="AH183" s="141">
        <v>0</v>
      </c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</row>
    <row r="184" spans="1:60" outlineLevel="3" x14ac:dyDescent="0.2">
      <c r="A184" s="148"/>
      <c r="B184" s="149"/>
      <c r="C184" s="182" t="s">
        <v>1341</v>
      </c>
      <c r="D184" s="154"/>
      <c r="E184" s="155"/>
      <c r="F184" s="152"/>
      <c r="G184" s="152"/>
      <c r="H184" s="152"/>
      <c r="I184" s="152"/>
      <c r="J184" s="152"/>
      <c r="K184" s="152"/>
      <c r="L184" s="152"/>
      <c r="M184" s="152"/>
      <c r="N184" s="151"/>
      <c r="O184" s="151"/>
      <c r="P184" s="151"/>
      <c r="Q184" s="151"/>
      <c r="R184" s="152"/>
      <c r="S184" s="152"/>
      <c r="T184" s="152"/>
      <c r="U184" s="152"/>
      <c r="V184" s="152"/>
      <c r="W184" s="152"/>
      <c r="X184" s="152"/>
      <c r="Y184" s="152"/>
      <c r="Z184" s="141"/>
      <c r="AA184" s="141"/>
      <c r="AB184" s="141"/>
      <c r="AC184" s="141"/>
      <c r="AD184" s="141"/>
      <c r="AE184" s="141"/>
      <c r="AF184" s="141"/>
      <c r="AG184" s="141" t="s">
        <v>241</v>
      </c>
      <c r="AH184" s="141">
        <v>0</v>
      </c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</row>
    <row r="185" spans="1:60" outlineLevel="3" x14ac:dyDescent="0.2">
      <c r="A185" s="148"/>
      <c r="B185" s="149"/>
      <c r="C185" s="182" t="s">
        <v>1410</v>
      </c>
      <c r="D185" s="154"/>
      <c r="E185" s="155">
        <v>28.8</v>
      </c>
      <c r="F185" s="152"/>
      <c r="G185" s="152"/>
      <c r="H185" s="152"/>
      <c r="I185" s="152"/>
      <c r="J185" s="152"/>
      <c r="K185" s="152"/>
      <c r="L185" s="152"/>
      <c r="M185" s="152"/>
      <c r="N185" s="151"/>
      <c r="O185" s="151"/>
      <c r="P185" s="151"/>
      <c r="Q185" s="151"/>
      <c r="R185" s="152"/>
      <c r="S185" s="152"/>
      <c r="T185" s="152"/>
      <c r="U185" s="152"/>
      <c r="V185" s="152"/>
      <c r="W185" s="152"/>
      <c r="X185" s="152"/>
      <c r="Y185" s="152"/>
      <c r="Z185" s="141"/>
      <c r="AA185" s="141"/>
      <c r="AB185" s="141"/>
      <c r="AC185" s="141"/>
      <c r="AD185" s="141"/>
      <c r="AE185" s="141"/>
      <c r="AF185" s="141"/>
      <c r="AG185" s="141" t="s">
        <v>241</v>
      </c>
      <c r="AH185" s="141">
        <v>0</v>
      </c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  <c r="AU185" s="141"/>
      <c r="AV185" s="141"/>
      <c r="AW185" s="141"/>
      <c r="AX185" s="141"/>
      <c r="AY185" s="141"/>
      <c r="AZ185" s="141"/>
      <c r="BA185" s="141"/>
      <c r="BB185" s="141"/>
      <c r="BC185" s="141"/>
      <c r="BD185" s="141"/>
      <c r="BE185" s="141"/>
      <c r="BF185" s="141"/>
      <c r="BG185" s="141"/>
      <c r="BH185" s="141"/>
    </row>
    <row r="186" spans="1:60" outlineLevel="3" x14ac:dyDescent="0.2">
      <c r="A186" s="148"/>
      <c r="B186" s="149"/>
      <c r="C186" s="182" t="s">
        <v>1411</v>
      </c>
      <c r="D186" s="154"/>
      <c r="E186" s="155">
        <v>24</v>
      </c>
      <c r="F186" s="152"/>
      <c r="G186" s="152"/>
      <c r="H186" s="152"/>
      <c r="I186" s="152"/>
      <c r="J186" s="152"/>
      <c r="K186" s="152"/>
      <c r="L186" s="152"/>
      <c r="M186" s="152"/>
      <c r="N186" s="151"/>
      <c r="O186" s="151"/>
      <c r="P186" s="151"/>
      <c r="Q186" s="151"/>
      <c r="R186" s="152"/>
      <c r="S186" s="152"/>
      <c r="T186" s="152"/>
      <c r="U186" s="152"/>
      <c r="V186" s="152"/>
      <c r="W186" s="152"/>
      <c r="X186" s="152"/>
      <c r="Y186" s="152"/>
      <c r="Z186" s="141"/>
      <c r="AA186" s="141"/>
      <c r="AB186" s="141"/>
      <c r="AC186" s="141"/>
      <c r="AD186" s="141"/>
      <c r="AE186" s="141"/>
      <c r="AF186" s="141"/>
      <c r="AG186" s="141" t="s">
        <v>241</v>
      </c>
      <c r="AH186" s="141">
        <v>0</v>
      </c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  <c r="AU186" s="141"/>
      <c r="AV186" s="141"/>
      <c r="AW186" s="141"/>
      <c r="AX186" s="141"/>
      <c r="AY186" s="141"/>
      <c r="AZ186" s="141"/>
      <c r="BA186" s="141"/>
      <c r="BB186" s="141"/>
      <c r="BC186" s="141"/>
      <c r="BD186" s="141"/>
      <c r="BE186" s="141"/>
      <c r="BF186" s="141"/>
      <c r="BG186" s="141"/>
      <c r="BH186" s="141"/>
    </row>
    <row r="187" spans="1:60" outlineLevel="1" x14ac:dyDescent="0.2">
      <c r="A187" s="164">
        <v>29</v>
      </c>
      <c r="B187" s="165" t="s">
        <v>1412</v>
      </c>
      <c r="C187" s="181" t="s">
        <v>1413</v>
      </c>
      <c r="D187" s="166" t="s">
        <v>283</v>
      </c>
      <c r="E187" s="167">
        <v>52.8</v>
      </c>
      <c r="F187" s="168"/>
      <c r="G187" s="169">
        <f>ROUND(E187*F187,2)</f>
        <v>0</v>
      </c>
      <c r="H187" s="168"/>
      <c r="I187" s="169">
        <f>ROUND(E187*H187,2)</f>
        <v>0</v>
      </c>
      <c r="J187" s="168"/>
      <c r="K187" s="169">
        <f>ROUND(E187*J187,2)</f>
        <v>0</v>
      </c>
      <c r="L187" s="169">
        <v>21</v>
      </c>
      <c r="M187" s="169">
        <f>G187*(1+L187/100)</f>
        <v>0</v>
      </c>
      <c r="N187" s="167">
        <v>0</v>
      </c>
      <c r="O187" s="167">
        <f>ROUND(E187*N187,2)</f>
        <v>0</v>
      </c>
      <c r="P187" s="167">
        <v>0</v>
      </c>
      <c r="Q187" s="167">
        <f>ROUND(E187*P187,2)</f>
        <v>0</v>
      </c>
      <c r="R187" s="169" t="s">
        <v>383</v>
      </c>
      <c r="S187" s="169" t="s">
        <v>234</v>
      </c>
      <c r="T187" s="170" t="s">
        <v>234</v>
      </c>
      <c r="U187" s="152">
        <v>0.32</v>
      </c>
      <c r="V187" s="152">
        <f>ROUND(E187*U187,2)</f>
        <v>16.899999999999999</v>
      </c>
      <c r="W187" s="152"/>
      <c r="X187" s="152" t="s">
        <v>285</v>
      </c>
      <c r="Y187" s="152" t="s">
        <v>236</v>
      </c>
      <c r="Z187" s="141"/>
      <c r="AA187" s="141"/>
      <c r="AB187" s="141"/>
      <c r="AC187" s="141"/>
      <c r="AD187" s="141"/>
      <c r="AE187" s="141"/>
      <c r="AF187" s="141"/>
      <c r="AG187" s="141" t="s">
        <v>286</v>
      </c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  <c r="AU187" s="141"/>
      <c r="AV187" s="141"/>
      <c r="AW187" s="141"/>
      <c r="AX187" s="141"/>
      <c r="AY187" s="141"/>
      <c r="AZ187" s="141"/>
      <c r="BA187" s="141"/>
      <c r="BB187" s="141"/>
      <c r="BC187" s="141"/>
      <c r="BD187" s="141"/>
      <c r="BE187" s="141"/>
      <c r="BF187" s="141"/>
      <c r="BG187" s="141"/>
      <c r="BH187" s="141"/>
    </row>
    <row r="188" spans="1:60" ht="22.5" outlineLevel="2" x14ac:dyDescent="0.2">
      <c r="A188" s="148"/>
      <c r="B188" s="149"/>
      <c r="C188" s="265" t="s">
        <v>1409</v>
      </c>
      <c r="D188" s="266"/>
      <c r="E188" s="266"/>
      <c r="F188" s="266"/>
      <c r="G188" s="266"/>
      <c r="H188" s="152"/>
      <c r="I188" s="152"/>
      <c r="J188" s="152"/>
      <c r="K188" s="152"/>
      <c r="L188" s="152"/>
      <c r="M188" s="152"/>
      <c r="N188" s="151"/>
      <c r="O188" s="151"/>
      <c r="P188" s="151"/>
      <c r="Q188" s="151"/>
      <c r="R188" s="152"/>
      <c r="S188" s="152"/>
      <c r="T188" s="152"/>
      <c r="U188" s="152"/>
      <c r="V188" s="152"/>
      <c r="W188" s="152"/>
      <c r="X188" s="152"/>
      <c r="Y188" s="152"/>
      <c r="Z188" s="141"/>
      <c r="AA188" s="141"/>
      <c r="AB188" s="141"/>
      <c r="AC188" s="141"/>
      <c r="AD188" s="141"/>
      <c r="AE188" s="141"/>
      <c r="AF188" s="141"/>
      <c r="AG188" s="141" t="s">
        <v>239</v>
      </c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  <c r="AU188" s="141"/>
      <c r="AV188" s="141"/>
      <c r="AW188" s="141"/>
      <c r="AX188" s="141"/>
      <c r="AY188" s="141"/>
      <c r="AZ188" s="141"/>
      <c r="BA188" s="171" t="str">
        <f>C188</f>
        <v>bednění svislé nebo šikmé (odkloněné), půdorysně přímé nebo zalomené, stěn základových patek ve volných nebo zapažených jámách, rýhách, šachtách, včetně případných vzpěr,</v>
      </c>
      <c r="BB188" s="141"/>
      <c r="BC188" s="141"/>
      <c r="BD188" s="141"/>
      <c r="BE188" s="141"/>
      <c r="BF188" s="141"/>
      <c r="BG188" s="141"/>
      <c r="BH188" s="141"/>
    </row>
    <row r="189" spans="1:60" outlineLevel="1" x14ac:dyDescent="0.2">
      <c r="A189" s="164">
        <v>30</v>
      </c>
      <c r="B189" s="165" t="s">
        <v>1414</v>
      </c>
      <c r="C189" s="181" t="s">
        <v>1415</v>
      </c>
      <c r="D189" s="166" t="s">
        <v>274</v>
      </c>
      <c r="E189" s="167">
        <v>1.6415999999999999</v>
      </c>
      <c r="F189" s="168"/>
      <c r="G189" s="169">
        <f>ROUND(E189*F189,2)</f>
        <v>0</v>
      </c>
      <c r="H189" s="168"/>
      <c r="I189" s="169">
        <f>ROUND(E189*H189,2)</f>
        <v>0</v>
      </c>
      <c r="J189" s="168"/>
      <c r="K189" s="169">
        <f>ROUND(E189*J189,2)</f>
        <v>0</v>
      </c>
      <c r="L189" s="169">
        <v>21</v>
      </c>
      <c r="M189" s="169">
        <f>G189*(1+L189/100)</f>
        <v>0</v>
      </c>
      <c r="N189" s="167">
        <v>1.0249299999999999</v>
      </c>
      <c r="O189" s="167">
        <f>ROUND(E189*N189,2)</f>
        <v>1.68</v>
      </c>
      <c r="P189" s="167">
        <v>0</v>
      </c>
      <c r="Q189" s="167">
        <f>ROUND(E189*P189,2)</f>
        <v>0</v>
      </c>
      <c r="R189" s="169" t="s">
        <v>1416</v>
      </c>
      <c r="S189" s="169" t="s">
        <v>234</v>
      </c>
      <c r="T189" s="170" t="s">
        <v>234</v>
      </c>
      <c r="U189" s="152">
        <v>23.530999999999999</v>
      </c>
      <c r="V189" s="152">
        <f>ROUND(E189*U189,2)</f>
        <v>38.630000000000003</v>
      </c>
      <c r="W189" s="152"/>
      <c r="X189" s="152" t="s">
        <v>285</v>
      </c>
      <c r="Y189" s="152" t="s">
        <v>236</v>
      </c>
      <c r="Z189" s="141"/>
      <c r="AA189" s="141"/>
      <c r="AB189" s="141"/>
      <c r="AC189" s="141"/>
      <c r="AD189" s="141"/>
      <c r="AE189" s="141"/>
      <c r="AF189" s="141"/>
      <c r="AG189" s="141" t="s">
        <v>286</v>
      </c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  <c r="AU189" s="141"/>
      <c r="AV189" s="141"/>
      <c r="AW189" s="141"/>
      <c r="AX189" s="141"/>
      <c r="AY189" s="141"/>
      <c r="AZ189" s="141"/>
      <c r="BA189" s="141"/>
      <c r="BB189" s="141"/>
      <c r="BC189" s="141"/>
      <c r="BD189" s="141"/>
      <c r="BE189" s="141"/>
      <c r="BF189" s="141"/>
      <c r="BG189" s="141"/>
      <c r="BH189" s="141"/>
    </row>
    <row r="190" spans="1:60" outlineLevel="2" x14ac:dyDescent="0.2">
      <c r="A190" s="148"/>
      <c r="B190" s="149"/>
      <c r="C190" s="182" t="s">
        <v>1300</v>
      </c>
      <c r="D190" s="154"/>
      <c r="E190" s="155"/>
      <c r="F190" s="152"/>
      <c r="G190" s="152"/>
      <c r="H190" s="152"/>
      <c r="I190" s="152"/>
      <c r="J190" s="152"/>
      <c r="K190" s="152"/>
      <c r="L190" s="152"/>
      <c r="M190" s="152"/>
      <c r="N190" s="151"/>
      <c r="O190" s="151"/>
      <c r="P190" s="151"/>
      <c r="Q190" s="151"/>
      <c r="R190" s="152"/>
      <c r="S190" s="152"/>
      <c r="T190" s="152"/>
      <c r="U190" s="152"/>
      <c r="V190" s="152"/>
      <c r="W190" s="152"/>
      <c r="X190" s="152"/>
      <c r="Y190" s="152"/>
      <c r="Z190" s="141"/>
      <c r="AA190" s="141"/>
      <c r="AB190" s="141"/>
      <c r="AC190" s="141"/>
      <c r="AD190" s="141"/>
      <c r="AE190" s="141"/>
      <c r="AF190" s="141"/>
      <c r="AG190" s="141" t="s">
        <v>241</v>
      </c>
      <c r="AH190" s="141">
        <v>0</v>
      </c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  <c r="AU190" s="141"/>
      <c r="AV190" s="141"/>
      <c r="AW190" s="141"/>
      <c r="AX190" s="141"/>
      <c r="AY190" s="141"/>
      <c r="AZ190" s="141"/>
      <c r="BA190" s="141"/>
      <c r="BB190" s="141"/>
      <c r="BC190" s="141"/>
      <c r="BD190" s="141"/>
      <c r="BE190" s="141"/>
      <c r="BF190" s="141"/>
      <c r="BG190" s="141"/>
      <c r="BH190" s="141"/>
    </row>
    <row r="191" spans="1:60" outlineLevel="3" x14ac:dyDescent="0.2">
      <c r="A191" s="148"/>
      <c r="B191" s="149"/>
      <c r="C191" s="182" t="s">
        <v>1341</v>
      </c>
      <c r="D191" s="154"/>
      <c r="E191" s="155"/>
      <c r="F191" s="152"/>
      <c r="G191" s="152"/>
      <c r="H191" s="152"/>
      <c r="I191" s="152"/>
      <c r="J191" s="152"/>
      <c r="K191" s="152"/>
      <c r="L191" s="152"/>
      <c r="M191" s="152"/>
      <c r="N191" s="151"/>
      <c r="O191" s="151"/>
      <c r="P191" s="151"/>
      <c r="Q191" s="151"/>
      <c r="R191" s="152"/>
      <c r="S191" s="152"/>
      <c r="T191" s="152"/>
      <c r="U191" s="152"/>
      <c r="V191" s="152"/>
      <c r="W191" s="152"/>
      <c r="X191" s="152"/>
      <c r="Y191" s="152"/>
      <c r="Z191" s="141"/>
      <c r="AA191" s="141"/>
      <c r="AB191" s="141"/>
      <c r="AC191" s="141"/>
      <c r="AD191" s="141"/>
      <c r="AE191" s="141"/>
      <c r="AF191" s="141"/>
      <c r="AG191" s="141" t="s">
        <v>241</v>
      </c>
      <c r="AH191" s="141">
        <v>0</v>
      </c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  <c r="AU191" s="141"/>
      <c r="AV191" s="141"/>
      <c r="AW191" s="141"/>
      <c r="AX191" s="141"/>
      <c r="AY191" s="141"/>
      <c r="AZ191" s="141"/>
      <c r="BA191" s="141"/>
      <c r="BB191" s="141"/>
      <c r="BC191" s="141"/>
      <c r="BD191" s="141"/>
      <c r="BE191" s="141"/>
      <c r="BF191" s="141"/>
      <c r="BG191" s="141"/>
      <c r="BH191" s="141"/>
    </row>
    <row r="192" spans="1:60" outlineLevel="3" x14ac:dyDescent="0.2">
      <c r="A192" s="148"/>
      <c r="B192" s="149"/>
      <c r="C192" s="182" t="s">
        <v>1417</v>
      </c>
      <c r="D192" s="154"/>
      <c r="E192" s="155">
        <v>1.6415999999999999</v>
      </c>
      <c r="F192" s="152"/>
      <c r="G192" s="152"/>
      <c r="H192" s="152"/>
      <c r="I192" s="152"/>
      <c r="J192" s="152"/>
      <c r="K192" s="152"/>
      <c r="L192" s="152"/>
      <c r="M192" s="152"/>
      <c r="N192" s="151"/>
      <c r="O192" s="151"/>
      <c r="P192" s="151"/>
      <c r="Q192" s="151"/>
      <c r="R192" s="152"/>
      <c r="S192" s="152"/>
      <c r="T192" s="152"/>
      <c r="U192" s="152"/>
      <c r="V192" s="152"/>
      <c r="W192" s="152"/>
      <c r="X192" s="152"/>
      <c r="Y192" s="152"/>
      <c r="Z192" s="141"/>
      <c r="AA192" s="141"/>
      <c r="AB192" s="141"/>
      <c r="AC192" s="141"/>
      <c r="AD192" s="141"/>
      <c r="AE192" s="141"/>
      <c r="AF192" s="141"/>
      <c r="AG192" s="141" t="s">
        <v>241</v>
      </c>
      <c r="AH192" s="141">
        <v>0</v>
      </c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  <c r="AU192" s="141"/>
      <c r="AV192" s="141"/>
      <c r="AW192" s="141"/>
      <c r="AX192" s="141"/>
      <c r="AY192" s="141"/>
      <c r="AZ192" s="141"/>
      <c r="BA192" s="141"/>
      <c r="BB192" s="141"/>
      <c r="BC192" s="141"/>
      <c r="BD192" s="141"/>
      <c r="BE192" s="141"/>
      <c r="BF192" s="141"/>
      <c r="BG192" s="141"/>
      <c r="BH192" s="141"/>
    </row>
    <row r="193" spans="1:60" outlineLevel="1" x14ac:dyDescent="0.2">
      <c r="A193" s="164">
        <v>31</v>
      </c>
      <c r="B193" s="165" t="s">
        <v>302</v>
      </c>
      <c r="C193" s="181" t="s">
        <v>303</v>
      </c>
      <c r="D193" s="166" t="s">
        <v>299</v>
      </c>
      <c r="E193" s="167">
        <v>260.39999999999998</v>
      </c>
      <c r="F193" s="168"/>
      <c r="G193" s="169">
        <f>ROUND(E193*F193,2)</f>
        <v>0</v>
      </c>
      <c r="H193" s="168"/>
      <c r="I193" s="169">
        <f>ROUND(E193*H193,2)</f>
        <v>0</v>
      </c>
      <c r="J193" s="168"/>
      <c r="K193" s="169">
        <f>ROUND(E193*J193,2)</f>
        <v>0</v>
      </c>
      <c r="L193" s="169">
        <v>21</v>
      </c>
      <c r="M193" s="169">
        <f>G193*(1+L193/100)</f>
        <v>0</v>
      </c>
      <c r="N193" s="167">
        <v>8.4400000000000003E-2</v>
      </c>
      <c r="O193" s="167">
        <f>ROUND(E193*N193,2)</f>
        <v>21.98</v>
      </c>
      <c r="P193" s="167">
        <v>0</v>
      </c>
      <c r="Q193" s="167">
        <f>ROUND(E193*P193,2)</f>
        <v>0</v>
      </c>
      <c r="R193" s="169"/>
      <c r="S193" s="169" t="s">
        <v>267</v>
      </c>
      <c r="T193" s="170" t="s">
        <v>275</v>
      </c>
      <c r="U193" s="152">
        <v>3.9530500000000002</v>
      </c>
      <c r="V193" s="152">
        <f>ROUND(E193*U193,2)</f>
        <v>1029.3699999999999</v>
      </c>
      <c r="W193" s="152"/>
      <c r="X193" s="152" t="s">
        <v>235</v>
      </c>
      <c r="Y193" s="152" t="s">
        <v>236</v>
      </c>
      <c r="Z193" s="141"/>
      <c r="AA193" s="141"/>
      <c r="AB193" s="141"/>
      <c r="AC193" s="141"/>
      <c r="AD193" s="141"/>
      <c r="AE193" s="141"/>
      <c r="AF193" s="141"/>
      <c r="AG193" s="141" t="s">
        <v>237</v>
      </c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  <c r="AU193" s="141"/>
      <c r="AV193" s="141"/>
      <c r="AW193" s="141"/>
      <c r="AX193" s="141"/>
      <c r="AY193" s="141"/>
      <c r="AZ193" s="141"/>
      <c r="BA193" s="141"/>
      <c r="BB193" s="141"/>
      <c r="BC193" s="141"/>
      <c r="BD193" s="141"/>
      <c r="BE193" s="141"/>
      <c r="BF193" s="141"/>
      <c r="BG193" s="141"/>
      <c r="BH193" s="141"/>
    </row>
    <row r="194" spans="1:60" outlineLevel="2" x14ac:dyDescent="0.2">
      <c r="A194" s="148"/>
      <c r="B194" s="149"/>
      <c r="C194" s="253" t="s">
        <v>1418</v>
      </c>
      <c r="D194" s="254"/>
      <c r="E194" s="254"/>
      <c r="F194" s="254"/>
      <c r="G194" s="254"/>
      <c r="H194" s="152"/>
      <c r="I194" s="152"/>
      <c r="J194" s="152"/>
      <c r="K194" s="152"/>
      <c r="L194" s="152"/>
      <c r="M194" s="152"/>
      <c r="N194" s="151"/>
      <c r="O194" s="151"/>
      <c r="P194" s="151"/>
      <c r="Q194" s="151"/>
      <c r="R194" s="152"/>
      <c r="S194" s="152"/>
      <c r="T194" s="152"/>
      <c r="U194" s="152"/>
      <c r="V194" s="152"/>
      <c r="W194" s="152"/>
      <c r="X194" s="152"/>
      <c r="Y194" s="152"/>
      <c r="Z194" s="141"/>
      <c r="AA194" s="141"/>
      <c r="AB194" s="141"/>
      <c r="AC194" s="141"/>
      <c r="AD194" s="141"/>
      <c r="AE194" s="141"/>
      <c r="AF194" s="141"/>
      <c r="AG194" s="141" t="s">
        <v>246</v>
      </c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  <c r="AU194" s="141"/>
      <c r="AV194" s="141"/>
      <c r="AW194" s="141"/>
      <c r="AX194" s="141"/>
      <c r="AY194" s="141"/>
      <c r="AZ194" s="141"/>
      <c r="BA194" s="141"/>
      <c r="BB194" s="141"/>
      <c r="BC194" s="141"/>
      <c r="BD194" s="141"/>
      <c r="BE194" s="141"/>
      <c r="BF194" s="141"/>
      <c r="BG194" s="141"/>
      <c r="BH194" s="141"/>
    </row>
    <row r="195" spans="1:60" outlineLevel="3" x14ac:dyDescent="0.2">
      <c r="A195" s="148"/>
      <c r="B195" s="149"/>
      <c r="C195" s="267" t="s">
        <v>1419</v>
      </c>
      <c r="D195" s="268"/>
      <c r="E195" s="268"/>
      <c r="F195" s="268"/>
      <c r="G195" s="268"/>
      <c r="H195" s="152"/>
      <c r="I195" s="152"/>
      <c r="J195" s="152"/>
      <c r="K195" s="152"/>
      <c r="L195" s="152"/>
      <c r="M195" s="152"/>
      <c r="N195" s="151"/>
      <c r="O195" s="151"/>
      <c r="P195" s="151"/>
      <c r="Q195" s="151"/>
      <c r="R195" s="152"/>
      <c r="S195" s="152"/>
      <c r="T195" s="152"/>
      <c r="U195" s="152"/>
      <c r="V195" s="152"/>
      <c r="W195" s="152"/>
      <c r="X195" s="152"/>
      <c r="Y195" s="152"/>
      <c r="Z195" s="141"/>
      <c r="AA195" s="141"/>
      <c r="AB195" s="141"/>
      <c r="AC195" s="141"/>
      <c r="AD195" s="141"/>
      <c r="AE195" s="141"/>
      <c r="AF195" s="141"/>
      <c r="AG195" s="141" t="s">
        <v>246</v>
      </c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  <c r="AU195" s="141"/>
      <c r="AV195" s="141"/>
      <c r="AW195" s="141"/>
      <c r="AX195" s="141"/>
      <c r="AY195" s="141"/>
      <c r="AZ195" s="141"/>
      <c r="BA195" s="141"/>
      <c r="BB195" s="141"/>
      <c r="BC195" s="141"/>
      <c r="BD195" s="141"/>
      <c r="BE195" s="141"/>
      <c r="BF195" s="141"/>
      <c r="BG195" s="141"/>
      <c r="BH195" s="141"/>
    </row>
    <row r="196" spans="1:60" outlineLevel="3" x14ac:dyDescent="0.2">
      <c r="A196" s="148"/>
      <c r="B196" s="149"/>
      <c r="C196" s="267" t="s">
        <v>306</v>
      </c>
      <c r="D196" s="268"/>
      <c r="E196" s="268"/>
      <c r="F196" s="268"/>
      <c r="G196" s="268"/>
      <c r="H196" s="152"/>
      <c r="I196" s="152"/>
      <c r="J196" s="152"/>
      <c r="K196" s="152"/>
      <c r="L196" s="152"/>
      <c r="M196" s="152"/>
      <c r="N196" s="151"/>
      <c r="O196" s="151"/>
      <c r="P196" s="151"/>
      <c r="Q196" s="151"/>
      <c r="R196" s="152"/>
      <c r="S196" s="152"/>
      <c r="T196" s="152"/>
      <c r="U196" s="152"/>
      <c r="V196" s="152"/>
      <c r="W196" s="152"/>
      <c r="X196" s="152"/>
      <c r="Y196" s="152"/>
      <c r="Z196" s="141"/>
      <c r="AA196" s="141"/>
      <c r="AB196" s="141"/>
      <c r="AC196" s="141"/>
      <c r="AD196" s="141"/>
      <c r="AE196" s="141"/>
      <c r="AF196" s="141"/>
      <c r="AG196" s="141" t="s">
        <v>246</v>
      </c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  <c r="AU196" s="141"/>
      <c r="AV196" s="141"/>
      <c r="AW196" s="141"/>
      <c r="AX196" s="141"/>
      <c r="AY196" s="141"/>
      <c r="AZ196" s="141"/>
      <c r="BA196" s="141"/>
      <c r="BB196" s="141"/>
      <c r="BC196" s="141"/>
      <c r="BD196" s="141"/>
      <c r="BE196" s="141"/>
      <c r="BF196" s="141"/>
      <c r="BG196" s="141"/>
      <c r="BH196" s="141"/>
    </row>
    <row r="197" spans="1:60" outlineLevel="3" x14ac:dyDescent="0.2">
      <c r="A197" s="148"/>
      <c r="B197" s="149"/>
      <c r="C197" s="267" t="s">
        <v>307</v>
      </c>
      <c r="D197" s="268"/>
      <c r="E197" s="268"/>
      <c r="F197" s="268"/>
      <c r="G197" s="268"/>
      <c r="H197" s="152"/>
      <c r="I197" s="152"/>
      <c r="J197" s="152"/>
      <c r="K197" s="152"/>
      <c r="L197" s="152"/>
      <c r="M197" s="152"/>
      <c r="N197" s="151"/>
      <c r="O197" s="151"/>
      <c r="P197" s="151"/>
      <c r="Q197" s="151"/>
      <c r="R197" s="152"/>
      <c r="S197" s="152"/>
      <c r="T197" s="152"/>
      <c r="U197" s="152"/>
      <c r="V197" s="152"/>
      <c r="W197" s="152"/>
      <c r="X197" s="152"/>
      <c r="Y197" s="152"/>
      <c r="Z197" s="141"/>
      <c r="AA197" s="141"/>
      <c r="AB197" s="141"/>
      <c r="AC197" s="141"/>
      <c r="AD197" s="141"/>
      <c r="AE197" s="141"/>
      <c r="AF197" s="141"/>
      <c r="AG197" s="141" t="s">
        <v>246</v>
      </c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  <c r="AU197" s="141"/>
      <c r="AV197" s="141"/>
      <c r="AW197" s="141"/>
      <c r="AX197" s="141"/>
      <c r="AY197" s="141"/>
      <c r="AZ197" s="141"/>
      <c r="BA197" s="141"/>
      <c r="BB197" s="141"/>
      <c r="BC197" s="141"/>
      <c r="BD197" s="141"/>
      <c r="BE197" s="141"/>
      <c r="BF197" s="141"/>
      <c r="BG197" s="141"/>
      <c r="BH197" s="141"/>
    </row>
    <row r="198" spans="1:60" outlineLevel="3" x14ac:dyDescent="0.2">
      <c r="A198" s="148"/>
      <c r="B198" s="149"/>
      <c r="C198" s="267" t="s">
        <v>308</v>
      </c>
      <c r="D198" s="268"/>
      <c r="E198" s="268"/>
      <c r="F198" s="268"/>
      <c r="G198" s="268"/>
      <c r="H198" s="152"/>
      <c r="I198" s="152"/>
      <c r="J198" s="152"/>
      <c r="K198" s="152"/>
      <c r="L198" s="152"/>
      <c r="M198" s="152"/>
      <c r="N198" s="151"/>
      <c r="O198" s="151"/>
      <c r="P198" s="151"/>
      <c r="Q198" s="151"/>
      <c r="R198" s="152"/>
      <c r="S198" s="152"/>
      <c r="T198" s="152"/>
      <c r="U198" s="152"/>
      <c r="V198" s="152"/>
      <c r="W198" s="152"/>
      <c r="X198" s="152"/>
      <c r="Y198" s="152"/>
      <c r="Z198" s="141"/>
      <c r="AA198" s="141"/>
      <c r="AB198" s="141"/>
      <c r="AC198" s="141"/>
      <c r="AD198" s="141"/>
      <c r="AE198" s="141"/>
      <c r="AF198" s="141"/>
      <c r="AG198" s="141" t="s">
        <v>246</v>
      </c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  <c r="AU198" s="141"/>
      <c r="AV198" s="141"/>
      <c r="AW198" s="141"/>
      <c r="AX198" s="141"/>
      <c r="AY198" s="141"/>
      <c r="AZ198" s="141"/>
      <c r="BA198" s="141"/>
      <c r="BB198" s="141"/>
      <c r="BC198" s="141"/>
      <c r="BD198" s="141"/>
      <c r="BE198" s="141"/>
      <c r="BF198" s="141"/>
      <c r="BG198" s="141"/>
      <c r="BH198" s="141"/>
    </row>
    <row r="199" spans="1:60" outlineLevel="2" x14ac:dyDescent="0.2">
      <c r="A199" s="148"/>
      <c r="B199" s="149"/>
      <c r="C199" s="182" t="s">
        <v>1300</v>
      </c>
      <c r="D199" s="154"/>
      <c r="E199" s="155"/>
      <c r="F199" s="152"/>
      <c r="G199" s="152"/>
      <c r="H199" s="152"/>
      <c r="I199" s="152"/>
      <c r="J199" s="152"/>
      <c r="K199" s="152"/>
      <c r="L199" s="152"/>
      <c r="M199" s="152"/>
      <c r="N199" s="151"/>
      <c r="O199" s="151"/>
      <c r="P199" s="151"/>
      <c r="Q199" s="151"/>
      <c r="R199" s="152"/>
      <c r="S199" s="152"/>
      <c r="T199" s="152"/>
      <c r="U199" s="152"/>
      <c r="V199" s="152"/>
      <c r="W199" s="152"/>
      <c r="X199" s="152"/>
      <c r="Y199" s="152"/>
      <c r="Z199" s="141"/>
      <c r="AA199" s="141"/>
      <c r="AB199" s="141"/>
      <c r="AC199" s="141"/>
      <c r="AD199" s="141"/>
      <c r="AE199" s="141"/>
      <c r="AF199" s="141"/>
      <c r="AG199" s="141" t="s">
        <v>241</v>
      </c>
      <c r="AH199" s="141">
        <v>0</v>
      </c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  <c r="AU199" s="141"/>
      <c r="AV199" s="141"/>
      <c r="AW199" s="141"/>
      <c r="AX199" s="141"/>
      <c r="AY199" s="141"/>
      <c r="AZ199" s="141"/>
      <c r="BA199" s="141"/>
      <c r="BB199" s="141"/>
      <c r="BC199" s="141"/>
      <c r="BD199" s="141"/>
      <c r="BE199" s="141"/>
      <c r="BF199" s="141"/>
      <c r="BG199" s="141"/>
      <c r="BH199" s="141"/>
    </row>
    <row r="200" spans="1:60" outlineLevel="3" x14ac:dyDescent="0.2">
      <c r="A200" s="148"/>
      <c r="B200" s="149"/>
      <c r="C200" s="182" t="s">
        <v>1341</v>
      </c>
      <c r="D200" s="154"/>
      <c r="E200" s="155"/>
      <c r="F200" s="152"/>
      <c r="G200" s="152"/>
      <c r="H200" s="152"/>
      <c r="I200" s="152"/>
      <c r="J200" s="152"/>
      <c r="K200" s="152"/>
      <c r="L200" s="152"/>
      <c r="M200" s="152"/>
      <c r="N200" s="151"/>
      <c r="O200" s="151"/>
      <c r="P200" s="151"/>
      <c r="Q200" s="151"/>
      <c r="R200" s="152"/>
      <c r="S200" s="152"/>
      <c r="T200" s="152"/>
      <c r="U200" s="152"/>
      <c r="V200" s="152"/>
      <c r="W200" s="152"/>
      <c r="X200" s="152"/>
      <c r="Y200" s="152"/>
      <c r="Z200" s="141"/>
      <c r="AA200" s="141"/>
      <c r="AB200" s="141"/>
      <c r="AC200" s="141"/>
      <c r="AD200" s="141"/>
      <c r="AE200" s="141"/>
      <c r="AF200" s="141"/>
      <c r="AG200" s="141" t="s">
        <v>241</v>
      </c>
      <c r="AH200" s="141">
        <v>0</v>
      </c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  <c r="AU200" s="141"/>
      <c r="AV200" s="141"/>
      <c r="AW200" s="141"/>
      <c r="AX200" s="141"/>
      <c r="AY200" s="141"/>
      <c r="AZ200" s="141"/>
      <c r="BA200" s="141"/>
      <c r="BB200" s="141"/>
      <c r="BC200" s="141"/>
      <c r="BD200" s="141"/>
      <c r="BE200" s="141"/>
      <c r="BF200" s="141"/>
      <c r="BG200" s="141"/>
      <c r="BH200" s="141"/>
    </row>
    <row r="201" spans="1:60" outlineLevel="3" x14ac:dyDescent="0.2">
      <c r="A201" s="148"/>
      <c r="B201" s="149"/>
      <c r="C201" s="182" t="s">
        <v>1420</v>
      </c>
      <c r="D201" s="154"/>
      <c r="E201" s="155">
        <v>260.39999999999998</v>
      </c>
      <c r="F201" s="152"/>
      <c r="G201" s="152"/>
      <c r="H201" s="152"/>
      <c r="I201" s="152"/>
      <c r="J201" s="152"/>
      <c r="K201" s="152"/>
      <c r="L201" s="152"/>
      <c r="M201" s="152"/>
      <c r="N201" s="151"/>
      <c r="O201" s="151"/>
      <c r="P201" s="151"/>
      <c r="Q201" s="151"/>
      <c r="R201" s="152"/>
      <c r="S201" s="152"/>
      <c r="T201" s="152"/>
      <c r="U201" s="152"/>
      <c r="V201" s="152"/>
      <c r="W201" s="152"/>
      <c r="X201" s="152"/>
      <c r="Y201" s="152"/>
      <c r="Z201" s="141"/>
      <c r="AA201" s="141"/>
      <c r="AB201" s="141"/>
      <c r="AC201" s="141"/>
      <c r="AD201" s="141"/>
      <c r="AE201" s="141"/>
      <c r="AF201" s="141"/>
      <c r="AG201" s="141" t="s">
        <v>241</v>
      </c>
      <c r="AH201" s="141">
        <v>0</v>
      </c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  <c r="AU201" s="141"/>
      <c r="AV201" s="141"/>
      <c r="AW201" s="141"/>
      <c r="AX201" s="141"/>
      <c r="AY201" s="141"/>
      <c r="AZ201" s="141"/>
      <c r="BA201" s="141"/>
      <c r="BB201" s="141"/>
      <c r="BC201" s="141"/>
      <c r="BD201" s="141"/>
      <c r="BE201" s="141"/>
      <c r="BF201" s="141"/>
      <c r="BG201" s="141"/>
      <c r="BH201" s="141"/>
    </row>
    <row r="202" spans="1:60" ht="22.5" outlineLevel="1" x14ac:dyDescent="0.2">
      <c r="A202" s="164">
        <v>32</v>
      </c>
      <c r="B202" s="165" t="s">
        <v>1421</v>
      </c>
      <c r="C202" s="181" t="s">
        <v>1422</v>
      </c>
      <c r="D202" s="166" t="s">
        <v>244</v>
      </c>
      <c r="E202" s="167">
        <v>53.975000000000001</v>
      </c>
      <c r="F202" s="168"/>
      <c r="G202" s="169">
        <f>ROUND(E202*F202,2)</f>
        <v>0</v>
      </c>
      <c r="H202" s="168"/>
      <c r="I202" s="169">
        <f>ROUND(E202*H202,2)</f>
        <v>0</v>
      </c>
      <c r="J202" s="168"/>
      <c r="K202" s="169">
        <f>ROUND(E202*J202,2)</f>
        <v>0</v>
      </c>
      <c r="L202" s="169">
        <v>21</v>
      </c>
      <c r="M202" s="169">
        <f>G202*(1+L202/100)</f>
        <v>0</v>
      </c>
      <c r="N202" s="167">
        <v>3.2006199999999998</v>
      </c>
      <c r="O202" s="167">
        <f>ROUND(E202*N202,2)</f>
        <v>172.75</v>
      </c>
      <c r="P202" s="167">
        <v>0</v>
      </c>
      <c r="Q202" s="167">
        <f>ROUND(E202*P202,2)</f>
        <v>0</v>
      </c>
      <c r="R202" s="169"/>
      <c r="S202" s="169" t="s">
        <v>267</v>
      </c>
      <c r="T202" s="170" t="s">
        <v>275</v>
      </c>
      <c r="U202" s="152">
        <v>6.0326399999999998</v>
      </c>
      <c r="V202" s="152">
        <f>ROUND(E202*U202,2)</f>
        <v>325.61</v>
      </c>
      <c r="W202" s="152"/>
      <c r="X202" s="152" t="s">
        <v>235</v>
      </c>
      <c r="Y202" s="152" t="s">
        <v>236</v>
      </c>
      <c r="Z202" s="141"/>
      <c r="AA202" s="141"/>
      <c r="AB202" s="141"/>
      <c r="AC202" s="141"/>
      <c r="AD202" s="141"/>
      <c r="AE202" s="141"/>
      <c r="AF202" s="141"/>
      <c r="AG202" s="141" t="s">
        <v>237</v>
      </c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  <c r="AU202" s="141"/>
      <c r="AV202" s="141"/>
      <c r="AW202" s="141"/>
      <c r="AX202" s="141"/>
      <c r="AY202" s="141"/>
      <c r="AZ202" s="141"/>
      <c r="BA202" s="141"/>
      <c r="BB202" s="141"/>
      <c r="BC202" s="141"/>
      <c r="BD202" s="141"/>
      <c r="BE202" s="141"/>
      <c r="BF202" s="141"/>
      <c r="BG202" s="141"/>
      <c r="BH202" s="141"/>
    </row>
    <row r="203" spans="1:60" outlineLevel="2" x14ac:dyDescent="0.2">
      <c r="A203" s="148"/>
      <c r="B203" s="149"/>
      <c r="C203" s="182" t="s">
        <v>1300</v>
      </c>
      <c r="D203" s="154"/>
      <c r="E203" s="155"/>
      <c r="F203" s="152"/>
      <c r="G203" s="152"/>
      <c r="H203" s="152"/>
      <c r="I203" s="152"/>
      <c r="J203" s="152"/>
      <c r="K203" s="152"/>
      <c r="L203" s="152"/>
      <c r="M203" s="152"/>
      <c r="N203" s="151"/>
      <c r="O203" s="151"/>
      <c r="P203" s="151"/>
      <c r="Q203" s="151"/>
      <c r="R203" s="152"/>
      <c r="S203" s="152"/>
      <c r="T203" s="152"/>
      <c r="U203" s="152"/>
      <c r="V203" s="152"/>
      <c r="W203" s="152"/>
      <c r="X203" s="152"/>
      <c r="Y203" s="152"/>
      <c r="Z203" s="141"/>
      <c r="AA203" s="141"/>
      <c r="AB203" s="141"/>
      <c r="AC203" s="141"/>
      <c r="AD203" s="141"/>
      <c r="AE203" s="141"/>
      <c r="AF203" s="141"/>
      <c r="AG203" s="141" t="s">
        <v>241</v>
      </c>
      <c r="AH203" s="141">
        <v>0</v>
      </c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  <c r="AU203" s="141"/>
      <c r="AV203" s="141"/>
      <c r="AW203" s="141"/>
      <c r="AX203" s="141"/>
      <c r="AY203" s="141"/>
      <c r="AZ203" s="141"/>
      <c r="BA203" s="141"/>
      <c r="BB203" s="141"/>
      <c r="BC203" s="141"/>
      <c r="BD203" s="141"/>
      <c r="BE203" s="141"/>
      <c r="BF203" s="141"/>
      <c r="BG203" s="141"/>
      <c r="BH203" s="141"/>
    </row>
    <row r="204" spans="1:60" outlineLevel="3" x14ac:dyDescent="0.2">
      <c r="A204" s="148"/>
      <c r="B204" s="149"/>
      <c r="C204" s="182" t="s">
        <v>1335</v>
      </c>
      <c r="D204" s="154"/>
      <c r="E204" s="155"/>
      <c r="F204" s="152"/>
      <c r="G204" s="152"/>
      <c r="H204" s="152"/>
      <c r="I204" s="152"/>
      <c r="J204" s="152"/>
      <c r="K204" s="152"/>
      <c r="L204" s="152"/>
      <c r="M204" s="152"/>
      <c r="N204" s="151"/>
      <c r="O204" s="151"/>
      <c r="P204" s="151"/>
      <c r="Q204" s="151"/>
      <c r="R204" s="152"/>
      <c r="S204" s="152"/>
      <c r="T204" s="152"/>
      <c r="U204" s="152"/>
      <c r="V204" s="152"/>
      <c r="W204" s="152"/>
      <c r="X204" s="152"/>
      <c r="Y204" s="152"/>
      <c r="Z204" s="141"/>
      <c r="AA204" s="141"/>
      <c r="AB204" s="141"/>
      <c r="AC204" s="141"/>
      <c r="AD204" s="141"/>
      <c r="AE204" s="141"/>
      <c r="AF204" s="141"/>
      <c r="AG204" s="141" t="s">
        <v>241</v>
      </c>
      <c r="AH204" s="141">
        <v>0</v>
      </c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1"/>
      <c r="BG204" s="141"/>
      <c r="BH204" s="141"/>
    </row>
    <row r="205" spans="1:60" outlineLevel="3" x14ac:dyDescent="0.2">
      <c r="A205" s="148"/>
      <c r="B205" s="149"/>
      <c r="C205" s="182" t="s">
        <v>1423</v>
      </c>
      <c r="D205" s="154"/>
      <c r="E205" s="155">
        <v>11.3</v>
      </c>
      <c r="F205" s="152"/>
      <c r="G205" s="152"/>
      <c r="H205" s="152"/>
      <c r="I205" s="152"/>
      <c r="J205" s="152"/>
      <c r="K205" s="152"/>
      <c r="L205" s="152"/>
      <c r="M205" s="152"/>
      <c r="N205" s="151"/>
      <c r="O205" s="151"/>
      <c r="P205" s="151"/>
      <c r="Q205" s="151"/>
      <c r="R205" s="152"/>
      <c r="S205" s="152"/>
      <c r="T205" s="152"/>
      <c r="U205" s="152"/>
      <c r="V205" s="152"/>
      <c r="W205" s="152"/>
      <c r="X205" s="152"/>
      <c r="Y205" s="152"/>
      <c r="Z205" s="141"/>
      <c r="AA205" s="141"/>
      <c r="AB205" s="141"/>
      <c r="AC205" s="141"/>
      <c r="AD205" s="141"/>
      <c r="AE205" s="141"/>
      <c r="AF205" s="141"/>
      <c r="AG205" s="141" t="s">
        <v>241</v>
      </c>
      <c r="AH205" s="141">
        <v>0</v>
      </c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  <c r="AU205" s="141"/>
      <c r="AV205" s="141"/>
      <c r="AW205" s="141"/>
      <c r="AX205" s="141"/>
      <c r="AY205" s="141"/>
      <c r="AZ205" s="141"/>
      <c r="BA205" s="141"/>
      <c r="BB205" s="141"/>
      <c r="BC205" s="141"/>
      <c r="BD205" s="141"/>
      <c r="BE205" s="141"/>
      <c r="BF205" s="141"/>
      <c r="BG205" s="141"/>
      <c r="BH205" s="141"/>
    </row>
    <row r="206" spans="1:60" ht="22.5" outlineLevel="3" x14ac:dyDescent="0.2">
      <c r="A206" s="148"/>
      <c r="B206" s="149"/>
      <c r="C206" s="182" t="s">
        <v>1424</v>
      </c>
      <c r="D206" s="154"/>
      <c r="E206" s="155">
        <v>8.25</v>
      </c>
      <c r="F206" s="152"/>
      <c r="G206" s="152"/>
      <c r="H206" s="152"/>
      <c r="I206" s="152"/>
      <c r="J206" s="152"/>
      <c r="K206" s="152"/>
      <c r="L206" s="152"/>
      <c r="M206" s="152"/>
      <c r="N206" s="151"/>
      <c r="O206" s="151"/>
      <c r="P206" s="151"/>
      <c r="Q206" s="151"/>
      <c r="R206" s="152"/>
      <c r="S206" s="152"/>
      <c r="T206" s="152"/>
      <c r="U206" s="152"/>
      <c r="V206" s="152"/>
      <c r="W206" s="152"/>
      <c r="X206" s="152"/>
      <c r="Y206" s="152"/>
      <c r="Z206" s="141"/>
      <c r="AA206" s="141"/>
      <c r="AB206" s="141"/>
      <c r="AC206" s="141"/>
      <c r="AD206" s="141"/>
      <c r="AE206" s="141"/>
      <c r="AF206" s="141"/>
      <c r="AG206" s="141" t="s">
        <v>241</v>
      </c>
      <c r="AH206" s="141">
        <v>0</v>
      </c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  <c r="AU206" s="141"/>
      <c r="AV206" s="141"/>
      <c r="AW206" s="141"/>
      <c r="AX206" s="141"/>
      <c r="AY206" s="141"/>
      <c r="AZ206" s="141"/>
      <c r="BA206" s="141"/>
      <c r="BB206" s="141"/>
      <c r="BC206" s="141"/>
      <c r="BD206" s="141"/>
      <c r="BE206" s="141"/>
      <c r="BF206" s="141"/>
      <c r="BG206" s="141"/>
      <c r="BH206" s="141"/>
    </row>
    <row r="207" spans="1:60" outlineLevel="3" x14ac:dyDescent="0.2">
      <c r="A207" s="148"/>
      <c r="B207" s="149"/>
      <c r="C207" s="182" t="s">
        <v>1425</v>
      </c>
      <c r="D207" s="154"/>
      <c r="E207" s="155">
        <v>34.424999999999997</v>
      </c>
      <c r="F207" s="152"/>
      <c r="G207" s="152"/>
      <c r="H207" s="152"/>
      <c r="I207" s="152"/>
      <c r="J207" s="152"/>
      <c r="K207" s="152"/>
      <c r="L207" s="152"/>
      <c r="M207" s="152"/>
      <c r="N207" s="151"/>
      <c r="O207" s="151"/>
      <c r="P207" s="151"/>
      <c r="Q207" s="151"/>
      <c r="R207" s="152"/>
      <c r="S207" s="152"/>
      <c r="T207" s="152"/>
      <c r="U207" s="152"/>
      <c r="V207" s="152"/>
      <c r="W207" s="152"/>
      <c r="X207" s="152"/>
      <c r="Y207" s="152"/>
      <c r="Z207" s="141"/>
      <c r="AA207" s="141"/>
      <c r="AB207" s="141"/>
      <c r="AC207" s="141"/>
      <c r="AD207" s="141"/>
      <c r="AE207" s="141"/>
      <c r="AF207" s="141"/>
      <c r="AG207" s="141" t="s">
        <v>241</v>
      </c>
      <c r="AH207" s="141">
        <v>0</v>
      </c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  <c r="AU207" s="141"/>
      <c r="AV207" s="141"/>
      <c r="AW207" s="141"/>
      <c r="AX207" s="141"/>
      <c r="AY207" s="141"/>
      <c r="AZ207" s="141"/>
      <c r="BA207" s="141"/>
      <c r="BB207" s="141"/>
      <c r="BC207" s="141"/>
      <c r="BD207" s="141"/>
      <c r="BE207" s="141"/>
      <c r="BF207" s="141"/>
      <c r="BG207" s="141"/>
      <c r="BH207" s="141"/>
    </row>
    <row r="208" spans="1:60" x14ac:dyDescent="0.2">
      <c r="A208" s="157" t="s">
        <v>228</v>
      </c>
      <c r="B208" s="158" t="s">
        <v>118</v>
      </c>
      <c r="C208" s="180" t="s">
        <v>119</v>
      </c>
      <c r="D208" s="159"/>
      <c r="E208" s="160"/>
      <c r="F208" s="161"/>
      <c r="G208" s="161">
        <f>SUMIF(AG209:AG321,"&lt;&gt;NOR",G209:G321)</f>
        <v>0</v>
      </c>
      <c r="H208" s="161"/>
      <c r="I208" s="161">
        <f>SUM(I209:I321)</f>
        <v>0</v>
      </c>
      <c r="J208" s="161"/>
      <c r="K208" s="161">
        <f>SUM(K209:K321)</f>
        <v>0</v>
      </c>
      <c r="L208" s="161"/>
      <c r="M208" s="161">
        <f>SUM(M209:M321)</f>
        <v>0</v>
      </c>
      <c r="N208" s="160"/>
      <c r="O208" s="160">
        <f>SUM(O209:O321)</f>
        <v>573.33000000000004</v>
      </c>
      <c r="P208" s="160"/>
      <c r="Q208" s="160">
        <f>SUM(Q209:Q321)</f>
        <v>0</v>
      </c>
      <c r="R208" s="161"/>
      <c r="S208" s="161"/>
      <c r="T208" s="162"/>
      <c r="U208" s="156"/>
      <c r="V208" s="156">
        <f>SUM(V209:V321)</f>
        <v>5933.96</v>
      </c>
      <c r="W208" s="156"/>
      <c r="X208" s="156"/>
      <c r="Y208" s="156"/>
      <c r="AG208" t="s">
        <v>229</v>
      </c>
    </row>
    <row r="209" spans="1:60" ht="22.5" outlineLevel="1" x14ac:dyDescent="0.2">
      <c r="A209" s="164">
        <v>33</v>
      </c>
      <c r="B209" s="165" t="s">
        <v>320</v>
      </c>
      <c r="C209" s="181" t="s">
        <v>321</v>
      </c>
      <c r="D209" s="166" t="s">
        <v>244</v>
      </c>
      <c r="E209" s="167">
        <v>40.631999999999998</v>
      </c>
      <c r="F209" s="168"/>
      <c r="G209" s="169">
        <f>ROUND(E209*F209,2)</f>
        <v>0</v>
      </c>
      <c r="H209" s="168"/>
      <c r="I209" s="169">
        <f>ROUND(E209*H209,2)</f>
        <v>0</v>
      </c>
      <c r="J209" s="168"/>
      <c r="K209" s="169">
        <f>ROUND(E209*J209,2)</f>
        <v>0</v>
      </c>
      <c r="L209" s="169">
        <v>21</v>
      </c>
      <c r="M209" s="169">
        <f>G209*(1+L209/100)</f>
        <v>0</v>
      </c>
      <c r="N209" s="167">
        <v>2.6125600000000002</v>
      </c>
      <c r="O209" s="167">
        <f>ROUND(E209*N209,2)</f>
        <v>106.15</v>
      </c>
      <c r="P209" s="167">
        <v>0</v>
      </c>
      <c r="Q209" s="167">
        <f>ROUND(E209*P209,2)</f>
        <v>0</v>
      </c>
      <c r="R209" s="169" t="s">
        <v>322</v>
      </c>
      <c r="S209" s="169" t="s">
        <v>234</v>
      </c>
      <c r="T209" s="170" t="s">
        <v>234</v>
      </c>
      <c r="U209" s="152">
        <v>3.0670000000000002</v>
      </c>
      <c r="V209" s="152">
        <f>ROUND(E209*U209,2)</f>
        <v>124.62</v>
      </c>
      <c r="W209" s="152"/>
      <c r="X209" s="152" t="s">
        <v>285</v>
      </c>
      <c r="Y209" s="152" t="s">
        <v>236</v>
      </c>
      <c r="Z209" s="141"/>
      <c r="AA209" s="141"/>
      <c r="AB209" s="141"/>
      <c r="AC209" s="141"/>
      <c r="AD209" s="141"/>
      <c r="AE209" s="141"/>
      <c r="AF209" s="141"/>
      <c r="AG209" s="141" t="s">
        <v>286</v>
      </c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  <c r="AU209" s="141"/>
      <c r="AV209" s="141"/>
      <c r="AW209" s="141"/>
      <c r="AX209" s="141"/>
      <c r="AY209" s="141"/>
      <c r="AZ209" s="141"/>
      <c r="BA209" s="141"/>
      <c r="BB209" s="141"/>
      <c r="BC209" s="141"/>
      <c r="BD209" s="141"/>
      <c r="BE209" s="141"/>
      <c r="BF209" s="141"/>
      <c r="BG209" s="141"/>
      <c r="BH209" s="141"/>
    </row>
    <row r="210" spans="1:60" ht="22.5" outlineLevel="2" x14ac:dyDescent="0.2">
      <c r="A210" s="148"/>
      <c r="B210" s="149"/>
      <c r="C210" s="265" t="s">
        <v>323</v>
      </c>
      <c r="D210" s="266"/>
      <c r="E210" s="266"/>
      <c r="F210" s="266"/>
      <c r="G210" s="266"/>
      <c r="H210" s="152"/>
      <c r="I210" s="152"/>
      <c r="J210" s="152"/>
      <c r="K210" s="152"/>
      <c r="L210" s="152"/>
      <c r="M210" s="152"/>
      <c r="N210" s="151"/>
      <c r="O210" s="151"/>
      <c r="P210" s="151"/>
      <c r="Q210" s="151"/>
      <c r="R210" s="152"/>
      <c r="S210" s="152"/>
      <c r="T210" s="152"/>
      <c r="U210" s="152"/>
      <c r="V210" s="152"/>
      <c r="W210" s="152"/>
      <c r="X210" s="152"/>
      <c r="Y210" s="152"/>
      <c r="Z210" s="141"/>
      <c r="AA210" s="141"/>
      <c r="AB210" s="141"/>
      <c r="AC210" s="141"/>
      <c r="AD210" s="141"/>
      <c r="AE210" s="141"/>
      <c r="AF210" s="141"/>
      <c r="AG210" s="141" t="s">
        <v>239</v>
      </c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  <c r="AU210" s="141"/>
      <c r="AV210" s="141"/>
      <c r="AW210" s="141"/>
      <c r="AX210" s="141"/>
      <c r="AY210" s="141"/>
      <c r="AZ210" s="141"/>
      <c r="BA210" s="171" t="str">
        <f>C210</f>
        <v>čistíren odpadních vod (mimo budovy), nádrží, vodojemů, žlabů nebo kanálů, včetně pomocného pracovního lešení o výšce podlahy do 1900 mm a pro zatížení do 1,5 kPa,</v>
      </c>
      <c r="BB210" s="141"/>
      <c r="BC210" s="141"/>
      <c r="BD210" s="141"/>
      <c r="BE210" s="141"/>
      <c r="BF210" s="141"/>
      <c r="BG210" s="141"/>
      <c r="BH210" s="141"/>
    </row>
    <row r="211" spans="1:60" outlineLevel="2" x14ac:dyDescent="0.2">
      <c r="A211" s="148"/>
      <c r="B211" s="149"/>
      <c r="C211" s="182" t="s">
        <v>1300</v>
      </c>
      <c r="D211" s="154"/>
      <c r="E211" s="155"/>
      <c r="F211" s="152"/>
      <c r="G211" s="152"/>
      <c r="H211" s="152"/>
      <c r="I211" s="152"/>
      <c r="J211" s="152"/>
      <c r="K211" s="152"/>
      <c r="L211" s="152"/>
      <c r="M211" s="152"/>
      <c r="N211" s="151"/>
      <c r="O211" s="151"/>
      <c r="P211" s="151"/>
      <c r="Q211" s="151"/>
      <c r="R211" s="152"/>
      <c r="S211" s="152"/>
      <c r="T211" s="152"/>
      <c r="U211" s="152"/>
      <c r="V211" s="152"/>
      <c r="W211" s="152"/>
      <c r="X211" s="152"/>
      <c r="Y211" s="152"/>
      <c r="Z211" s="141"/>
      <c r="AA211" s="141"/>
      <c r="AB211" s="141"/>
      <c r="AC211" s="141"/>
      <c r="AD211" s="141"/>
      <c r="AE211" s="141"/>
      <c r="AF211" s="141"/>
      <c r="AG211" s="141" t="s">
        <v>241</v>
      </c>
      <c r="AH211" s="141">
        <v>0</v>
      </c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  <c r="AU211" s="141"/>
      <c r="AV211" s="141"/>
      <c r="AW211" s="141"/>
      <c r="AX211" s="141"/>
      <c r="AY211" s="141"/>
      <c r="AZ211" s="141"/>
      <c r="BA211" s="141"/>
      <c r="BB211" s="141"/>
      <c r="BC211" s="141"/>
      <c r="BD211" s="141"/>
      <c r="BE211" s="141"/>
      <c r="BF211" s="141"/>
      <c r="BG211" s="141"/>
      <c r="BH211" s="141"/>
    </row>
    <row r="212" spans="1:60" outlineLevel="3" x14ac:dyDescent="0.2">
      <c r="A212" s="148"/>
      <c r="B212" s="149"/>
      <c r="C212" s="182" t="s">
        <v>325</v>
      </c>
      <c r="D212" s="154"/>
      <c r="E212" s="155"/>
      <c r="F212" s="152"/>
      <c r="G212" s="152"/>
      <c r="H212" s="152"/>
      <c r="I212" s="152"/>
      <c r="J212" s="152"/>
      <c r="K212" s="152"/>
      <c r="L212" s="152"/>
      <c r="M212" s="152"/>
      <c r="N212" s="151"/>
      <c r="O212" s="151"/>
      <c r="P212" s="151"/>
      <c r="Q212" s="151"/>
      <c r="R212" s="152"/>
      <c r="S212" s="152"/>
      <c r="T212" s="152"/>
      <c r="U212" s="152"/>
      <c r="V212" s="152"/>
      <c r="W212" s="152"/>
      <c r="X212" s="152"/>
      <c r="Y212" s="152"/>
      <c r="Z212" s="141"/>
      <c r="AA212" s="141"/>
      <c r="AB212" s="141"/>
      <c r="AC212" s="141"/>
      <c r="AD212" s="141"/>
      <c r="AE212" s="141"/>
      <c r="AF212" s="141"/>
      <c r="AG212" s="141" t="s">
        <v>241</v>
      </c>
      <c r="AH212" s="141">
        <v>0</v>
      </c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  <c r="AU212" s="141"/>
      <c r="AV212" s="141"/>
      <c r="AW212" s="141"/>
      <c r="AX212" s="141"/>
      <c r="AY212" s="141"/>
      <c r="AZ212" s="141"/>
      <c r="BA212" s="141"/>
      <c r="BB212" s="141"/>
      <c r="BC212" s="141"/>
      <c r="BD212" s="141"/>
      <c r="BE212" s="141"/>
      <c r="BF212" s="141"/>
      <c r="BG212" s="141"/>
      <c r="BH212" s="141"/>
    </row>
    <row r="213" spans="1:60" outlineLevel="3" x14ac:dyDescent="0.2">
      <c r="A213" s="148"/>
      <c r="B213" s="149"/>
      <c r="C213" s="182" t="s">
        <v>1312</v>
      </c>
      <c r="D213" s="154"/>
      <c r="E213" s="155"/>
      <c r="F213" s="152"/>
      <c r="G213" s="152"/>
      <c r="H213" s="152"/>
      <c r="I213" s="152"/>
      <c r="J213" s="152"/>
      <c r="K213" s="152"/>
      <c r="L213" s="152"/>
      <c r="M213" s="152"/>
      <c r="N213" s="151"/>
      <c r="O213" s="151"/>
      <c r="P213" s="151"/>
      <c r="Q213" s="151"/>
      <c r="R213" s="152"/>
      <c r="S213" s="152"/>
      <c r="T213" s="152"/>
      <c r="U213" s="152"/>
      <c r="V213" s="152"/>
      <c r="W213" s="152"/>
      <c r="X213" s="152"/>
      <c r="Y213" s="152"/>
      <c r="Z213" s="141"/>
      <c r="AA213" s="141"/>
      <c r="AB213" s="141"/>
      <c r="AC213" s="141"/>
      <c r="AD213" s="141"/>
      <c r="AE213" s="141"/>
      <c r="AF213" s="141"/>
      <c r="AG213" s="141" t="s">
        <v>241</v>
      </c>
      <c r="AH213" s="141">
        <v>0</v>
      </c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  <c r="AU213" s="141"/>
      <c r="AV213" s="141"/>
      <c r="AW213" s="141"/>
      <c r="AX213" s="141"/>
      <c r="AY213" s="141"/>
      <c r="AZ213" s="141"/>
      <c r="BA213" s="141"/>
      <c r="BB213" s="141"/>
      <c r="BC213" s="141"/>
      <c r="BD213" s="141"/>
      <c r="BE213" s="141"/>
      <c r="BF213" s="141"/>
      <c r="BG213" s="141"/>
      <c r="BH213" s="141"/>
    </row>
    <row r="214" spans="1:60" outlineLevel="3" x14ac:dyDescent="0.2">
      <c r="A214" s="148"/>
      <c r="B214" s="149"/>
      <c r="C214" s="182" t="s">
        <v>1426</v>
      </c>
      <c r="D214" s="154"/>
      <c r="E214" s="155">
        <v>14.4</v>
      </c>
      <c r="F214" s="152"/>
      <c r="G214" s="152"/>
      <c r="H214" s="152"/>
      <c r="I214" s="152"/>
      <c r="J214" s="152"/>
      <c r="K214" s="152"/>
      <c r="L214" s="152"/>
      <c r="M214" s="152"/>
      <c r="N214" s="151"/>
      <c r="O214" s="151"/>
      <c r="P214" s="151"/>
      <c r="Q214" s="151"/>
      <c r="R214" s="152"/>
      <c r="S214" s="152"/>
      <c r="T214" s="152"/>
      <c r="U214" s="152"/>
      <c r="V214" s="152"/>
      <c r="W214" s="152"/>
      <c r="X214" s="152"/>
      <c r="Y214" s="152"/>
      <c r="Z214" s="141"/>
      <c r="AA214" s="141"/>
      <c r="AB214" s="141"/>
      <c r="AC214" s="141"/>
      <c r="AD214" s="141"/>
      <c r="AE214" s="141"/>
      <c r="AF214" s="141"/>
      <c r="AG214" s="141" t="s">
        <v>241</v>
      </c>
      <c r="AH214" s="141">
        <v>0</v>
      </c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  <c r="AU214" s="141"/>
      <c r="AV214" s="141"/>
      <c r="AW214" s="141"/>
      <c r="AX214" s="141"/>
      <c r="AY214" s="141"/>
      <c r="AZ214" s="141"/>
      <c r="BA214" s="141"/>
      <c r="BB214" s="141"/>
      <c r="BC214" s="141"/>
      <c r="BD214" s="141"/>
      <c r="BE214" s="141"/>
      <c r="BF214" s="141"/>
      <c r="BG214" s="141"/>
      <c r="BH214" s="141"/>
    </row>
    <row r="215" spans="1:60" outlineLevel="3" x14ac:dyDescent="0.2">
      <c r="A215" s="148"/>
      <c r="B215" s="149"/>
      <c r="C215" s="182" t="s">
        <v>1314</v>
      </c>
      <c r="D215" s="154"/>
      <c r="E215" s="155"/>
      <c r="F215" s="152"/>
      <c r="G215" s="152"/>
      <c r="H215" s="152"/>
      <c r="I215" s="152"/>
      <c r="J215" s="152"/>
      <c r="K215" s="152"/>
      <c r="L215" s="152"/>
      <c r="M215" s="152"/>
      <c r="N215" s="151"/>
      <c r="O215" s="151"/>
      <c r="P215" s="151"/>
      <c r="Q215" s="151"/>
      <c r="R215" s="152"/>
      <c r="S215" s="152"/>
      <c r="T215" s="152"/>
      <c r="U215" s="152"/>
      <c r="V215" s="152"/>
      <c r="W215" s="152"/>
      <c r="X215" s="152"/>
      <c r="Y215" s="152"/>
      <c r="Z215" s="141"/>
      <c r="AA215" s="141"/>
      <c r="AB215" s="141"/>
      <c r="AC215" s="141"/>
      <c r="AD215" s="141"/>
      <c r="AE215" s="141"/>
      <c r="AF215" s="141"/>
      <c r="AG215" s="141" t="s">
        <v>241</v>
      </c>
      <c r="AH215" s="141">
        <v>0</v>
      </c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  <c r="AU215" s="141"/>
      <c r="AV215" s="141"/>
      <c r="AW215" s="141"/>
      <c r="AX215" s="141"/>
      <c r="AY215" s="141"/>
      <c r="AZ215" s="141"/>
      <c r="BA215" s="141"/>
      <c r="BB215" s="141"/>
      <c r="BC215" s="141"/>
      <c r="BD215" s="141"/>
      <c r="BE215" s="141"/>
      <c r="BF215" s="141"/>
      <c r="BG215" s="141"/>
      <c r="BH215" s="141"/>
    </row>
    <row r="216" spans="1:60" outlineLevel="3" x14ac:dyDescent="0.2">
      <c r="A216" s="148"/>
      <c r="B216" s="149"/>
      <c r="C216" s="182" t="s">
        <v>1427</v>
      </c>
      <c r="D216" s="154"/>
      <c r="E216" s="155">
        <v>1</v>
      </c>
      <c r="F216" s="152"/>
      <c r="G216" s="152"/>
      <c r="H216" s="152"/>
      <c r="I216" s="152"/>
      <c r="J216" s="152"/>
      <c r="K216" s="152"/>
      <c r="L216" s="152"/>
      <c r="M216" s="152"/>
      <c r="N216" s="151"/>
      <c r="O216" s="151"/>
      <c r="P216" s="151"/>
      <c r="Q216" s="151"/>
      <c r="R216" s="152"/>
      <c r="S216" s="152"/>
      <c r="T216" s="152"/>
      <c r="U216" s="152"/>
      <c r="V216" s="152"/>
      <c r="W216" s="152"/>
      <c r="X216" s="152"/>
      <c r="Y216" s="152"/>
      <c r="Z216" s="141"/>
      <c r="AA216" s="141"/>
      <c r="AB216" s="141"/>
      <c r="AC216" s="141"/>
      <c r="AD216" s="141"/>
      <c r="AE216" s="141"/>
      <c r="AF216" s="141"/>
      <c r="AG216" s="141" t="s">
        <v>241</v>
      </c>
      <c r="AH216" s="141">
        <v>0</v>
      </c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  <c r="AU216" s="141"/>
      <c r="AV216" s="141"/>
      <c r="AW216" s="141"/>
      <c r="AX216" s="141"/>
      <c r="AY216" s="141"/>
      <c r="AZ216" s="141"/>
      <c r="BA216" s="141"/>
      <c r="BB216" s="141"/>
      <c r="BC216" s="141"/>
      <c r="BD216" s="141"/>
      <c r="BE216" s="141"/>
      <c r="BF216" s="141"/>
      <c r="BG216" s="141"/>
      <c r="BH216" s="141"/>
    </row>
    <row r="217" spans="1:60" outlineLevel="3" x14ac:dyDescent="0.2">
      <c r="A217" s="148"/>
      <c r="B217" s="149"/>
      <c r="C217" s="182" t="s">
        <v>1316</v>
      </c>
      <c r="D217" s="154"/>
      <c r="E217" s="155"/>
      <c r="F217" s="152"/>
      <c r="G217" s="152"/>
      <c r="H217" s="152"/>
      <c r="I217" s="152"/>
      <c r="J217" s="152"/>
      <c r="K217" s="152"/>
      <c r="L217" s="152"/>
      <c r="M217" s="152"/>
      <c r="N217" s="151"/>
      <c r="O217" s="151"/>
      <c r="P217" s="151"/>
      <c r="Q217" s="151"/>
      <c r="R217" s="152"/>
      <c r="S217" s="152"/>
      <c r="T217" s="152"/>
      <c r="U217" s="152"/>
      <c r="V217" s="152"/>
      <c r="W217" s="152"/>
      <c r="X217" s="152"/>
      <c r="Y217" s="152"/>
      <c r="Z217" s="141"/>
      <c r="AA217" s="141"/>
      <c r="AB217" s="141"/>
      <c r="AC217" s="141"/>
      <c r="AD217" s="141"/>
      <c r="AE217" s="141"/>
      <c r="AF217" s="141"/>
      <c r="AG217" s="141" t="s">
        <v>241</v>
      </c>
      <c r="AH217" s="141">
        <v>0</v>
      </c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  <c r="AU217" s="141"/>
      <c r="AV217" s="141"/>
      <c r="AW217" s="141"/>
      <c r="AX217" s="141"/>
      <c r="AY217" s="141"/>
      <c r="AZ217" s="141"/>
      <c r="BA217" s="141"/>
      <c r="BB217" s="141"/>
      <c r="BC217" s="141"/>
      <c r="BD217" s="141"/>
      <c r="BE217" s="141"/>
      <c r="BF217" s="141"/>
      <c r="BG217" s="141"/>
      <c r="BH217" s="141"/>
    </row>
    <row r="218" spans="1:60" outlineLevel="3" x14ac:dyDescent="0.2">
      <c r="A218" s="148"/>
      <c r="B218" s="149"/>
      <c r="C218" s="182" t="s">
        <v>1428</v>
      </c>
      <c r="D218" s="154"/>
      <c r="E218" s="155">
        <v>1.55</v>
      </c>
      <c r="F218" s="152"/>
      <c r="G218" s="152"/>
      <c r="H218" s="152"/>
      <c r="I218" s="152"/>
      <c r="J218" s="152"/>
      <c r="K218" s="152"/>
      <c r="L218" s="152"/>
      <c r="M218" s="152"/>
      <c r="N218" s="151"/>
      <c r="O218" s="151"/>
      <c r="P218" s="151"/>
      <c r="Q218" s="151"/>
      <c r="R218" s="152"/>
      <c r="S218" s="152"/>
      <c r="T218" s="152"/>
      <c r="U218" s="152"/>
      <c r="V218" s="152"/>
      <c r="W218" s="152"/>
      <c r="X218" s="152"/>
      <c r="Y218" s="152"/>
      <c r="Z218" s="141"/>
      <c r="AA218" s="141"/>
      <c r="AB218" s="141"/>
      <c r="AC218" s="141"/>
      <c r="AD218" s="141"/>
      <c r="AE218" s="141"/>
      <c r="AF218" s="141"/>
      <c r="AG218" s="141" t="s">
        <v>241</v>
      </c>
      <c r="AH218" s="141">
        <v>0</v>
      </c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  <c r="AU218" s="141"/>
      <c r="AV218" s="141"/>
      <c r="AW218" s="141"/>
      <c r="AX218" s="141"/>
      <c r="AY218" s="141"/>
      <c r="AZ218" s="141"/>
      <c r="BA218" s="141"/>
      <c r="BB218" s="141"/>
      <c r="BC218" s="141"/>
      <c r="BD218" s="141"/>
      <c r="BE218" s="141"/>
      <c r="BF218" s="141"/>
      <c r="BG218" s="141"/>
      <c r="BH218" s="141"/>
    </row>
    <row r="219" spans="1:60" outlineLevel="3" x14ac:dyDescent="0.2">
      <c r="A219" s="148"/>
      <c r="B219" s="149"/>
      <c r="C219" s="182" t="s">
        <v>1318</v>
      </c>
      <c r="D219" s="154"/>
      <c r="E219" s="155"/>
      <c r="F219" s="152"/>
      <c r="G219" s="152"/>
      <c r="H219" s="152"/>
      <c r="I219" s="152"/>
      <c r="J219" s="152"/>
      <c r="K219" s="152"/>
      <c r="L219" s="152"/>
      <c r="M219" s="152"/>
      <c r="N219" s="151"/>
      <c r="O219" s="151"/>
      <c r="P219" s="151"/>
      <c r="Q219" s="151"/>
      <c r="R219" s="152"/>
      <c r="S219" s="152"/>
      <c r="T219" s="152"/>
      <c r="U219" s="152"/>
      <c r="V219" s="152"/>
      <c r="W219" s="152"/>
      <c r="X219" s="152"/>
      <c r="Y219" s="152"/>
      <c r="Z219" s="141"/>
      <c r="AA219" s="141"/>
      <c r="AB219" s="141"/>
      <c r="AC219" s="141"/>
      <c r="AD219" s="141"/>
      <c r="AE219" s="141"/>
      <c r="AF219" s="141"/>
      <c r="AG219" s="141" t="s">
        <v>241</v>
      </c>
      <c r="AH219" s="141">
        <v>0</v>
      </c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141"/>
      <c r="BB219" s="141"/>
      <c r="BC219" s="141"/>
      <c r="BD219" s="141"/>
      <c r="BE219" s="141"/>
      <c r="BF219" s="141"/>
      <c r="BG219" s="141"/>
      <c r="BH219" s="141"/>
    </row>
    <row r="220" spans="1:60" outlineLevel="3" x14ac:dyDescent="0.2">
      <c r="A220" s="148"/>
      <c r="B220" s="149"/>
      <c r="C220" s="182" t="s">
        <v>1429</v>
      </c>
      <c r="D220" s="154"/>
      <c r="E220" s="155">
        <v>2.15</v>
      </c>
      <c r="F220" s="152"/>
      <c r="G220" s="152"/>
      <c r="H220" s="152"/>
      <c r="I220" s="152"/>
      <c r="J220" s="152"/>
      <c r="K220" s="152"/>
      <c r="L220" s="152"/>
      <c r="M220" s="152"/>
      <c r="N220" s="151"/>
      <c r="O220" s="151"/>
      <c r="P220" s="151"/>
      <c r="Q220" s="151"/>
      <c r="R220" s="152"/>
      <c r="S220" s="152"/>
      <c r="T220" s="152"/>
      <c r="U220" s="152"/>
      <c r="V220" s="152"/>
      <c r="W220" s="152"/>
      <c r="X220" s="152"/>
      <c r="Y220" s="152"/>
      <c r="Z220" s="141"/>
      <c r="AA220" s="141"/>
      <c r="AB220" s="141"/>
      <c r="AC220" s="141"/>
      <c r="AD220" s="141"/>
      <c r="AE220" s="141"/>
      <c r="AF220" s="141"/>
      <c r="AG220" s="141" t="s">
        <v>241</v>
      </c>
      <c r="AH220" s="141">
        <v>0</v>
      </c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  <c r="AU220" s="141"/>
      <c r="AV220" s="141"/>
      <c r="AW220" s="141"/>
      <c r="AX220" s="141"/>
      <c r="AY220" s="141"/>
      <c r="AZ220" s="141"/>
      <c r="BA220" s="141"/>
      <c r="BB220" s="141"/>
      <c r="BC220" s="141"/>
      <c r="BD220" s="141"/>
      <c r="BE220" s="141"/>
      <c r="BF220" s="141"/>
      <c r="BG220" s="141"/>
      <c r="BH220" s="141"/>
    </row>
    <row r="221" spans="1:60" outlineLevel="3" x14ac:dyDescent="0.2">
      <c r="A221" s="148"/>
      <c r="B221" s="149"/>
      <c r="C221" s="182" t="s">
        <v>1320</v>
      </c>
      <c r="D221" s="154"/>
      <c r="E221" s="155"/>
      <c r="F221" s="152"/>
      <c r="G221" s="152"/>
      <c r="H221" s="152"/>
      <c r="I221" s="152"/>
      <c r="J221" s="152"/>
      <c r="K221" s="152"/>
      <c r="L221" s="152"/>
      <c r="M221" s="152"/>
      <c r="N221" s="151"/>
      <c r="O221" s="151"/>
      <c r="P221" s="151"/>
      <c r="Q221" s="151"/>
      <c r="R221" s="152"/>
      <c r="S221" s="152"/>
      <c r="T221" s="152"/>
      <c r="U221" s="152"/>
      <c r="V221" s="152"/>
      <c r="W221" s="152"/>
      <c r="X221" s="152"/>
      <c r="Y221" s="152"/>
      <c r="Z221" s="141"/>
      <c r="AA221" s="141"/>
      <c r="AB221" s="141"/>
      <c r="AC221" s="141"/>
      <c r="AD221" s="141"/>
      <c r="AE221" s="141"/>
      <c r="AF221" s="141"/>
      <c r="AG221" s="141" t="s">
        <v>241</v>
      </c>
      <c r="AH221" s="141">
        <v>0</v>
      </c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  <c r="AU221" s="141"/>
      <c r="AV221" s="141"/>
      <c r="AW221" s="141"/>
      <c r="AX221" s="141"/>
      <c r="AY221" s="141"/>
      <c r="AZ221" s="141"/>
      <c r="BA221" s="141"/>
      <c r="BB221" s="141"/>
      <c r="BC221" s="141"/>
      <c r="BD221" s="141"/>
      <c r="BE221" s="141"/>
      <c r="BF221" s="141"/>
      <c r="BG221" s="141"/>
      <c r="BH221" s="141"/>
    </row>
    <row r="222" spans="1:60" outlineLevel="3" x14ac:dyDescent="0.2">
      <c r="A222" s="148"/>
      <c r="B222" s="149"/>
      <c r="C222" s="182" t="s">
        <v>1430</v>
      </c>
      <c r="D222" s="154"/>
      <c r="E222" s="155">
        <v>2.25</v>
      </c>
      <c r="F222" s="152"/>
      <c r="G222" s="152"/>
      <c r="H222" s="152"/>
      <c r="I222" s="152"/>
      <c r="J222" s="152"/>
      <c r="K222" s="152"/>
      <c r="L222" s="152"/>
      <c r="M222" s="152"/>
      <c r="N222" s="151"/>
      <c r="O222" s="151"/>
      <c r="P222" s="151"/>
      <c r="Q222" s="151"/>
      <c r="R222" s="152"/>
      <c r="S222" s="152"/>
      <c r="T222" s="152"/>
      <c r="U222" s="152"/>
      <c r="V222" s="152"/>
      <c r="W222" s="152"/>
      <c r="X222" s="152"/>
      <c r="Y222" s="152"/>
      <c r="Z222" s="141"/>
      <c r="AA222" s="141"/>
      <c r="AB222" s="141"/>
      <c r="AC222" s="141"/>
      <c r="AD222" s="141"/>
      <c r="AE222" s="141"/>
      <c r="AF222" s="141"/>
      <c r="AG222" s="141" t="s">
        <v>241</v>
      </c>
      <c r="AH222" s="141">
        <v>0</v>
      </c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  <c r="AU222" s="141"/>
      <c r="AV222" s="141"/>
      <c r="AW222" s="141"/>
      <c r="AX222" s="141"/>
      <c r="AY222" s="141"/>
      <c r="AZ222" s="141"/>
      <c r="BA222" s="141"/>
      <c r="BB222" s="141"/>
      <c r="BC222" s="141"/>
      <c r="BD222" s="141"/>
      <c r="BE222" s="141"/>
      <c r="BF222" s="141"/>
      <c r="BG222" s="141"/>
      <c r="BH222" s="141"/>
    </row>
    <row r="223" spans="1:60" outlineLevel="3" x14ac:dyDescent="0.2">
      <c r="A223" s="148"/>
      <c r="B223" s="149"/>
      <c r="C223" s="182" t="s">
        <v>1322</v>
      </c>
      <c r="D223" s="154"/>
      <c r="E223" s="155"/>
      <c r="F223" s="152"/>
      <c r="G223" s="152"/>
      <c r="H223" s="152"/>
      <c r="I223" s="152"/>
      <c r="J223" s="152"/>
      <c r="K223" s="152"/>
      <c r="L223" s="152"/>
      <c r="M223" s="152"/>
      <c r="N223" s="151"/>
      <c r="O223" s="151"/>
      <c r="P223" s="151"/>
      <c r="Q223" s="151"/>
      <c r="R223" s="152"/>
      <c r="S223" s="152"/>
      <c r="T223" s="152"/>
      <c r="U223" s="152"/>
      <c r="V223" s="152"/>
      <c r="W223" s="152"/>
      <c r="X223" s="152"/>
      <c r="Y223" s="152"/>
      <c r="Z223" s="141"/>
      <c r="AA223" s="141"/>
      <c r="AB223" s="141"/>
      <c r="AC223" s="141"/>
      <c r="AD223" s="141"/>
      <c r="AE223" s="141"/>
      <c r="AF223" s="141"/>
      <c r="AG223" s="141" t="s">
        <v>241</v>
      </c>
      <c r="AH223" s="141">
        <v>0</v>
      </c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  <c r="AU223" s="141"/>
      <c r="AV223" s="141"/>
      <c r="AW223" s="141"/>
      <c r="AX223" s="141"/>
      <c r="AY223" s="141"/>
      <c r="AZ223" s="141"/>
      <c r="BA223" s="141"/>
      <c r="BB223" s="141"/>
      <c r="BC223" s="141"/>
      <c r="BD223" s="141"/>
      <c r="BE223" s="141"/>
      <c r="BF223" s="141"/>
      <c r="BG223" s="141"/>
      <c r="BH223" s="141"/>
    </row>
    <row r="224" spans="1:60" outlineLevel="3" x14ac:dyDescent="0.2">
      <c r="A224" s="148"/>
      <c r="B224" s="149"/>
      <c r="C224" s="182" t="s">
        <v>1431</v>
      </c>
      <c r="D224" s="154"/>
      <c r="E224" s="155">
        <v>3.51</v>
      </c>
      <c r="F224" s="152"/>
      <c r="G224" s="152"/>
      <c r="H224" s="152"/>
      <c r="I224" s="152"/>
      <c r="J224" s="152"/>
      <c r="K224" s="152"/>
      <c r="L224" s="152"/>
      <c r="M224" s="152"/>
      <c r="N224" s="151"/>
      <c r="O224" s="151"/>
      <c r="P224" s="151"/>
      <c r="Q224" s="151"/>
      <c r="R224" s="152"/>
      <c r="S224" s="152"/>
      <c r="T224" s="152"/>
      <c r="U224" s="152"/>
      <c r="V224" s="152"/>
      <c r="W224" s="152"/>
      <c r="X224" s="152"/>
      <c r="Y224" s="152"/>
      <c r="Z224" s="141"/>
      <c r="AA224" s="141"/>
      <c r="AB224" s="141"/>
      <c r="AC224" s="141"/>
      <c r="AD224" s="141"/>
      <c r="AE224" s="141"/>
      <c r="AF224" s="141"/>
      <c r="AG224" s="141" t="s">
        <v>241</v>
      </c>
      <c r="AH224" s="141">
        <v>0</v>
      </c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  <c r="AU224" s="141"/>
      <c r="AV224" s="141"/>
      <c r="AW224" s="141"/>
      <c r="AX224" s="141"/>
      <c r="AY224" s="141"/>
      <c r="AZ224" s="141"/>
      <c r="BA224" s="141"/>
      <c r="BB224" s="141"/>
      <c r="BC224" s="141"/>
      <c r="BD224" s="141"/>
      <c r="BE224" s="141"/>
      <c r="BF224" s="141"/>
      <c r="BG224" s="141"/>
      <c r="BH224" s="141"/>
    </row>
    <row r="225" spans="1:60" outlineLevel="3" x14ac:dyDescent="0.2">
      <c r="A225" s="148"/>
      <c r="B225" s="149"/>
      <c r="C225" s="182" t="s">
        <v>1324</v>
      </c>
      <c r="D225" s="154"/>
      <c r="E225" s="155"/>
      <c r="F225" s="152"/>
      <c r="G225" s="152"/>
      <c r="H225" s="152"/>
      <c r="I225" s="152"/>
      <c r="J225" s="152"/>
      <c r="K225" s="152"/>
      <c r="L225" s="152"/>
      <c r="M225" s="152"/>
      <c r="N225" s="151"/>
      <c r="O225" s="151"/>
      <c r="P225" s="151"/>
      <c r="Q225" s="151"/>
      <c r="R225" s="152"/>
      <c r="S225" s="152"/>
      <c r="T225" s="152"/>
      <c r="U225" s="152"/>
      <c r="V225" s="152"/>
      <c r="W225" s="152"/>
      <c r="X225" s="152"/>
      <c r="Y225" s="152"/>
      <c r="Z225" s="141"/>
      <c r="AA225" s="141"/>
      <c r="AB225" s="141"/>
      <c r="AC225" s="141"/>
      <c r="AD225" s="141"/>
      <c r="AE225" s="141"/>
      <c r="AF225" s="141"/>
      <c r="AG225" s="141" t="s">
        <v>241</v>
      </c>
      <c r="AH225" s="141">
        <v>0</v>
      </c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  <c r="AU225" s="141"/>
      <c r="AV225" s="141"/>
      <c r="AW225" s="141"/>
      <c r="AX225" s="141"/>
      <c r="AY225" s="141"/>
      <c r="AZ225" s="141"/>
      <c r="BA225" s="141"/>
      <c r="BB225" s="141"/>
      <c r="BC225" s="141"/>
      <c r="BD225" s="141"/>
      <c r="BE225" s="141"/>
      <c r="BF225" s="141"/>
      <c r="BG225" s="141"/>
      <c r="BH225" s="141"/>
    </row>
    <row r="226" spans="1:60" outlineLevel="3" x14ac:dyDescent="0.2">
      <c r="A226" s="148"/>
      <c r="B226" s="149"/>
      <c r="C226" s="190" t="s">
        <v>1325</v>
      </c>
      <c r="D226" s="188"/>
      <c r="E226" s="189">
        <v>24.86</v>
      </c>
      <c r="F226" s="152"/>
      <c r="G226" s="152"/>
      <c r="H226" s="152"/>
      <c r="I226" s="152"/>
      <c r="J226" s="152"/>
      <c r="K226" s="152"/>
      <c r="L226" s="152"/>
      <c r="M226" s="152"/>
      <c r="N226" s="151"/>
      <c r="O226" s="151"/>
      <c r="P226" s="151"/>
      <c r="Q226" s="151"/>
      <c r="R226" s="152"/>
      <c r="S226" s="152"/>
      <c r="T226" s="152"/>
      <c r="U226" s="152"/>
      <c r="V226" s="152"/>
      <c r="W226" s="152"/>
      <c r="X226" s="152"/>
      <c r="Y226" s="152"/>
      <c r="Z226" s="141"/>
      <c r="AA226" s="141"/>
      <c r="AB226" s="141"/>
      <c r="AC226" s="141"/>
      <c r="AD226" s="141"/>
      <c r="AE226" s="141"/>
      <c r="AF226" s="141"/>
      <c r="AG226" s="141" t="s">
        <v>241</v>
      </c>
      <c r="AH226" s="141">
        <v>1</v>
      </c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  <c r="AU226" s="141"/>
      <c r="AV226" s="141"/>
      <c r="AW226" s="141"/>
      <c r="AX226" s="141"/>
      <c r="AY226" s="141"/>
      <c r="AZ226" s="141"/>
      <c r="BA226" s="141"/>
      <c r="BB226" s="141"/>
      <c r="BC226" s="141"/>
      <c r="BD226" s="141"/>
      <c r="BE226" s="141"/>
      <c r="BF226" s="141"/>
      <c r="BG226" s="141"/>
      <c r="BH226" s="141"/>
    </row>
    <row r="227" spans="1:60" outlineLevel="3" x14ac:dyDescent="0.2">
      <c r="A227" s="148"/>
      <c r="B227" s="149"/>
      <c r="C227" s="182" t="s">
        <v>1326</v>
      </c>
      <c r="D227" s="154"/>
      <c r="E227" s="155"/>
      <c r="F227" s="152"/>
      <c r="G227" s="152"/>
      <c r="H227" s="152"/>
      <c r="I227" s="152"/>
      <c r="J227" s="152"/>
      <c r="K227" s="152"/>
      <c r="L227" s="152"/>
      <c r="M227" s="152"/>
      <c r="N227" s="151"/>
      <c r="O227" s="151"/>
      <c r="P227" s="151"/>
      <c r="Q227" s="151"/>
      <c r="R227" s="152"/>
      <c r="S227" s="152"/>
      <c r="T227" s="152"/>
      <c r="U227" s="152"/>
      <c r="V227" s="152"/>
      <c r="W227" s="152"/>
      <c r="X227" s="152"/>
      <c r="Y227" s="152"/>
      <c r="Z227" s="141"/>
      <c r="AA227" s="141"/>
      <c r="AB227" s="141"/>
      <c r="AC227" s="141"/>
      <c r="AD227" s="141"/>
      <c r="AE227" s="141"/>
      <c r="AF227" s="141"/>
      <c r="AG227" s="141" t="s">
        <v>241</v>
      </c>
      <c r="AH227" s="141">
        <v>0</v>
      </c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  <c r="AU227" s="141"/>
      <c r="AV227" s="141"/>
      <c r="AW227" s="141"/>
      <c r="AX227" s="141"/>
      <c r="AY227" s="141"/>
      <c r="AZ227" s="141"/>
      <c r="BA227" s="141"/>
      <c r="BB227" s="141"/>
      <c r="BC227" s="141"/>
      <c r="BD227" s="141"/>
      <c r="BE227" s="141"/>
      <c r="BF227" s="141"/>
      <c r="BG227" s="141"/>
      <c r="BH227" s="141"/>
    </row>
    <row r="228" spans="1:60" outlineLevel="3" x14ac:dyDescent="0.2">
      <c r="A228" s="148"/>
      <c r="B228" s="149"/>
      <c r="C228" s="182" t="s">
        <v>1432</v>
      </c>
      <c r="D228" s="154"/>
      <c r="E228" s="155">
        <v>4.7</v>
      </c>
      <c r="F228" s="152"/>
      <c r="G228" s="152"/>
      <c r="H228" s="152"/>
      <c r="I228" s="152"/>
      <c r="J228" s="152"/>
      <c r="K228" s="152"/>
      <c r="L228" s="152"/>
      <c r="M228" s="152"/>
      <c r="N228" s="151"/>
      <c r="O228" s="151"/>
      <c r="P228" s="151"/>
      <c r="Q228" s="151"/>
      <c r="R228" s="152"/>
      <c r="S228" s="152"/>
      <c r="T228" s="152"/>
      <c r="U228" s="152"/>
      <c r="V228" s="152"/>
      <c r="W228" s="152"/>
      <c r="X228" s="152"/>
      <c r="Y228" s="152"/>
      <c r="Z228" s="141"/>
      <c r="AA228" s="141"/>
      <c r="AB228" s="141"/>
      <c r="AC228" s="141"/>
      <c r="AD228" s="141"/>
      <c r="AE228" s="141"/>
      <c r="AF228" s="141"/>
      <c r="AG228" s="141" t="s">
        <v>241</v>
      </c>
      <c r="AH228" s="141">
        <v>0</v>
      </c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  <c r="AU228" s="141"/>
      <c r="AV228" s="141"/>
      <c r="AW228" s="141"/>
      <c r="AX228" s="141"/>
      <c r="AY228" s="141"/>
      <c r="AZ228" s="141"/>
      <c r="BA228" s="141"/>
      <c r="BB228" s="141"/>
      <c r="BC228" s="141"/>
      <c r="BD228" s="141"/>
      <c r="BE228" s="141"/>
      <c r="BF228" s="141"/>
      <c r="BG228" s="141"/>
      <c r="BH228" s="141"/>
    </row>
    <row r="229" spans="1:60" outlineLevel="3" x14ac:dyDescent="0.2">
      <c r="A229" s="148"/>
      <c r="B229" s="149"/>
      <c r="C229" s="182" t="s">
        <v>1328</v>
      </c>
      <c r="D229" s="154"/>
      <c r="E229" s="155"/>
      <c r="F229" s="152"/>
      <c r="G229" s="152"/>
      <c r="H229" s="152"/>
      <c r="I229" s="152"/>
      <c r="J229" s="152"/>
      <c r="K229" s="152"/>
      <c r="L229" s="152"/>
      <c r="M229" s="152"/>
      <c r="N229" s="151"/>
      <c r="O229" s="151"/>
      <c r="P229" s="151"/>
      <c r="Q229" s="151"/>
      <c r="R229" s="152"/>
      <c r="S229" s="152"/>
      <c r="T229" s="152"/>
      <c r="U229" s="152"/>
      <c r="V229" s="152"/>
      <c r="W229" s="152"/>
      <c r="X229" s="152"/>
      <c r="Y229" s="152"/>
      <c r="Z229" s="141"/>
      <c r="AA229" s="141"/>
      <c r="AB229" s="141"/>
      <c r="AC229" s="141"/>
      <c r="AD229" s="141"/>
      <c r="AE229" s="141"/>
      <c r="AF229" s="141"/>
      <c r="AG229" s="141" t="s">
        <v>241</v>
      </c>
      <c r="AH229" s="141">
        <v>0</v>
      </c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  <c r="AU229" s="141"/>
      <c r="AV229" s="141"/>
      <c r="AW229" s="141"/>
      <c r="AX229" s="141"/>
      <c r="AY229" s="141"/>
      <c r="AZ229" s="141"/>
      <c r="BA229" s="141"/>
      <c r="BB229" s="141"/>
      <c r="BC229" s="141"/>
      <c r="BD229" s="141"/>
      <c r="BE229" s="141"/>
      <c r="BF229" s="141"/>
      <c r="BG229" s="141"/>
      <c r="BH229" s="141"/>
    </row>
    <row r="230" spans="1:60" outlineLevel="3" x14ac:dyDescent="0.2">
      <c r="A230" s="148"/>
      <c r="B230" s="149"/>
      <c r="C230" s="182" t="s">
        <v>1433</v>
      </c>
      <c r="D230" s="154"/>
      <c r="E230" s="155">
        <v>3.11</v>
      </c>
      <c r="F230" s="152"/>
      <c r="G230" s="152"/>
      <c r="H230" s="152"/>
      <c r="I230" s="152"/>
      <c r="J230" s="152"/>
      <c r="K230" s="152"/>
      <c r="L230" s="152"/>
      <c r="M230" s="152"/>
      <c r="N230" s="151"/>
      <c r="O230" s="151"/>
      <c r="P230" s="151"/>
      <c r="Q230" s="151"/>
      <c r="R230" s="152"/>
      <c r="S230" s="152"/>
      <c r="T230" s="152"/>
      <c r="U230" s="152"/>
      <c r="V230" s="152"/>
      <c r="W230" s="152"/>
      <c r="X230" s="152"/>
      <c r="Y230" s="152"/>
      <c r="Z230" s="141"/>
      <c r="AA230" s="141"/>
      <c r="AB230" s="141"/>
      <c r="AC230" s="141"/>
      <c r="AD230" s="141"/>
      <c r="AE230" s="141"/>
      <c r="AF230" s="141"/>
      <c r="AG230" s="141" t="s">
        <v>241</v>
      </c>
      <c r="AH230" s="141">
        <v>0</v>
      </c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  <c r="AU230" s="141"/>
      <c r="AV230" s="141"/>
      <c r="AW230" s="141"/>
      <c r="AX230" s="141"/>
      <c r="AY230" s="141"/>
      <c r="AZ230" s="141"/>
      <c r="BA230" s="141"/>
      <c r="BB230" s="141"/>
      <c r="BC230" s="141"/>
      <c r="BD230" s="141"/>
      <c r="BE230" s="141"/>
      <c r="BF230" s="141"/>
      <c r="BG230" s="141"/>
      <c r="BH230" s="141"/>
    </row>
    <row r="231" spans="1:60" outlineLevel="3" x14ac:dyDescent="0.2">
      <c r="A231" s="148"/>
      <c r="B231" s="149"/>
      <c r="C231" s="182" t="s">
        <v>1330</v>
      </c>
      <c r="D231" s="154"/>
      <c r="E231" s="155"/>
      <c r="F231" s="152"/>
      <c r="G231" s="152"/>
      <c r="H231" s="152"/>
      <c r="I231" s="152"/>
      <c r="J231" s="152"/>
      <c r="K231" s="152"/>
      <c r="L231" s="152"/>
      <c r="M231" s="152"/>
      <c r="N231" s="151"/>
      <c r="O231" s="151"/>
      <c r="P231" s="151"/>
      <c r="Q231" s="151"/>
      <c r="R231" s="152"/>
      <c r="S231" s="152"/>
      <c r="T231" s="152"/>
      <c r="U231" s="152"/>
      <c r="V231" s="152"/>
      <c r="W231" s="152"/>
      <c r="X231" s="152"/>
      <c r="Y231" s="152"/>
      <c r="Z231" s="141"/>
      <c r="AA231" s="141"/>
      <c r="AB231" s="141"/>
      <c r="AC231" s="141"/>
      <c r="AD231" s="141"/>
      <c r="AE231" s="141"/>
      <c r="AF231" s="141"/>
      <c r="AG231" s="141" t="s">
        <v>241</v>
      </c>
      <c r="AH231" s="141">
        <v>0</v>
      </c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  <c r="AU231" s="141"/>
      <c r="AV231" s="141"/>
      <c r="AW231" s="141"/>
      <c r="AX231" s="141"/>
      <c r="AY231" s="141"/>
      <c r="AZ231" s="141"/>
      <c r="BA231" s="141"/>
      <c r="BB231" s="141"/>
      <c r="BC231" s="141"/>
      <c r="BD231" s="141"/>
      <c r="BE231" s="141"/>
      <c r="BF231" s="141"/>
      <c r="BG231" s="141"/>
      <c r="BH231" s="141"/>
    </row>
    <row r="232" spans="1:60" outlineLevel="3" x14ac:dyDescent="0.2">
      <c r="A232" s="148"/>
      <c r="B232" s="149"/>
      <c r="C232" s="182" t="s">
        <v>1434</v>
      </c>
      <c r="D232" s="154"/>
      <c r="E232" s="155">
        <v>0.56000000000000005</v>
      </c>
      <c r="F232" s="152"/>
      <c r="G232" s="152"/>
      <c r="H232" s="152"/>
      <c r="I232" s="152"/>
      <c r="J232" s="152"/>
      <c r="K232" s="152"/>
      <c r="L232" s="152"/>
      <c r="M232" s="152"/>
      <c r="N232" s="151"/>
      <c r="O232" s="151"/>
      <c r="P232" s="151"/>
      <c r="Q232" s="151"/>
      <c r="R232" s="152"/>
      <c r="S232" s="152"/>
      <c r="T232" s="152"/>
      <c r="U232" s="152"/>
      <c r="V232" s="152"/>
      <c r="W232" s="152"/>
      <c r="X232" s="152"/>
      <c r="Y232" s="152"/>
      <c r="Z232" s="141"/>
      <c r="AA232" s="141"/>
      <c r="AB232" s="141"/>
      <c r="AC232" s="141"/>
      <c r="AD232" s="141"/>
      <c r="AE232" s="141"/>
      <c r="AF232" s="141"/>
      <c r="AG232" s="141" t="s">
        <v>241</v>
      </c>
      <c r="AH232" s="141">
        <v>0</v>
      </c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  <c r="AU232" s="141"/>
      <c r="AV232" s="141"/>
      <c r="AW232" s="141"/>
      <c r="AX232" s="141"/>
      <c r="AY232" s="141"/>
      <c r="AZ232" s="141"/>
      <c r="BA232" s="141"/>
      <c r="BB232" s="141"/>
      <c r="BC232" s="141"/>
      <c r="BD232" s="141"/>
      <c r="BE232" s="141"/>
      <c r="BF232" s="141"/>
      <c r="BG232" s="141"/>
      <c r="BH232" s="141"/>
    </row>
    <row r="233" spans="1:60" outlineLevel="3" x14ac:dyDescent="0.2">
      <c r="A233" s="148"/>
      <c r="B233" s="149"/>
      <c r="C233" s="182" t="s">
        <v>1332</v>
      </c>
      <c r="D233" s="154"/>
      <c r="E233" s="155"/>
      <c r="F233" s="152"/>
      <c r="G233" s="152"/>
      <c r="H233" s="152"/>
      <c r="I233" s="152"/>
      <c r="J233" s="152"/>
      <c r="K233" s="152"/>
      <c r="L233" s="152"/>
      <c r="M233" s="152"/>
      <c r="N233" s="151"/>
      <c r="O233" s="151"/>
      <c r="P233" s="151"/>
      <c r="Q233" s="151"/>
      <c r="R233" s="152"/>
      <c r="S233" s="152"/>
      <c r="T233" s="152"/>
      <c r="U233" s="152"/>
      <c r="V233" s="152"/>
      <c r="W233" s="152"/>
      <c r="X233" s="152"/>
      <c r="Y233" s="152"/>
      <c r="Z233" s="141"/>
      <c r="AA233" s="141"/>
      <c r="AB233" s="141"/>
      <c r="AC233" s="141"/>
      <c r="AD233" s="141"/>
      <c r="AE233" s="141"/>
      <c r="AF233" s="141"/>
      <c r="AG233" s="141" t="s">
        <v>241</v>
      </c>
      <c r="AH233" s="141">
        <v>0</v>
      </c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  <c r="AU233" s="141"/>
      <c r="AV233" s="141"/>
      <c r="AW233" s="141"/>
      <c r="AX233" s="141"/>
      <c r="AY233" s="141"/>
      <c r="AZ233" s="141"/>
      <c r="BA233" s="141"/>
      <c r="BB233" s="141"/>
      <c r="BC233" s="141"/>
      <c r="BD233" s="141"/>
      <c r="BE233" s="141"/>
      <c r="BF233" s="141"/>
      <c r="BG233" s="141"/>
      <c r="BH233" s="141"/>
    </row>
    <row r="234" spans="1:60" outlineLevel="3" x14ac:dyDescent="0.2">
      <c r="A234" s="148"/>
      <c r="B234" s="149"/>
      <c r="C234" s="182" t="s">
        <v>1435</v>
      </c>
      <c r="D234" s="154"/>
      <c r="E234" s="155">
        <v>0.63</v>
      </c>
      <c r="F234" s="152"/>
      <c r="G234" s="152"/>
      <c r="H234" s="152"/>
      <c r="I234" s="152"/>
      <c r="J234" s="152"/>
      <c r="K234" s="152"/>
      <c r="L234" s="152"/>
      <c r="M234" s="152"/>
      <c r="N234" s="151"/>
      <c r="O234" s="151"/>
      <c r="P234" s="151"/>
      <c r="Q234" s="151"/>
      <c r="R234" s="152"/>
      <c r="S234" s="152"/>
      <c r="T234" s="152"/>
      <c r="U234" s="152"/>
      <c r="V234" s="152"/>
      <c r="W234" s="152"/>
      <c r="X234" s="152"/>
      <c r="Y234" s="152"/>
      <c r="Z234" s="141"/>
      <c r="AA234" s="141"/>
      <c r="AB234" s="141"/>
      <c r="AC234" s="141"/>
      <c r="AD234" s="141"/>
      <c r="AE234" s="141"/>
      <c r="AF234" s="141"/>
      <c r="AG234" s="141" t="s">
        <v>241</v>
      </c>
      <c r="AH234" s="141">
        <v>0</v>
      </c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  <c r="AU234" s="141"/>
      <c r="AV234" s="141"/>
      <c r="AW234" s="141"/>
      <c r="AX234" s="141"/>
      <c r="AY234" s="141"/>
      <c r="AZ234" s="141"/>
      <c r="BA234" s="141"/>
      <c r="BB234" s="141"/>
      <c r="BC234" s="141"/>
      <c r="BD234" s="141"/>
      <c r="BE234" s="141"/>
      <c r="BF234" s="141"/>
      <c r="BG234" s="141"/>
      <c r="BH234" s="141"/>
    </row>
    <row r="235" spans="1:60" outlineLevel="3" x14ac:dyDescent="0.2">
      <c r="A235" s="148"/>
      <c r="B235" s="149"/>
      <c r="C235" s="182" t="s">
        <v>1334</v>
      </c>
      <c r="D235" s="154"/>
      <c r="E235" s="155"/>
      <c r="F235" s="152"/>
      <c r="G235" s="152"/>
      <c r="H235" s="152"/>
      <c r="I235" s="152"/>
      <c r="J235" s="152"/>
      <c r="K235" s="152"/>
      <c r="L235" s="152"/>
      <c r="M235" s="152"/>
      <c r="N235" s="151"/>
      <c r="O235" s="151"/>
      <c r="P235" s="151"/>
      <c r="Q235" s="151"/>
      <c r="R235" s="152"/>
      <c r="S235" s="152"/>
      <c r="T235" s="152"/>
      <c r="U235" s="152"/>
      <c r="V235" s="152"/>
      <c r="W235" s="152"/>
      <c r="X235" s="152"/>
      <c r="Y235" s="152"/>
      <c r="Z235" s="141"/>
      <c r="AA235" s="141"/>
      <c r="AB235" s="141"/>
      <c r="AC235" s="141"/>
      <c r="AD235" s="141"/>
      <c r="AE235" s="141"/>
      <c r="AF235" s="141"/>
      <c r="AG235" s="141" t="s">
        <v>241</v>
      </c>
      <c r="AH235" s="141">
        <v>0</v>
      </c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  <c r="AU235" s="141"/>
      <c r="AV235" s="141"/>
      <c r="AW235" s="141"/>
      <c r="AX235" s="141"/>
      <c r="AY235" s="141"/>
      <c r="AZ235" s="141"/>
      <c r="BA235" s="141"/>
      <c r="BB235" s="141"/>
      <c r="BC235" s="141"/>
      <c r="BD235" s="141"/>
      <c r="BE235" s="141"/>
      <c r="BF235" s="141"/>
      <c r="BG235" s="141"/>
      <c r="BH235" s="141"/>
    </row>
    <row r="236" spans="1:60" outlineLevel="3" x14ac:dyDescent="0.2">
      <c r="A236" s="148"/>
      <c r="B236" s="149"/>
      <c r="C236" s="190" t="s">
        <v>1325</v>
      </c>
      <c r="D236" s="188"/>
      <c r="E236" s="189">
        <v>9</v>
      </c>
      <c r="F236" s="152"/>
      <c r="G236" s="152"/>
      <c r="H236" s="152"/>
      <c r="I236" s="152"/>
      <c r="J236" s="152"/>
      <c r="K236" s="152"/>
      <c r="L236" s="152"/>
      <c r="M236" s="152"/>
      <c r="N236" s="151"/>
      <c r="O236" s="151"/>
      <c r="P236" s="151"/>
      <c r="Q236" s="151"/>
      <c r="R236" s="152"/>
      <c r="S236" s="152"/>
      <c r="T236" s="152"/>
      <c r="U236" s="152"/>
      <c r="V236" s="152"/>
      <c r="W236" s="152"/>
      <c r="X236" s="152"/>
      <c r="Y236" s="152"/>
      <c r="Z236" s="141"/>
      <c r="AA236" s="141"/>
      <c r="AB236" s="141"/>
      <c r="AC236" s="141"/>
      <c r="AD236" s="141"/>
      <c r="AE236" s="141"/>
      <c r="AF236" s="141"/>
      <c r="AG236" s="141" t="s">
        <v>241</v>
      </c>
      <c r="AH236" s="141">
        <v>1</v>
      </c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  <c r="AU236" s="141"/>
      <c r="AV236" s="141"/>
      <c r="AW236" s="141"/>
      <c r="AX236" s="141"/>
      <c r="AY236" s="141"/>
      <c r="AZ236" s="141"/>
      <c r="BA236" s="141"/>
      <c r="BB236" s="141"/>
      <c r="BC236" s="141"/>
      <c r="BD236" s="141"/>
      <c r="BE236" s="141"/>
      <c r="BF236" s="141"/>
      <c r="BG236" s="141"/>
      <c r="BH236" s="141"/>
    </row>
    <row r="237" spans="1:60" outlineLevel="3" x14ac:dyDescent="0.2">
      <c r="A237" s="148"/>
      <c r="B237" s="149"/>
      <c r="C237" s="182" t="s">
        <v>1436</v>
      </c>
      <c r="D237" s="154"/>
      <c r="E237" s="155">
        <v>6.7720000000000002</v>
      </c>
      <c r="F237" s="152"/>
      <c r="G237" s="152"/>
      <c r="H237" s="152"/>
      <c r="I237" s="152"/>
      <c r="J237" s="152"/>
      <c r="K237" s="152"/>
      <c r="L237" s="152"/>
      <c r="M237" s="152"/>
      <c r="N237" s="151"/>
      <c r="O237" s="151"/>
      <c r="P237" s="151"/>
      <c r="Q237" s="151"/>
      <c r="R237" s="152"/>
      <c r="S237" s="152"/>
      <c r="T237" s="152"/>
      <c r="U237" s="152"/>
      <c r="V237" s="152"/>
      <c r="W237" s="152"/>
      <c r="X237" s="152"/>
      <c r="Y237" s="152"/>
      <c r="Z237" s="141"/>
      <c r="AA237" s="141"/>
      <c r="AB237" s="141"/>
      <c r="AC237" s="141"/>
      <c r="AD237" s="141"/>
      <c r="AE237" s="141"/>
      <c r="AF237" s="141"/>
      <c r="AG237" s="141" t="s">
        <v>241</v>
      </c>
      <c r="AH237" s="141">
        <v>0</v>
      </c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  <c r="AU237" s="141"/>
      <c r="AV237" s="141"/>
      <c r="AW237" s="141"/>
      <c r="AX237" s="141"/>
      <c r="AY237" s="141"/>
      <c r="AZ237" s="141"/>
      <c r="BA237" s="141"/>
      <c r="BB237" s="141"/>
      <c r="BC237" s="141"/>
      <c r="BD237" s="141"/>
      <c r="BE237" s="141"/>
      <c r="BF237" s="141"/>
      <c r="BG237" s="141"/>
      <c r="BH237" s="141"/>
    </row>
    <row r="238" spans="1:60" ht="22.5" outlineLevel="1" x14ac:dyDescent="0.2">
      <c r="A238" s="164">
        <v>34</v>
      </c>
      <c r="B238" s="165" t="s">
        <v>1437</v>
      </c>
      <c r="C238" s="181" t="s">
        <v>1438</v>
      </c>
      <c r="D238" s="166" t="s">
        <v>244</v>
      </c>
      <c r="E238" s="167">
        <v>117.694</v>
      </c>
      <c r="F238" s="168"/>
      <c r="G238" s="169">
        <f>ROUND(E238*F238,2)</f>
        <v>0</v>
      </c>
      <c r="H238" s="168"/>
      <c r="I238" s="169">
        <f>ROUND(E238*H238,2)</f>
        <v>0</v>
      </c>
      <c r="J238" s="168"/>
      <c r="K238" s="169">
        <f>ROUND(E238*J238,2)</f>
        <v>0</v>
      </c>
      <c r="L238" s="169">
        <v>21</v>
      </c>
      <c r="M238" s="169">
        <f>G238*(1+L238/100)</f>
        <v>0</v>
      </c>
      <c r="N238" s="167">
        <v>2.59138</v>
      </c>
      <c r="O238" s="167">
        <f>ROUND(E238*N238,2)</f>
        <v>304.99</v>
      </c>
      <c r="P238" s="167">
        <v>0</v>
      </c>
      <c r="Q238" s="167">
        <f>ROUND(E238*P238,2)</f>
        <v>0</v>
      </c>
      <c r="R238" s="169" t="s">
        <v>322</v>
      </c>
      <c r="S238" s="169" t="s">
        <v>234</v>
      </c>
      <c r="T238" s="170" t="s">
        <v>234</v>
      </c>
      <c r="U238" s="152">
        <v>4.1929999999999996</v>
      </c>
      <c r="V238" s="152">
        <f>ROUND(E238*U238,2)</f>
        <v>493.49</v>
      </c>
      <c r="W238" s="152"/>
      <c r="X238" s="152" t="s">
        <v>285</v>
      </c>
      <c r="Y238" s="152" t="s">
        <v>236</v>
      </c>
      <c r="Z238" s="141"/>
      <c r="AA238" s="141"/>
      <c r="AB238" s="141"/>
      <c r="AC238" s="141"/>
      <c r="AD238" s="141"/>
      <c r="AE238" s="141"/>
      <c r="AF238" s="141"/>
      <c r="AG238" s="141" t="s">
        <v>286</v>
      </c>
      <c r="AH238" s="141"/>
      <c r="AI238" s="141"/>
      <c r="AJ238" s="141"/>
      <c r="AK238" s="141"/>
      <c r="AL238" s="141"/>
      <c r="AM238" s="141"/>
      <c r="AN238" s="141"/>
      <c r="AO238" s="141"/>
      <c r="AP238" s="141"/>
      <c r="AQ238" s="141"/>
      <c r="AR238" s="141"/>
      <c r="AS238" s="141"/>
      <c r="AT238" s="141"/>
      <c r="AU238" s="141"/>
      <c r="AV238" s="141"/>
      <c r="AW238" s="141"/>
      <c r="AX238" s="141"/>
      <c r="AY238" s="141"/>
      <c r="AZ238" s="141"/>
      <c r="BA238" s="141"/>
      <c r="BB238" s="141"/>
      <c r="BC238" s="141"/>
      <c r="BD238" s="141"/>
      <c r="BE238" s="141"/>
      <c r="BF238" s="141"/>
      <c r="BG238" s="141"/>
      <c r="BH238" s="141"/>
    </row>
    <row r="239" spans="1:60" ht="22.5" outlineLevel="2" x14ac:dyDescent="0.2">
      <c r="A239" s="148"/>
      <c r="B239" s="149"/>
      <c r="C239" s="265" t="s">
        <v>323</v>
      </c>
      <c r="D239" s="266"/>
      <c r="E239" s="266"/>
      <c r="F239" s="266"/>
      <c r="G239" s="266"/>
      <c r="H239" s="152"/>
      <c r="I239" s="152"/>
      <c r="J239" s="152"/>
      <c r="K239" s="152"/>
      <c r="L239" s="152"/>
      <c r="M239" s="152"/>
      <c r="N239" s="151"/>
      <c r="O239" s="151"/>
      <c r="P239" s="151"/>
      <c r="Q239" s="151"/>
      <c r="R239" s="152"/>
      <c r="S239" s="152"/>
      <c r="T239" s="152"/>
      <c r="U239" s="152"/>
      <c r="V239" s="152"/>
      <c r="W239" s="152"/>
      <c r="X239" s="152"/>
      <c r="Y239" s="152"/>
      <c r="Z239" s="141"/>
      <c r="AA239" s="141"/>
      <c r="AB239" s="141"/>
      <c r="AC239" s="141"/>
      <c r="AD239" s="141"/>
      <c r="AE239" s="141"/>
      <c r="AF239" s="141"/>
      <c r="AG239" s="141" t="s">
        <v>239</v>
      </c>
      <c r="AH239" s="141"/>
      <c r="AI239" s="141"/>
      <c r="AJ239" s="141"/>
      <c r="AK239" s="141"/>
      <c r="AL239" s="141"/>
      <c r="AM239" s="141"/>
      <c r="AN239" s="141"/>
      <c r="AO239" s="141"/>
      <c r="AP239" s="141"/>
      <c r="AQ239" s="141"/>
      <c r="AR239" s="141"/>
      <c r="AS239" s="141"/>
      <c r="AT239" s="141"/>
      <c r="AU239" s="141"/>
      <c r="AV239" s="141"/>
      <c r="AW239" s="141"/>
      <c r="AX239" s="141"/>
      <c r="AY239" s="141"/>
      <c r="AZ239" s="141"/>
      <c r="BA239" s="171" t="str">
        <f>C239</f>
        <v>čistíren odpadních vod (mimo budovy), nádrží, vodojemů, žlabů nebo kanálů, včetně pomocného pracovního lešení o výšce podlahy do 1900 mm a pro zatížení do 1,5 kPa,</v>
      </c>
      <c r="BB239" s="141"/>
      <c r="BC239" s="141"/>
      <c r="BD239" s="141"/>
      <c r="BE239" s="141"/>
      <c r="BF239" s="141"/>
      <c r="BG239" s="141"/>
      <c r="BH239" s="141"/>
    </row>
    <row r="240" spans="1:60" outlineLevel="2" x14ac:dyDescent="0.2">
      <c r="A240" s="148"/>
      <c r="B240" s="149"/>
      <c r="C240" s="267" t="s">
        <v>1404</v>
      </c>
      <c r="D240" s="268"/>
      <c r="E240" s="268"/>
      <c r="F240" s="268"/>
      <c r="G240" s="268"/>
      <c r="H240" s="152"/>
      <c r="I240" s="152"/>
      <c r="J240" s="152"/>
      <c r="K240" s="152"/>
      <c r="L240" s="152"/>
      <c r="M240" s="152"/>
      <c r="N240" s="151"/>
      <c r="O240" s="151"/>
      <c r="P240" s="151"/>
      <c r="Q240" s="151"/>
      <c r="R240" s="152"/>
      <c r="S240" s="152"/>
      <c r="T240" s="152"/>
      <c r="U240" s="152"/>
      <c r="V240" s="152"/>
      <c r="W240" s="152"/>
      <c r="X240" s="152"/>
      <c r="Y240" s="152"/>
      <c r="Z240" s="141"/>
      <c r="AA240" s="141"/>
      <c r="AB240" s="141"/>
      <c r="AC240" s="141"/>
      <c r="AD240" s="141"/>
      <c r="AE240" s="141"/>
      <c r="AF240" s="141"/>
      <c r="AG240" s="141" t="s">
        <v>246</v>
      </c>
      <c r="AH240" s="141"/>
      <c r="AI240" s="141"/>
      <c r="AJ240" s="141"/>
      <c r="AK240" s="141"/>
      <c r="AL240" s="141"/>
      <c r="AM240" s="141"/>
      <c r="AN240" s="141"/>
      <c r="AO240" s="141"/>
      <c r="AP240" s="141"/>
      <c r="AQ240" s="141"/>
      <c r="AR240" s="141"/>
      <c r="AS240" s="141"/>
      <c r="AT240" s="141"/>
      <c r="AU240" s="141"/>
      <c r="AV240" s="141"/>
      <c r="AW240" s="141"/>
      <c r="AX240" s="141"/>
      <c r="AY240" s="141"/>
      <c r="AZ240" s="141"/>
      <c r="BA240" s="141"/>
      <c r="BB240" s="141"/>
      <c r="BC240" s="141"/>
      <c r="BD240" s="141"/>
      <c r="BE240" s="141"/>
      <c r="BF240" s="141"/>
      <c r="BG240" s="141"/>
      <c r="BH240" s="141"/>
    </row>
    <row r="241" spans="1:60" outlineLevel="3" x14ac:dyDescent="0.2">
      <c r="A241" s="148"/>
      <c r="B241" s="149"/>
      <c r="C241" s="267" t="s">
        <v>1439</v>
      </c>
      <c r="D241" s="268"/>
      <c r="E241" s="268"/>
      <c r="F241" s="268"/>
      <c r="G241" s="268"/>
      <c r="H241" s="152"/>
      <c r="I241" s="152"/>
      <c r="J241" s="152"/>
      <c r="K241" s="152"/>
      <c r="L241" s="152"/>
      <c r="M241" s="152"/>
      <c r="N241" s="151"/>
      <c r="O241" s="151"/>
      <c r="P241" s="151"/>
      <c r="Q241" s="151"/>
      <c r="R241" s="152"/>
      <c r="S241" s="152"/>
      <c r="T241" s="152"/>
      <c r="U241" s="152"/>
      <c r="V241" s="152"/>
      <c r="W241" s="152"/>
      <c r="X241" s="152"/>
      <c r="Y241" s="152"/>
      <c r="Z241" s="141"/>
      <c r="AA241" s="141"/>
      <c r="AB241" s="141"/>
      <c r="AC241" s="141"/>
      <c r="AD241" s="141"/>
      <c r="AE241" s="141"/>
      <c r="AF241" s="141"/>
      <c r="AG241" s="141" t="s">
        <v>246</v>
      </c>
      <c r="AH241" s="141"/>
      <c r="AI241" s="141"/>
      <c r="AJ241" s="141"/>
      <c r="AK241" s="141"/>
      <c r="AL241" s="141"/>
      <c r="AM241" s="141"/>
      <c r="AN241" s="141"/>
      <c r="AO241" s="141"/>
      <c r="AP241" s="141"/>
      <c r="AQ241" s="141"/>
      <c r="AR241" s="141"/>
      <c r="AS241" s="141"/>
      <c r="AT241" s="141"/>
      <c r="AU241" s="141"/>
      <c r="AV241" s="141"/>
      <c r="AW241" s="141"/>
      <c r="AX241" s="141"/>
      <c r="AY241" s="141"/>
      <c r="AZ241" s="141"/>
      <c r="BA241" s="171" t="str">
        <f>C241</f>
        <v>součástí stěn budou kotvící "C" lišty v opakování po 1,0m. (Lišty jsou vykázány samostatně včetně konzol)</v>
      </c>
      <c r="BB241" s="141"/>
      <c r="BC241" s="141"/>
      <c r="BD241" s="141"/>
      <c r="BE241" s="141"/>
      <c r="BF241" s="141"/>
      <c r="BG241" s="141"/>
      <c r="BH241" s="141"/>
    </row>
    <row r="242" spans="1:60" outlineLevel="2" x14ac:dyDescent="0.2">
      <c r="A242" s="148"/>
      <c r="B242" s="149"/>
      <c r="C242" s="182" t="s">
        <v>1300</v>
      </c>
      <c r="D242" s="154"/>
      <c r="E242" s="155"/>
      <c r="F242" s="152"/>
      <c r="G242" s="152"/>
      <c r="H242" s="152"/>
      <c r="I242" s="152"/>
      <c r="J242" s="152"/>
      <c r="K242" s="152"/>
      <c r="L242" s="152"/>
      <c r="M242" s="152"/>
      <c r="N242" s="151"/>
      <c r="O242" s="151"/>
      <c r="P242" s="151"/>
      <c r="Q242" s="151"/>
      <c r="R242" s="152"/>
      <c r="S242" s="152"/>
      <c r="T242" s="152"/>
      <c r="U242" s="152"/>
      <c r="V242" s="152"/>
      <c r="W242" s="152"/>
      <c r="X242" s="152"/>
      <c r="Y242" s="152"/>
      <c r="Z242" s="141"/>
      <c r="AA242" s="141"/>
      <c r="AB242" s="141"/>
      <c r="AC242" s="141"/>
      <c r="AD242" s="141"/>
      <c r="AE242" s="141"/>
      <c r="AF242" s="141"/>
      <c r="AG242" s="141" t="s">
        <v>241</v>
      </c>
      <c r="AH242" s="141">
        <v>0</v>
      </c>
      <c r="AI242" s="141"/>
      <c r="AJ242" s="141"/>
      <c r="AK242" s="141"/>
      <c r="AL242" s="141"/>
      <c r="AM242" s="141"/>
      <c r="AN242" s="141"/>
      <c r="AO242" s="141"/>
      <c r="AP242" s="141"/>
      <c r="AQ242" s="141"/>
      <c r="AR242" s="141"/>
      <c r="AS242" s="141"/>
      <c r="AT242" s="141"/>
      <c r="AU242" s="141"/>
      <c r="AV242" s="141"/>
      <c r="AW242" s="141"/>
      <c r="AX242" s="141"/>
      <c r="AY242" s="141"/>
      <c r="AZ242" s="141"/>
      <c r="BA242" s="141"/>
      <c r="BB242" s="141"/>
      <c r="BC242" s="141"/>
      <c r="BD242" s="141"/>
      <c r="BE242" s="141"/>
      <c r="BF242" s="141"/>
      <c r="BG242" s="141"/>
      <c r="BH242" s="141"/>
    </row>
    <row r="243" spans="1:60" outlineLevel="3" x14ac:dyDescent="0.2">
      <c r="A243" s="148"/>
      <c r="B243" s="149"/>
      <c r="C243" s="182" t="s">
        <v>1312</v>
      </c>
      <c r="D243" s="154"/>
      <c r="E243" s="155"/>
      <c r="F243" s="152"/>
      <c r="G243" s="152"/>
      <c r="H243" s="152"/>
      <c r="I243" s="152"/>
      <c r="J243" s="152"/>
      <c r="K243" s="152"/>
      <c r="L243" s="152"/>
      <c r="M243" s="152"/>
      <c r="N243" s="151"/>
      <c r="O243" s="151"/>
      <c r="P243" s="151"/>
      <c r="Q243" s="151"/>
      <c r="R243" s="152"/>
      <c r="S243" s="152"/>
      <c r="T243" s="152"/>
      <c r="U243" s="152"/>
      <c r="V243" s="152"/>
      <c r="W243" s="152"/>
      <c r="X243" s="152"/>
      <c r="Y243" s="152"/>
      <c r="Z243" s="141"/>
      <c r="AA243" s="141"/>
      <c r="AB243" s="141"/>
      <c r="AC243" s="141"/>
      <c r="AD243" s="141"/>
      <c r="AE243" s="141"/>
      <c r="AF243" s="141"/>
      <c r="AG243" s="141" t="s">
        <v>241</v>
      </c>
      <c r="AH243" s="141">
        <v>0</v>
      </c>
      <c r="AI243" s="141"/>
      <c r="AJ243" s="141"/>
      <c r="AK243" s="141"/>
      <c r="AL243" s="141"/>
      <c r="AM243" s="141"/>
      <c r="AN243" s="141"/>
      <c r="AO243" s="141"/>
      <c r="AP243" s="141"/>
      <c r="AQ243" s="141"/>
      <c r="AR243" s="141"/>
      <c r="AS243" s="141"/>
      <c r="AT243" s="141"/>
      <c r="AU243" s="141"/>
      <c r="AV243" s="141"/>
      <c r="AW243" s="141"/>
      <c r="AX243" s="141"/>
      <c r="AY243" s="141"/>
      <c r="AZ243" s="141"/>
      <c r="BA243" s="141"/>
      <c r="BB243" s="141"/>
      <c r="BC243" s="141"/>
      <c r="BD243" s="141"/>
      <c r="BE243" s="141"/>
      <c r="BF243" s="141"/>
      <c r="BG243" s="141"/>
      <c r="BH243" s="141"/>
    </row>
    <row r="244" spans="1:60" outlineLevel="3" x14ac:dyDescent="0.2">
      <c r="A244" s="148"/>
      <c r="B244" s="149"/>
      <c r="C244" s="182" t="s">
        <v>1440</v>
      </c>
      <c r="D244" s="154"/>
      <c r="E244" s="155">
        <v>28.8</v>
      </c>
      <c r="F244" s="152"/>
      <c r="G244" s="152"/>
      <c r="H244" s="152"/>
      <c r="I244" s="152"/>
      <c r="J244" s="152"/>
      <c r="K244" s="152"/>
      <c r="L244" s="152"/>
      <c r="M244" s="152"/>
      <c r="N244" s="151"/>
      <c r="O244" s="151"/>
      <c r="P244" s="151"/>
      <c r="Q244" s="151"/>
      <c r="R244" s="152"/>
      <c r="S244" s="152"/>
      <c r="T244" s="152"/>
      <c r="U244" s="152"/>
      <c r="V244" s="152"/>
      <c r="W244" s="152"/>
      <c r="X244" s="152"/>
      <c r="Y244" s="152"/>
      <c r="Z244" s="141"/>
      <c r="AA244" s="141"/>
      <c r="AB244" s="141"/>
      <c r="AC244" s="141"/>
      <c r="AD244" s="141"/>
      <c r="AE244" s="141"/>
      <c r="AF244" s="141"/>
      <c r="AG244" s="141" t="s">
        <v>241</v>
      </c>
      <c r="AH244" s="141">
        <v>0</v>
      </c>
      <c r="AI244" s="141"/>
      <c r="AJ244" s="141"/>
      <c r="AK244" s="141"/>
      <c r="AL244" s="141"/>
      <c r="AM244" s="141"/>
      <c r="AN244" s="141"/>
      <c r="AO244" s="141"/>
      <c r="AP244" s="141"/>
      <c r="AQ244" s="141"/>
      <c r="AR244" s="141"/>
      <c r="AS244" s="141"/>
      <c r="AT244" s="141"/>
      <c r="AU244" s="141"/>
      <c r="AV244" s="141"/>
      <c r="AW244" s="141"/>
      <c r="AX244" s="141"/>
      <c r="AY244" s="141"/>
      <c r="AZ244" s="141"/>
      <c r="BA244" s="141"/>
      <c r="BB244" s="141"/>
      <c r="BC244" s="141"/>
      <c r="BD244" s="141"/>
      <c r="BE244" s="141"/>
      <c r="BF244" s="141"/>
      <c r="BG244" s="141"/>
      <c r="BH244" s="141"/>
    </row>
    <row r="245" spans="1:60" outlineLevel="3" x14ac:dyDescent="0.2">
      <c r="A245" s="148"/>
      <c r="B245" s="149"/>
      <c r="C245" s="182" t="s">
        <v>1441</v>
      </c>
      <c r="D245" s="154"/>
      <c r="E245" s="155">
        <v>23.5</v>
      </c>
      <c r="F245" s="152"/>
      <c r="G245" s="152"/>
      <c r="H245" s="152"/>
      <c r="I245" s="152"/>
      <c r="J245" s="152"/>
      <c r="K245" s="152"/>
      <c r="L245" s="152"/>
      <c r="M245" s="152"/>
      <c r="N245" s="151"/>
      <c r="O245" s="151"/>
      <c r="P245" s="151"/>
      <c r="Q245" s="151"/>
      <c r="R245" s="152"/>
      <c r="S245" s="152"/>
      <c r="T245" s="152"/>
      <c r="U245" s="152"/>
      <c r="V245" s="152"/>
      <c r="W245" s="152"/>
      <c r="X245" s="152"/>
      <c r="Y245" s="152"/>
      <c r="Z245" s="141"/>
      <c r="AA245" s="141"/>
      <c r="AB245" s="141"/>
      <c r="AC245" s="141"/>
      <c r="AD245" s="141"/>
      <c r="AE245" s="141"/>
      <c r="AF245" s="141"/>
      <c r="AG245" s="141" t="s">
        <v>241</v>
      </c>
      <c r="AH245" s="141">
        <v>0</v>
      </c>
      <c r="AI245" s="141"/>
      <c r="AJ245" s="141"/>
      <c r="AK245" s="141"/>
      <c r="AL245" s="141"/>
      <c r="AM245" s="141"/>
      <c r="AN245" s="141"/>
      <c r="AO245" s="141"/>
      <c r="AP245" s="141"/>
      <c r="AQ245" s="141"/>
      <c r="AR245" s="141"/>
      <c r="AS245" s="141"/>
      <c r="AT245" s="141"/>
      <c r="AU245" s="141"/>
      <c r="AV245" s="141"/>
      <c r="AW245" s="141"/>
      <c r="AX245" s="141"/>
      <c r="AY245" s="141"/>
      <c r="AZ245" s="141"/>
      <c r="BA245" s="141"/>
      <c r="BB245" s="141"/>
      <c r="BC245" s="141"/>
      <c r="BD245" s="141"/>
      <c r="BE245" s="141"/>
      <c r="BF245" s="141"/>
      <c r="BG245" s="141"/>
      <c r="BH245" s="141"/>
    </row>
    <row r="246" spans="1:60" outlineLevel="3" x14ac:dyDescent="0.2">
      <c r="A246" s="148"/>
      <c r="B246" s="149"/>
      <c r="C246" s="182" t="s">
        <v>1442</v>
      </c>
      <c r="D246" s="154"/>
      <c r="E246" s="155">
        <v>2</v>
      </c>
      <c r="F246" s="152"/>
      <c r="G246" s="152"/>
      <c r="H246" s="152"/>
      <c r="I246" s="152"/>
      <c r="J246" s="152"/>
      <c r="K246" s="152"/>
      <c r="L246" s="152"/>
      <c r="M246" s="152"/>
      <c r="N246" s="151"/>
      <c r="O246" s="151"/>
      <c r="P246" s="151"/>
      <c r="Q246" s="151"/>
      <c r="R246" s="152"/>
      <c r="S246" s="152"/>
      <c r="T246" s="152"/>
      <c r="U246" s="152"/>
      <c r="V246" s="152"/>
      <c r="W246" s="152"/>
      <c r="X246" s="152"/>
      <c r="Y246" s="152"/>
      <c r="Z246" s="141"/>
      <c r="AA246" s="141"/>
      <c r="AB246" s="141"/>
      <c r="AC246" s="141"/>
      <c r="AD246" s="141"/>
      <c r="AE246" s="141"/>
      <c r="AF246" s="141"/>
      <c r="AG246" s="141" t="s">
        <v>241</v>
      </c>
      <c r="AH246" s="141">
        <v>0</v>
      </c>
      <c r="AI246" s="141"/>
      <c r="AJ246" s="141"/>
      <c r="AK246" s="141"/>
      <c r="AL246" s="141"/>
      <c r="AM246" s="141"/>
      <c r="AN246" s="141"/>
      <c r="AO246" s="141"/>
      <c r="AP246" s="141"/>
      <c r="AQ246" s="141"/>
      <c r="AR246" s="141"/>
      <c r="AS246" s="141"/>
      <c r="AT246" s="141"/>
      <c r="AU246" s="141"/>
      <c r="AV246" s="141"/>
      <c r="AW246" s="141"/>
      <c r="AX246" s="141"/>
      <c r="AY246" s="141"/>
      <c r="AZ246" s="141"/>
      <c r="BA246" s="141"/>
      <c r="BB246" s="141"/>
      <c r="BC246" s="141"/>
      <c r="BD246" s="141"/>
      <c r="BE246" s="141"/>
      <c r="BF246" s="141"/>
      <c r="BG246" s="141"/>
      <c r="BH246" s="141"/>
    </row>
    <row r="247" spans="1:60" outlineLevel="3" x14ac:dyDescent="0.2">
      <c r="A247" s="148"/>
      <c r="B247" s="149"/>
      <c r="C247" s="182" t="s">
        <v>1443</v>
      </c>
      <c r="D247" s="154"/>
      <c r="E247" s="155">
        <v>1.885</v>
      </c>
      <c r="F247" s="152"/>
      <c r="G247" s="152"/>
      <c r="H247" s="152"/>
      <c r="I247" s="152"/>
      <c r="J247" s="152"/>
      <c r="K247" s="152"/>
      <c r="L247" s="152"/>
      <c r="M247" s="152"/>
      <c r="N247" s="151"/>
      <c r="O247" s="151"/>
      <c r="P247" s="151"/>
      <c r="Q247" s="151"/>
      <c r="R247" s="152"/>
      <c r="S247" s="152"/>
      <c r="T247" s="152"/>
      <c r="U247" s="152"/>
      <c r="V247" s="152"/>
      <c r="W247" s="152"/>
      <c r="X247" s="152"/>
      <c r="Y247" s="152"/>
      <c r="Z247" s="141"/>
      <c r="AA247" s="141"/>
      <c r="AB247" s="141"/>
      <c r="AC247" s="141"/>
      <c r="AD247" s="141"/>
      <c r="AE247" s="141"/>
      <c r="AF247" s="141"/>
      <c r="AG247" s="141" t="s">
        <v>241</v>
      </c>
      <c r="AH247" s="141">
        <v>0</v>
      </c>
      <c r="AI247" s="141"/>
      <c r="AJ247" s="141"/>
      <c r="AK247" s="141"/>
      <c r="AL247" s="141"/>
      <c r="AM247" s="141"/>
      <c r="AN247" s="141"/>
      <c r="AO247" s="141"/>
      <c r="AP247" s="141"/>
      <c r="AQ247" s="141"/>
      <c r="AR247" s="141"/>
      <c r="AS247" s="141"/>
      <c r="AT247" s="141"/>
      <c r="AU247" s="141"/>
      <c r="AV247" s="141"/>
      <c r="AW247" s="141"/>
      <c r="AX247" s="141"/>
      <c r="AY247" s="141"/>
      <c r="AZ247" s="141"/>
      <c r="BA247" s="141"/>
      <c r="BB247" s="141"/>
      <c r="BC247" s="141"/>
      <c r="BD247" s="141"/>
      <c r="BE247" s="141"/>
      <c r="BF247" s="141"/>
      <c r="BG247" s="141"/>
      <c r="BH247" s="141"/>
    </row>
    <row r="248" spans="1:60" outlineLevel="3" x14ac:dyDescent="0.2">
      <c r="A248" s="148"/>
      <c r="B248" s="149"/>
      <c r="C248" s="182" t="s">
        <v>1444</v>
      </c>
      <c r="D248" s="154"/>
      <c r="E248" s="155">
        <v>3.1</v>
      </c>
      <c r="F248" s="152"/>
      <c r="G248" s="152"/>
      <c r="H248" s="152"/>
      <c r="I248" s="152"/>
      <c r="J248" s="152"/>
      <c r="K248" s="152"/>
      <c r="L248" s="152"/>
      <c r="M248" s="152"/>
      <c r="N248" s="151"/>
      <c r="O248" s="151"/>
      <c r="P248" s="151"/>
      <c r="Q248" s="151"/>
      <c r="R248" s="152"/>
      <c r="S248" s="152"/>
      <c r="T248" s="152"/>
      <c r="U248" s="152"/>
      <c r="V248" s="152"/>
      <c r="W248" s="152"/>
      <c r="X248" s="152"/>
      <c r="Y248" s="152"/>
      <c r="Z248" s="141"/>
      <c r="AA248" s="141"/>
      <c r="AB248" s="141"/>
      <c r="AC248" s="141"/>
      <c r="AD248" s="141"/>
      <c r="AE248" s="141"/>
      <c r="AF248" s="141"/>
      <c r="AG248" s="141" t="s">
        <v>241</v>
      </c>
      <c r="AH248" s="141">
        <v>0</v>
      </c>
      <c r="AI248" s="141"/>
      <c r="AJ248" s="141"/>
      <c r="AK248" s="141"/>
      <c r="AL248" s="141"/>
      <c r="AM248" s="141"/>
      <c r="AN248" s="141"/>
      <c r="AO248" s="141"/>
      <c r="AP248" s="141"/>
      <c r="AQ248" s="141"/>
      <c r="AR248" s="141"/>
      <c r="AS248" s="141"/>
      <c r="AT248" s="141"/>
      <c r="AU248" s="141"/>
      <c r="AV248" s="141"/>
      <c r="AW248" s="141"/>
      <c r="AX248" s="141"/>
      <c r="AY248" s="141"/>
      <c r="AZ248" s="141"/>
      <c r="BA248" s="141"/>
      <c r="BB248" s="141"/>
      <c r="BC248" s="141"/>
      <c r="BD248" s="141"/>
      <c r="BE248" s="141"/>
      <c r="BF248" s="141"/>
      <c r="BG248" s="141"/>
      <c r="BH248" s="141"/>
    </row>
    <row r="249" spans="1:60" outlineLevel="3" x14ac:dyDescent="0.2">
      <c r="A249" s="148"/>
      <c r="B249" s="149"/>
      <c r="C249" s="182" t="s">
        <v>1445</v>
      </c>
      <c r="D249" s="154"/>
      <c r="E249" s="155">
        <v>2.34</v>
      </c>
      <c r="F249" s="152"/>
      <c r="G249" s="152"/>
      <c r="H249" s="152"/>
      <c r="I249" s="152"/>
      <c r="J249" s="152"/>
      <c r="K249" s="152"/>
      <c r="L249" s="152"/>
      <c r="M249" s="152"/>
      <c r="N249" s="151"/>
      <c r="O249" s="151"/>
      <c r="P249" s="151"/>
      <c r="Q249" s="151"/>
      <c r="R249" s="152"/>
      <c r="S249" s="152"/>
      <c r="T249" s="152"/>
      <c r="U249" s="152"/>
      <c r="V249" s="152"/>
      <c r="W249" s="152"/>
      <c r="X249" s="152"/>
      <c r="Y249" s="152"/>
      <c r="Z249" s="141"/>
      <c r="AA249" s="141"/>
      <c r="AB249" s="141"/>
      <c r="AC249" s="141"/>
      <c r="AD249" s="141"/>
      <c r="AE249" s="141"/>
      <c r="AF249" s="141"/>
      <c r="AG249" s="141" t="s">
        <v>241</v>
      </c>
      <c r="AH249" s="141">
        <v>0</v>
      </c>
      <c r="AI249" s="141"/>
      <c r="AJ249" s="141"/>
      <c r="AK249" s="141"/>
      <c r="AL249" s="141"/>
      <c r="AM249" s="141"/>
      <c r="AN249" s="141"/>
      <c r="AO249" s="141"/>
      <c r="AP249" s="141"/>
      <c r="AQ249" s="141"/>
      <c r="AR249" s="141"/>
      <c r="AS249" s="141"/>
      <c r="AT249" s="141"/>
      <c r="AU249" s="141"/>
      <c r="AV249" s="141"/>
      <c r="AW249" s="141"/>
      <c r="AX249" s="141"/>
      <c r="AY249" s="141"/>
      <c r="AZ249" s="141"/>
      <c r="BA249" s="141"/>
      <c r="BB249" s="141"/>
      <c r="BC249" s="141"/>
      <c r="BD249" s="141"/>
      <c r="BE249" s="141"/>
      <c r="BF249" s="141"/>
      <c r="BG249" s="141"/>
      <c r="BH249" s="141"/>
    </row>
    <row r="250" spans="1:60" outlineLevel="3" x14ac:dyDescent="0.2">
      <c r="A250" s="148"/>
      <c r="B250" s="149"/>
      <c r="C250" s="182" t="s">
        <v>1446</v>
      </c>
      <c r="D250" s="154"/>
      <c r="E250" s="155">
        <v>4.3</v>
      </c>
      <c r="F250" s="152"/>
      <c r="G250" s="152"/>
      <c r="H250" s="152"/>
      <c r="I250" s="152"/>
      <c r="J250" s="152"/>
      <c r="K250" s="152"/>
      <c r="L250" s="152"/>
      <c r="M250" s="152"/>
      <c r="N250" s="151"/>
      <c r="O250" s="151"/>
      <c r="P250" s="151"/>
      <c r="Q250" s="151"/>
      <c r="R250" s="152"/>
      <c r="S250" s="152"/>
      <c r="T250" s="152"/>
      <c r="U250" s="152"/>
      <c r="V250" s="152"/>
      <c r="W250" s="152"/>
      <c r="X250" s="152"/>
      <c r="Y250" s="152"/>
      <c r="Z250" s="141"/>
      <c r="AA250" s="141"/>
      <c r="AB250" s="141"/>
      <c r="AC250" s="141"/>
      <c r="AD250" s="141"/>
      <c r="AE250" s="141"/>
      <c r="AF250" s="141"/>
      <c r="AG250" s="141" t="s">
        <v>241</v>
      </c>
      <c r="AH250" s="141">
        <v>0</v>
      </c>
      <c r="AI250" s="141"/>
      <c r="AJ250" s="141"/>
      <c r="AK250" s="141"/>
      <c r="AL250" s="141"/>
      <c r="AM250" s="141"/>
      <c r="AN250" s="141"/>
      <c r="AO250" s="141"/>
      <c r="AP250" s="141"/>
      <c r="AQ250" s="141"/>
      <c r="AR250" s="141"/>
      <c r="AS250" s="141"/>
      <c r="AT250" s="141"/>
      <c r="AU250" s="141"/>
      <c r="AV250" s="141"/>
      <c r="AW250" s="141"/>
      <c r="AX250" s="141"/>
      <c r="AY250" s="141"/>
      <c r="AZ250" s="141"/>
      <c r="BA250" s="141"/>
      <c r="BB250" s="141"/>
      <c r="BC250" s="141"/>
      <c r="BD250" s="141"/>
      <c r="BE250" s="141"/>
      <c r="BF250" s="141"/>
      <c r="BG250" s="141"/>
      <c r="BH250" s="141"/>
    </row>
    <row r="251" spans="1:60" outlineLevel="3" x14ac:dyDescent="0.2">
      <c r="A251" s="148"/>
      <c r="B251" s="149"/>
      <c r="C251" s="182" t="s">
        <v>1447</v>
      </c>
      <c r="D251" s="154"/>
      <c r="E251" s="155">
        <v>2.4700000000000002</v>
      </c>
      <c r="F251" s="152"/>
      <c r="G251" s="152"/>
      <c r="H251" s="152"/>
      <c r="I251" s="152"/>
      <c r="J251" s="152"/>
      <c r="K251" s="152"/>
      <c r="L251" s="152"/>
      <c r="M251" s="152"/>
      <c r="N251" s="151"/>
      <c r="O251" s="151"/>
      <c r="P251" s="151"/>
      <c r="Q251" s="151"/>
      <c r="R251" s="152"/>
      <c r="S251" s="152"/>
      <c r="T251" s="152"/>
      <c r="U251" s="152"/>
      <c r="V251" s="152"/>
      <c r="W251" s="152"/>
      <c r="X251" s="152"/>
      <c r="Y251" s="152"/>
      <c r="Z251" s="141"/>
      <c r="AA251" s="141"/>
      <c r="AB251" s="141"/>
      <c r="AC251" s="141"/>
      <c r="AD251" s="141"/>
      <c r="AE251" s="141"/>
      <c r="AF251" s="141"/>
      <c r="AG251" s="141" t="s">
        <v>241</v>
      </c>
      <c r="AH251" s="141">
        <v>0</v>
      </c>
      <c r="AI251" s="141"/>
      <c r="AJ251" s="141"/>
      <c r="AK251" s="141"/>
      <c r="AL251" s="141"/>
      <c r="AM251" s="141"/>
      <c r="AN251" s="141"/>
      <c r="AO251" s="141"/>
      <c r="AP251" s="141"/>
      <c r="AQ251" s="141"/>
      <c r="AR251" s="141"/>
      <c r="AS251" s="141"/>
      <c r="AT251" s="141"/>
      <c r="AU251" s="141"/>
      <c r="AV251" s="141"/>
      <c r="AW251" s="141"/>
      <c r="AX251" s="141"/>
      <c r="AY251" s="141"/>
      <c r="AZ251" s="141"/>
      <c r="BA251" s="141"/>
      <c r="BB251" s="141"/>
      <c r="BC251" s="141"/>
      <c r="BD251" s="141"/>
      <c r="BE251" s="141"/>
      <c r="BF251" s="141"/>
      <c r="BG251" s="141"/>
      <c r="BH251" s="141"/>
    </row>
    <row r="252" spans="1:60" outlineLevel="3" x14ac:dyDescent="0.2">
      <c r="A252" s="148"/>
      <c r="B252" s="149"/>
      <c r="C252" s="182" t="s">
        <v>1448</v>
      </c>
      <c r="D252" s="154"/>
      <c r="E252" s="155">
        <v>4.5</v>
      </c>
      <c r="F252" s="152"/>
      <c r="G252" s="152"/>
      <c r="H252" s="152"/>
      <c r="I252" s="152"/>
      <c r="J252" s="152"/>
      <c r="K252" s="152"/>
      <c r="L252" s="152"/>
      <c r="M252" s="152"/>
      <c r="N252" s="151"/>
      <c r="O252" s="151"/>
      <c r="P252" s="151"/>
      <c r="Q252" s="151"/>
      <c r="R252" s="152"/>
      <c r="S252" s="152"/>
      <c r="T252" s="152"/>
      <c r="U252" s="152"/>
      <c r="V252" s="152"/>
      <c r="W252" s="152"/>
      <c r="X252" s="152"/>
      <c r="Y252" s="152"/>
      <c r="Z252" s="141"/>
      <c r="AA252" s="141"/>
      <c r="AB252" s="141"/>
      <c r="AC252" s="141"/>
      <c r="AD252" s="141"/>
      <c r="AE252" s="141"/>
      <c r="AF252" s="141"/>
      <c r="AG252" s="141" t="s">
        <v>241</v>
      </c>
      <c r="AH252" s="141">
        <v>0</v>
      </c>
      <c r="AI252" s="141"/>
      <c r="AJ252" s="141"/>
      <c r="AK252" s="141"/>
      <c r="AL252" s="141"/>
      <c r="AM252" s="141"/>
      <c r="AN252" s="141"/>
      <c r="AO252" s="141"/>
      <c r="AP252" s="141"/>
      <c r="AQ252" s="141"/>
      <c r="AR252" s="141"/>
      <c r="AS252" s="141"/>
      <c r="AT252" s="141"/>
      <c r="AU252" s="141"/>
      <c r="AV252" s="141"/>
      <c r="AW252" s="141"/>
      <c r="AX252" s="141"/>
      <c r="AY252" s="141"/>
      <c r="AZ252" s="141"/>
      <c r="BA252" s="141"/>
      <c r="BB252" s="141"/>
      <c r="BC252" s="141"/>
      <c r="BD252" s="141"/>
      <c r="BE252" s="141"/>
      <c r="BF252" s="141"/>
      <c r="BG252" s="141"/>
      <c r="BH252" s="141"/>
    </row>
    <row r="253" spans="1:60" outlineLevel="3" x14ac:dyDescent="0.2">
      <c r="A253" s="148"/>
      <c r="B253" s="149"/>
      <c r="C253" s="182" t="s">
        <v>1449</v>
      </c>
      <c r="D253" s="154"/>
      <c r="E253" s="155">
        <v>4.3125</v>
      </c>
      <c r="F253" s="152"/>
      <c r="G253" s="152"/>
      <c r="H253" s="152"/>
      <c r="I253" s="152"/>
      <c r="J253" s="152"/>
      <c r="K253" s="152"/>
      <c r="L253" s="152"/>
      <c r="M253" s="152"/>
      <c r="N253" s="151"/>
      <c r="O253" s="151"/>
      <c r="P253" s="151"/>
      <c r="Q253" s="151"/>
      <c r="R253" s="152"/>
      <c r="S253" s="152"/>
      <c r="T253" s="152"/>
      <c r="U253" s="152"/>
      <c r="V253" s="152"/>
      <c r="W253" s="152"/>
      <c r="X253" s="152"/>
      <c r="Y253" s="152"/>
      <c r="Z253" s="141"/>
      <c r="AA253" s="141"/>
      <c r="AB253" s="141"/>
      <c r="AC253" s="141"/>
      <c r="AD253" s="141"/>
      <c r="AE253" s="141"/>
      <c r="AF253" s="141"/>
      <c r="AG253" s="141" t="s">
        <v>241</v>
      </c>
      <c r="AH253" s="141">
        <v>0</v>
      </c>
      <c r="AI253" s="141"/>
      <c r="AJ253" s="141"/>
      <c r="AK253" s="141"/>
      <c r="AL253" s="141"/>
      <c r="AM253" s="141"/>
      <c r="AN253" s="141"/>
      <c r="AO253" s="141"/>
      <c r="AP253" s="141"/>
      <c r="AQ253" s="141"/>
      <c r="AR253" s="141"/>
      <c r="AS253" s="141"/>
      <c r="AT253" s="141"/>
      <c r="AU253" s="141"/>
      <c r="AV253" s="141"/>
      <c r="AW253" s="141"/>
      <c r="AX253" s="141"/>
      <c r="AY253" s="141"/>
      <c r="AZ253" s="141"/>
      <c r="BA253" s="141"/>
      <c r="BB253" s="141"/>
      <c r="BC253" s="141"/>
      <c r="BD253" s="141"/>
      <c r="BE253" s="141"/>
      <c r="BF253" s="141"/>
      <c r="BG253" s="141"/>
      <c r="BH253" s="141"/>
    </row>
    <row r="254" spans="1:60" outlineLevel="3" x14ac:dyDescent="0.2">
      <c r="A254" s="148"/>
      <c r="B254" s="149"/>
      <c r="C254" s="182" t="s">
        <v>1450</v>
      </c>
      <c r="D254" s="154"/>
      <c r="E254" s="155">
        <v>7.02</v>
      </c>
      <c r="F254" s="152"/>
      <c r="G254" s="152"/>
      <c r="H254" s="152"/>
      <c r="I254" s="152"/>
      <c r="J254" s="152"/>
      <c r="K254" s="152"/>
      <c r="L254" s="152"/>
      <c r="M254" s="152"/>
      <c r="N254" s="151"/>
      <c r="O254" s="151"/>
      <c r="P254" s="151"/>
      <c r="Q254" s="151"/>
      <c r="R254" s="152"/>
      <c r="S254" s="152"/>
      <c r="T254" s="152"/>
      <c r="U254" s="152"/>
      <c r="V254" s="152"/>
      <c r="W254" s="152"/>
      <c r="X254" s="152"/>
      <c r="Y254" s="152"/>
      <c r="Z254" s="141"/>
      <c r="AA254" s="141"/>
      <c r="AB254" s="141"/>
      <c r="AC254" s="141"/>
      <c r="AD254" s="141"/>
      <c r="AE254" s="141"/>
      <c r="AF254" s="141"/>
      <c r="AG254" s="141" t="s">
        <v>241</v>
      </c>
      <c r="AH254" s="141">
        <v>0</v>
      </c>
      <c r="AI254" s="141"/>
      <c r="AJ254" s="141"/>
      <c r="AK254" s="141"/>
      <c r="AL254" s="141"/>
      <c r="AM254" s="141"/>
      <c r="AN254" s="141"/>
      <c r="AO254" s="141"/>
      <c r="AP254" s="141"/>
      <c r="AQ254" s="141"/>
      <c r="AR254" s="141"/>
      <c r="AS254" s="141"/>
      <c r="AT254" s="141"/>
      <c r="AU254" s="141"/>
      <c r="AV254" s="141"/>
      <c r="AW254" s="141"/>
      <c r="AX254" s="141"/>
      <c r="AY254" s="141"/>
      <c r="AZ254" s="141"/>
      <c r="BA254" s="141"/>
      <c r="BB254" s="141"/>
      <c r="BC254" s="141"/>
      <c r="BD254" s="141"/>
      <c r="BE254" s="141"/>
      <c r="BF254" s="141"/>
      <c r="BG254" s="141"/>
      <c r="BH254" s="141"/>
    </row>
    <row r="255" spans="1:60" outlineLevel="3" x14ac:dyDescent="0.2">
      <c r="A255" s="148"/>
      <c r="B255" s="149"/>
      <c r="C255" s="182" t="s">
        <v>1451</v>
      </c>
      <c r="D255" s="154"/>
      <c r="E255" s="155">
        <v>3.9649999999999999</v>
      </c>
      <c r="F255" s="152"/>
      <c r="G255" s="152"/>
      <c r="H255" s="152"/>
      <c r="I255" s="152"/>
      <c r="J255" s="152"/>
      <c r="K255" s="152"/>
      <c r="L255" s="152"/>
      <c r="M255" s="152"/>
      <c r="N255" s="151"/>
      <c r="O255" s="151"/>
      <c r="P255" s="151"/>
      <c r="Q255" s="151"/>
      <c r="R255" s="152"/>
      <c r="S255" s="152"/>
      <c r="T255" s="152"/>
      <c r="U255" s="152"/>
      <c r="V255" s="152"/>
      <c r="W255" s="152"/>
      <c r="X255" s="152"/>
      <c r="Y255" s="152"/>
      <c r="Z255" s="141"/>
      <c r="AA255" s="141"/>
      <c r="AB255" s="141"/>
      <c r="AC255" s="141"/>
      <c r="AD255" s="141"/>
      <c r="AE255" s="141"/>
      <c r="AF255" s="141"/>
      <c r="AG255" s="141" t="s">
        <v>241</v>
      </c>
      <c r="AH255" s="141">
        <v>0</v>
      </c>
      <c r="AI255" s="141"/>
      <c r="AJ255" s="141"/>
      <c r="AK255" s="141"/>
      <c r="AL255" s="141"/>
      <c r="AM255" s="141"/>
      <c r="AN255" s="141"/>
      <c r="AO255" s="141"/>
      <c r="AP255" s="141"/>
      <c r="AQ255" s="141"/>
      <c r="AR255" s="141"/>
      <c r="AS255" s="141"/>
      <c r="AT255" s="141"/>
      <c r="AU255" s="141"/>
      <c r="AV255" s="141"/>
      <c r="AW255" s="141"/>
      <c r="AX255" s="141"/>
      <c r="AY255" s="141"/>
      <c r="AZ255" s="141"/>
      <c r="BA255" s="141"/>
      <c r="BB255" s="141"/>
      <c r="BC255" s="141"/>
      <c r="BD255" s="141"/>
      <c r="BE255" s="141"/>
      <c r="BF255" s="141"/>
      <c r="BG255" s="141"/>
      <c r="BH255" s="141"/>
    </row>
    <row r="256" spans="1:60" outlineLevel="3" x14ac:dyDescent="0.2">
      <c r="A256" s="148"/>
      <c r="B256" s="149"/>
      <c r="C256" s="190" t="s">
        <v>1325</v>
      </c>
      <c r="D256" s="188"/>
      <c r="E256" s="189">
        <v>88.192499999999995</v>
      </c>
      <c r="F256" s="152"/>
      <c r="G256" s="152"/>
      <c r="H256" s="152"/>
      <c r="I256" s="152"/>
      <c r="J256" s="152"/>
      <c r="K256" s="152"/>
      <c r="L256" s="152"/>
      <c r="M256" s="152"/>
      <c r="N256" s="151"/>
      <c r="O256" s="151"/>
      <c r="P256" s="151"/>
      <c r="Q256" s="151"/>
      <c r="R256" s="152"/>
      <c r="S256" s="152"/>
      <c r="T256" s="152"/>
      <c r="U256" s="152"/>
      <c r="V256" s="152"/>
      <c r="W256" s="152"/>
      <c r="X256" s="152"/>
      <c r="Y256" s="152"/>
      <c r="Z256" s="141"/>
      <c r="AA256" s="141"/>
      <c r="AB256" s="141"/>
      <c r="AC256" s="141"/>
      <c r="AD256" s="141"/>
      <c r="AE256" s="141"/>
      <c r="AF256" s="141"/>
      <c r="AG256" s="141" t="s">
        <v>241</v>
      </c>
      <c r="AH256" s="141">
        <v>1</v>
      </c>
      <c r="AI256" s="141"/>
      <c r="AJ256" s="141"/>
      <c r="AK256" s="141"/>
      <c r="AL256" s="141"/>
      <c r="AM256" s="141"/>
      <c r="AN256" s="141"/>
      <c r="AO256" s="141"/>
      <c r="AP256" s="141"/>
      <c r="AQ256" s="141"/>
      <c r="AR256" s="141"/>
      <c r="AS256" s="141"/>
      <c r="AT256" s="141"/>
      <c r="AU256" s="141"/>
      <c r="AV256" s="141"/>
      <c r="AW256" s="141"/>
      <c r="AX256" s="141"/>
      <c r="AY256" s="141"/>
      <c r="AZ256" s="141"/>
      <c r="BA256" s="141"/>
      <c r="BB256" s="141"/>
      <c r="BC256" s="141"/>
      <c r="BD256" s="141"/>
      <c r="BE256" s="141"/>
      <c r="BF256" s="141"/>
      <c r="BG256" s="141"/>
      <c r="BH256" s="141"/>
    </row>
    <row r="257" spans="1:60" outlineLevel="3" x14ac:dyDescent="0.2">
      <c r="A257" s="148"/>
      <c r="B257" s="149"/>
      <c r="C257" s="182" t="s">
        <v>1326</v>
      </c>
      <c r="D257" s="154"/>
      <c r="E257" s="155"/>
      <c r="F257" s="152"/>
      <c r="G257" s="152"/>
      <c r="H257" s="152"/>
      <c r="I257" s="152"/>
      <c r="J257" s="152"/>
      <c r="K257" s="152"/>
      <c r="L257" s="152"/>
      <c r="M257" s="152"/>
      <c r="N257" s="151"/>
      <c r="O257" s="151"/>
      <c r="P257" s="151"/>
      <c r="Q257" s="151"/>
      <c r="R257" s="152"/>
      <c r="S257" s="152"/>
      <c r="T257" s="152"/>
      <c r="U257" s="152"/>
      <c r="V257" s="152"/>
      <c r="W257" s="152"/>
      <c r="X257" s="152"/>
      <c r="Y257" s="152"/>
      <c r="Z257" s="141"/>
      <c r="AA257" s="141"/>
      <c r="AB257" s="141"/>
      <c r="AC257" s="141"/>
      <c r="AD257" s="141"/>
      <c r="AE257" s="141"/>
      <c r="AF257" s="141"/>
      <c r="AG257" s="141" t="s">
        <v>241</v>
      </c>
      <c r="AH257" s="141">
        <v>0</v>
      </c>
      <c r="AI257" s="141"/>
      <c r="AJ257" s="141"/>
      <c r="AK257" s="141"/>
      <c r="AL257" s="141"/>
      <c r="AM257" s="141"/>
      <c r="AN257" s="141"/>
      <c r="AO257" s="141"/>
      <c r="AP257" s="141"/>
      <c r="AQ257" s="141"/>
      <c r="AR257" s="141"/>
      <c r="AS257" s="141"/>
      <c r="AT257" s="141"/>
      <c r="AU257" s="141"/>
      <c r="AV257" s="141"/>
      <c r="AW257" s="141"/>
      <c r="AX257" s="141"/>
      <c r="AY257" s="141"/>
      <c r="AZ257" s="141"/>
      <c r="BA257" s="141"/>
      <c r="BB257" s="141"/>
      <c r="BC257" s="141"/>
      <c r="BD257" s="141"/>
      <c r="BE257" s="141"/>
      <c r="BF257" s="141"/>
      <c r="BG257" s="141"/>
      <c r="BH257" s="141"/>
    </row>
    <row r="258" spans="1:60" outlineLevel="3" x14ac:dyDescent="0.2">
      <c r="A258" s="148"/>
      <c r="B258" s="149"/>
      <c r="C258" s="182" t="s">
        <v>1452</v>
      </c>
      <c r="D258" s="154"/>
      <c r="E258" s="155">
        <v>11.75</v>
      </c>
      <c r="F258" s="152"/>
      <c r="G258" s="152"/>
      <c r="H258" s="152"/>
      <c r="I258" s="152"/>
      <c r="J258" s="152"/>
      <c r="K258" s="152"/>
      <c r="L258" s="152"/>
      <c r="M258" s="152"/>
      <c r="N258" s="151"/>
      <c r="O258" s="151"/>
      <c r="P258" s="151"/>
      <c r="Q258" s="151"/>
      <c r="R258" s="152"/>
      <c r="S258" s="152"/>
      <c r="T258" s="152"/>
      <c r="U258" s="152"/>
      <c r="V258" s="152"/>
      <c r="W258" s="152"/>
      <c r="X258" s="152"/>
      <c r="Y258" s="152"/>
      <c r="Z258" s="141"/>
      <c r="AA258" s="141"/>
      <c r="AB258" s="141"/>
      <c r="AC258" s="141"/>
      <c r="AD258" s="141"/>
      <c r="AE258" s="141"/>
      <c r="AF258" s="141"/>
      <c r="AG258" s="141" t="s">
        <v>241</v>
      </c>
      <c r="AH258" s="141">
        <v>0</v>
      </c>
      <c r="AI258" s="141"/>
      <c r="AJ258" s="141"/>
      <c r="AK258" s="141"/>
      <c r="AL258" s="141"/>
      <c r="AM258" s="141"/>
      <c r="AN258" s="141"/>
      <c r="AO258" s="141"/>
      <c r="AP258" s="141"/>
      <c r="AQ258" s="141"/>
      <c r="AR258" s="141"/>
      <c r="AS258" s="141"/>
      <c r="AT258" s="141"/>
      <c r="AU258" s="141"/>
      <c r="AV258" s="141"/>
      <c r="AW258" s="141"/>
      <c r="AX258" s="141"/>
      <c r="AY258" s="141"/>
      <c r="AZ258" s="141"/>
      <c r="BA258" s="141"/>
      <c r="BB258" s="141"/>
      <c r="BC258" s="141"/>
      <c r="BD258" s="141"/>
      <c r="BE258" s="141"/>
      <c r="BF258" s="141"/>
      <c r="BG258" s="141"/>
      <c r="BH258" s="141"/>
    </row>
    <row r="259" spans="1:60" outlineLevel="3" x14ac:dyDescent="0.2">
      <c r="A259" s="148"/>
      <c r="B259" s="149"/>
      <c r="C259" s="182" t="s">
        <v>1453</v>
      </c>
      <c r="D259" s="154"/>
      <c r="E259" s="155">
        <v>5.0054999999999996</v>
      </c>
      <c r="F259" s="152"/>
      <c r="G259" s="152"/>
      <c r="H259" s="152"/>
      <c r="I259" s="152"/>
      <c r="J259" s="152"/>
      <c r="K259" s="152"/>
      <c r="L259" s="152"/>
      <c r="M259" s="152"/>
      <c r="N259" s="151"/>
      <c r="O259" s="151"/>
      <c r="P259" s="151"/>
      <c r="Q259" s="151"/>
      <c r="R259" s="152"/>
      <c r="S259" s="152"/>
      <c r="T259" s="152"/>
      <c r="U259" s="152"/>
      <c r="V259" s="152"/>
      <c r="W259" s="152"/>
      <c r="X259" s="152"/>
      <c r="Y259" s="152"/>
      <c r="Z259" s="141"/>
      <c r="AA259" s="141"/>
      <c r="AB259" s="141"/>
      <c r="AC259" s="141"/>
      <c r="AD259" s="141"/>
      <c r="AE259" s="141"/>
      <c r="AF259" s="141"/>
      <c r="AG259" s="141" t="s">
        <v>241</v>
      </c>
      <c r="AH259" s="141">
        <v>0</v>
      </c>
      <c r="AI259" s="141"/>
      <c r="AJ259" s="141"/>
      <c r="AK259" s="141"/>
      <c r="AL259" s="141"/>
      <c r="AM259" s="141"/>
      <c r="AN259" s="141"/>
      <c r="AO259" s="141"/>
      <c r="AP259" s="141"/>
      <c r="AQ259" s="141"/>
      <c r="AR259" s="141"/>
      <c r="AS259" s="141"/>
      <c r="AT259" s="141"/>
      <c r="AU259" s="141"/>
      <c r="AV259" s="141"/>
      <c r="AW259" s="141"/>
      <c r="AX259" s="141"/>
      <c r="AY259" s="141"/>
      <c r="AZ259" s="141"/>
      <c r="BA259" s="141"/>
      <c r="BB259" s="141"/>
      <c r="BC259" s="141"/>
      <c r="BD259" s="141"/>
      <c r="BE259" s="141"/>
      <c r="BF259" s="141"/>
      <c r="BG259" s="141"/>
      <c r="BH259" s="141"/>
    </row>
    <row r="260" spans="1:60" outlineLevel="3" x14ac:dyDescent="0.2">
      <c r="A260" s="148"/>
      <c r="B260" s="149"/>
      <c r="C260" s="182" t="s">
        <v>1454</v>
      </c>
      <c r="D260" s="154"/>
      <c r="E260" s="155">
        <v>6.22</v>
      </c>
      <c r="F260" s="152"/>
      <c r="G260" s="152"/>
      <c r="H260" s="152"/>
      <c r="I260" s="152"/>
      <c r="J260" s="152"/>
      <c r="K260" s="152"/>
      <c r="L260" s="152"/>
      <c r="M260" s="152"/>
      <c r="N260" s="151"/>
      <c r="O260" s="151"/>
      <c r="P260" s="151"/>
      <c r="Q260" s="151"/>
      <c r="R260" s="152"/>
      <c r="S260" s="152"/>
      <c r="T260" s="152"/>
      <c r="U260" s="152"/>
      <c r="V260" s="152"/>
      <c r="W260" s="152"/>
      <c r="X260" s="152"/>
      <c r="Y260" s="152"/>
      <c r="Z260" s="141"/>
      <c r="AA260" s="141"/>
      <c r="AB260" s="141"/>
      <c r="AC260" s="141"/>
      <c r="AD260" s="141"/>
      <c r="AE260" s="141"/>
      <c r="AF260" s="141"/>
      <c r="AG260" s="141" t="s">
        <v>241</v>
      </c>
      <c r="AH260" s="141">
        <v>0</v>
      </c>
      <c r="AI260" s="141"/>
      <c r="AJ260" s="141"/>
      <c r="AK260" s="141"/>
      <c r="AL260" s="141"/>
      <c r="AM260" s="141"/>
      <c r="AN260" s="141"/>
      <c r="AO260" s="141"/>
      <c r="AP260" s="141"/>
      <c r="AQ260" s="141"/>
      <c r="AR260" s="141"/>
      <c r="AS260" s="141"/>
      <c r="AT260" s="141"/>
      <c r="AU260" s="141"/>
      <c r="AV260" s="141"/>
      <c r="AW260" s="141"/>
      <c r="AX260" s="141"/>
      <c r="AY260" s="141"/>
      <c r="AZ260" s="141"/>
      <c r="BA260" s="141"/>
      <c r="BB260" s="141"/>
      <c r="BC260" s="141"/>
      <c r="BD260" s="141"/>
      <c r="BE260" s="141"/>
      <c r="BF260" s="141"/>
      <c r="BG260" s="141"/>
      <c r="BH260" s="141"/>
    </row>
    <row r="261" spans="1:60" outlineLevel="3" x14ac:dyDescent="0.2">
      <c r="A261" s="148"/>
      <c r="B261" s="149"/>
      <c r="C261" s="182" t="s">
        <v>1455</v>
      </c>
      <c r="D261" s="154"/>
      <c r="E261" s="155">
        <v>2.6680000000000001</v>
      </c>
      <c r="F261" s="152"/>
      <c r="G261" s="152"/>
      <c r="H261" s="152"/>
      <c r="I261" s="152"/>
      <c r="J261" s="152"/>
      <c r="K261" s="152"/>
      <c r="L261" s="152"/>
      <c r="M261" s="152"/>
      <c r="N261" s="151"/>
      <c r="O261" s="151"/>
      <c r="P261" s="151"/>
      <c r="Q261" s="151"/>
      <c r="R261" s="152"/>
      <c r="S261" s="152"/>
      <c r="T261" s="152"/>
      <c r="U261" s="152"/>
      <c r="V261" s="152"/>
      <c r="W261" s="152"/>
      <c r="X261" s="152"/>
      <c r="Y261" s="152"/>
      <c r="Z261" s="141"/>
      <c r="AA261" s="141"/>
      <c r="AB261" s="141"/>
      <c r="AC261" s="141"/>
      <c r="AD261" s="141"/>
      <c r="AE261" s="141"/>
      <c r="AF261" s="141"/>
      <c r="AG261" s="141" t="s">
        <v>241</v>
      </c>
      <c r="AH261" s="141">
        <v>0</v>
      </c>
      <c r="AI261" s="141"/>
      <c r="AJ261" s="141"/>
      <c r="AK261" s="141"/>
      <c r="AL261" s="141"/>
      <c r="AM261" s="141"/>
      <c r="AN261" s="141"/>
      <c r="AO261" s="141"/>
      <c r="AP261" s="141"/>
      <c r="AQ261" s="141"/>
      <c r="AR261" s="141"/>
      <c r="AS261" s="141"/>
      <c r="AT261" s="141"/>
      <c r="AU261" s="141"/>
      <c r="AV261" s="141"/>
      <c r="AW261" s="141"/>
      <c r="AX261" s="141"/>
      <c r="AY261" s="141"/>
      <c r="AZ261" s="141"/>
      <c r="BA261" s="141"/>
      <c r="BB261" s="141"/>
      <c r="BC261" s="141"/>
      <c r="BD261" s="141"/>
      <c r="BE261" s="141"/>
      <c r="BF261" s="141"/>
      <c r="BG261" s="141"/>
      <c r="BH261" s="141"/>
    </row>
    <row r="262" spans="1:60" outlineLevel="3" x14ac:dyDescent="0.2">
      <c r="A262" s="148"/>
      <c r="B262" s="149"/>
      <c r="C262" s="182" t="s">
        <v>1456</v>
      </c>
      <c r="D262" s="154"/>
      <c r="E262" s="155">
        <v>1.1200000000000001</v>
      </c>
      <c r="F262" s="152"/>
      <c r="G262" s="152"/>
      <c r="H262" s="152"/>
      <c r="I262" s="152"/>
      <c r="J262" s="152"/>
      <c r="K262" s="152"/>
      <c r="L262" s="152"/>
      <c r="M262" s="152"/>
      <c r="N262" s="151"/>
      <c r="O262" s="151"/>
      <c r="P262" s="151"/>
      <c r="Q262" s="151"/>
      <c r="R262" s="152"/>
      <c r="S262" s="152"/>
      <c r="T262" s="152"/>
      <c r="U262" s="152"/>
      <c r="V262" s="152"/>
      <c r="W262" s="152"/>
      <c r="X262" s="152"/>
      <c r="Y262" s="152"/>
      <c r="Z262" s="141"/>
      <c r="AA262" s="141"/>
      <c r="AB262" s="141"/>
      <c r="AC262" s="141"/>
      <c r="AD262" s="141"/>
      <c r="AE262" s="141"/>
      <c r="AF262" s="141"/>
      <c r="AG262" s="141" t="s">
        <v>241</v>
      </c>
      <c r="AH262" s="141">
        <v>0</v>
      </c>
      <c r="AI262" s="141"/>
      <c r="AJ262" s="141"/>
      <c r="AK262" s="141"/>
      <c r="AL262" s="141"/>
      <c r="AM262" s="141"/>
      <c r="AN262" s="141"/>
      <c r="AO262" s="141"/>
      <c r="AP262" s="141"/>
      <c r="AQ262" s="141"/>
      <c r="AR262" s="141"/>
      <c r="AS262" s="141"/>
      <c r="AT262" s="141"/>
      <c r="AU262" s="141"/>
      <c r="AV262" s="141"/>
      <c r="AW262" s="141"/>
      <c r="AX262" s="141"/>
      <c r="AY262" s="141"/>
      <c r="AZ262" s="141"/>
      <c r="BA262" s="141"/>
      <c r="BB262" s="141"/>
      <c r="BC262" s="141"/>
      <c r="BD262" s="141"/>
      <c r="BE262" s="141"/>
      <c r="BF262" s="141"/>
      <c r="BG262" s="141"/>
      <c r="BH262" s="141"/>
    </row>
    <row r="263" spans="1:60" outlineLevel="3" x14ac:dyDescent="0.2">
      <c r="A263" s="148"/>
      <c r="B263" s="149"/>
      <c r="C263" s="182" t="s">
        <v>1457</v>
      </c>
      <c r="D263" s="154"/>
      <c r="E263" s="155">
        <v>0.28799999999999998</v>
      </c>
      <c r="F263" s="152"/>
      <c r="G263" s="152"/>
      <c r="H263" s="152"/>
      <c r="I263" s="152"/>
      <c r="J263" s="152"/>
      <c r="K263" s="152"/>
      <c r="L263" s="152"/>
      <c r="M263" s="152"/>
      <c r="N263" s="151"/>
      <c r="O263" s="151"/>
      <c r="P263" s="151"/>
      <c r="Q263" s="151"/>
      <c r="R263" s="152"/>
      <c r="S263" s="152"/>
      <c r="T263" s="152"/>
      <c r="U263" s="152"/>
      <c r="V263" s="152"/>
      <c r="W263" s="152"/>
      <c r="X263" s="152"/>
      <c r="Y263" s="152"/>
      <c r="Z263" s="141"/>
      <c r="AA263" s="141"/>
      <c r="AB263" s="141"/>
      <c r="AC263" s="141"/>
      <c r="AD263" s="141"/>
      <c r="AE263" s="141"/>
      <c r="AF263" s="141"/>
      <c r="AG263" s="141" t="s">
        <v>241</v>
      </c>
      <c r="AH263" s="141">
        <v>0</v>
      </c>
      <c r="AI263" s="141"/>
      <c r="AJ263" s="141"/>
      <c r="AK263" s="141"/>
      <c r="AL263" s="141"/>
      <c r="AM263" s="141"/>
      <c r="AN263" s="141"/>
      <c r="AO263" s="141"/>
      <c r="AP263" s="141"/>
      <c r="AQ263" s="141"/>
      <c r="AR263" s="141"/>
      <c r="AS263" s="141"/>
      <c r="AT263" s="141"/>
      <c r="AU263" s="141"/>
      <c r="AV263" s="141"/>
      <c r="AW263" s="141"/>
      <c r="AX263" s="141"/>
      <c r="AY263" s="141"/>
      <c r="AZ263" s="141"/>
      <c r="BA263" s="141"/>
      <c r="BB263" s="141"/>
      <c r="BC263" s="141"/>
      <c r="BD263" s="141"/>
      <c r="BE263" s="141"/>
      <c r="BF263" s="141"/>
      <c r="BG263" s="141"/>
      <c r="BH263" s="141"/>
    </row>
    <row r="264" spans="1:60" outlineLevel="3" x14ac:dyDescent="0.2">
      <c r="A264" s="148"/>
      <c r="B264" s="149"/>
      <c r="C264" s="182" t="s">
        <v>1458</v>
      </c>
      <c r="D264" s="154"/>
      <c r="E264" s="155">
        <v>1.575</v>
      </c>
      <c r="F264" s="152"/>
      <c r="G264" s="152"/>
      <c r="H264" s="152"/>
      <c r="I264" s="152"/>
      <c r="J264" s="152"/>
      <c r="K264" s="152"/>
      <c r="L264" s="152"/>
      <c r="M264" s="152"/>
      <c r="N264" s="151"/>
      <c r="O264" s="151"/>
      <c r="P264" s="151"/>
      <c r="Q264" s="151"/>
      <c r="R264" s="152"/>
      <c r="S264" s="152"/>
      <c r="T264" s="152"/>
      <c r="U264" s="152"/>
      <c r="V264" s="152"/>
      <c r="W264" s="152"/>
      <c r="X264" s="152"/>
      <c r="Y264" s="152"/>
      <c r="Z264" s="141"/>
      <c r="AA264" s="141"/>
      <c r="AB264" s="141"/>
      <c r="AC264" s="141"/>
      <c r="AD264" s="141"/>
      <c r="AE264" s="141"/>
      <c r="AF264" s="141"/>
      <c r="AG264" s="141" t="s">
        <v>241</v>
      </c>
      <c r="AH264" s="141">
        <v>0</v>
      </c>
      <c r="AI264" s="141"/>
      <c r="AJ264" s="141"/>
      <c r="AK264" s="141"/>
      <c r="AL264" s="141"/>
      <c r="AM264" s="141"/>
      <c r="AN264" s="141"/>
      <c r="AO264" s="141"/>
      <c r="AP264" s="141"/>
      <c r="AQ264" s="141"/>
      <c r="AR264" s="141"/>
      <c r="AS264" s="141"/>
      <c r="AT264" s="141"/>
      <c r="AU264" s="141"/>
      <c r="AV264" s="141"/>
      <c r="AW264" s="141"/>
      <c r="AX264" s="141"/>
      <c r="AY264" s="141"/>
      <c r="AZ264" s="141"/>
      <c r="BA264" s="141"/>
      <c r="BB264" s="141"/>
      <c r="BC264" s="141"/>
      <c r="BD264" s="141"/>
      <c r="BE264" s="141"/>
      <c r="BF264" s="141"/>
      <c r="BG264" s="141"/>
      <c r="BH264" s="141"/>
    </row>
    <row r="265" spans="1:60" outlineLevel="3" x14ac:dyDescent="0.2">
      <c r="A265" s="148"/>
      <c r="B265" s="149"/>
      <c r="C265" s="182" t="s">
        <v>1459</v>
      </c>
      <c r="D265" s="154"/>
      <c r="E265" s="155">
        <v>0.875</v>
      </c>
      <c r="F265" s="152"/>
      <c r="G265" s="152"/>
      <c r="H265" s="152"/>
      <c r="I265" s="152"/>
      <c r="J265" s="152"/>
      <c r="K265" s="152"/>
      <c r="L265" s="152"/>
      <c r="M265" s="152"/>
      <c r="N265" s="151"/>
      <c r="O265" s="151"/>
      <c r="P265" s="151"/>
      <c r="Q265" s="151"/>
      <c r="R265" s="152"/>
      <c r="S265" s="152"/>
      <c r="T265" s="152"/>
      <c r="U265" s="152"/>
      <c r="V265" s="152"/>
      <c r="W265" s="152"/>
      <c r="X265" s="152"/>
      <c r="Y265" s="152"/>
      <c r="Z265" s="141"/>
      <c r="AA265" s="141"/>
      <c r="AB265" s="141"/>
      <c r="AC265" s="141"/>
      <c r="AD265" s="141"/>
      <c r="AE265" s="141"/>
      <c r="AF265" s="141"/>
      <c r="AG265" s="141" t="s">
        <v>241</v>
      </c>
      <c r="AH265" s="141">
        <v>0</v>
      </c>
      <c r="AI265" s="141"/>
      <c r="AJ265" s="141"/>
      <c r="AK265" s="141"/>
      <c r="AL265" s="141"/>
      <c r="AM265" s="141"/>
      <c r="AN265" s="141"/>
      <c r="AO265" s="141"/>
      <c r="AP265" s="141"/>
      <c r="AQ265" s="141"/>
      <c r="AR265" s="141"/>
      <c r="AS265" s="141"/>
      <c r="AT265" s="141"/>
      <c r="AU265" s="141"/>
      <c r="AV265" s="141"/>
      <c r="AW265" s="141"/>
      <c r="AX265" s="141"/>
      <c r="AY265" s="141"/>
      <c r="AZ265" s="141"/>
      <c r="BA265" s="141"/>
      <c r="BB265" s="141"/>
      <c r="BC265" s="141"/>
      <c r="BD265" s="141"/>
      <c r="BE265" s="141"/>
      <c r="BF265" s="141"/>
      <c r="BG265" s="141"/>
      <c r="BH265" s="141"/>
    </row>
    <row r="266" spans="1:60" outlineLevel="3" x14ac:dyDescent="0.2">
      <c r="A266" s="148"/>
      <c r="B266" s="149"/>
      <c r="C266" s="190" t="s">
        <v>1325</v>
      </c>
      <c r="D266" s="188"/>
      <c r="E266" s="189">
        <v>29.5015</v>
      </c>
      <c r="F266" s="152"/>
      <c r="G266" s="152"/>
      <c r="H266" s="152"/>
      <c r="I266" s="152"/>
      <c r="J266" s="152"/>
      <c r="K266" s="152"/>
      <c r="L266" s="152"/>
      <c r="M266" s="152"/>
      <c r="N266" s="151"/>
      <c r="O266" s="151"/>
      <c r="P266" s="151"/>
      <c r="Q266" s="151"/>
      <c r="R266" s="152"/>
      <c r="S266" s="152"/>
      <c r="T266" s="152"/>
      <c r="U266" s="152"/>
      <c r="V266" s="152"/>
      <c r="W266" s="152"/>
      <c r="X266" s="152"/>
      <c r="Y266" s="152"/>
      <c r="Z266" s="141"/>
      <c r="AA266" s="141"/>
      <c r="AB266" s="141"/>
      <c r="AC266" s="141"/>
      <c r="AD266" s="141"/>
      <c r="AE266" s="141"/>
      <c r="AF266" s="141"/>
      <c r="AG266" s="141" t="s">
        <v>241</v>
      </c>
      <c r="AH266" s="141">
        <v>1</v>
      </c>
      <c r="AI266" s="141"/>
      <c r="AJ266" s="141"/>
      <c r="AK266" s="141"/>
      <c r="AL266" s="141"/>
      <c r="AM266" s="141"/>
      <c r="AN266" s="141"/>
      <c r="AO266" s="141"/>
      <c r="AP266" s="141"/>
      <c r="AQ266" s="141"/>
      <c r="AR266" s="141"/>
      <c r="AS266" s="141"/>
      <c r="AT266" s="141"/>
      <c r="AU266" s="141"/>
      <c r="AV266" s="141"/>
      <c r="AW266" s="141"/>
      <c r="AX266" s="141"/>
      <c r="AY266" s="141"/>
      <c r="AZ266" s="141"/>
      <c r="BA266" s="141"/>
      <c r="BB266" s="141"/>
      <c r="BC266" s="141"/>
      <c r="BD266" s="141"/>
      <c r="BE266" s="141"/>
      <c r="BF266" s="141"/>
      <c r="BG266" s="141"/>
      <c r="BH266" s="141"/>
    </row>
    <row r="267" spans="1:60" ht="22.5" outlineLevel="1" x14ac:dyDescent="0.2">
      <c r="A267" s="164">
        <v>35</v>
      </c>
      <c r="B267" s="165" t="s">
        <v>1460</v>
      </c>
      <c r="C267" s="181" t="s">
        <v>1461</v>
      </c>
      <c r="D267" s="166" t="s">
        <v>283</v>
      </c>
      <c r="E267" s="167">
        <v>1296.498</v>
      </c>
      <c r="F267" s="168"/>
      <c r="G267" s="169">
        <f>ROUND(E267*F267,2)</f>
        <v>0</v>
      </c>
      <c r="H267" s="168"/>
      <c r="I267" s="169">
        <f>ROUND(E267*H267,2)</f>
        <v>0</v>
      </c>
      <c r="J267" s="168"/>
      <c r="K267" s="169">
        <f>ROUND(E267*J267,2)</f>
        <v>0</v>
      </c>
      <c r="L267" s="169">
        <v>21</v>
      </c>
      <c r="M267" s="169">
        <f>G267*(1+L267/100)</f>
        <v>0</v>
      </c>
      <c r="N267" s="167">
        <v>6.6030000000000005E-2</v>
      </c>
      <c r="O267" s="167">
        <f>ROUND(E267*N267,2)</f>
        <v>85.61</v>
      </c>
      <c r="P267" s="167">
        <v>0</v>
      </c>
      <c r="Q267" s="167">
        <f>ROUND(E267*P267,2)</f>
        <v>0</v>
      </c>
      <c r="R267" s="169" t="s">
        <v>322</v>
      </c>
      <c r="S267" s="169" t="s">
        <v>234</v>
      </c>
      <c r="T267" s="170" t="s">
        <v>234</v>
      </c>
      <c r="U267" s="152">
        <v>1.72</v>
      </c>
      <c r="V267" s="152">
        <f>ROUND(E267*U267,2)</f>
        <v>2229.98</v>
      </c>
      <c r="W267" s="152"/>
      <c r="X267" s="152" t="s">
        <v>285</v>
      </c>
      <c r="Y267" s="152" t="s">
        <v>236</v>
      </c>
      <c r="Z267" s="141"/>
      <c r="AA267" s="141"/>
      <c r="AB267" s="141"/>
      <c r="AC267" s="141"/>
      <c r="AD267" s="141"/>
      <c r="AE267" s="141"/>
      <c r="AF267" s="141"/>
      <c r="AG267" s="141" t="s">
        <v>286</v>
      </c>
      <c r="AH267" s="141"/>
      <c r="AI267" s="141"/>
      <c r="AJ267" s="141"/>
      <c r="AK267" s="141"/>
      <c r="AL267" s="141"/>
      <c r="AM267" s="141"/>
      <c r="AN267" s="141"/>
      <c r="AO267" s="141"/>
      <c r="AP267" s="141"/>
      <c r="AQ267" s="141"/>
      <c r="AR267" s="141"/>
      <c r="AS267" s="141"/>
      <c r="AT267" s="141"/>
      <c r="AU267" s="141"/>
      <c r="AV267" s="141"/>
      <c r="AW267" s="141"/>
      <c r="AX267" s="141"/>
      <c r="AY267" s="141"/>
      <c r="AZ267" s="141"/>
      <c r="BA267" s="141"/>
      <c r="BB267" s="141"/>
      <c r="BC267" s="141"/>
      <c r="BD267" s="141"/>
      <c r="BE267" s="141"/>
      <c r="BF267" s="141"/>
      <c r="BG267" s="141"/>
      <c r="BH267" s="141"/>
    </row>
    <row r="268" spans="1:60" outlineLevel="2" x14ac:dyDescent="0.2">
      <c r="A268" s="148"/>
      <c r="B268" s="149"/>
      <c r="C268" s="265" t="s">
        <v>1462</v>
      </c>
      <c r="D268" s="266"/>
      <c r="E268" s="266"/>
      <c r="F268" s="266"/>
      <c r="G268" s="266"/>
      <c r="H268" s="152"/>
      <c r="I268" s="152"/>
      <c r="J268" s="152"/>
      <c r="K268" s="152"/>
      <c r="L268" s="152"/>
      <c r="M268" s="152"/>
      <c r="N268" s="151"/>
      <c r="O268" s="151"/>
      <c r="P268" s="151"/>
      <c r="Q268" s="151"/>
      <c r="R268" s="152"/>
      <c r="S268" s="152"/>
      <c r="T268" s="152"/>
      <c r="U268" s="152"/>
      <c r="V268" s="152"/>
      <c r="W268" s="152"/>
      <c r="X268" s="152"/>
      <c r="Y268" s="152"/>
      <c r="Z268" s="141"/>
      <c r="AA268" s="141"/>
      <c r="AB268" s="141"/>
      <c r="AC268" s="141"/>
      <c r="AD268" s="141"/>
      <c r="AE268" s="141"/>
      <c r="AF268" s="141"/>
      <c r="AG268" s="141" t="s">
        <v>239</v>
      </c>
      <c r="AH268" s="141"/>
      <c r="AI268" s="141"/>
      <c r="AJ268" s="141"/>
      <c r="AK268" s="141"/>
      <c r="AL268" s="141"/>
      <c r="AM268" s="141"/>
      <c r="AN268" s="141"/>
      <c r="AO268" s="141"/>
      <c r="AP268" s="141"/>
      <c r="AQ268" s="141"/>
      <c r="AR268" s="141"/>
      <c r="AS268" s="141"/>
      <c r="AT268" s="141"/>
      <c r="AU268" s="141"/>
      <c r="AV268" s="141"/>
      <c r="AW268" s="141"/>
      <c r="AX268" s="141"/>
      <c r="AY268" s="141"/>
      <c r="AZ268" s="141"/>
      <c r="BA268" s="141"/>
      <c r="BB268" s="141"/>
      <c r="BC268" s="141"/>
      <c r="BD268" s="141"/>
      <c r="BE268" s="141"/>
      <c r="BF268" s="141"/>
      <c r="BG268" s="141"/>
      <c r="BH268" s="141"/>
    </row>
    <row r="269" spans="1:60" outlineLevel="2" x14ac:dyDescent="0.2">
      <c r="A269" s="148"/>
      <c r="B269" s="149"/>
      <c r="C269" s="182" t="s">
        <v>1300</v>
      </c>
      <c r="D269" s="154"/>
      <c r="E269" s="155"/>
      <c r="F269" s="152"/>
      <c r="G269" s="152"/>
      <c r="H269" s="152"/>
      <c r="I269" s="152"/>
      <c r="J269" s="152"/>
      <c r="K269" s="152"/>
      <c r="L269" s="152"/>
      <c r="M269" s="152"/>
      <c r="N269" s="151"/>
      <c r="O269" s="151"/>
      <c r="P269" s="151"/>
      <c r="Q269" s="151"/>
      <c r="R269" s="152"/>
      <c r="S269" s="152"/>
      <c r="T269" s="152"/>
      <c r="U269" s="152"/>
      <c r="V269" s="152"/>
      <c r="W269" s="152"/>
      <c r="X269" s="152"/>
      <c r="Y269" s="152"/>
      <c r="Z269" s="141"/>
      <c r="AA269" s="141"/>
      <c r="AB269" s="141"/>
      <c r="AC269" s="141"/>
      <c r="AD269" s="141"/>
      <c r="AE269" s="141"/>
      <c r="AF269" s="141"/>
      <c r="AG269" s="141" t="s">
        <v>241</v>
      </c>
      <c r="AH269" s="141">
        <v>0</v>
      </c>
      <c r="AI269" s="141"/>
      <c r="AJ269" s="141"/>
      <c r="AK269" s="141"/>
      <c r="AL269" s="141"/>
      <c r="AM269" s="141"/>
      <c r="AN269" s="141"/>
      <c r="AO269" s="141"/>
      <c r="AP269" s="141"/>
      <c r="AQ269" s="141"/>
      <c r="AR269" s="141"/>
      <c r="AS269" s="141"/>
      <c r="AT269" s="141"/>
      <c r="AU269" s="141"/>
      <c r="AV269" s="141"/>
      <c r="AW269" s="141"/>
      <c r="AX269" s="141"/>
      <c r="AY269" s="141"/>
      <c r="AZ269" s="141"/>
      <c r="BA269" s="141"/>
      <c r="BB269" s="141"/>
      <c r="BC269" s="141"/>
      <c r="BD269" s="141"/>
      <c r="BE269" s="141"/>
      <c r="BF269" s="141"/>
      <c r="BG269" s="141"/>
      <c r="BH269" s="141"/>
    </row>
    <row r="270" spans="1:60" outlineLevel="3" x14ac:dyDescent="0.2">
      <c r="A270" s="148"/>
      <c r="B270" s="149"/>
      <c r="C270" s="182" t="s">
        <v>1312</v>
      </c>
      <c r="D270" s="154"/>
      <c r="E270" s="155"/>
      <c r="F270" s="152"/>
      <c r="G270" s="152"/>
      <c r="H270" s="152"/>
      <c r="I270" s="152"/>
      <c r="J270" s="152"/>
      <c r="K270" s="152"/>
      <c r="L270" s="152"/>
      <c r="M270" s="152"/>
      <c r="N270" s="151"/>
      <c r="O270" s="151"/>
      <c r="P270" s="151"/>
      <c r="Q270" s="151"/>
      <c r="R270" s="152"/>
      <c r="S270" s="152"/>
      <c r="T270" s="152"/>
      <c r="U270" s="152"/>
      <c r="V270" s="152"/>
      <c r="W270" s="152"/>
      <c r="X270" s="152"/>
      <c r="Y270" s="152"/>
      <c r="Z270" s="141"/>
      <c r="AA270" s="141"/>
      <c r="AB270" s="141"/>
      <c r="AC270" s="141"/>
      <c r="AD270" s="141"/>
      <c r="AE270" s="141"/>
      <c r="AF270" s="141"/>
      <c r="AG270" s="141" t="s">
        <v>241</v>
      </c>
      <c r="AH270" s="141">
        <v>0</v>
      </c>
      <c r="AI270" s="141"/>
      <c r="AJ270" s="141"/>
      <c r="AK270" s="141"/>
      <c r="AL270" s="141"/>
      <c r="AM270" s="141"/>
      <c r="AN270" s="141"/>
      <c r="AO270" s="141"/>
      <c r="AP270" s="141"/>
      <c r="AQ270" s="141"/>
      <c r="AR270" s="141"/>
      <c r="AS270" s="141"/>
      <c r="AT270" s="141"/>
      <c r="AU270" s="141"/>
      <c r="AV270" s="141"/>
      <c r="AW270" s="141"/>
      <c r="AX270" s="141"/>
      <c r="AY270" s="141"/>
      <c r="AZ270" s="141"/>
      <c r="BA270" s="141"/>
      <c r="BB270" s="141"/>
      <c r="BC270" s="141"/>
      <c r="BD270" s="141"/>
      <c r="BE270" s="141"/>
      <c r="BF270" s="141"/>
      <c r="BG270" s="141"/>
      <c r="BH270" s="141"/>
    </row>
    <row r="271" spans="1:60" outlineLevel="3" x14ac:dyDescent="0.2">
      <c r="A271" s="148"/>
      <c r="B271" s="149"/>
      <c r="C271" s="182" t="s">
        <v>1463</v>
      </c>
      <c r="D271" s="154"/>
      <c r="E271" s="155"/>
      <c r="F271" s="152"/>
      <c r="G271" s="152"/>
      <c r="H271" s="152"/>
      <c r="I271" s="152"/>
      <c r="J271" s="152"/>
      <c r="K271" s="152"/>
      <c r="L271" s="152"/>
      <c r="M271" s="152"/>
      <c r="N271" s="151"/>
      <c r="O271" s="151"/>
      <c r="P271" s="151"/>
      <c r="Q271" s="151"/>
      <c r="R271" s="152"/>
      <c r="S271" s="152"/>
      <c r="T271" s="152"/>
      <c r="U271" s="152"/>
      <c r="V271" s="152"/>
      <c r="W271" s="152"/>
      <c r="X271" s="152"/>
      <c r="Y271" s="152"/>
      <c r="Z271" s="141"/>
      <c r="AA271" s="141"/>
      <c r="AB271" s="141"/>
      <c r="AC271" s="141"/>
      <c r="AD271" s="141"/>
      <c r="AE271" s="141"/>
      <c r="AF271" s="141"/>
      <c r="AG271" s="141" t="s">
        <v>241</v>
      </c>
      <c r="AH271" s="141">
        <v>0</v>
      </c>
      <c r="AI271" s="141"/>
      <c r="AJ271" s="141"/>
      <c r="AK271" s="141"/>
      <c r="AL271" s="141"/>
      <c r="AM271" s="141"/>
      <c r="AN271" s="141"/>
      <c r="AO271" s="141"/>
      <c r="AP271" s="141"/>
      <c r="AQ271" s="141"/>
      <c r="AR271" s="141"/>
      <c r="AS271" s="141"/>
      <c r="AT271" s="141"/>
      <c r="AU271" s="141"/>
      <c r="AV271" s="141"/>
      <c r="AW271" s="141"/>
      <c r="AX271" s="141"/>
      <c r="AY271" s="141"/>
      <c r="AZ271" s="141"/>
      <c r="BA271" s="141"/>
      <c r="BB271" s="141"/>
      <c r="BC271" s="141"/>
      <c r="BD271" s="141"/>
      <c r="BE271" s="141"/>
      <c r="BF271" s="141"/>
      <c r="BG271" s="141"/>
      <c r="BH271" s="141"/>
    </row>
    <row r="272" spans="1:60" outlineLevel="3" x14ac:dyDescent="0.2">
      <c r="A272" s="148"/>
      <c r="B272" s="149"/>
      <c r="C272" s="182" t="s">
        <v>1464</v>
      </c>
      <c r="D272" s="154"/>
      <c r="E272" s="155">
        <v>620.4</v>
      </c>
      <c r="F272" s="152"/>
      <c r="G272" s="152"/>
      <c r="H272" s="152"/>
      <c r="I272" s="152"/>
      <c r="J272" s="152"/>
      <c r="K272" s="152"/>
      <c r="L272" s="152"/>
      <c r="M272" s="152"/>
      <c r="N272" s="151"/>
      <c r="O272" s="151"/>
      <c r="P272" s="151"/>
      <c r="Q272" s="151"/>
      <c r="R272" s="152"/>
      <c r="S272" s="152"/>
      <c r="T272" s="152"/>
      <c r="U272" s="152"/>
      <c r="V272" s="152"/>
      <c r="W272" s="152"/>
      <c r="X272" s="152"/>
      <c r="Y272" s="152"/>
      <c r="Z272" s="141"/>
      <c r="AA272" s="141"/>
      <c r="AB272" s="141"/>
      <c r="AC272" s="141"/>
      <c r="AD272" s="141"/>
      <c r="AE272" s="141"/>
      <c r="AF272" s="141"/>
      <c r="AG272" s="141" t="s">
        <v>241</v>
      </c>
      <c r="AH272" s="141">
        <v>0</v>
      </c>
      <c r="AI272" s="141"/>
      <c r="AJ272" s="141"/>
      <c r="AK272" s="141"/>
      <c r="AL272" s="141"/>
      <c r="AM272" s="141"/>
      <c r="AN272" s="141"/>
      <c r="AO272" s="141"/>
      <c r="AP272" s="141"/>
      <c r="AQ272" s="141"/>
      <c r="AR272" s="141"/>
      <c r="AS272" s="141"/>
      <c r="AT272" s="141"/>
      <c r="AU272" s="141"/>
      <c r="AV272" s="141"/>
      <c r="AW272" s="141"/>
      <c r="AX272" s="141"/>
      <c r="AY272" s="141"/>
      <c r="AZ272" s="141"/>
      <c r="BA272" s="141"/>
      <c r="BB272" s="141"/>
      <c r="BC272" s="141"/>
      <c r="BD272" s="141"/>
      <c r="BE272" s="141"/>
      <c r="BF272" s="141"/>
      <c r="BG272" s="141"/>
      <c r="BH272" s="141"/>
    </row>
    <row r="273" spans="1:60" outlineLevel="3" x14ac:dyDescent="0.2">
      <c r="A273" s="148"/>
      <c r="B273" s="149"/>
      <c r="C273" s="182" t="s">
        <v>1465</v>
      </c>
      <c r="D273" s="154"/>
      <c r="E273" s="155"/>
      <c r="F273" s="152"/>
      <c r="G273" s="152"/>
      <c r="H273" s="152"/>
      <c r="I273" s="152"/>
      <c r="J273" s="152"/>
      <c r="K273" s="152"/>
      <c r="L273" s="152"/>
      <c r="M273" s="152"/>
      <c r="N273" s="151"/>
      <c r="O273" s="151"/>
      <c r="P273" s="151"/>
      <c r="Q273" s="151"/>
      <c r="R273" s="152"/>
      <c r="S273" s="152"/>
      <c r="T273" s="152"/>
      <c r="U273" s="152"/>
      <c r="V273" s="152"/>
      <c r="W273" s="152"/>
      <c r="X273" s="152"/>
      <c r="Y273" s="152"/>
      <c r="Z273" s="141"/>
      <c r="AA273" s="141"/>
      <c r="AB273" s="141"/>
      <c r="AC273" s="141"/>
      <c r="AD273" s="141"/>
      <c r="AE273" s="141"/>
      <c r="AF273" s="141"/>
      <c r="AG273" s="141" t="s">
        <v>241</v>
      </c>
      <c r="AH273" s="141">
        <v>0</v>
      </c>
      <c r="AI273" s="141"/>
      <c r="AJ273" s="141"/>
      <c r="AK273" s="141"/>
      <c r="AL273" s="141"/>
      <c r="AM273" s="141"/>
      <c r="AN273" s="141"/>
      <c r="AO273" s="141"/>
      <c r="AP273" s="141"/>
      <c r="AQ273" s="141"/>
      <c r="AR273" s="141"/>
      <c r="AS273" s="141"/>
      <c r="AT273" s="141"/>
      <c r="AU273" s="141"/>
      <c r="AV273" s="141"/>
      <c r="AW273" s="141"/>
      <c r="AX273" s="141"/>
      <c r="AY273" s="141"/>
      <c r="AZ273" s="141"/>
      <c r="BA273" s="141"/>
      <c r="BB273" s="141"/>
      <c r="BC273" s="141"/>
      <c r="BD273" s="141"/>
      <c r="BE273" s="141"/>
      <c r="BF273" s="141"/>
      <c r="BG273" s="141"/>
      <c r="BH273" s="141"/>
    </row>
    <row r="274" spans="1:60" outlineLevel="3" x14ac:dyDescent="0.2">
      <c r="A274" s="148"/>
      <c r="B274" s="149"/>
      <c r="C274" s="182" t="s">
        <v>1466</v>
      </c>
      <c r="D274" s="154"/>
      <c r="E274" s="155">
        <v>60.9</v>
      </c>
      <c r="F274" s="152"/>
      <c r="G274" s="152"/>
      <c r="H274" s="152"/>
      <c r="I274" s="152"/>
      <c r="J274" s="152"/>
      <c r="K274" s="152"/>
      <c r="L274" s="152"/>
      <c r="M274" s="152"/>
      <c r="N274" s="151"/>
      <c r="O274" s="151"/>
      <c r="P274" s="151"/>
      <c r="Q274" s="151"/>
      <c r="R274" s="152"/>
      <c r="S274" s="152"/>
      <c r="T274" s="152"/>
      <c r="U274" s="152"/>
      <c r="V274" s="152"/>
      <c r="W274" s="152"/>
      <c r="X274" s="152"/>
      <c r="Y274" s="152"/>
      <c r="Z274" s="141"/>
      <c r="AA274" s="141"/>
      <c r="AB274" s="141"/>
      <c r="AC274" s="141"/>
      <c r="AD274" s="141"/>
      <c r="AE274" s="141"/>
      <c r="AF274" s="141"/>
      <c r="AG274" s="141" t="s">
        <v>241</v>
      </c>
      <c r="AH274" s="141">
        <v>0</v>
      </c>
      <c r="AI274" s="141"/>
      <c r="AJ274" s="141"/>
      <c r="AK274" s="141"/>
      <c r="AL274" s="141"/>
      <c r="AM274" s="141"/>
      <c r="AN274" s="141"/>
      <c r="AO274" s="141"/>
      <c r="AP274" s="141"/>
      <c r="AQ274" s="141"/>
      <c r="AR274" s="141"/>
      <c r="AS274" s="141"/>
      <c r="AT274" s="141"/>
      <c r="AU274" s="141"/>
      <c r="AV274" s="141"/>
      <c r="AW274" s="141"/>
      <c r="AX274" s="141"/>
      <c r="AY274" s="141"/>
      <c r="AZ274" s="141"/>
      <c r="BA274" s="141"/>
      <c r="BB274" s="141"/>
      <c r="BC274" s="141"/>
      <c r="BD274" s="141"/>
      <c r="BE274" s="141"/>
      <c r="BF274" s="141"/>
      <c r="BG274" s="141"/>
      <c r="BH274" s="141"/>
    </row>
    <row r="275" spans="1:60" outlineLevel="3" x14ac:dyDescent="0.2">
      <c r="A275" s="148"/>
      <c r="B275" s="149"/>
      <c r="C275" s="182" t="s">
        <v>1467</v>
      </c>
      <c r="D275" s="154"/>
      <c r="E275" s="155"/>
      <c r="F275" s="152"/>
      <c r="G275" s="152"/>
      <c r="H275" s="152"/>
      <c r="I275" s="152"/>
      <c r="J275" s="152"/>
      <c r="K275" s="152"/>
      <c r="L275" s="152"/>
      <c r="M275" s="152"/>
      <c r="N275" s="151"/>
      <c r="O275" s="151"/>
      <c r="P275" s="151"/>
      <c r="Q275" s="151"/>
      <c r="R275" s="152"/>
      <c r="S275" s="152"/>
      <c r="T275" s="152"/>
      <c r="U275" s="152"/>
      <c r="V275" s="152"/>
      <c r="W275" s="152"/>
      <c r="X275" s="152"/>
      <c r="Y275" s="152"/>
      <c r="Z275" s="141"/>
      <c r="AA275" s="141"/>
      <c r="AB275" s="141"/>
      <c r="AC275" s="141"/>
      <c r="AD275" s="141"/>
      <c r="AE275" s="141"/>
      <c r="AF275" s="141"/>
      <c r="AG275" s="141" t="s">
        <v>241</v>
      </c>
      <c r="AH275" s="141">
        <v>0</v>
      </c>
      <c r="AI275" s="141"/>
      <c r="AJ275" s="141"/>
      <c r="AK275" s="141"/>
      <c r="AL275" s="141"/>
      <c r="AM275" s="141"/>
      <c r="AN275" s="141"/>
      <c r="AO275" s="141"/>
      <c r="AP275" s="141"/>
      <c r="AQ275" s="141"/>
      <c r="AR275" s="141"/>
      <c r="AS275" s="141"/>
      <c r="AT275" s="141"/>
      <c r="AU275" s="141"/>
      <c r="AV275" s="141"/>
      <c r="AW275" s="141"/>
      <c r="AX275" s="141"/>
      <c r="AY275" s="141"/>
      <c r="AZ275" s="141"/>
      <c r="BA275" s="141"/>
      <c r="BB275" s="141"/>
      <c r="BC275" s="141"/>
      <c r="BD275" s="141"/>
      <c r="BE275" s="141"/>
      <c r="BF275" s="141"/>
      <c r="BG275" s="141"/>
      <c r="BH275" s="141"/>
    </row>
    <row r="276" spans="1:60" outlineLevel="3" x14ac:dyDescent="0.2">
      <c r="A276" s="148"/>
      <c r="B276" s="149"/>
      <c r="C276" s="182" t="s">
        <v>1468</v>
      </c>
      <c r="D276" s="154"/>
      <c r="E276" s="155">
        <v>75.599999999999994</v>
      </c>
      <c r="F276" s="152"/>
      <c r="G276" s="152"/>
      <c r="H276" s="152"/>
      <c r="I276" s="152"/>
      <c r="J276" s="152"/>
      <c r="K276" s="152"/>
      <c r="L276" s="152"/>
      <c r="M276" s="152"/>
      <c r="N276" s="151"/>
      <c r="O276" s="151"/>
      <c r="P276" s="151"/>
      <c r="Q276" s="151"/>
      <c r="R276" s="152"/>
      <c r="S276" s="152"/>
      <c r="T276" s="152"/>
      <c r="U276" s="152"/>
      <c r="V276" s="152"/>
      <c r="W276" s="152"/>
      <c r="X276" s="152"/>
      <c r="Y276" s="152"/>
      <c r="Z276" s="141"/>
      <c r="AA276" s="141"/>
      <c r="AB276" s="141"/>
      <c r="AC276" s="141"/>
      <c r="AD276" s="141"/>
      <c r="AE276" s="141"/>
      <c r="AF276" s="141"/>
      <c r="AG276" s="141" t="s">
        <v>241</v>
      </c>
      <c r="AH276" s="141">
        <v>0</v>
      </c>
      <c r="AI276" s="141"/>
      <c r="AJ276" s="141"/>
      <c r="AK276" s="141"/>
      <c r="AL276" s="141"/>
      <c r="AM276" s="141"/>
      <c r="AN276" s="141"/>
      <c r="AO276" s="141"/>
      <c r="AP276" s="141"/>
      <c r="AQ276" s="141"/>
      <c r="AR276" s="141"/>
      <c r="AS276" s="141"/>
      <c r="AT276" s="141"/>
      <c r="AU276" s="141"/>
      <c r="AV276" s="141"/>
      <c r="AW276" s="141"/>
      <c r="AX276" s="141"/>
      <c r="AY276" s="141"/>
      <c r="AZ276" s="141"/>
      <c r="BA276" s="141"/>
      <c r="BB276" s="141"/>
      <c r="BC276" s="141"/>
      <c r="BD276" s="141"/>
      <c r="BE276" s="141"/>
      <c r="BF276" s="141"/>
      <c r="BG276" s="141"/>
      <c r="BH276" s="141"/>
    </row>
    <row r="277" spans="1:60" outlineLevel="3" x14ac:dyDescent="0.2">
      <c r="A277" s="148"/>
      <c r="B277" s="149"/>
      <c r="C277" s="182" t="s">
        <v>1469</v>
      </c>
      <c r="D277" s="154"/>
      <c r="E277" s="155"/>
      <c r="F277" s="152"/>
      <c r="G277" s="152"/>
      <c r="H277" s="152"/>
      <c r="I277" s="152"/>
      <c r="J277" s="152"/>
      <c r="K277" s="152"/>
      <c r="L277" s="152"/>
      <c r="M277" s="152"/>
      <c r="N277" s="151"/>
      <c r="O277" s="151"/>
      <c r="P277" s="151"/>
      <c r="Q277" s="151"/>
      <c r="R277" s="152"/>
      <c r="S277" s="152"/>
      <c r="T277" s="152"/>
      <c r="U277" s="152"/>
      <c r="V277" s="152"/>
      <c r="W277" s="152"/>
      <c r="X277" s="152"/>
      <c r="Y277" s="152"/>
      <c r="Z277" s="141"/>
      <c r="AA277" s="141"/>
      <c r="AB277" s="141"/>
      <c r="AC277" s="141"/>
      <c r="AD277" s="141"/>
      <c r="AE277" s="141"/>
      <c r="AF277" s="141"/>
      <c r="AG277" s="141" t="s">
        <v>241</v>
      </c>
      <c r="AH277" s="141">
        <v>0</v>
      </c>
      <c r="AI277" s="141"/>
      <c r="AJ277" s="141"/>
      <c r="AK277" s="141"/>
      <c r="AL277" s="141"/>
      <c r="AM277" s="141"/>
      <c r="AN277" s="141"/>
      <c r="AO277" s="141"/>
      <c r="AP277" s="141"/>
      <c r="AQ277" s="141"/>
      <c r="AR277" s="141"/>
      <c r="AS277" s="141"/>
      <c r="AT277" s="141"/>
      <c r="AU277" s="141"/>
      <c r="AV277" s="141"/>
      <c r="AW277" s="141"/>
      <c r="AX277" s="141"/>
      <c r="AY277" s="141"/>
      <c r="AZ277" s="141"/>
      <c r="BA277" s="141"/>
      <c r="BB277" s="141"/>
      <c r="BC277" s="141"/>
      <c r="BD277" s="141"/>
      <c r="BE277" s="141"/>
      <c r="BF277" s="141"/>
      <c r="BG277" s="141"/>
      <c r="BH277" s="141"/>
    </row>
    <row r="278" spans="1:60" outlineLevel="3" x14ac:dyDescent="0.2">
      <c r="A278" s="148"/>
      <c r="B278" s="149"/>
      <c r="C278" s="182" t="s">
        <v>1470</v>
      </c>
      <c r="D278" s="154"/>
      <c r="E278" s="155">
        <v>79.8</v>
      </c>
      <c r="F278" s="152"/>
      <c r="G278" s="152"/>
      <c r="H278" s="152"/>
      <c r="I278" s="152"/>
      <c r="J278" s="152"/>
      <c r="K278" s="152"/>
      <c r="L278" s="152"/>
      <c r="M278" s="152"/>
      <c r="N278" s="151"/>
      <c r="O278" s="151"/>
      <c r="P278" s="151"/>
      <c r="Q278" s="151"/>
      <c r="R278" s="152"/>
      <c r="S278" s="152"/>
      <c r="T278" s="152"/>
      <c r="U278" s="152"/>
      <c r="V278" s="152"/>
      <c r="W278" s="152"/>
      <c r="X278" s="152"/>
      <c r="Y278" s="152"/>
      <c r="Z278" s="141"/>
      <c r="AA278" s="141"/>
      <c r="AB278" s="141"/>
      <c r="AC278" s="141"/>
      <c r="AD278" s="141"/>
      <c r="AE278" s="141"/>
      <c r="AF278" s="141"/>
      <c r="AG278" s="141" t="s">
        <v>241</v>
      </c>
      <c r="AH278" s="141">
        <v>0</v>
      </c>
      <c r="AI278" s="141"/>
      <c r="AJ278" s="141"/>
      <c r="AK278" s="141"/>
      <c r="AL278" s="141"/>
      <c r="AM278" s="141"/>
      <c r="AN278" s="141"/>
      <c r="AO278" s="141"/>
      <c r="AP278" s="141"/>
      <c r="AQ278" s="141"/>
      <c r="AR278" s="141"/>
      <c r="AS278" s="141"/>
      <c r="AT278" s="141"/>
      <c r="AU278" s="141"/>
      <c r="AV278" s="141"/>
      <c r="AW278" s="141"/>
      <c r="AX278" s="141"/>
      <c r="AY278" s="141"/>
      <c r="AZ278" s="141"/>
      <c r="BA278" s="141"/>
      <c r="BB278" s="141"/>
      <c r="BC278" s="141"/>
      <c r="BD278" s="141"/>
      <c r="BE278" s="141"/>
      <c r="BF278" s="141"/>
      <c r="BG278" s="141"/>
      <c r="BH278" s="141"/>
    </row>
    <row r="279" spans="1:60" outlineLevel="3" x14ac:dyDescent="0.2">
      <c r="A279" s="148"/>
      <c r="B279" s="149"/>
      <c r="C279" s="182" t="s">
        <v>1471</v>
      </c>
      <c r="D279" s="154"/>
      <c r="E279" s="155"/>
      <c r="F279" s="152"/>
      <c r="G279" s="152"/>
      <c r="H279" s="152"/>
      <c r="I279" s="152"/>
      <c r="J279" s="152"/>
      <c r="K279" s="152"/>
      <c r="L279" s="152"/>
      <c r="M279" s="152"/>
      <c r="N279" s="151"/>
      <c r="O279" s="151"/>
      <c r="P279" s="151"/>
      <c r="Q279" s="151"/>
      <c r="R279" s="152"/>
      <c r="S279" s="152"/>
      <c r="T279" s="152"/>
      <c r="U279" s="152"/>
      <c r="V279" s="152"/>
      <c r="W279" s="152"/>
      <c r="X279" s="152"/>
      <c r="Y279" s="152"/>
      <c r="Z279" s="141"/>
      <c r="AA279" s="141"/>
      <c r="AB279" s="141"/>
      <c r="AC279" s="141"/>
      <c r="AD279" s="141"/>
      <c r="AE279" s="141"/>
      <c r="AF279" s="141"/>
      <c r="AG279" s="141" t="s">
        <v>241</v>
      </c>
      <c r="AH279" s="141">
        <v>0</v>
      </c>
      <c r="AI279" s="141"/>
      <c r="AJ279" s="141"/>
      <c r="AK279" s="141"/>
      <c r="AL279" s="141"/>
      <c r="AM279" s="141"/>
      <c r="AN279" s="141"/>
      <c r="AO279" s="141"/>
      <c r="AP279" s="141"/>
      <c r="AQ279" s="141"/>
      <c r="AR279" s="141"/>
      <c r="AS279" s="141"/>
      <c r="AT279" s="141"/>
      <c r="AU279" s="141"/>
      <c r="AV279" s="141"/>
      <c r="AW279" s="141"/>
      <c r="AX279" s="141"/>
      <c r="AY279" s="141"/>
      <c r="AZ279" s="141"/>
      <c r="BA279" s="141"/>
      <c r="BB279" s="141"/>
      <c r="BC279" s="141"/>
      <c r="BD279" s="141"/>
      <c r="BE279" s="141"/>
      <c r="BF279" s="141"/>
      <c r="BG279" s="141"/>
      <c r="BH279" s="141"/>
    </row>
    <row r="280" spans="1:60" outlineLevel="3" x14ac:dyDescent="0.2">
      <c r="A280" s="148"/>
      <c r="B280" s="149"/>
      <c r="C280" s="182" t="s">
        <v>1472</v>
      </c>
      <c r="D280" s="154"/>
      <c r="E280" s="155">
        <v>113.85</v>
      </c>
      <c r="F280" s="152"/>
      <c r="G280" s="152"/>
      <c r="H280" s="152"/>
      <c r="I280" s="152"/>
      <c r="J280" s="152"/>
      <c r="K280" s="152"/>
      <c r="L280" s="152"/>
      <c r="M280" s="152"/>
      <c r="N280" s="151"/>
      <c r="O280" s="151"/>
      <c r="P280" s="151"/>
      <c r="Q280" s="151"/>
      <c r="R280" s="152"/>
      <c r="S280" s="152"/>
      <c r="T280" s="152"/>
      <c r="U280" s="152"/>
      <c r="V280" s="152"/>
      <c r="W280" s="152"/>
      <c r="X280" s="152"/>
      <c r="Y280" s="152"/>
      <c r="Z280" s="141"/>
      <c r="AA280" s="141"/>
      <c r="AB280" s="141"/>
      <c r="AC280" s="141"/>
      <c r="AD280" s="141"/>
      <c r="AE280" s="141"/>
      <c r="AF280" s="141"/>
      <c r="AG280" s="141" t="s">
        <v>241</v>
      </c>
      <c r="AH280" s="141">
        <v>0</v>
      </c>
      <c r="AI280" s="141"/>
      <c r="AJ280" s="141"/>
      <c r="AK280" s="141"/>
      <c r="AL280" s="141"/>
      <c r="AM280" s="141"/>
      <c r="AN280" s="141"/>
      <c r="AO280" s="141"/>
      <c r="AP280" s="141"/>
      <c r="AQ280" s="141"/>
      <c r="AR280" s="141"/>
      <c r="AS280" s="141"/>
      <c r="AT280" s="141"/>
      <c r="AU280" s="141"/>
      <c r="AV280" s="141"/>
      <c r="AW280" s="141"/>
      <c r="AX280" s="141"/>
      <c r="AY280" s="141"/>
      <c r="AZ280" s="141"/>
      <c r="BA280" s="141"/>
      <c r="BB280" s="141"/>
      <c r="BC280" s="141"/>
      <c r="BD280" s="141"/>
      <c r="BE280" s="141"/>
      <c r="BF280" s="141"/>
      <c r="BG280" s="141"/>
      <c r="BH280" s="141"/>
    </row>
    <row r="281" spans="1:60" outlineLevel="3" x14ac:dyDescent="0.2">
      <c r="A281" s="148"/>
      <c r="B281" s="149"/>
      <c r="C281" s="182" t="s">
        <v>1473</v>
      </c>
      <c r="D281" s="154"/>
      <c r="E281" s="155"/>
      <c r="F281" s="152"/>
      <c r="G281" s="152"/>
      <c r="H281" s="152"/>
      <c r="I281" s="152"/>
      <c r="J281" s="152"/>
      <c r="K281" s="152"/>
      <c r="L281" s="152"/>
      <c r="M281" s="152"/>
      <c r="N281" s="151"/>
      <c r="O281" s="151"/>
      <c r="P281" s="151"/>
      <c r="Q281" s="151"/>
      <c r="R281" s="152"/>
      <c r="S281" s="152"/>
      <c r="T281" s="152"/>
      <c r="U281" s="152"/>
      <c r="V281" s="152"/>
      <c r="W281" s="152"/>
      <c r="X281" s="152"/>
      <c r="Y281" s="152"/>
      <c r="Z281" s="141"/>
      <c r="AA281" s="141"/>
      <c r="AB281" s="141"/>
      <c r="AC281" s="141"/>
      <c r="AD281" s="141"/>
      <c r="AE281" s="141"/>
      <c r="AF281" s="141"/>
      <c r="AG281" s="141" t="s">
        <v>241</v>
      </c>
      <c r="AH281" s="141">
        <v>0</v>
      </c>
      <c r="AI281" s="141"/>
      <c r="AJ281" s="141"/>
      <c r="AK281" s="141"/>
      <c r="AL281" s="141"/>
      <c r="AM281" s="141"/>
      <c r="AN281" s="141"/>
      <c r="AO281" s="141"/>
      <c r="AP281" s="141"/>
      <c r="AQ281" s="141"/>
      <c r="AR281" s="141"/>
      <c r="AS281" s="141"/>
      <c r="AT281" s="141"/>
      <c r="AU281" s="141"/>
      <c r="AV281" s="141"/>
      <c r="AW281" s="141"/>
      <c r="AX281" s="141"/>
      <c r="AY281" s="141"/>
      <c r="AZ281" s="141"/>
      <c r="BA281" s="141"/>
      <c r="BB281" s="141"/>
      <c r="BC281" s="141"/>
      <c r="BD281" s="141"/>
      <c r="BE281" s="141"/>
      <c r="BF281" s="141"/>
      <c r="BG281" s="141"/>
      <c r="BH281" s="141"/>
    </row>
    <row r="282" spans="1:60" outlineLevel="3" x14ac:dyDescent="0.2">
      <c r="A282" s="148"/>
      <c r="B282" s="149"/>
      <c r="C282" s="182" t="s">
        <v>1474</v>
      </c>
      <c r="D282" s="154"/>
      <c r="E282" s="155">
        <v>128.1</v>
      </c>
      <c r="F282" s="152"/>
      <c r="G282" s="152"/>
      <c r="H282" s="152"/>
      <c r="I282" s="152"/>
      <c r="J282" s="152"/>
      <c r="K282" s="152"/>
      <c r="L282" s="152"/>
      <c r="M282" s="152"/>
      <c r="N282" s="151"/>
      <c r="O282" s="151"/>
      <c r="P282" s="151"/>
      <c r="Q282" s="151"/>
      <c r="R282" s="152"/>
      <c r="S282" s="152"/>
      <c r="T282" s="152"/>
      <c r="U282" s="152"/>
      <c r="V282" s="152"/>
      <c r="W282" s="152"/>
      <c r="X282" s="152"/>
      <c r="Y282" s="152"/>
      <c r="Z282" s="141"/>
      <c r="AA282" s="141"/>
      <c r="AB282" s="141"/>
      <c r="AC282" s="141"/>
      <c r="AD282" s="141"/>
      <c r="AE282" s="141"/>
      <c r="AF282" s="141"/>
      <c r="AG282" s="141" t="s">
        <v>241</v>
      </c>
      <c r="AH282" s="141">
        <v>0</v>
      </c>
      <c r="AI282" s="141"/>
      <c r="AJ282" s="141"/>
      <c r="AK282" s="141"/>
      <c r="AL282" s="141"/>
      <c r="AM282" s="141"/>
      <c r="AN282" s="141"/>
      <c r="AO282" s="141"/>
      <c r="AP282" s="141"/>
      <c r="AQ282" s="141"/>
      <c r="AR282" s="141"/>
      <c r="AS282" s="141"/>
      <c r="AT282" s="141"/>
      <c r="AU282" s="141"/>
      <c r="AV282" s="141"/>
      <c r="AW282" s="141"/>
      <c r="AX282" s="141"/>
      <c r="AY282" s="141"/>
      <c r="AZ282" s="141"/>
      <c r="BA282" s="141"/>
      <c r="BB282" s="141"/>
      <c r="BC282" s="141"/>
      <c r="BD282" s="141"/>
      <c r="BE282" s="141"/>
      <c r="BF282" s="141"/>
      <c r="BG282" s="141"/>
      <c r="BH282" s="141"/>
    </row>
    <row r="283" spans="1:60" outlineLevel="3" x14ac:dyDescent="0.2">
      <c r="A283" s="148"/>
      <c r="B283" s="149"/>
      <c r="C283" s="190" t="s">
        <v>1325</v>
      </c>
      <c r="D283" s="188"/>
      <c r="E283" s="189">
        <v>1078.6500000000001</v>
      </c>
      <c r="F283" s="152"/>
      <c r="G283" s="152"/>
      <c r="H283" s="152"/>
      <c r="I283" s="152"/>
      <c r="J283" s="152"/>
      <c r="K283" s="152"/>
      <c r="L283" s="152"/>
      <c r="M283" s="152"/>
      <c r="N283" s="151"/>
      <c r="O283" s="151"/>
      <c r="P283" s="151"/>
      <c r="Q283" s="151"/>
      <c r="R283" s="152"/>
      <c r="S283" s="152"/>
      <c r="T283" s="152"/>
      <c r="U283" s="152"/>
      <c r="V283" s="152"/>
      <c r="W283" s="152"/>
      <c r="X283" s="152"/>
      <c r="Y283" s="152"/>
      <c r="Z283" s="141"/>
      <c r="AA283" s="141"/>
      <c r="AB283" s="141"/>
      <c r="AC283" s="141"/>
      <c r="AD283" s="141"/>
      <c r="AE283" s="141"/>
      <c r="AF283" s="141"/>
      <c r="AG283" s="141" t="s">
        <v>241</v>
      </c>
      <c r="AH283" s="141">
        <v>1</v>
      </c>
      <c r="AI283" s="141"/>
      <c r="AJ283" s="141"/>
      <c r="AK283" s="141"/>
      <c r="AL283" s="141"/>
      <c r="AM283" s="141"/>
      <c r="AN283" s="141"/>
      <c r="AO283" s="141"/>
      <c r="AP283" s="141"/>
      <c r="AQ283" s="141"/>
      <c r="AR283" s="141"/>
      <c r="AS283" s="141"/>
      <c r="AT283" s="141"/>
      <c r="AU283" s="141"/>
      <c r="AV283" s="141"/>
      <c r="AW283" s="141"/>
      <c r="AX283" s="141"/>
      <c r="AY283" s="141"/>
      <c r="AZ283" s="141"/>
      <c r="BA283" s="141"/>
      <c r="BB283" s="141"/>
      <c r="BC283" s="141"/>
      <c r="BD283" s="141"/>
      <c r="BE283" s="141"/>
      <c r="BF283" s="141"/>
      <c r="BG283" s="141"/>
      <c r="BH283" s="141"/>
    </row>
    <row r="284" spans="1:60" outlineLevel="3" x14ac:dyDescent="0.2">
      <c r="A284" s="148"/>
      <c r="B284" s="149"/>
      <c r="C284" s="182" t="s">
        <v>1326</v>
      </c>
      <c r="D284" s="154"/>
      <c r="E284" s="155"/>
      <c r="F284" s="152"/>
      <c r="G284" s="152"/>
      <c r="H284" s="152"/>
      <c r="I284" s="152"/>
      <c r="J284" s="152"/>
      <c r="K284" s="152"/>
      <c r="L284" s="152"/>
      <c r="M284" s="152"/>
      <c r="N284" s="151"/>
      <c r="O284" s="151"/>
      <c r="P284" s="151"/>
      <c r="Q284" s="151"/>
      <c r="R284" s="152"/>
      <c r="S284" s="152"/>
      <c r="T284" s="152"/>
      <c r="U284" s="152"/>
      <c r="V284" s="152"/>
      <c r="W284" s="152"/>
      <c r="X284" s="152"/>
      <c r="Y284" s="152"/>
      <c r="Z284" s="141"/>
      <c r="AA284" s="141"/>
      <c r="AB284" s="141"/>
      <c r="AC284" s="141"/>
      <c r="AD284" s="141"/>
      <c r="AE284" s="141"/>
      <c r="AF284" s="141"/>
      <c r="AG284" s="141" t="s">
        <v>241</v>
      </c>
      <c r="AH284" s="141">
        <v>0</v>
      </c>
      <c r="AI284" s="141"/>
      <c r="AJ284" s="141"/>
      <c r="AK284" s="141"/>
      <c r="AL284" s="141"/>
      <c r="AM284" s="141"/>
      <c r="AN284" s="141"/>
      <c r="AO284" s="141"/>
      <c r="AP284" s="141"/>
      <c r="AQ284" s="141"/>
      <c r="AR284" s="141"/>
      <c r="AS284" s="141"/>
      <c r="AT284" s="141"/>
      <c r="AU284" s="141"/>
      <c r="AV284" s="141"/>
      <c r="AW284" s="141"/>
      <c r="AX284" s="141"/>
      <c r="AY284" s="141"/>
      <c r="AZ284" s="141"/>
      <c r="BA284" s="141"/>
      <c r="BB284" s="141"/>
      <c r="BC284" s="141"/>
      <c r="BD284" s="141"/>
      <c r="BE284" s="141"/>
      <c r="BF284" s="141"/>
      <c r="BG284" s="141"/>
      <c r="BH284" s="141"/>
    </row>
    <row r="285" spans="1:60" outlineLevel="3" x14ac:dyDescent="0.2">
      <c r="A285" s="148"/>
      <c r="B285" s="149"/>
      <c r="C285" s="182" t="s">
        <v>1475</v>
      </c>
      <c r="D285" s="154"/>
      <c r="E285" s="155"/>
      <c r="F285" s="152"/>
      <c r="G285" s="152"/>
      <c r="H285" s="152"/>
      <c r="I285" s="152"/>
      <c r="J285" s="152"/>
      <c r="K285" s="152"/>
      <c r="L285" s="152"/>
      <c r="M285" s="152"/>
      <c r="N285" s="151"/>
      <c r="O285" s="151"/>
      <c r="P285" s="151"/>
      <c r="Q285" s="151"/>
      <c r="R285" s="152"/>
      <c r="S285" s="152"/>
      <c r="T285" s="152"/>
      <c r="U285" s="152"/>
      <c r="V285" s="152"/>
      <c r="W285" s="152"/>
      <c r="X285" s="152"/>
      <c r="Y285" s="152"/>
      <c r="Z285" s="141"/>
      <c r="AA285" s="141"/>
      <c r="AB285" s="141"/>
      <c r="AC285" s="141"/>
      <c r="AD285" s="141"/>
      <c r="AE285" s="141"/>
      <c r="AF285" s="141"/>
      <c r="AG285" s="141" t="s">
        <v>241</v>
      </c>
      <c r="AH285" s="141">
        <v>0</v>
      </c>
      <c r="AI285" s="141"/>
      <c r="AJ285" s="141"/>
      <c r="AK285" s="141"/>
      <c r="AL285" s="141"/>
      <c r="AM285" s="141"/>
      <c r="AN285" s="141"/>
      <c r="AO285" s="141"/>
      <c r="AP285" s="141"/>
      <c r="AQ285" s="141"/>
      <c r="AR285" s="141"/>
      <c r="AS285" s="141"/>
      <c r="AT285" s="141"/>
      <c r="AU285" s="141"/>
      <c r="AV285" s="141"/>
      <c r="AW285" s="141"/>
      <c r="AX285" s="141"/>
      <c r="AY285" s="141"/>
      <c r="AZ285" s="141"/>
      <c r="BA285" s="141"/>
      <c r="BB285" s="141"/>
      <c r="BC285" s="141"/>
      <c r="BD285" s="141"/>
      <c r="BE285" s="141"/>
      <c r="BF285" s="141"/>
      <c r="BG285" s="141"/>
      <c r="BH285" s="141"/>
    </row>
    <row r="286" spans="1:60" outlineLevel="3" x14ac:dyDescent="0.2">
      <c r="A286" s="148"/>
      <c r="B286" s="149"/>
      <c r="C286" s="182" t="s">
        <v>1476</v>
      </c>
      <c r="D286" s="154"/>
      <c r="E286" s="155">
        <v>108.488</v>
      </c>
      <c r="F286" s="152"/>
      <c r="G286" s="152"/>
      <c r="H286" s="152"/>
      <c r="I286" s="152"/>
      <c r="J286" s="152"/>
      <c r="K286" s="152"/>
      <c r="L286" s="152"/>
      <c r="M286" s="152"/>
      <c r="N286" s="151"/>
      <c r="O286" s="151"/>
      <c r="P286" s="151"/>
      <c r="Q286" s="151"/>
      <c r="R286" s="152"/>
      <c r="S286" s="152"/>
      <c r="T286" s="152"/>
      <c r="U286" s="152"/>
      <c r="V286" s="152"/>
      <c r="W286" s="152"/>
      <c r="X286" s="152"/>
      <c r="Y286" s="152"/>
      <c r="Z286" s="141"/>
      <c r="AA286" s="141"/>
      <c r="AB286" s="141"/>
      <c r="AC286" s="141"/>
      <c r="AD286" s="141"/>
      <c r="AE286" s="141"/>
      <c r="AF286" s="141"/>
      <c r="AG286" s="141" t="s">
        <v>241</v>
      </c>
      <c r="AH286" s="141">
        <v>0</v>
      </c>
      <c r="AI286" s="141"/>
      <c r="AJ286" s="141"/>
      <c r="AK286" s="141"/>
      <c r="AL286" s="141"/>
      <c r="AM286" s="141"/>
      <c r="AN286" s="141"/>
      <c r="AO286" s="141"/>
      <c r="AP286" s="141"/>
      <c r="AQ286" s="141"/>
      <c r="AR286" s="141"/>
      <c r="AS286" s="141"/>
      <c r="AT286" s="141"/>
      <c r="AU286" s="141"/>
      <c r="AV286" s="141"/>
      <c r="AW286" s="141"/>
      <c r="AX286" s="141"/>
      <c r="AY286" s="141"/>
      <c r="AZ286" s="141"/>
      <c r="BA286" s="141"/>
      <c r="BB286" s="141"/>
      <c r="BC286" s="141"/>
      <c r="BD286" s="141"/>
      <c r="BE286" s="141"/>
      <c r="BF286" s="141"/>
      <c r="BG286" s="141"/>
      <c r="BH286" s="141"/>
    </row>
    <row r="287" spans="1:60" outlineLevel="3" x14ac:dyDescent="0.2">
      <c r="A287" s="148"/>
      <c r="B287" s="149"/>
      <c r="C287" s="182" t="s">
        <v>1477</v>
      </c>
      <c r="D287" s="154"/>
      <c r="E287" s="155"/>
      <c r="F287" s="152"/>
      <c r="G287" s="152"/>
      <c r="H287" s="152"/>
      <c r="I287" s="152"/>
      <c r="J287" s="152"/>
      <c r="K287" s="152"/>
      <c r="L287" s="152"/>
      <c r="M287" s="152"/>
      <c r="N287" s="151"/>
      <c r="O287" s="151"/>
      <c r="P287" s="151"/>
      <c r="Q287" s="151"/>
      <c r="R287" s="152"/>
      <c r="S287" s="152"/>
      <c r="T287" s="152"/>
      <c r="U287" s="152"/>
      <c r="V287" s="152"/>
      <c r="W287" s="152"/>
      <c r="X287" s="152"/>
      <c r="Y287" s="152"/>
      <c r="Z287" s="141"/>
      <c r="AA287" s="141"/>
      <c r="AB287" s="141"/>
      <c r="AC287" s="141"/>
      <c r="AD287" s="141"/>
      <c r="AE287" s="141"/>
      <c r="AF287" s="141"/>
      <c r="AG287" s="141" t="s">
        <v>241</v>
      </c>
      <c r="AH287" s="141">
        <v>0</v>
      </c>
      <c r="AI287" s="141"/>
      <c r="AJ287" s="141"/>
      <c r="AK287" s="141"/>
      <c r="AL287" s="141"/>
      <c r="AM287" s="141"/>
      <c r="AN287" s="141"/>
      <c r="AO287" s="141"/>
      <c r="AP287" s="141"/>
      <c r="AQ287" s="141"/>
      <c r="AR287" s="141"/>
      <c r="AS287" s="141"/>
      <c r="AT287" s="141"/>
      <c r="AU287" s="141"/>
      <c r="AV287" s="141"/>
      <c r="AW287" s="141"/>
      <c r="AX287" s="141"/>
      <c r="AY287" s="141"/>
      <c r="AZ287" s="141"/>
      <c r="BA287" s="141"/>
      <c r="BB287" s="141"/>
      <c r="BC287" s="141"/>
      <c r="BD287" s="141"/>
      <c r="BE287" s="141"/>
      <c r="BF287" s="141"/>
      <c r="BG287" s="141"/>
      <c r="BH287" s="141"/>
    </row>
    <row r="288" spans="1:60" outlineLevel="3" x14ac:dyDescent="0.2">
      <c r="A288" s="148"/>
      <c r="B288" s="149"/>
      <c r="C288" s="182" t="s">
        <v>1478</v>
      </c>
      <c r="D288" s="154"/>
      <c r="E288" s="155">
        <v>71.92</v>
      </c>
      <c r="F288" s="152"/>
      <c r="G288" s="152"/>
      <c r="H288" s="152"/>
      <c r="I288" s="152"/>
      <c r="J288" s="152"/>
      <c r="K288" s="152"/>
      <c r="L288" s="152"/>
      <c r="M288" s="152"/>
      <c r="N288" s="151"/>
      <c r="O288" s="151"/>
      <c r="P288" s="151"/>
      <c r="Q288" s="151"/>
      <c r="R288" s="152"/>
      <c r="S288" s="152"/>
      <c r="T288" s="152"/>
      <c r="U288" s="152"/>
      <c r="V288" s="152"/>
      <c r="W288" s="152"/>
      <c r="X288" s="152"/>
      <c r="Y288" s="152"/>
      <c r="Z288" s="141"/>
      <c r="AA288" s="141"/>
      <c r="AB288" s="141"/>
      <c r="AC288" s="141"/>
      <c r="AD288" s="141"/>
      <c r="AE288" s="141"/>
      <c r="AF288" s="141"/>
      <c r="AG288" s="141" t="s">
        <v>241</v>
      </c>
      <c r="AH288" s="141">
        <v>0</v>
      </c>
      <c r="AI288" s="141"/>
      <c r="AJ288" s="141"/>
      <c r="AK288" s="141"/>
      <c r="AL288" s="141"/>
      <c r="AM288" s="141"/>
      <c r="AN288" s="141"/>
      <c r="AO288" s="141"/>
      <c r="AP288" s="141"/>
      <c r="AQ288" s="141"/>
      <c r="AR288" s="141"/>
      <c r="AS288" s="141"/>
      <c r="AT288" s="141"/>
      <c r="AU288" s="141"/>
      <c r="AV288" s="141"/>
      <c r="AW288" s="141"/>
      <c r="AX288" s="141"/>
      <c r="AY288" s="141"/>
      <c r="AZ288" s="141"/>
      <c r="BA288" s="141"/>
      <c r="BB288" s="141"/>
      <c r="BC288" s="141"/>
      <c r="BD288" s="141"/>
      <c r="BE288" s="141"/>
      <c r="BF288" s="141"/>
      <c r="BG288" s="141"/>
      <c r="BH288" s="141"/>
    </row>
    <row r="289" spans="1:60" outlineLevel="3" x14ac:dyDescent="0.2">
      <c r="A289" s="148"/>
      <c r="B289" s="149"/>
      <c r="C289" s="182" t="s">
        <v>1479</v>
      </c>
      <c r="D289" s="154"/>
      <c r="E289" s="155"/>
      <c r="F289" s="152"/>
      <c r="G289" s="152"/>
      <c r="H289" s="152"/>
      <c r="I289" s="152"/>
      <c r="J289" s="152"/>
      <c r="K289" s="152"/>
      <c r="L289" s="152"/>
      <c r="M289" s="152"/>
      <c r="N289" s="151"/>
      <c r="O289" s="151"/>
      <c r="P289" s="151"/>
      <c r="Q289" s="151"/>
      <c r="R289" s="152"/>
      <c r="S289" s="152"/>
      <c r="T289" s="152"/>
      <c r="U289" s="152"/>
      <c r="V289" s="152"/>
      <c r="W289" s="152"/>
      <c r="X289" s="152"/>
      <c r="Y289" s="152"/>
      <c r="Z289" s="141"/>
      <c r="AA289" s="141"/>
      <c r="AB289" s="141"/>
      <c r="AC289" s="141"/>
      <c r="AD289" s="141"/>
      <c r="AE289" s="141"/>
      <c r="AF289" s="141"/>
      <c r="AG289" s="141" t="s">
        <v>241</v>
      </c>
      <c r="AH289" s="141">
        <v>0</v>
      </c>
      <c r="AI289" s="141"/>
      <c r="AJ289" s="141"/>
      <c r="AK289" s="141"/>
      <c r="AL289" s="141"/>
      <c r="AM289" s="141"/>
      <c r="AN289" s="141"/>
      <c r="AO289" s="141"/>
      <c r="AP289" s="141"/>
      <c r="AQ289" s="141"/>
      <c r="AR289" s="141"/>
      <c r="AS289" s="141"/>
      <c r="AT289" s="141"/>
      <c r="AU289" s="141"/>
      <c r="AV289" s="141"/>
      <c r="AW289" s="141"/>
      <c r="AX289" s="141"/>
      <c r="AY289" s="141"/>
      <c r="AZ289" s="141"/>
      <c r="BA289" s="141"/>
      <c r="BB289" s="141"/>
      <c r="BC289" s="141"/>
      <c r="BD289" s="141"/>
      <c r="BE289" s="141"/>
      <c r="BF289" s="141"/>
      <c r="BG289" s="141"/>
      <c r="BH289" s="141"/>
    </row>
    <row r="290" spans="1:60" outlineLevel="3" x14ac:dyDescent="0.2">
      <c r="A290" s="148"/>
      <c r="B290" s="149"/>
      <c r="C290" s="182" t="s">
        <v>1480</v>
      </c>
      <c r="D290" s="154"/>
      <c r="E290" s="155">
        <v>13.44</v>
      </c>
      <c r="F290" s="152"/>
      <c r="G290" s="152"/>
      <c r="H290" s="152"/>
      <c r="I290" s="152"/>
      <c r="J290" s="152"/>
      <c r="K290" s="152"/>
      <c r="L290" s="152"/>
      <c r="M290" s="152"/>
      <c r="N290" s="151"/>
      <c r="O290" s="151"/>
      <c r="P290" s="151"/>
      <c r="Q290" s="151"/>
      <c r="R290" s="152"/>
      <c r="S290" s="152"/>
      <c r="T290" s="152"/>
      <c r="U290" s="152"/>
      <c r="V290" s="152"/>
      <c r="W290" s="152"/>
      <c r="X290" s="152"/>
      <c r="Y290" s="152"/>
      <c r="Z290" s="141"/>
      <c r="AA290" s="141"/>
      <c r="AB290" s="141"/>
      <c r="AC290" s="141"/>
      <c r="AD290" s="141"/>
      <c r="AE290" s="141"/>
      <c r="AF290" s="141"/>
      <c r="AG290" s="141" t="s">
        <v>241</v>
      </c>
      <c r="AH290" s="141">
        <v>0</v>
      </c>
      <c r="AI290" s="141"/>
      <c r="AJ290" s="141"/>
      <c r="AK290" s="141"/>
      <c r="AL290" s="141"/>
      <c r="AM290" s="141"/>
      <c r="AN290" s="141"/>
      <c r="AO290" s="141"/>
      <c r="AP290" s="141"/>
      <c r="AQ290" s="141"/>
      <c r="AR290" s="141"/>
      <c r="AS290" s="141"/>
      <c r="AT290" s="141"/>
      <c r="AU290" s="141"/>
      <c r="AV290" s="141"/>
      <c r="AW290" s="141"/>
      <c r="AX290" s="141"/>
      <c r="AY290" s="141"/>
      <c r="AZ290" s="141"/>
      <c r="BA290" s="141"/>
      <c r="BB290" s="141"/>
      <c r="BC290" s="141"/>
      <c r="BD290" s="141"/>
      <c r="BE290" s="141"/>
      <c r="BF290" s="141"/>
      <c r="BG290" s="141"/>
      <c r="BH290" s="141"/>
    </row>
    <row r="291" spans="1:60" outlineLevel="3" x14ac:dyDescent="0.2">
      <c r="A291" s="148"/>
      <c r="B291" s="149"/>
      <c r="C291" s="182" t="s">
        <v>1481</v>
      </c>
      <c r="D291" s="154"/>
      <c r="E291" s="155"/>
      <c r="F291" s="152"/>
      <c r="G291" s="152"/>
      <c r="H291" s="152"/>
      <c r="I291" s="152"/>
      <c r="J291" s="152"/>
      <c r="K291" s="152"/>
      <c r="L291" s="152"/>
      <c r="M291" s="152"/>
      <c r="N291" s="151"/>
      <c r="O291" s="151"/>
      <c r="P291" s="151"/>
      <c r="Q291" s="151"/>
      <c r="R291" s="152"/>
      <c r="S291" s="152"/>
      <c r="T291" s="152"/>
      <c r="U291" s="152"/>
      <c r="V291" s="152"/>
      <c r="W291" s="152"/>
      <c r="X291" s="152"/>
      <c r="Y291" s="152"/>
      <c r="Z291" s="141"/>
      <c r="AA291" s="141"/>
      <c r="AB291" s="141"/>
      <c r="AC291" s="141"/>
      <c r="AD291" s="141"/>
      <c r="AE291" s="141"/>
      <c r="AF291" s="141"/>
      <c r="AG291" s="141" t="s">
        <v>241</v>
      </c>
      <c r="AH291" s="141">
        <v>0</v>
      </c>
      <c r="AI291" s="141"/>
      <c r="AJ291" s="141"/>
      <c r="AK291" s="141"/>
      <c r="AL291" s="141"/>
      <c r="AM291" s="141"/>
      <c r="AN291" s="141"/>
      <c r="AO291" s="141"/>
      <c r="AP291" s="141"/>
      <c r="AQ291" s="141"/>
      <c r="AR291" s="141"/>
      <c r="AS291" s="141"/>
      <c r="AT291" s="141"/>
      <c r="AU291" s="141"/>
      <c r="AV291" s="141"/>
      <c r="AW291" s="141"/>
      <c r="AX291" s="141"/>
      <c r="AY291" s="141"/>
      <c r="AZ291" s="141"/>
      <c r="BA291" s="141"/>
      <c r="BB291" s="141"/>
      <c r="BC291" s="141"/>
      <c r="BD291" s="141"/>
      <c r="BE291" s="141"/>
      <c r="BF291" s="141"/>
      <c r="BG291" s="141"/>
      <c r="BH291" s="141"/>
    </row>
    <row r="292" spans="1:60" outlineLevel="3" x14ac:dyDescent="0.2">
      <c r="A292" s="148"/>
      <c r="B292" s="149"/>
      <c r="C292" s="182" t="s">
        <v>1482</v>
      </c>
      <c r="D292" s="154"/>
      <c r="E292" s="155">
        <v>24</v>
      </c>
      <c r="F292" s="152"/>
      <c r="G292" s="152"/>
      <c r="H292" s="152"/>
      <c r="I292" s="152"/>
      <c r="J292" s="152"/>
      <c r="K292" s="152"/>
      <c r="L292" s="152"/>
      <c r="M292" s="152"/>
      <c r="N292" s="151"/>
      <c r="O292" s="151"/>
      <c r="P292" s="151"/>
      <c r="Q292" s="151"/>
      <c r="R292" s="152"/>
      <c r="S292" s="152"/>
      <c r="T292" s="152"/>
      <c r="U292" s="152"/>
      <c r="V292" s="152"/>
      <c r="W292" s="152"/>
      <c r="X292" s="152"/>
      <c r="Y292" s="152"/>
      <c r="Z292" s="141"/>
      <c r="AA292" s="141"/>
      <c r="AB292" s="141"/>
      <c r="AC292" s="141"/>
      <c r="AD292" s="141"/>
      <c r="AE292" s="141"/>
      <c r="AF292" s="141"/>
      <c r="AG292" s="141" t="s">
        <v>241</v>
      </c>
      <c r="AH292" s="141">
        <v>0</v>
      </c>
      <c r="AI292" s="141"/>
      <c r="AJ292" s="141"/>
      <c r="AK292" s="141"/>
      <c r="AL292" s="141"/>
      <c r="AM292" s="141"/>
      <c r="AN292" s="141"/>
      <c r="AO292" s="141"/>
      <c r="AP292" s="141"/>
      <c r="AQ292" s="141"/>
      <c r="AR292" s="141"/>
      <c r="AS292" s="141"/>
      <c r="AT292" s="141"/>
      <c r="AU292" s="141"/>
      <c r="AV292" s="141"/>
      <c r="AW292" s="141"/>
      <c r="AX292" s="141"/>
      <c r="AY292" s="141"/>
      <c r="AZ292" s="141"/>
      <c r="BA292" s="141"/>
      <c r="BB292" s="141"/>
      <c r="BC292" s="141"/>
      <c r="BD292" s="141"/>
      <c r="BE292" s="141"/>
      <c r="BF292" s="141"/>
      <c r="BG292" s="141"/>
      <c r="BH292" s="141"/>
    </row>
    <row r="293" spans="1:60" outlineLevel="3" x14ac:dyDescent="0.2">
      <c r="A293" s="148"/>
      <c r="B293" s="149"/>
      <c r="C293" s="190" t="s">
        <v>1325</v>
      </c>
      <c r="D293" s="188"/>
      <c r="E293" s="189">
        <v>217.84800000000001</v>
      </c>
      <c r="F293" s="152"/>
      <c r="G293" s="152"/>
      <c r="H293" s="152"/>
      <c r="I293" s="152"/>
      <c r="J293" s="152"/>
      <c r="K293" s="152"/>
      <c r="L293" s="152"/>
      <c r="M293" s="152"/>
      <c r="N293" s="151"/>
      <c r="O293" s="151"/>
      <c r="P293" s="151"/>
      <c r="Q293" s="151"/>
      <c r="R293" s="152"/>
      <c r="S293" s="152"/>
      <c r="T293" s="152"/>
      <c r="U293" s="152"/>
      <c r="V293" s="152"/>
      <c r="W293" s="152"/>
      <c r="X293" s="152"/>
      <c r="Y293" s="152"/>
      <c r="Z293" s="141"/>
      <c r="AA293" s="141"/>
      <c r="AB293" s="141"/>
      <c r="AC293" s="141"/>
      <c r="AD293" s="141"/>
      <c r="AE293" s="141"/>
      <c r="AF293" s="141"/>
      <c r="AG293" s="141" t="s">
        <v>241</v>
      </c>
      <c r="AH293" s="141">
        <v>1</v>
      </c>
      <c r="AI293" s="141"/>
      <c r="AJ293" s="141"/>
      <c r="AK293" s="141"/>
      <c r="AL293" s="141"/>
      <c r="AM293" s="141"/>
      <c r="AN293" s="141"/>
      <c r="AO293" s="141"/>
      <c r="AP293" s="141"/>
      <c r="AQ293" s="141"/>
      <c r="AR293" s="141"/>
      <c r="AS293" s="141"/>
      <c r="AT293" s="141"/>
      <c r="AU293" s="141"/>
      <c r="AV293" s="141"/>
      <c r="AW293" s="141"/>
      <c r="AX293" s="141"/>
      <c r="AY293" s="141"/>
      <c r="AZ293" s="141"/>
      <c r="BA293" s="141"/>
      <c r="BB293" s="141"/>
      <c r="BC293" s="141"/>
      <c r="BD293" s="141"/>
      <c r="BE293" s="141"/>
      <c r="BF293" s="141"/>
      <c r="BG293" s="141"/>
      <c r="BH293" s="141"/>
    </row>
    <row r="294" spans="1:60" ht="22.5" outlineLevel="1" x14ac:dyDescent="0.2">
      <c r="A294" s="164">
        <v>36</v>
      </c>
      <c r="B294" s="165" t="s">
        <v>1483</v>
      </c>
      <c r="C294" s="181" t="s">
        <v>1484</v>
      </c>
      <c r="D294" s="166" t="s">
        <v>283</v>
      </c>
      <c r="E294" s="167">
        <v>1296.498</v>
      </c>
      <c r="F294" s="168"/>
      <c r="G294" s="169">
        <f>ROUND(E294*F294,2)</f>
        <v>0</v>
      </c>
      <c r="H294" s="168"/>
      <c r="I294" s="169">
        <f>ROUND(E294*H294,2)</f>
        <v>0</v>
      </c>
      <c r="J294" s="168"/>
      <c r="K294" s="169">
        <f>ROUND(E294*J294,2)</f>
        <v>0</v>
      </c>
      <c r="L294" s="169">
        <v>21</v>
      </c>
      <c r="M294" s="169">
        <f>G294*(1+L294/100)</f>
        <v>0</v>
      </c>
      <c r="N294" s="167">
        <v>0</v>
      </c>
      <c r="O294" s="167">
        <f>ROUND(E294*N294,2)</f>
        <v>0</v>
      </c>
      <c r="P294" s="167">
        <v>0</v>
      </c>
      <c r="Q294" s="167">
        <f>ROUND(E294*P294,2)</f>
        <v>0</v>
      </c>
      <c r="R294" s="169" t="s">
        <v>322</v>
      </c>
      <c r="S294" s="169" t="s">
        <v>234</v>
      </c>
      <c r="T294" s="170" t="s">
        <v>234</v>
      </c>
      <c r="U294" s="152">
        <v>0.65</v>
      </c>
      <c r="V294" s="152">
        <f>ROUND(E294*U294,2)</f>
        <v>842.72</v>
      </c>
      <c r="W294" s="152"/>
      <c r="X294" s="152" t="s">
        <v>285</v>
      </c>
      <c r="Y294" s="152" t="s">
        <v>236</v>
      </c>
      <c r="Z294" s="141"/>
      <c r="AA294" s="141"/>
      <c r="AB294" s="141"/>
      <c r="AC294" s="141"/>
      <c r="AD294" s="141"/>
      <c r="AE294" s="141"/>
      <c r="AF294" s="141"/>
      <c r="AG294" s="141" t="s">
        <v>286</v>
      </c>
      <c r="AH294" s="141"/>
      <c r="AI294" s="141"/>
      <c r="AJ294" s="141"/>
      <c r="AK294" s="141"/>
      <c r="AL294" s="141"/>
      <c r="AM294" s="141"/>
      <c r="AN294" s="141"/>
      <c r="AO294" s="141"/>
      <c r="AP294" s="141"/>
      <c r="AQ294" s="141"/>
      <c r="AR294" s="141"/>
      <c r="AS294" s="141"/>
      <c r="AT294" s="141"/>
      <c r="AU294" s="141"/>
      <c r="AV294" s="141"/>
      <c r="AW294" s="141"/>
      <c r="AX294" s="141"/>
      <c r="AY294" s="141"/>
      <c r="AZ294" s="141"/>
      <c r="BA294" s="141"/>
      <c r="BB294" s="141"/>
      <c r="BC294" s="141"/>
      <c r="BD294" s="141"/>
      <c r="BE294" s="141"/>
      <c r="BF294" s="141"/>
      <c r="BG294" s="141"/>
      <c r="BH294" s="141"/>
    </row>
    <row r="295" spans="1:60" outlineLevel="2" x14ac:dyDescent="0.2">
      <c r="A295" s="148"/>
      <c r="B295" s="149"/>
      <c r="C295" s="265" t="s">
        <v>1462</v>
      </c>
      <c r="D295" s="266"/>
      <c r="E295" s="266"/>
      <c r="F295" s="266"/>
      <c r="G295" s="266"/>
      <c r="H295" s="152"/>
      <c r="I295" s="152"/>
      <c r="J295" s="152"/>
      <c r="K295" s="152"/>
      <c r="L295" s="152"/>
      <c r="M295" s="152"/>
      <c r="N295" s="151"/>
      <c r="O295" s="151"/>
      <c r="P295" s="151"/>
      <c r="Q295" s="151"/>
      <c r="R295" s="152"/>
      <c r="S295" s="152"/>
      <c r="T295" s="152"/>
      <c r="U295" s="152"/>
      <c r="V295" s="152"/>
      <c r="W295" s="152"/>
      <c r="X295" s="152"/>
      <c r="Y295" s="152"/>
      <c r="Z295" s="141"/>
      <c r="AA295" s="141"/>
      <c r="AB295" s="141"/>
      <c r="AC295" s="141"/>
      <c r="AD295" s="141"/>
      <c r="AE295" s="141"/>
      <c r="AF295" s="141"/>
      <c r="AG295" s="141" t="s">
        <v>239</v>
      </c>
      <c r="AH295" s="141"/>
      <c r="AI295" s="141"/>
      <c r="AJ295" s="141"/>
      <c r="AK295" s="141"/>
      <c r="AL295" s="141"/>
      <c r="AM295" s="141"/>
      <c r="AN295" s="141"/>
      <c r="AO295" s="141"/>
      <c r="AP295" s="141"/>
      <c r="AQ295" s="141"/>
      <c r="AR295" s="141"/>
      <c r="AS295" s="141"/>
      <c r="AT295" s="141"/>
      <c r="AU295" s="141"/>
      <c r="AV295" s="141"/>
      <c r="AW295" s="141"/>
      <c r="AX295" s="141"/>
      <c r="AY295" s="141"/>
      <c r="AZ295" s="141"/>
      <c r="BA295" s="141"/>
      <c r="BB295" s="141"/>
      <c r="BC295" s="141"/>
      <c r="BD295" s="141"/>
      <c r="BE295" s="141"/>
      <c r="BF295" s="141"/>
      <c r="BG295" s="141"/>
      <c r="BH295" s="141"/>
    </row>
    <row r="296" spans="1:60" outlineLevel="1" x14ac:dyDescent="0.2">
      <c r="A296" s="164">
        <v>37</v>
      </c>
      <c r="B296" s="165" t="s">
        <v>1485</v>
      </c>
      <c r="C296" s="181" t="s">
        <v>1486</v>
      </c>
      <c r="D296" s="166" t="s">
        <v>274</v>
      </c>
      <c r="E296" s="167">
        <v>21.771830000000001</v>
      </c>
      <c r="F296" s="168"/>
      <c r="G296" s="169">
        <f>ROUND(E296*F296,2)</f>
        <v>0</v>
      </c>
      <c r="H296" s="168"/>
      <c r="I296" s="169">
        <f>ROUND(E296*H296,2)</f>
        <v>0</v>
      </c>
      <c r="J296" s="168"/>
      <c r="K296" s="169">
        <f>ROUND(E296*J296,2)</f>
        <v>0</v>
      </c>
      <c r="L296" s="169">
        <v>21</v>
      </c>
      <c r="M296" s="169">
        <f>G296*(1+L296/100)</f>
        <v>0</v>
      </c>
      <c r="N296" s="167">
        <v>1.0293000000000001</v>
      </c>
      <c r="O296" s="167">
        <f>ROUND(E296*N296,2)</f>
        <v>22.41</v>
      </c>
      <c r="P296" s="167">
        <v>0</v>
      </c>
      <c r="Q296" s="167">
        <f>ROUND(E296*P296,2)</f>
        <v>0</v>
      </c>
      <c r="R296" s="169" t="s">
        <v>322</v>
      </c>
      <c r="S296" s="169" t="s">
        <v>234</v>
      </c>
      <c r="T296" s="170" t="s">
        <v>234</v>
      </c>
      <c r="U296" s="152">
        <v>22.07</v>
      </c>
      <c r="V296" s="152">
        <f>ROUND(E296*U296,2)</f>
        <v>480.5</v>
      </c>
      <c r="W296" s="152"/>
      <c r="X296" s="152" t="s">
        <v>285</v>
      </c>
      <c r="Y296" s="152" t="s">
        <v>236</v>
      </c>
      <c r="Z296" s="141"/>
      <c r="AA296" s="141"/>
      <c r="AB296" s="141"/>
      <c r="AC296" s="141"/>
      <c r="AD296" s="141"/>
      <c r="AE296" s="141"/>
      <c r="AF296" s="141"/>
      <c r="AG296" s="141" t="s">
        <v>286</v>
      </c>
      <c r="AH296" s="141"/>
      <c r="AI296" s="141"/>
      <c r="AJ296" s="141"/>
      <c r="AK296" s="141"/>
      <c r="AL296" s="141"/>
      <c r="AM296" s="141"/>
      <c r="AN296" s="141"/>
      <c r="AO296" s="141"/>
      <c r="AP296" s="141"/>
      <c r="AQ296" s="141"/>
      <c r="AR296" s="141"/>
      <c r="AS296" s="141"/>
      <c r="AT296" s="141"/>
      <c r="AU296" s="141"/>
      <c r="AV296" s="141"/>
      <c r="AW296" s="141"/>
      <c r="AX296" s="141"/>
      <c r="AY296" s="141"/>
      <c r="AZ296" s="141"/>
      <c r="BA296" s="141"/>
      <c r="BB296" s="141"/>
      <c r="BC296" s="141"/>
      <c r="BD296" s="141"/>
      <c r="BE296" s="141"/>
      <c r="BF296" s="141"/>
      <c r="BG296" s="141"/>
      <c r="BH296" s="141"/>
    </row>
    <row r="297" spans="1:60" ht="22.5" outlineLevel="2" x14ac:dyDescent="0.2">
      <c r="A297" s="148"/>
      <c r="B297" s="149"/>
      <c r="C297" s="265" t="s">
        <v>1487</v>
      </c>
      <c r="D297" s="266"/>
      <c r="E297" s="266"/>
      <c r="F297" s="266"/>
      <c r="G297" s="266"/>
      <c r="H297" s="152"/>
      <c r="I297" s="152"/>
      <c r="J297" s="152"/>
      <c r="K297" s="152"/>
      <c r="L297" s="152"/>
      <c r="M297" s="152"/>
      <c r="N297" s="151"/>
      <c r="O297" s="151"/>
      <c r="P297" s="151"/>
      <c r="Q297" s="151"/>
      <c r="R297" s="152"/>
      <c r="S297" s="152"/>
      <c r="T297" s="152"/>
      <c r="U297" s="152"/>
      <c r="V297" s="152"/>
      <c r="W297" s="152"/>
      <c r="X297" s="152"/>
      <c r="Y297" s="152"/>
      <c r="Z297" s="141"/>
      <c r="AA297" s="141"/>
      <c r="AB297" s="141"/>
      <c r="AC297" s="141"/>
      <c r="AD297" s="141"/>
      <c r="AE297" s="141"/>
      <c r="AF297" s="141"/>
      <c r="AG297" s="141" t="s">
        <v>239</v>
      </c>
      <c r="AH297" s="141"/>
      <c r="AI297" s="141"/>
      <c r="AJ297" s="141"/>
      <c r="AK297" s="141"/>
      <c r="AL297" s="141"/>
      <c r="AM297" s="141"/>
      <c r="AN297" s="141"/>
      <c r="AO297" s="141"/>
      <c r="AP297" s="141"/>
      <c r="AQ297" s="141"/>
      <c r="AR297" s="141"/>
      <c r="AS297" s="141"/>
      <c r="AT297" s="141"/>
      <c r="AU297" s="141"/>
      <c r="AV297" s="141"/>
      <c r="AW297" s="141"/>
      <c r="AX297" s="141"/>
      <c r="AY297" s="141"/>
      <c r="AZ297" s="141"/>
      <c r="BA297" s="171" t="str">
        <f>C297</f>
        <v>čistíren odpadních vod (mimo budovy), nádrží, vodojemů, žlabů nebo kanálů, včetně pomocného pracovního lešení o výšce podlahy do 1900 mm a pro zatížení do 1,5 kPa</v>
      </c>
      <c r="BB297" s="141"/>
      <c r="BC297" s="141"/>
      <c r="BD297" s="141"/>
      <c r="BE297" s="141"/>
      <c r="BF297" s="141"/>
      <c r="BG297" s="141"/>
      <c r="BH297" s="141"/>
    </row>
    <row r="298" spans="1:60" outlineLevel="2" x14ac:dyDescent="0.2">
      <c r="A298" s="148"/>
      <c r="B298" s="149"/>
      <c r="C298" s="182" t="s">
        <v>1300</v>
      </c>
      <c r="D298" s="154"/>
      <c r="E298" s="155"/>
      <c r="F298" s="152"/>
      <c r="G298" s="152"/>
      <c r="H298" s="152"/>
      <c r="I298" s="152"/>
      <c r="J298" s="152"/>
      <c r="K298" s="152"/>
      <c r="L298" s="152"/>
      <c r="M298" s="152"/>
      <c r="N298" s="151"/>
      <c r="O298" s="151"/>
      <c r="P298" s="151"/>
      <c r="Q298" s="151"/>
      <c r="R298" s="152"/>
      <c r="S298" s="152"/>
      <c r="T298" s="152"/>
      <c r="U298" s="152"/>
      <c r="V298" s="152"/>
      <c r="W298" s="152"/>
      <c r="X298" s="152"/>
      <c r="Y298" s="152"/>
      <c r="Z298" s="141"/>
      <c r="AA298" s="141"/>
      <c r="AB298" s="141"/>
      <c r="AC298" s="141"/>
      <c r="AD298" s="141"/>
      <c r="AE298" s="141"/>
      <c r="AF298" s="141"/>
      <c r="AG298" s="141" t="s">
        <v>241</v>
      </c>
      <c r="AH298" s="141">
        <v>0</v>
      </c>
      <c r="AI298" s="141"/>
      <c r="AJ298" s="141"/>
      <c r="AK298" s="141"/>
      <c r="AL298" s="141"/>
      <c r="AM298" s="141"/>
      <c r="AN298" s="141"/>
      <c r="AO298" s="141"/>
      <c r="AP298" s="141"/>
      <c r="AQ298" s="141"/>
      <c r="AR298" s="141"/>
      <c r="AS298" s="141"/>
      <c r="AT298" s="141"/>
      <c r="AU298" s="141"/>
      <c r="AV298" s="141"/>
      <c r="AW298" s="141"/>
      <c r="AX298" s="141"/>
      <c r="AY298" s="141"/>
      <c r="AZ298" s="141"/>
      <c r="BA298" s="141"/>
      <c r="BB298" s="141"/>
      <c r="BC298" s="141"/>
      <c r="BD298" s="141"/>
      <c r="BE298" s="141"/>
      <c r="BF298" s="141"/>
      <c r="BG298" s="141"/>
      <c r="BH298" s="141"/>
    </row>
    <row r="299" spans="1:60" outlineLevel="3" x14ac:dyDescent="0.2">
      <c r="A299" s="148"/>
      <c r="B299" s="149"/>
      <c r="C299" s="182" t="s">
        <v>1488</v>
      </c>
      <c r="D299" s="154"/>
      <c r="E299" s="155">
        <v>16.75658</v>
      </c>
      <c r="F299" s="152"/>
      <c r="G299" s="152"/>
      <c r="H299" s="152"/>
      <c r="I299" s="152"/>
      <c r="J299" s="152"/>
      <c r="K299" s="152"/>
      <c r="L299" s="152"/>
      <c r="M299" s="152"/>
      <c r="N299" s="151"/>
      <c r="O299" s="151"/>
      <c r="P299" s="151"/>
      <c r="Q299" s="151"/>
      <c r="R299" s="152"/>
      <c r="S299" s="152"/>
      <c r="T299" s="152"/>
      <c r="U299" s="152"/>
      <c r="V299" s="152"/>
      <c r="W299" s="152"/>
      <c r="X299" s="152"/>
      <c r="Y299" s="152"/>
      <c r="Z299" s="141"/>
      <c r="AA299" s="141"/>
      <c r="AB299" s="141"/>
      <c r="AC299" s="141"/>
      <c r="AD299" s="141"/>
      <c r="AE299" s="141"/>
      <c r="AF299" s="141"/>
      <c r="AG299" s="141" t="s">
        <v>241</v>
      </c>
      <c r="AH299" s="141">
        <v>0</v>
      </c>
      <c r="AI299" s="141"/>
      <c r="AJ299" s="141"/>
      <c r="AK299" s="141"/>
      <c r="AL299" s="141"/>
      <c r="AM299" s="141"/>
      <c r="AN299" s="141"/>
      <c r="AO299" s="141"/>
      <c r="AP299" s="141"/>
      <c r="AQ299" s="141"/>
      <c r="AR299" s="141"/>
      <c r="AS299" s="141"/>
      <c r="AT299" s="141"/>
      <c r="AU299" s="141"/>
      <c r="AV299" s="141"/>
      <c r="AW299" s="141"/>
      <c r="AX299" s="141"/>
      <c r="AY299" s="141"/>
      <c r="AZ299" s="141"/>
      <c r="BA299" s="141"/>
      <c r="BB299" s="141"/>
      <c r="BC299" s="141"/>
      <c r="BD299" s="141"/>
      <c r="BE299" s="141"/>
      <c r="BF299" s="141"/>
      <c r="BG299" s="141"/>
      <c r="BH299" s="141"/>
    </row>
    <row r="300" spans="1:60" outlineLevel="3" x14ac:dyDescent="0.2">
      <c r="A300" s="148"/>
      <c r="B300" s="149"/>
      <c r="C300" s="182" t="s">
        <v>1489</v>
      </c>
      <c r="D300" s="154"/>
      <c r="E300" s="155">
        <v>5.0152599999999996</v>
      </c>
      <c r="F300" s="152"/>
      <c r="G300" s="152"/>
      <c r="H300" s="152"/>
      <c r="I300" s="152"/>
      <c r="J300" s="152"/>
      <c r="K300" s="152"/>
      <c r="L300" s="152"/>
      <c r="M300" s="152"/>
      <c r="N300" s="151"/>
      <c r="O300" s="151"/>
      <c r="P300" s="151"/>
      <c r="Q300" s="151"/>
      <c r="R300" s="152"/>
      <c r="S300" s="152"/>
      <c r="T300" s="152"/>
      <c r="U300" s="152"/>
      <c r="V300" s="152"/>
      <c r="W300" s="152"/>
      <c r="X300" s="152"/>
      <c r="Y300" s="152"/>
      <c r="Z300" s="141"/>
      <c r="AA300" s="141"/>
      <c r="AB300" s="141"/>
      <c r="AC300" s="141"/>
      <c r="AD300" s="141"/>
      <c r="AE300" s="141"/>
      <c r="AF300" s="141"/>
      <c r="AG300" s="141" t="s">
        <v>241</v>
      </c>
      <c r="AH300" s="141">
        <v>0</v>
      </c>
      <c r="AI300" s="141"/>
      <c r="AJ300" s="141"/>
      <c r="AK300" s="141"/>
      <c r="AL300" s="141"/>
      <c r="AM300" s="141"/>
      <c r="AN300" s="141"/>
      <c r="AO300" s="141"/>
      <c r="AP300" s="141"/>
      <c r="AQ300" s="141"/>
      <c r="AR300" s="141"/>
      <c r="AS300" s="141"/>
      <c r="AT300" s="141"/>
      <c r="AU300" s="141"/>
      <c r="AV300" s="141"/>
      <c r="AW300" s="141"/>
      <c r="AX300" s="141"/>
      <c r="AY300" s="141"/>
      <c r="AZ300" s="141"/>
      <c r="BA300" s="141"/>
      <c r="BB300" s="141"/>
      <c r="BC300" s="141"/>
      <c r="BD300" s="141"/>
      <c r="BE300" s="141"/>
      <c r="BF300" s="141"/>
      <c r="BG300" s="141"/>
      <c r="BH300" s="141"/>
    </row>
    <row r="301" spans="1:60" ht="22.5" outlineLevel="1" x14ac:dyDescent="0.2">
      <c r="A301" s="164">
        <v>38</v>
      </c>
      <c r="B301" s="165" t="s">
        <v>1490</v>
      </c>
      <c r="C301" s="181" t="s">
        <v>1491</v>
      </c>
      <c r="D301" s="166" t="s">
        <v>299</v>
      </c>
      <c r="E301" s="167">
        <v>1500</v>
      </c>
      <c r="F301" s="168"/>
      <c r="G301" s="169">
        <f>ROUND(E301*F301,2)</f>
        <v>0</v>
      </c>
      <c r="H301" s="168"/>
      <c r="I301" s="169">
        <f>ROUND(E301*H301,2)</f>
        <v>0</v>
      </c>
      <c r="J301" s="168"/>
      <c r="K301" s="169">
        <f>ROUND(E301*J301,2)</f>
        <v>0</v>
      </c>
      <c r="L301" s="169">
        <v>21</v>
      </c>
      <c r="M301" s="169">
        <f>G301*(1+L301/100)</f>
        <v>0</v>
      </c>
      <c r="N301" s="167">
        <v>2.5000000000000001E-2</v>
      </c>
      <c r="O301" s="167">
        <f>ROUND(E301*N301,2)</f>
        <v>37.5</v>
      </c>
      <c r="P301" s="167">
        <v>0</v>
      </c>
      <c r="Q301" s="167">
        <f>ROUND(E301*P301,2)</f>
        <v>0</v>
      </c>
      <c r="R301" s="169"/>
      <c r="S301" s="169" t="s">
        <v>267</v>
      </c>
      <c r="T301" s="170" t="s">
        <v>275</v>
      </c>
      <c r="U301" s="152">
        <v>0.106</v>
      </c>
      <c r="V301" s="152">
        <f>ROUND(E301*U301,2)</f>
        <v>159</v>
      </c>
      <c r="W301" s="152"/>
      <c r="X301" s="152" t="s">
        <v>285</v>
      </c>
      <c r="Y301" s="152" t="s">
        <v>236</v>
      </c>
      <c r="Z301" s="141"/>
      <c r="AA301" s="141"/>
      <c r="AB301" s="141"/>
      <c r="AC301" s="141"/>
      <c r="AD301" s="141"/>
      <c r="AE301" s="141"/>
      <c r="AF301" s="141"/>
      <c r="AG301" s="141" t="s">
        <v>286</v>
      </c>
      <c r="AH301" s="141"/>
      <c r="AI301" s="141"/>
      <c r="AJ301" s="141"/>
      <c r="AK301" s="141"/>
      <c r="AL301" s="141"/>
      <c r="AM301" s="141"/>
      <c r="AN301" s="141"/>
      <c r="AO301" s="141"/>
      <c r="AP301" s="141"/>
      <c r="AQ301" s="141"/>
      <c r="AR301" s="141"/>
      <c r="AS301" s="141"/>
      <c r="AT301" s="141"/>
      <c r="AU301" s="141"/>
      <c r="AV301" s="141"/>
      <c r="AW301" s="141"/>
      <c r="AX301" s="141"/>
      <c r="AY301" s="141"/>
      <c r="AZ301" s="141"/>
      <c r="BA301" s="141"/>
      <c r="BB301" s="141"/>
      <c r="BC301" s="141"/>
      <c r="BD301" s="141"/>
      <c r="BE301" s="141"/>
      <c r="BF301" s="141"/>
      <c r="BG301" s="141"/>
      <c r="BH301" s="141"/>
    </row>
    <row r="302" spans="1:60" outlineLevel="2" x14ac:dyDescent="0.2">
      <c r="A302" s="148"/>
      <c r="B302" s="149"/>
      <c r="C302" s="253" t="s">
        <v>1492</v>
      </c>
      <c r="D302" s="254"/>
      <c r="E302" s="254"/>
      <c r="F302" s="254"/>
      <c r="G302" s="254"/>
      <c r="H302" s="152"/>
      <c r="I302" s="152"/>
      <c r="J302" s="152"/>
      <c r="K302" s="152"/>
      <c r="L302" s="152"/>
      <c r="M302" s="152"/>
      <c r="N302" s="151"/>
      <c r="O302" s="151"/>
      <c r="P302" s="151"/>
      <c r="Q302" s="151"/>
      <c r="R302" s="152"/>
      <c r="S302" s="152"/>
      <c r="T302" s="152"/>
      <c r="U302" s="152"/>
      <c r="V302" s="152"/>
      <c r="W302" s="152"/>
      <c r="X302" s="152"/>
      <c r="Y302" s="152"/>
      <c r="Z302" s="141"/>
      <c r="AA302" s="141"/>
      <c r="AB302" s="141"/>
      <c r="AC302" s="141"/>
      <c r="AD302" s="141"/>
      <c r="AE302" s="141"/>
      <c r="AF302" s="141"/>
      <c r="AG302" s="141" t="s">
        <v>246</v>
      </c>
      <c r="AH302" s="141"/>
      <c r="AI302" s="141"/>
      <c r="AJ302" s="141"/>
      <c r="AK302" s="141"/>
      <c r="AL302" s="141"/>
      <c r="AM302" s="141"/>
      <c r="AN302" s="141"/>
      <c r="AO302" s="141"/>
      <c r="AP302" s="141"/>
      <c r="AQ302" s="141"/>
      <c r="AR302" s="141"/>
      <c r="AS302" s="141"/>
      <c r="AT302" s="141"/>
      <c r="AU302" s="141"/>
      <c r="AV302" s="141"/>
      <c r="AW302" s="141"/>
      <c r="AX302" s="141"/>
      <c r="AY302" s="141"/>
      <c r="AZ302" s="141"/>
      <c r="BA302" s="141"/>
      <c r="BB302" s="141"/>
      <c r="BC302" s="141"/>
      <c r="BD302" s="141"/>
      <c r="BE302" s="141"/>
      <c r="BF302" s="141"/>
      <c r="BG302" s="141"/>
      <c r="BH302" s="141"/>
    </row>
    <row r="303" spans="1:60" outlineLevel="2" x14ac:dyDescent="0.2">
      <c r="A303" s="148"/>
      <c r="B303" s="149"/>
      <c r="C303" s="182" t="s">
        <v>1493</v>
      </c>
      <c r="D303" s="154"/>
      <c r="E303" s="155"/>
      <c r="F303" s="152"/>
      <c r="G303" s="152"/>
      <c r="H303" s="152"/>
      <c r="I303" s="152"/>
      <c r="J303" s="152"/>
      <c r="K303" s="152"/>
      <c r="L303" s="152"/>
      <c r="M303" s="152"/>
      <c r="N303" s="151"/>
      <c r="O303" s="151"/>
      <c r="P303" s="151"/>
      <c r="Q303" s="151"/>
      <c r="R303" s="152"/>
      <c r="S303" s="152"/>
      <c r="T303" s="152"/>
      <c r="U303" s="152"/>
      <c r="V303" s="152"/>
      <c r="W303" s="152"/>
      <c r="X303" s="152"/>
      <c r="Y303" s="152"/>
      <c r="Z303" s="141"/>
      <c r="AA303" s="141"/>
      <c r="AB303" s="141"/>
      <c r="AC303" s="141"/>
      <c r="AD303" s="141"/>
      <c r="AE303" s="141"/>
      <c r="AF303" s="141"/>
      <c r="AG303" s="141" t="s">
        <v>241</v>
      </c>
      <c r="AH303" s="141">
        <v>0</v>
      </c>
      <c r="AI303" s="141"/>
      <c r="AJ303" s="141"/>
      <c r="AK303" s="141"/>
      <c r="AL303" s="141"/>
      <c r="AM303" s="141"/>
      <c r="AN303" s="141"/>
      <c r="AO303" s="141"/>
      <c r="AP303" s="141"/>
      <c r="AQ303" s="141"/>
      <c r="AR303" s="141"/>
      <c r="AS303" s="141"/>
      <c r="AT303" s="141"/>
      <c r="AU303" s="141"/>
      <c r="AV303" s="141"/>
      <c r="AW303" s="141"/>
      <c r="AX303" s="141"/>
      <c r="AY303" s="141"/>
      <c r="AZ303" s="141"/>
      <c r="BA303" s="141"/>
      <c r="BB303" s="141"/>
      <c r="BC303" s="141"/>
      <c r="BD303" s="141"/>
      <c r="BE303" s="141"/>
      <c r="BF303" s="141"/>
      <c r="BG303" s="141"/>
      <c r="BH303" s="141"/>
    </row>
    <row r="304" spans="1:60" ht="22.5" outlineLevel="3" x14ac:dyDescent="0.2">
      <c r="A304" s="148"/>
      <c r="B304" s="149"/>
      <c r="C304" s="182" t="s">
        <v>1494</v>
      </c>
      <c r="D304" s="154"/>
      <c r="E304" s="155">
        <v>566</v>
      </c>
      <c r="F304" s="152"/>
      <c r="G304" s="152"/>
      <c r="H304" s="152"/>
      <c r="I304" s="152"/>
      <c r="J304" s="152"/>
      <c r="K304" s="152"/>
      <c r="L304" s="152"/>
      <c r="M304" s="152"/>
      <c r="N304" s="151"/>
      <c r="O304" s="151"/>
      <c r="P304" s="151"/>
      <c r="Q304" s="151"/>
      <c r="R304" s="152"/>
      <c r="S304" s="152"/>
      <c r="T304" s="152"/>
      <c r="U304" s="152"/>
      <c r="V304" s="152"/>
      <c r="W304" s="152"/>
      <c r="X304" s="152"/>
      <c r="Y304" s="152"/>
      <c r="Z304" s="141"/>
      <c r="AA304" s="141"/>
      <c r="AB304" s="141"/>
      <c r="AC304" s="141"/>
      <c r="AD304" s="141"/>
      <c r="AE304" s="141"/>
      <c r="AF304" s="141"/>
      <c r="AG304" s="141" t="s">
        <v>241</v>
      </c>
      <c r="AH304" s="141">
        <v>0</v>
      </c>
      <c r="AI304" s="141"/>
      <c r="AJ304" s="141"/>
      <c r="AK304" s="141"/>
      <c r="AL304" s="141"/>
      <c r="AM304" s="141"/>
      <c r="AN304" s="141"/>
      <c r="AO304" s="141"/>
      <c r="AP304" s="141"/>
      <c r="AQ304" s="141"/>
      <c r="AR304" s="141"/>
      <c r="AS304" s="141"/>
      <c r="AT304" s="141"/>
      <c r="AU304" s="141"/>
      <c r="AV304" s="141"/>
      <c r="AW304" s="141"/>
      <c r="AX304" s="141"/>
      <c r="AY304" s="141"/>
      <c r="AZ304" s="141"/>
      <c r="BA304" s="141"/>
      <c r="BB304" s="141"/>
      <c r="BC304" s="141"/>
      <c r="BD304" s="141"/>
      <c r="BE304" s="141"/>
      <c r="BF304" s="141"/>
      <c r="BG304" s="141"/>
      <c r="BH304" s="141"/>
    </row>
    <row r="305" spans="1:60" ht="22.5" outlineLevel="3" x14ac:dyDescent="0.2">
      <c r="A305" s="148"/>
      <c r="B305" s="149"/>
      <c r="C305" s="182" t="s">
        <v>1495</v>
      </c>
      <c r="D305" s="154"/>
      <c r="E305" s="155">
        <v>800</v>
      </c>
      <c r="F305" s="152"/>
      <c r="G305" s="152"/>
      <c r="H305" s="152"/>
      <c r="I305" s="152"/>
      <c r="J305" s="152"/>
      <c r="K305" s="152"/>
      <c r="L305" s="152"/>
      <c r="M305" s="152"/>
      <c r="N305" s="151"/>
      <c r="O305" s="151"/>
      <c r="P305" s="151"/>
      <c r="Q305" s="151"/>
      <c r="R305" s="152"/>
      <c r="S305" s="152"/>
      <c r="T305" s="152"/>
      <c r="U305" s="152"/>
      <c r="V305" s="152"/>
      <c r="W305" s="152"/>
      <c r="X305" s="152"/>
      <c r="Y305" s="152"/>
      <c r="Z305" s="141"/>
      <c r="AA305" s="141"/>
      <c r="AB305" s="141"/>
      <c r="AC305" s="141"/>
      <c r="AD305" s="141"/>
      <c r="AE305" s="141"/>
      <c r="AF305" s="141"/>
      <c r="AG305" s="141" t="s">
        <v>241</v>
      </c>
      <c r="AH305" s="141">
        <v>0</v>
      </c>
      <c r="AI305" s="141"/>
      <c r="AJ305" s="141"/>
      <c r="AK305" s="141"/>
      <c r="AL305" s="141"/>
      <c r="AM305" s="141"/>
      <c r="AN305" s="141"/>
      <c r="AO305" s="141"/>
      <c r="AP305" s="141"/>
      <c r="AQ305" s="141"/>
      <c r="AR305" s="141"/>
      <c r="AS305" s="141"/>
      <c r="AT305" s="141"/>
      <c r="AU305" s="141"/>
      <c r="AV305" s="141"/>
      <c r="AW305" s="141"/>
      <c r="AX305" s="141"/>
      <c r="AY305" s="141"/>
      <c r="AZ305" s="141"/>
      <c r="BA305" s="141"/>
      <c r="BB305" s="141"/>
      <c r="BC305" s="141"/>
      <c r="BD305" s="141"/>
      <c r="BE305" s="141"/>
      <c r="BF305" s="141"/>
      <c r="BG305" s="141"/>
      <c r="BH305" s="141"/>
    </row>
    <row r="306" spans="1:60" outlineLevel="3" x14ac:dyDescent="0.2">
      <c r="A306" s="148"/>
      <c r="B306" s="149"/>
      <c r="C306" s="190" t="s">
        <v>1325</v>
      </c>
      <c r="D306" s="188"/>
      <c r="E306" s="189">
        <v>1366</v>
      </c>
      <c r="F306" s="152"/>
      <c r="G306" s="152"/>
      <c r="H306" s="152"/>
      <c r="I306" s="152"/>
      <c r="J306" s="152"/>
      <c r="K306" s="152"/>
      <c r="L306" s="152"/>
      <c r="M306" s="152"/>
      <c r="N306" s="151"/>
      <c r="O306" s="151"/>
      <c r="P306" s="151"/>
      <c r="Q306" s="151"/>
      <c r="R306" s="152"/>
      <c r="S306" s="152"/>
      <c r="T306" s="152"/>
      <c r="U306" s="152"/>
      <c r="V306" s="152"/>
      <c r="W306" s="152"/>
      <c r="X306" s="152"/>
      <c r="Y306" s="152"/>
      <c r="Z306" s="141"/>
      <c r="AA306" s="141"/>
      <c r="AB306" s="141"/>
      <c r="AC306" s="141"/>
      <c r="AD306" s="141"/>
      <c r="AE306" s="141"/>
      <c r="AF306" s="141"/>
      <c r="AG306" s="141" t="s">
        <v>241</v>
      </c>
      <c r="AH306" s="141">
        <v>1</v>
      </c>
      <c r="AI306" s="141"/>
      <c r="AJ306" s="141"/>
      <c r="AK306" s="141"/>
      <c r="AL306" s="141"/>
      <c r="AM306" s="141"/>
      <c r="AN306" s="141"/>
      <c r="AO306" s="141"/>
      <c r="AP306" s="141"/>
      <c r="AQ306" s="141"/>
      <c r="AR306" s="141"/>
      <c r="AS306" s="141"/>
      <c r="AT306" s="141"/>
      <c r="AU306" s="141"/>
      <c r="AV306" s="141"/>
      <c r="AW306" s="141"/>
      <c r="AX306" s="141"/>
      <c r="AY306" s="141"/>
      <c r="AZ306" s="141"/>
      <c r="BA306" s="141"/>
      <c r="BB306" s="141"/>
      <c r="BC306" s="141"/>
      <c r="BD306" s="141"/>
      <c r="BE306" s="141"/>
      <c r="BF306" s="141"/>
      <c r="BG306" s="141"/>
      <c r="BH306" s="141"/>
    </row>
    <row r="307" spans="1:60" outlineLevel="3" x14ac:dyDescent="0.2">
      <c r="A307" s="148"/>
      <c r="B307" s="149"/>
      <c r="C307" s="182" t="s">
        <v>1496</v>
      </c>
      <c r="D307" s="154"/>
      <c r="E307" s="155">
        <v>134</v>
      </c>
      <c r="F307" s="152"/>
      <c r="G307" s="152"/>
      <c r="H307" s="152"/>
      <c r="I307" s="152"/>
      <c r="J307" s="152"/>
      <c r="K307" s="152"/>
      <c r="L307" s="152"/>
      <c r="M307" s="152"/>
      <c r="N307" s="151"/>
      <c r="O307" s="151"/>
      <c r="P307" s="151"/>
      <c r="Q307" s="151"/>
      <c r="R307" s="152"/>
      <c r="S307" s="152"/>
      <c r="T307" s="152"/>
      <c r="U307" s="152"/>
      <c r="V307" s="152"/>
      <c r="W307" s="152"/>
      <c r="X307" s="152"/>
      <c r="Y307" s="152"/>
      <c r="Z307" s="141"/>
      <c r="AA307" s="141"/>
      <c r="AB307" s="141"/>
      <c r="AC307" s="141"/>
      <c r="AD307" s="141"/>
      <c r="AE307" s="141"/>
      <c r="AF307" s="141"/>
      <c r="AG307" s="141" t="s">
        <v>241</v>
      </c>
      <c r="AH307" s="141">
        <v>0</v>
      </c>
      <c r="AI307" s="141"/>
      <c r="AJ307" s="141"/>
      <c r="AK307" s="141"/>
      <c r="AL307" s="141"/>
      <c r="AM307" s="141"/>
      <c r="AN307" s="141"/>
      <c r="AO307" s="141"/>
      <c r="AP307" s="141"/>
      <c r="AQ307" s="141"/>
      <c r="AR307" s="141"/>
      <c r="AS307" s="141"/>
      <c r="AT307" s="141"/>
      <c r="AU307" s="141"/>
      <c r="AV307" s="141"/>
      <c r="AW307" s="141"/>
      <c r="AX307" s="141"/>
      <c r="AY307" s="141"/>
      <c r="AZ307" s="141"/>
      <c r="BA307" s="141"/>
      <c r="BB307" s="141"/>
      <c r="BC307" s="141"/>
      <c r="BD307" s="141"/>
      <c r="BE307" s="141"/>
      <c r="BF307" s="141"/>
      <c r="BG307" s="141"/>
      <c r="BH307" s="141"/>
    </row>
    <row r="308" spans="1:60" outlineLevel="1" x14ac:dyDescent="0.2">
      <c r="A308" s="164">
        <v>39</v>
      </c>
      <c r="B308" s="165" t="s">
        <v>1497</v>
      </c>
      <c r="C308" s="181" t="s">
        <v>1498</v>
      </c>
      <c r="D308" s="166" t="s">
        <v>244</v>
      </c>
      <c r="E308" s="167">
        <v>5</v>
      </c>
      <c r="F308" s="168"/>
      <c r="G308" s="169">
        <f>ROUND(E308*F308,2)</f>
        <v>0</v>
      </c>
      <c r="H308" s="168"/>
      <c r="I308" s="169">
        <f>ROUND(E308*H308,2)</f>
        <v>0</v>
      </c>
      <c r="J308" s="168"/>
      <c r="K308" s="169">
        <f>ROUND(E308*J308,2)</f>
        <v>0</v>
      </c>
      <c r="L308" s="169">
        <v>21</v>
      </c>
      <c r="M308" s="169">
        <f>G308*(1+L308/100)</f>
        <v>0</v>
      </c>
      <c r="N308" s="167">
        <v>2.5667499999999999</v>
      </c>
      <c r="O308" s="167">
        <f>ROUND(E308*N308,2)</f>
        <v>12.83</v>
      </c>
      <c r="P308" s="167">
        <v>0</v>
      </c>
      <c r="Q308" s="167">
        <f>ROUND(E308*P308,2)</f>
        <v>0</v>
      </c>
      <c r="R308" s="169"/>
      <c r="S308" s="169" t="s">
        <v>267</v>
      </c>
      <c r="T308" s="170" t="s">
        <v>275</v>
      </c>
      <c r="U308" s="152">
        <v>3.9289999999999998</v>
      </c>
      <c r="V308" s="152">
        <f>ROUND(E308*U308,2)</f>
        <v>19.649999999999999</v>
      </c>
      <c r="W308" s="152"/>
      <c r="X308" s="152" t="s">
        <v>285</v>
      </c>
      <c r="Y308" s="152" t="s">
        <v>236</v>
      </c>
      <c r="Z308" s="141"/>
      <c r="AA308" s="141"/>
      <c r="AB308" s="141"/>
      <c r="AC308" s="141"/>
      <c r="AD308" s="141"/>
      <c r="AE308" s="141"/>
      <c r="AF308" s="141"/>
      <c r="AG308" s="141" t="s">
        <v>286</v>
      </c>
      <c r="AH308" s="141"/>
      <c r="AI308" s="141"/>
      <c r="AJ308" s="141"/>
      <c r="AK308" s="141"/>
      <c r="AL308" s="141"/>
      <c r="AM308" s="141"/>
      <c r="AN308" s="141"/>
      <c r="AO308" s="141"/>
      <c r="AP308" s="141"/>
      <c r="AQ308" s="141"/>
      <c r="AR308" s="141"/>
      <c r="AS308" s="141"/>
      <c r="AT308" s="141"/>
      <c r="AU308" s="141"/>
      <c r="AV308" s="141"/>
      <c r="AW308" s="141"/>
      <c r="AX308" s="141"/>
      <c r="AY308" s="141"/>
      <c r="AZ308" s="141"/>
      <c r="BA308" s="141"/>
      <c r="BB308" s="141"/>
      <c r="BC308" s="141"/>
      <c r="BD308" s="141"/>
      <c r="BE308" s="141"/>
      <c r="BF308" s="141"/>
      <c r="BG308" s="141"/>
      <c r="BH308" s="141"/>
    </row>
    <row r="309" spans="1:60" outlineLevel="2" x14ac:dyDescent="0.2">
      <c r="A309" s="148"/>
      <c r="B309" s="149"/>
      <c r="C309" s="182" t="s">
        <v>1499</v>
      </c>
      <c r="D309" s="154"/>
      <c r="E309" s="155">
        <v>5</v>
      </c>
      <c r="F309" s="152"/>
      <c r="G309" s="152"/>
      <c r="H309" s="152"/>
      <c r="I309" s="152"/>
      <c r="J309" s="152"/>
      <c r="K309" s="152"/>
      <c r="L309" s="152"/>
      <c r="M309" s="152"/>
      <c r="N309" s="151"/>
      <c r="O309" s="151"/>
      <c r="P309" s="151"/>
      <c r="Q309" s="151"/>
      <c r="R309" s="152"/>
      <c r="S309" s="152"/>
      <c r="T309" s="152"/>
      <c r="U309" s="152"/>
      <c r="V309" s="152"/>
      <c r="W309" s="152"/>
      <c r="X309" s="152"/>
      <c r="Y309" s="152"/>
      <c r="Z309" s="141"/>
      <c r="AA309" s="141"/>
      <c r="AB309" s="141"/>
      <c r="AC309" s="141"/>
      <c r="AD309" s="141"/>
      <c r="AE309" s="141"/>
      <c r="AF309" s="141"/>
      <c r="AG309" s="141" t="s">
        <v>241</v>
      </c>
      <c r="AH309" s="141">
        <v>0</v>
      </c>
      <c r="AI309" s="141"/>
      <c r="AJ309" s="141"/>
      <c r="AK309" s="141"/>
      <c r="AL309" s="141"/>
      <c r="AM309" s="141"/>
      <c r="AN309" s="141"/>
      <c r="AO309" s="141"/>
      <c r="AP309" s="141"/>
      <c r="AQ309" s="141"/>
      <c r="AR309" s="141"/>
      <c r="AS309" s="141"/>
      <c r="AT309" s="141"/>
      <c r="AU309" s="141"/>
      <c r="AV309" s="141"/>
      <c r="AW309" s="141"/>
      <c r="AX309" s="141"/>
      <c r="AY309" s="141"/>
      <c r="AZ309" s="141"/>
      <c r="BA309" s="141"/>
      <c r="BB309" s="141"/>
      <c r="BC309" s="141"/>
      <c r="BD309" s="141"/>
      <c r="BE309" s="141"/>
      <c r="BF309" s="141"/>
      <c r="BG309" s="141"/>
      <c r="BH309" s="141"/>
    </row>
    <row r="310" spans="1:60" outlineLevel="1" x14ac:dyDescent="0.2">
      <c r="A310" s="164">
        <v>40</v>
      </c>
      <c r="B310" s="165" t="s">
        <v>1500</v>
      </c>
      <c r="C310" s="181" t="s">
        <v>1501</v>
      </c>
      <c r="D310" s="166" t="s">
        <v>317</v>
      </c>
      <c r="E310" s="167">
        <v>240</v>
      </c>
      <c r="F310" s="168"/>
      <c r="G310" s="169">
        <f>ROUND(E310*F310,2)</f>
        <v>0</v>
      </c>
      <c r="H310" s="168"/>
      <c r="I310" s="169">
        <f>ROUND(E310*H310,2)</f>
        <v>0</v>
      </c>
      <c r="J310" s="168"/>
      <c r="K310" s="169">
        <f>ROUND(E310*J310,2)</f>
        <v>0</v>
      </c>
      <c r="L310" s="169">
        <v>21</v>
      </c>
      <c r="M310" s="169">
        <f>G310*(1+L310/100)</f>
        <v>0</v>
      </c>
      <c r="N310" s="167">
        <v>1E-3</v>
      </c>
      <c r="O310" s="167">
        <f>ROUND(E310*N310,2)</f>
        <v>0.24</v>
      </c>
      <c r="P310" s="167">
        <v>0</v>
      </c>
      <c r="Q310" s="167">
        <f>ROUND(E310*P310,2)</f>
        <v>0</v>
      </c>
      <c r="R310" s="169"/>
      <c r="S310" s="169" t="s">
        <v>267</v>
      </c>
      <c r="T310" s="170" t="s">
        <v>275</v>
      </c>
      <c r="U310" s="152">
        <v>2.2000000000000002</v>
      </c>
      <c r="V310" s="152">
        <f>ROUND(E310*U310,2)</f>
        <v>528</v>
      </c>
      <c r="W310" s="152"/>
      <c r="X310" s="152" t="s">
        <v>285</v>
      </c>
      <c r="Y310" s="152" t="s">
        <v>236</v>
      </c>
      <c r="Z310" s="141"/>
      <c r="AA310" s="141"/>
      <c r="AB310" s="141"/>
      <c r="AC310" s="141"/>
      <c r="AD310" s="141"/>
      <c r="AE310" s="141"/>
      <c r="AF310" s="141"/>
      <c r="AG310" s="141" t="s">
        <v>286</v>
      </c>
      <c r="AH310" s="141"/>
      <c r="AI310" s="141"/>
      <c r="AJ310" s="141"/>
      <c r="AK310" s="141"/>
      <c r="AL310" s="141"/>
      <c r="AM310" s="141"/>
      <c r="AN310" s="141"/>
      <c r="AO310" s="141"/>
      <c r="AP310" s="141"/>
      <c r="AQ310" s="141"/>
      <c r="AR310" s="141"/>
      <c r="AS310" s="141"/>
      <c r="AT310" s="141"/>
      <c r="AU310" s="141"/>
      <c r="AV310" s="141"/>
      <c r="AW310" s="141"/>
      <c r="AX310" s="141"/>
      <c r="AY310" s="141"/>
      <c r="AZ310" s="141"/>
      <c r="BA310" s="141"/>
      <c r="BB310" s="141"/>
      <c r="BC310" s="141"/>
      <c r="BD310" s="141"/>
      <c r="BE310" s="141"/>
      <c r="BF310" s="141"/>
      <c r="BG310" s="141"/>
      <c r="BH310" s="141"/>
    </row>
    <row r="311" spans="1:60" outlineLevel="2" x14ac:dyDescent="0.2">
      <c r="A311" s="148"/>
      <c r="B311" s="149"/>
      <c r="C311" s="253" t="s">
        <v>1502</v>
      </c>
      <c r="D311" s="254"/>
      <c r="E311" s="254"/>
      <c r="F311" s="254"/>
      <c r="G311" s="254"/>
      <c r="H311" s="152"/>
      <c r="I311" s="152"/>
      <c r="J311" s="152"/>
      <c r="K311" s="152"/>
      <c r="L311" s="152"/>
      <c r="M311" s="152"/>
      <c r="N311" s="151"/>
      <c r="O311" s="151"/>
      <c r="P311" s="151"/>
      <c r="Q311" s="151"/>
      <c r="R311" s="152"/>
      <c r="S311" s="152"/>
      <c r="T311" s="152"/>
      <c r="U311" s="152"/>
      <c r="V311" s="152"/>
      <c r="W311" s="152"/>
      <c r="X311" s="152"/>
      <c r="Y311" s="152"/>
      <c r="Z311" s="141"/>
      <c r="AA311" s="141"/>
      <c r="AB311" s="141"/>
      <c r="AC311" s="141"/>
      <c r="AD311" s="141"/>
      <c r="AE311" s="141"/>
      <c r="AF311" s="141"/>
      <c r="AG311" s="141" t="s">
        <v>246</v>
      </c>
      <c r="AH311" s="141"/>
      <c r="AI311" s="141"/>
      <c r="AJ311" s="141"/>
      <c r="AK311" s="141"/>
      <c r="AL311" s="141"/>
      <c r="AM311" s="141"/>
      <c r="AN311" s="141"/>
      <c r="AO311" s="141"/>
      <c r="AP311" s="141"/>
      <c r="AQ311" s="141"/>
      <c r="AR311" s="141"/>
      <c r="AS311" s="141"/>
      <c r="AT311" s="141"/>
      <c r="AU311" s="141"/>
      <c r="AV311" s="141"/>
      <c r="AW311" s="141"/>
      <c r="AX311" s="141"/>
      <c r="AY311" s="141"/>
      <c r="AZ311" s="141"/>
      <c r="BA311" s="141"/>
      <c r="BB311" s="141"/>
      <c r="BC311" s="141"/>
      <c r="BD311" s="141"/>
      <c r="BE311" s="141"/>
      <c r="BF311" s="141"/>
      <c r="BG311" s="141"/>
      <c r="BH311" s="141"/>
    </row>
    <row r="312" spans="1:60" outlineLevel="2" x14ac:dyDescent="0.2">
      <c r="A312" s="148"/>
      <c r="B312" s="149"/>
      <c r="C312" s="182" t="s">
        <v>1503</v>
      </c>
      <c r="D312" s="154"/>
      <c r="E312" s="155">
        <v>200</v>
      </c>
      <c r="F312" s="152"/>
      <c r="G312" s="152"/>
      <c r="H312" s="152"/>
      <c r="I312" s="152"/>
      <c r="J312" s="152"/>
      <c r="K312" s="152"/>
      <c r="L312" s="152"/>
      <c r="M312" s="152"/>
      <c r="N312" s="151"/>
      <c r="O312" s="151"/>
      <c r="P312" s="151"/>
      <c r="Q312" s="151"/>
      <c r="R312" s="152"/>
      <c r="S312" s="152"/>
      <c r="T312" s="152"/>
      <c r="U312" s="152"/>
      <c r="V312" s="152"/>
      <c r="W312" s="152"/>
      <c r="X312" s="152"/>
      <c r="Y312" s="152"/>
      <c r="Z312" s="141"/>
      <c r="AA312" s="141"/>
      <c r="AB312" s="141"/>
      <c r="AC312" s="141"/>
      <c r="AD312" s="141"/>
      <c r="AE312" s="141"/>
      <c r="AF312" s="141"/>
      <c r="AG312" s="141" t="s">
        <v>241</v>
      </c>
      <c r="AH312" s="141">
        <v>0</v>
      </c>
      <c r="AI312" s="141"/>
      <c r="AJ312" s="141"/>
      <c r="AK312" s="141"/>
      <c r="AL312" s="141"/>
      <c r="AM312" s="141"/>
      <c r="AN312" s="141"/>
      <c r="AO312" s="141"/>
      <c r="AP312" s="141"/>
      <c r="AQ312" s="141"/>
      <c r="AR312" s="141"/>
      <c r="AS312" s="141"/>
      <c r="AT312" s="141"/>
      <c r="AU312" s="141"/>
      <c r="AV312" s="141"/>
      <c r="AW312" s="141"/>
      <c r="AX312" s="141"/>
      <c r="AY312" s="141"/>
      <c r="AZ312" s="141"/>
      <c r="BA312" s="141"/>
      <c r="BB312" s="141"/>
      <c r="BC312" s="141"/>
      <c r="BD312" s="141"/>
      <c r="BE312" s="141"/>
      <c r="BF312" s="141"/>
      <c r="BG312" s="141"/>
      <c r="BH312" s="141"/>
    </row>
    <row r="313" spans="1:60" outlineLevel="3" x14ac:dyDescent="0.2">
      <c r="A313" s="148"/>
      <c r="B313" s="149"/>
      <c r="C313" s="182" t="s">
        <v>1504</v>
      </c>
      <c r="D313" s="154"/>
      <c r="E313" s="155">
        <v>40</v>
      </c>
      <c r="F313" s="152"/>
      <c r="G313" s="152"/>
      <c r="H313" s="152"/>
      <c r="I313" s="152"/>
      <c r="J313" s="152"/>
      <c r="K313" s="152"/>
      <c r="L313" s="152"/>
      <c r="M313" s="152"/>
      <c r="N313" s="151"/>
      <c r="O313" s="151"/>
      <c r="P313" s="151"/>
      <c r="Q313" s="151"/>
      <c r="R313" s="152"/>
      <c r="S313" s="152"/>
      <c r="T313" s="152"/>
      <c r="U313" s="152"/>
      <c r="V313" s="152"/>
      <c r="W313" s="152"/>
      <c r="X313" s="152"/>
      <c r="Y313" s="152"/>
      <c r="Z313" s="141"/>
      <c r="AA313" s="141"/>
      <c r="AB313" s="141"/>
      <c r="AC313" s="141"/>
      <c r="AD313" s="141"/>
      <c r="AE313" s="141"/>
      <c r="AF313" s="141"/>
      <c r="AG313" s="141" t="s">
        <v>241</v>
      </c>
      <c r="AH313" s="141">
        <v>0</v>
      </c>
      <c r="AI313" s="141"/>
      <c r="AJ313" s="141"/>
      <c r="AK313" s="141"/>
      <c r="AL313" s="141"/>
      <c r="AM313" s="141"/>
      <c r="AN313" s="141"/>
      <c r="AO313" s="141"/>
      <c r="AP313" s="141"/>
      <c r="AQ313" s="141"/>
      <c r="AR313" s="141"/>
      <c r="AS313" s="141"/>
      <c r="AT313" s="141"/>
      <c r="AU313" s="141"/>
      <c r="AV313" s="141"/>
      <c r="AW313" s="141"/>
      <c r="AX313" s="141"/>
      <c r="AY313" s="141"/>
      <c r="AZ313" s="141"/>
      <c r="BA313" s="141"/>
      <c r="BB313" s="141"/>
      <c r="BC313" s="141"/>
      <c r="BD313" s="141"/>
      <c r="BE313" s="141"/>
      <c r="BF313" s="141"/>
      <c r="BG313" s="141"/>
      <c r="BH313" s="141"/>
    </row>
    <row r="314" spans="1:60" ht="22.5" outlineLevel="1" x14ac:dyDescent="0.2">
      <c r="A314" s="164">
        <v>41</v>
      </c>
      <c r="B314" s="165" t="s">
        <v>1505</v>
      </c>
      <c r="C314" s="181" t="s">
        <v>1506</v>
      </c>
      <c r="D314" s="166" t="s">
        <v>317</v>
      </c>
      <c r="E314" s="167">
        <v>240</v>
      </c>
      <c r="F314" s="168"/>
      <c r="G314" s="169">
        <f>ROUND(E314*F314,2)</f>
        <v>0</v>
      </c>
      <c r="H314" s="168"/>
      <c r="I314" s="169">
        <f>ROUND(E314*H314,2)</f>
        <v>0</v>
      </c>
      <c r="J314" s="168"/>
      <c r="K314" s="169">
        <f>ROUND(E314*J314,2)</f>
        <v>0</v>
      </c>
      <c r="L314" s="169">
        <v>21</v>
      </c>
      <c r="M314" s="169">
        <f>G314*(1+L314/100)</f>
        <v>0</v>
      </c>
      <c r="N314" s="167">
        <v>5.0000000000000001E-3</v>
      </c>
      <c r="O314" s="167">
        <f>ROUND(E314*N314,2)</f>
        <v>1.2</v>
      </c>
      <c r="P314" s="167">
        <v>0</v>
      </c>
      <c r="Q314" s="167">
        <f>ROUND(E314*P314,2)</f>
        <v>0</v>
      </c>
      <c r="R314" s="169"/>
      <c r="S314" s="169" t="s">
        <v>267</v>
      </c>
      <c r="T314" s="170" t="s">
        <v>275</v>
      </c>
      <c r="U314" s="152">
        <v>2.2000000000000002</v>
      </c>
      <c r="V314" s="152">
        <f>ROUND(E314*U314,2)</f>
        <v>528</v>
      </c>
      <c r="W314" s="152"/>
      <c r="X314" s="152" t="s">
        <v>285</v>
      </c>
      <c r="Y314" s="152" t="s">
        <v>236</v>
      </c>
      <c r="Z314" s="141"/>
      <c r="AA314" s="141"/>
      <c r="AB314" s="141"/>
      <c r="AC314" s="141"/>
      <c r="AD314" s="141"/>
      <c r="AE314" s="141"/>
      <c r="AF314" s="141"/>
      <c r="AG314" s="141" t="s">
        <v>286</v>
      </c>
      <c r="AH314" s="141"/>
      <c r="AI314" s="141"/>
      <c r="AJ314" s="141"/>
      <c r="AK314" s="141"/>
      <c r="AL314" s="141"/>
      <c r="AM314" s="141"/>
      <c r="AN314" s="141"/>
      <c r="AO314" s="141"/>
      <c r="AP314" s="141"/>
      <c r="AQ314" s="141"/>
      <c r="AR314" s="141"/>
      <c r="AS314" s="141"/>
      <c r="AT314" s="141"/>
      <c r="AU314" s="141"/>
      <c r="AV314" s="141"/>
      <c r="AW314" s="141"/>
      <c r="AX314" s="141"/>
      <c r="AY314" s="141"/>
      <c r="AZ314" s="141"/>
      <c r="BA314" s="141"/>
      <c r="BB314" s="141"/>
      <c r="BC314" s="141"/>
      <c r="BD314" s="141"/>
      <c r="BE314" s="141"/>
      <c r="BF314" s="141"/>
      <c r="BG314" s="141"/>
      <c r="BH314" s="141"/>
    </row>
    <row r="315" spans="1:60" outlineLevel="2" x14ac:dyDescent="0.2">
      <c r="A315" s="148"/>
      <c r="B315" s="149"/>
      <c r="C315" s="253" t="s">
        <v>619</v>
      </c>
      <c r="D315" s="254"/>
      <c r="E315" s="254"/>
      <c r="F315" s="254"/>
      <c r="G315" s="254"/>
      <c r="H315" s="152"/>
      <c r="I315" s="152"/>
      <c r="J315" s="152"/>
      <c r="K315" s="152"/>
      <c r="L315" s="152"/>
      <c r="M315" s="152"/>
      <c r="N315" s="151"/>
      <c r="O315" s="151"/>
      <c r="P315" s="151"/>
      <c r="Q315" s="151"/>
      <c r="R315" s="152"/>
      <c r="S315" s="152"/>
      <c r="T315" s="152"/>
      <c r="U315" s="152"/>
      <c r="V315" s="152"/>
      <c r="W315" s="152"/>
      <c r="X315" s="152"/>
      <c r="Y315" s="152"/>
      <c r="Z315" s="141"/>
      <c r="AA315" s="141"/>
      <c r="AB315" s="141"/>
      <c r="AC315" s="141"/>
      <c r="AD315" s="141"/>
      <c r="AE315" s="141"/>
      <c r="AF315" s="141"/>
      <c r="AG315" s="141" t="s">
        <v>246</v>
      </c>
      <c r="AH315" s="141"/>
      <c r="AI315" s="141"/>
      <c r="AJ315" s="141"/>
      <c r="AK315" s="141"/>
      <c r="AL315" s="141"/>
      <c r="AM315" s="141"/>
      <c r="AN315" s="141"/>
      <c r="AO315" s="141"/>
      <c r="AP315" s="141"/>
      <c r="AQ315" s="141"/>
      <c r="AR315" s="141"/>
      <c r="AS315" s="141"/>
      <c r="AT315" s="141"/>
      <c r="AU315" s="141"/>
      <c r="AV315" s="141"/>
      <c r="AW315" s="141"/>
      <c r="AX315" s="141"/>
      <c r="AY315" s="141"/>
      <c r="AZ315" s="141"/>
      <c r="BA315" s="141"/>
      <c r="BB315" s="141"/>
      <c r="BC315" s="141"/>
      <c r="BD315" s="141"/>
      <c r="BE315" s="141"/>
      <c r="BF315" s="141"/>
      <c r="BG315" s="141"/>
      <c r="BH315" s="141"/>
    </row>
    <row r="316" spans="1:60" outlineLevel="2" x14ac:dyDescent="0.2">
      <c r="A316" s="148"/>
      <c r="B316" s="149"/>
      <c r="C316" s="182" t="s">
        <v>1503</v>
      </c>
      <c r="D316" s="154"/>
      <c r="E316" s="155">
        <v>200</v>
      </c>
      <c r="F316" s="152"/>
      <c r="G316" s="152"/>
      <c r="H316" s="152"/>
      <c r="I316" s="152"/>
      <c r="J316" s="152"/>
      <c r="K316" s="152"/>
      <c r="L316" s="152"/>
      <c r="M316" s="152"/>
      <c r="N316" s="151"/>
      <c r="O316" s="151"/>
      <c r="P316" s="151"/>
      <c r="Q316" s="151"/>
      <c r="R316" s="152"/>
      <c r="S316" s="152"/>
      <c r="T316" s="152"/>
      <c r="U316" s="152"/>
      <c r="V316" s="152"/>
      <c r="W316" s="152"/>
      <c r="X316" s="152"/>
      <c r="Y316" s="152"/>
      <c r="Z316" s="141"/>
      <c r="AA316" s="141"/>
      <c r="AB316" s="141"/>
      <c r="AC316" s="141"/>
      <c r="AD316" s="141"/>
      <c r="AE316" s="141"/>
      <c r="AF316" s="141"/>
      <c r="AG316" s="141" t="s">
        <v>241</v>
      </c>
      <c r="AH316" s="141">
        <v>0</v>
      </c>
      <c r="AI316" s="141"/>
      <c r="AJ316" s="141"/>
      <c r="AK316" s="141"/>
      <c r="AL316" s="141"/>
      <c r="AM316" s="141"/>
      <c r="AN316" s="141"/>
      <c r="AO316" s="141"/>
      <c r="AP316" s="141"/>
      <c r="AQ316" s="141"/>
      <c r="AR316" s="141"/>
      <c r="AS316" s="141"/>
      <c r="AT316" s="141"/>
      <c r="AU316" s="141"/>
      <c r="AV316" s="141"/>
      <c r="AW316" s="141"/>
      <c r="AX316" s="141"/>
      <c r="AY316" s="141"/>
      <c r="AZ316" s="141"/>
      <c r="BA316" s="141"/>
      <c r="BB316" s="141"/>
      <c r="BC316" s="141"/>
      <c r="BD316" s="141"/>
      <c r="BE316" s="141"/>
      <c r="BF316" s="141"/>
      <c r="BG316" s="141"/>
      <c r="BH316" s="141"/>
    </row>
    <row r="317" spans="1:60" outlineLevel="3" x14ac:dyDescent="0.2">
      <c r="A317" s="148"/>
      <c r="B317" s="149"/>
      <c r="C317" s="182" t="s">
        <v>1504</v>
      </c>
      <c r="D317" s="154"/>
      <c r="E317" s="155">
        <v>40</v>
      </c>
      <c r="F317" s="152"/>
      <c r="G317" s="152"/>
      <c r="H317" s="152"/>
      <c r="I317" s="152"/>
      <c r="J317" s="152"/>
      <c r="K317" s="152"/>
      <c r="L317" s="152"/>
      <c r="M317" s="152"/>
      <c r="N317" s="151"/>
      <c r="O317" s="151"/>
      <c r="P317" s="151"/>
      <c r="Q317" s="151"/>
      <c r="R317" s="152"/>
      <c r="S317" s="152"/>
      <c r="T317" s="152"/>
      <c r="U317" s="152"/>
      <c r="V317" s="152"/>
      <c r="W317" s="152"/>
      <c r="X317" s="152"/>
      <c r="Y317" s="152"/>
      <c r="Z317" s="141"/>
      <c r="AA317" s="141"/>
      <c r="AB317" s="141"/>
      <c r="AC317" s="141"/>
      <c r="AD317" s="141"/>
      <c r="AE317" s="141"/>
      <c r="AF317" s="141"/>
      <c r="AG317" s="141" t="s">
        <v>241</v>
      </c>
      <c r="AH317" s="141">
        <v>0</v>
      </c>
      <c r="AI317" s="141"/>
      <c r="AJ317" s="141"/>
      <c r="AK317" s="141"/>
      <c r="AL317" s="141"/>
      <c r="AM317" s="141"/>
      <c r="AN317" s="141"/>
      <c r="AO317" s="141"/>
      <c r="AP317" s="141"/>
      <c r="AQ317" s="141"/>
      <c r="AR317" s="141"/>
      <c r="AS317" s="141"/>
      <c r="AT317" s="141"/>
      <c r="AU317" s="141"/>
      <c r="AV317" s="141"/>
      <c r="AW317" s="141"/>
      <c r="AX317" s="141"/>
      <c r="AY317" s="141"/>
      <c r="AZ317" s="141"/>
      <c r="BA317" s="141"/>
      <c r="BB317" s="141"/>
      <c r="BC317" s="141"/>
      <c r="BD317" s="141"/>
      <c r="BE317" s="141"/>
      <c r="BF317" s="141"/>
      <c r="BG317" s="141"/>
      <c r="BH317" s="141"/>
    </row>
    <row r="318" spans="1:60" ht="22.5" outlineLevel="1" x14ac:dyDescent="0.2">
      <c r="A318" s="164">
        <v>42</v>
      </c>
      <c r="B318" s="165" t="s">
        <v>1507</v>
      </c>
      <c r="C318" s="181" t="s">
        <v>1508</v>
      </c>
      <c r="D318" s="166" t="s">
        <v>317</v>
      </c>
      <c r="E318" s="167">
        <v>240</v>
      </c>
      <c r="F318" s="168"/>
      <c r="G318" s="169">
        <f>ROUND(E318*F318,2)</f>
        <v>0</v>
      </c>
      <c r="H318" s="168"/>
      <c r="I318" s="169">
        <f>ROUND(E318*H318,2)</f>
        <v>0</v>
      </c>
      <c r="J318" s="168"/>
      <c r="K318" s="169">
        <f>ROUND(E318*J318,2)</f>
        <v>0</v>
      </c>
      <c r="L318" s="169">
        <v>21</v>
      </c>
      <c r="M318" s="169">
        <f>G318*(1+L318/100)</f>
        <v>0</v>
      </c>
      <c r="N318" s="167">
        <v>0.01</v>
      </c>
      <c r="O318" s="167">
        <f>ROUND(E318*N318,2)</f>
        <v>2.4</v>
      </c>
      <c r="P318" s="167">
        <v>0</v>
      </c>
      <c r="Q318" s="167">
        <f>ROUND(E318*P318,2)</f>
        <v>0</v>
      </c>
      <c r="R318" s="169"/>
      <c r="S318" s="169" t="s">
        <v>267</v>
      </c>
      <c r="T318" s="170" t="s">
        <v>275</v>
      </c>
      <c r="U318" s="152">
        <v>2.2000000000000002</v>
      </c>
      <c r="V318" s="152">
        <f>ROUND(E318*U318,2)</f>
        <v>528</v>
      </c>
      <c r="W318" s="152"/>
      <c r="X318" s="152" t="s">
        <v>285</v>
      </c>
      <c r="Y318" s="152" t="s">
        <v>236</v>
      </c>
      <c r="Z318" s="141"/>
      <c r="AA318" s="141"/>
      <c r="AB318" s="141"/>
      <c r="AC318" s="141"/>
      <c r="AD318" s="141"/>
      <c r="AE318" s="141"/>
      <c r="AF318" s="141"/>
      <c r="AG318" s="141" t="s">
        <v>286</v>
      </c>
      <c r="AH318" s="141"/>
      <c r="AI318" s="141"/>
      <c r="AJ318" s="141"/>
      <c r="AK318" s="141"/>
      <c r="AL318" s="141"/>
      <c r="AM318" s="141"/>
      <c r="AN318" s="141"/>
      <c r="AO318" s="141"/>
      <c r="AP318" s="141"/>
      <c r="AQ318" s="141"/>
      <c r="AR318" s="141"/>
      <c r="AS318" s="141"/>
      <c r="AT318" s="141"/>
      <c r="AU318" s="141"/>
      <c r="AV318" s="141"/>
      <c r="AW318" s="141"/>
      <c r="AX318" s="141"/>
      <c r="AY318" s="141"/>
      <c r="AZ318" s="141"/>
      <c r="BA318" s="141"/>
      <c r="BB318" s="141"/>
      <c r="BC318" s="141"/>
      <c r="BD318" s="141"/>
      <c r="BE318" s="141"/>
      <c r="BF318" s="141"/>
      <c r="BG318" s="141"/>
      <c r="BH318" s="141"/>
    </row>
    <row r="319" spans="1:60" outlineLevel="2" x14ac:dyDescent="0.2">
      <c r="A319" s="148"/>
      <c r="B319" s="149"/>
      <c r="C319" s="253" t="s">
        <v>619</v>
      </c>
      <c r="D319" s="254"/>
      <c r="E319" s="254"/>
      <c r="F319" s="254"/>
      <c r="G319" s="254"/>
      <c r="H319" s="152"/>
      <c r="I319" s="152"/>
      <c r="J319" s="152"/>
      <c r="K319" s="152"/>
      <c r="L319" s="152"/>
      <c r="M319" s="152"/>
      <c r="N319" s="151"/>
      <c r="O319" s="151"/>
      <c r="P319" s="151"/>
      <c r="Q319" s="151"/>
      <c r="R319" s="152"/>
      <c r="S319" s="152"/>
      <c r="T319" s="152"/>
      <c r="U319" s="152"/>
      <c r="V319" s="152"/>
      <c r="W319" s="152"/>
      <c r="X319" s="152"/>
      <c r="Y319" s="152"/>
      <c r="Z319" s="141"/>
      <c r="AA319" s="141"/>
      <c r="AB319" s="141"/>
      <c r="AC319" s="141"/>
      <c r="AD319" s="141"/>
      <c r="AE319" s="141"/>
      <c r="AF319" s="141"/>
      <c r="AG319" s="141" t="s">
        <v>246</v>
      </c>
      <c r="AH319" s="141"/>
      <c r="AI319" s="141"/>
      <c r="AJ319" s="141"/>
      <c r="AK319" s="141"/>
      <c r="AL319" s="141"/>
      <c r="AM319" s="141"/>
      <c r="AN319" s="141"/>
      <c r="AO319" s="141"/>
      <c r="AP319" s="141"/>
      <c r="AQ319" s="141"/>
      <c r="AR319" s="141"/>
      <c r="AS319" s="141"/>
      <c r="AT319" s="141"/>
      <c r="AU319" s="141"/>
      <c r="AV319" s="141"/>
      <c r="AW319" s="141"/>
      <c r="AX319" s="141"/>
      <c r="AY319" s="141"/>
      <c r="AZ319" s="141"/>
      <c r="BA319" s="141"/>
      <c r="BB319" s="141"/>
      <c r="BC319" s="141"/>
      <c r="BD319" s="141"/>
      <c r="BE319" s="141"/>
      <c r="BF319" s="141"/>
      <c r="BG319" s="141"/>
      <c r="BH319" s="141"/>
    </row>
    <row r="320" spans="1:60" outlineLevel="2" x14ac:dyDescent="0.2">
      <c r="A320" s="148"/>
      <c r="B320" s="149"/>
      <c r="C320" s="182" t="s">
        <v>1503</v>
      </c>
      <c r="D320" s="154"/>
      <c r="E320" s="155">
        <v>200</v>
      </c>
      <c r="F320" s="152"/>
      <c r="G320" s="152"/>
      <c r="H320" s="152"/>
      <c r="I320" s="152"/>
      <c r="J320" s="152"/>
      <c r="K320" s="152"/>
      <c r="L320" s="152"/>
      <c r="M320" s="152"/>
      <c r="N320" s="151"/>
      <c r="O320" s="151"/>
      <c r="P320" s="151"/>
      <c r="Q320" s="151"/>
      <c r="R320" s="152"/>
      <c r="S320" s="152"/>
      <c r="T320" s="152"/>
      <c r="U320" s="152"/>
      <c r="V320" s="152"/>
      <c r="W320" s="152"/>
      <c r="X320" s="152"/>
      <c r="Y320" s="152"/>
      <c r="Z320" s="141"/>
      <c r="AA320" s="141"/>
      <c r="AB320" s="141"/>
      <c r="AC320" s="141"/>
      <c r="AD320" s="141"/>
      <c r="AE320" s="141"/>
      <c r="AF320" s="141"/>
      <c r="AG320" s="141" t="s">
        <v>241</v>
      </c>
      <c r="AH320" s="141">
        <v>0</v>
      </c>
      <c r="AI320" s="141"/>
      <c r="AJ320" s="141"/>
      <c r="AK320" s="141"/>
      <c r="AL320" s="141"/>
      <c r="AM320" s="141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141"/>
      <c r="AY320" s="141"/>
      <c r="AZ320" s="141"/>
      <c r="BA320" s="141"/>
      <c r="BB320" s="141"/>
      <c r="BC320" s="141"/>
      <c r="BD320" s="141"/>
      <c r="BE320" s="141"/>
      <c r="BF320" s="141"/>
      <c r="BG320" s="141"/>
      <c r="BH320" s="141"/>
    </row>
    <row r="321" spans="1:60" outlineLevel="3" x14ac:dyDescent="0.2">
      <c r="A321" s="148"/>
      <c r="B321" s="149"/>
      <c r="C321" s="182" t="s">
        <v>1504</v>
      </c>
      <c r="D321" s="154"/>
      <c r="E321" s="155">
        <v>40</v>
      </c>
      <c r="F321" s="152"/>
      <c r="G321" s="152"/>
      <c r="H321" s="152"/>
      <c r="I321" s="152"/>
      <c r="J321" s="152"/>
      <c r="K321" s="152"/>
      <c r="L321" s="152"/>
      <c r="M321" s="152"/>
      <c r="N321" s="151"/>
      <c r="O321" s="151"/>
      <c r="P321" s="151"/>
      <c r="Q321" s="151"/>
      <c r="R321" s="152"/>
      <c r="S321" s="152"/>
      <c r="T321" s="152"/>
      <c r="U321" s="152"/>
      <c r="V321" s="152"/>
      <c r="W321" s="152"/>
      <c r="X321" s="152"/>
      <c r="Y321" s="152"/>
      <c r="Z321" s="141"/>
      <c r="AA321" s="141"/>
      <c r="AB321" s="141"/>
      <c r="AC321" s="141"/>
      <c r="AD321" s="141"/>
      <c r="AE321" s="141"/>
      <c r="AF321" s="141"/>
      <c r="AG321" s="141" t="s">
        <v>241</v>
      </c>
      <c r="AH321" s="141">
        <v>0</v>
      </c>
      <c r="AI321" s="141"/>
      <c r="AJ321" s="141"/>
      <c r="AK321" s="141"/>
      <c r="AL321" s="141"/>
      <c r="AM321" s="141"/>
      <c r="AN321" s="141"/>
      <c r="AO321" s="141"/>
      <c r="AP321" s="141"/>
      <c r="AQ321" s="141"/>
      <c r="AR321" s="141"/>
      <c r="AS321" s="141"/>
      <c r="AT321" s="141"/>
      <c r="AU321" s="141"/>
      <c r="AV321" s="141"/>
      <c r="AW321" s="141"/>
      <c r="AX321" s="141"/>
      <c r="AY321" s="141"/>
      <c r="AZ321" s="141"/>
      <c r="BA321" s="141"/>
      <c r="BB321" s="141"/>
      <c r="BC321" s="141"/>
      <c r="BD321" s="141"/>
      <c r="BE321" s="141"/>
      <c r="BF321" s="141"/>
      <c r="BG321" s="141"/>
      <c r="BH321" s="141"/>
    </row>
    <row r="322" spans="1:60" x14ac:dyDescent="0.2">
      <c r="A322" s="157" t="s">
        <v>228</v>
      </c>
      <c r="B322" s="158" t="s">
        <v>136</v>
      </c>
      <c r="C322" s="180" t="s">
        <v>137</v>
      </c>
      <c r="D322" s="159"/>
      <c r="E322" s="160"/>
      <c r="F322" s="161"/>
      <c r="G322" s="161">
        <f>SUMIF(AG323:AG401,"&lt;&gt;NOR",G323:G401)</f>
        <v>0</v>
      </c>
      <c r="H322" s="161"/>
      <c r="I322" s="161">
        <f>SUM(I323:I401)</f>
        <v>0</v>
      </c>
      <c r="J322" s="161"/>
      <c r="K322" s="161">
        <f>SUM(K323:K401)</f>
        <v>0</v>
      </c>
      <c r="L322" s="161"/>
      <c r="M322" s="161">
        <f>SUM(M323:M401)</f>
        <v>0</v>
      </c>
      <c r="N322" s="160"/>
      <c r="O322" s="160">
        <f>SUM(O323:O401)</f>
        <v>30559.03</v>
      </c>
      <c r="P322" s="160"/>
      <c r="Q322" s="160">
        <f>SUM(Q323:Q401)</f>
        <v>0</v>
      </c>
      <c r="R322" s="161"/>
      <c r="S322" s="161"/>
      <c r="T322" s="162"/>
      <c r="U322" s="156"/>
      <c r="V322" s="156">
        <f>SUM(V323:V401)</f>
        <v>9196.27</v>
      </c>
      <c r="W322" s="156"/>
      <c r="X322" s="156"/>
      <c r="Y322" s="156"/>
      <c r="AG322" t="s">
        <v>229</v>
      </c>
    </row>
    <row r="323" spans="1:60" outlineLevel="1" x14ac:dyDescent="0.2">
      <c r="A323" s="164">
        <v>43</v>
      </c>
      <c r="B323" s="165" t="s">
        <v>378</v>
      </c>
      <c r="C323" s="181" t="s">
        <v>379</v>
      </c>
      <c r="D323" s="166" t="s">
        <v>283</v>
      </c>
      <c r="E323" s="167">
        <v>22057</v>
      </c>
      <c r="F323" s="168"/>
      <c r="G323" s="169">
        <f>ROUND(E323*F323,2)</f>
        <v>0</v>
      </c>
      <c r="H323" s="168"/>
      <c r="I323" s="169">
        <f>ROUND(E323*H323,2)</f>
        <v>0</v>
      </c>
      <c r="J323" s="168"/>
      <c r="K323" s="169">
        <f>ROUND(E323*J323,2)</f>
        <v>0</v>
      </c>
      <c r="L323" s="169">
        <v>21</v>
      </c>
      <c r="M323" s="169">
        <f>G323*(1+L323/100)</f>
        <v>0</v>
      </c>
      <c r="N323" s="167">
        <v>5.0000000000000001E-4</v>
      </c>
      <c r="O323" s="167">
        <f>ROUND(E323*N323,2)</f>
        <v>11.03</v>
      </c>
      <c r="P323" s="167">
        <v>0</v>
      </c>
      <c r="Q323" s="167">
        <f>ROUND(E323*P323,2)</f>
        <v>0</v>
      </c>
      <c r="R323" s="169" t="s">
        <v>290</v>
      </c>
      <c r="S323" s="169" t="s">
        <v>234</v>
      </c>
      <c r="T323" s="170" t="s">
        <v>234</v>
      </c>
      <c r="U323" s="152">
        <v>9.4E-2</v>
      </c>
      <c r="V323" s="152">
        <f>ROUND(E323*U323,2)</f>
        <v>2073.36</v>
      </c>
      <c r="W323" s="152"/>
      <c r="X323" s="152" t="s">
        <v>285</v>
      </c>
      <c r="Y323" s="152" t="s">
        <v>236</v>
      </c>
      <c r="Z323" s="141"/>
      <c r="AA323" s="141"/>
      <c r="AB323" s="141"/>
      <c r="AC323" s="141"/>
      <c r="AD323" s="141"/>
      <c r="AE323" s="141"/>
      <c r="AF323" s="141"/>
      <c r="AG323" s="141" t="s">
        <v>286</v>
      </c>
      <c r="AH323" s="141"/>
      <c r="AI323" s="141"/>
      <c r="AJ323" s="141"/>
      <c r="AK323" s="141"/>
      <c r="AL323" s="141"/>
      <c r="AM323" s="141"/>
      <c r="AN323" s="141"/>
      <c r="AO323" s="141"/>
      <c r="AP323" s="141"/>
      <c r="AQ323" s="141"/>
      <c r="AR323" s="141"/>
      <c r="AS323" s="141"/>
      <c r="AT323" s="141"/>
      <c r="AU323" s="141"/>
      <c r="AV323" s="141"/>
      <c r="AW323" s="141"/>
      <c r="AX323" s="141"/>
      <c r="AY323" s="141"/>
      <c r="AZ323" s="141"/>
      <c r="BA323" s="141"/>
      <c r="BB323" s="141"/>
      <c r="BC323" s="141"/>
      <c r="BD323" s="141"/>
      <c r="BE323" s="141"/>
      <c r="BF323" s="141"/>
      <c r="BG323" s="141"/>
      <c r="BH323" s="141"/>
    </row>
    <row r="324" spans="1:60" outlineLevel="2" x14ac:dyDescent="0.2">
      <c r="A324" s="148"/>
      <c r="B324" s="149"/>
      <c r="C324" s="182" t="s">
        <v>1300</v>
      </c>
      <c r="D324" s="154"/>
      <c r="E324" s="155"/>
      <c r="F324" s="152"/>
      <c r="G324" s="152"/>
      <c r="H324" s="152"/>
      <c r="I324" s="152"/>
      <c r="J324" s="152"/>
      <c r="K324" s="152"/>
      <c r="L324" s="152"/>
      <c r="M324" s="152"/>
      <c r="N324" s="151"/>
      <c r="O324" s="151"/>
      <c r="P324" s="151"/>
      <c r="Q324" s="151"/>
      <c r="R324" s="152"/>
      <c r="S324" s="152"/>
      <c r="T324" s="152"/>
      <c r="U324" s="152"/>
      <c r="V324" s="152"/>
      <c r="W324" s="152"/>
      <c r="X324" s="152"/>
      <c r="Y324" s="152"/>
      <c r="Z324" s="141"/>
      <c r="AA324" s="141"/>
      <c r="AB324" s="141"/>
      <c r="AC324" s="141"/>
      <c r="AD324" s="141"/>
      <c r="AE324" s="141"/>
      <c r="AF324" s="141"/>
      <c r="AG324" s="141" t="s">
        <v>241</v>
      </c>
      <c r="AH324" s="141">
        <v>0</v>
      </c>
      <c r="AI324" s="141"/>
      <c r="AJ324" s="141"/>
      <c r="AK324" s="141"/>
      <c r="AL324" s="141"/>
      <c r="AM324" s="141"/>
      <c r="AN324" s="141"/>
      <c r="AO324" s="141"/>
      <c r="AP324" s="141"/>
      <c r="AQ324" s="141"/>
      <c r="AR324" s="141"/>
      <c r="AS324" s="141"/>
      <c r="AT324" s="141"/>
      <c r="AU324" s="141"/>
      <c r="AV324" s="141"/>
      <c r="AW324" s="141"/>
      <c r="AX324" s="141"/>
      <c r="AY324" s="141"/>
      <c r="AZ324" s="141"/>
      <c r="BA324" s="141"/>
      <c r="BB324" s="141"/>
      <c r="BC324" s="141"/>
      <c r="BD324" s="141"/>
      <c r="BE324" s="141"/>
      <c r="BF324" s="141"/>
      <c r="BG324" s="141"/>
      <c r="BH324" s="141"/>
    </row>
    <row r="325" spans="1:60" outlineLevel="3" x14ac:dyDescent="0.2">
      <c r="A325" s="148"/>
      <c r="B325" s="149"/>
      <c r="C325" s="182" t="s">
        <v>1509</v>
      </c>
      <c r="D325" s="154"/>
      <c r="E325" s="155">
        <v>22057</v>
      </c>
      <c r="F325" s="152"/>
      <c r="G325" s="152"/>
      <c r="H325" s="152"/>
      <c r="I325" s="152"/>
      <c r="J325" s="152"/>
      <c r="K325" s="152"/>
      <c r="L325" s="152"/>
      <c r="M325" s="152"/>
      <c r="N325" s="151"/>
      <c r="O325" s="151"/>
      <c r="P325" s="151"/>
      <c r="Q325" s="151"/>
      <c r="R325" s="152"/>
      <c r="S325" s="152"/>
      <c r="T325" s="152"/>
      <c r="U325" s="152"/>
      <c r="V325" s="152"/>
      <c r="W325" s="152"/>
      <c r="X325" s="152"/>
      <c r="Y325" s="152"/>
      <c r="Z325" s="141"/>
      <c r="AA325" s="141"/>
      <c r="AB325" s="141"/>
      <c r="AC325" s="141"/>
      <c r="AD325" s="141"/>
      <c r="AE325" s="141"/>
      <c r="AF325" s="141"/>
      <c r="AG325" s="141" t="s">
        <v>241</v>
      </c>
      <c r="AH325" s="141">
        <v>0</v>
      </c>
      <c r="AI325" s="141"/>
      <c r="AJ325" s="141"/>
      <c r="AK325" s="141"/>
      <c r="AL325" s="141"/>
      <c r="AM325" s="141"/>
      <c r="AN325" s="141"/>
      <c r="AO325" s="141"/>
      <c r="AP325" s="141"/>
      <c r="AQ325" s="141"/>
      <c r="AR325" s="141"/>
      <c r="AS325" s="141"/>
      <c r="AT325" s="141"/>
      <c r="AU325" s="141"/>
      <c r="AV325" s="141"/>
      <c r="AW325" s="141"/>
      <c r="AX325" s="141"/>
      <c r="AY325" s="141"/>
      <c r="AZ325" s="141"/>
      <c r="BA325" s="141"/>
      <c r="BB325" s="141"/>
      <c r="BC325" s="141"/>
      <c r="BD325" s="141"/>
      <c r="BE325" s="141"/>
      <c r="BF325" s="141"/>
      <c r="BG325" s="141"/>
      <c r="BH325" s="141"/>
    </row>
    <row r="326" spans="1:60" ht="22.5" outlineLevel="1" x14ac:dyDescent="0.2">
      <c r="A326" s="164">
        <v>44</v>
      </c>
      <c r="B326" s="165" t="s">
        <v>1510</v>
      </c>
      <c r="C326" s="181" t="s">
        <v>1511</v>
      </c>
      <c r="D326" s="166" t="s">
        <v>283</v>
      </c>
      <c r="E326" s="167">
        <v>41321.5</v>
      </c>
      <c r="F326" s="168"/>
      <c r="G326" s="169">
        <f>ROUND(E326*F326,2)</f>
        <v>0</v>
      </c>
      <c r="H326" s="168"/>
      <c r="I326" s="169">
        <f>ROUND(E326*H326,2)</f>
        <v>0</v>
      </c>
      <c r="J326" s="168"/>
      <c r="K326" s="169">
        <f>ROUND(E326*J326,2)</f>
        <v>0</v>
      </c>
      <c r="L326" s="169">
        <v>21</v>
      </c>
      <c r="M326" s="169">
        <f>G326*(1+L326/100)</f>
        <v>0</v>
      </c>
      <c r="N326" s="167">
        <v>0.57499999999999996</v>
      </c>
      <c r="O326" s="167">
        <f>ROUND(E326*N326,2)</f>
        <v>23759.86</v>
      </c>
      <c r="P326" s="167">
        <v>0</v>
      </c>
      <c r="Q326" s="167">
        <f>ROUND(E326*P326,2)</f>
        <v>0</v>
      </c>
      <c r="R326" s="169" t="s">
        <v>1512</v>
      </c>
      <c r="S326" s="169" t="s">
        <v>234</v>
      </c>
      <c r="T326" s="170" t="s">
        <v>234</v>
      </c>
      <c r="U326" s="152">
        <v>2.7E-2</v>
      </c>
      <c r="V326" s="152">
        <f>ROUND(E326*U326,2)</f>
        <v>1115.68</v>
      </c>
      <c r="W326" s="152"/>
      <c r="X326" s="152" t="s">
        <v>285</v>
      </c>
      <c r="Y326" s="152" t="s">
        <v>236</v>
      </c>
      <c r="Z326" s="141"/>
      <c r="AA326" s="141"/>
      <c r="AB326" s="141"/>
      <c r="AC326" s="141"/>
      <c r="AD326" s="141"/>
      <c r="AE326" s="141"/>
      <c r="AF326" s="141"/>
      <c r="AG326" s="141" t="s">
        <v>286</v>
      </c>
      <c r="AH326" s="141"/>
      <c r="AI326" s="141"/>
      <c r="AJ326" s="141"/>
      <c r="AK326" s="141"/>
      <c r="AL326" s="141"/>
      <c r="AM326" s="141"/>
      <c r="AN326" s="141"/>
      <c r="AO326" s="141"/>
      <c r="AP326" s="141"/>
      <c r="AQ326" s="141"/>
      <c r="AR326" s="141"/>
      <c r="AS326" s="141"/>
      <c r="AT326" s="141"/>
      <c r="AU326" s="141"/>
      <c r="AV326" s="141"/>
      <c r="AW326" s="141"/>
      <c r="AX326" s="141"/>
      <c r="AY326" s="141"/>
      <c r="AZ326" s="141"/>
      <c r="BA326" s="141"/>
      <c r="BB326" s="141"/>
      <c r="BC326" s="141"/>
      <c r="BD326" s="141"/>
      <c r="BE326" s="141"/>
      <c r="BF326" s="141"/>
      <c r="BG326" s="141"/>
      <c r="BH326" s="141"/>
    </row>
    <row r="327" spans="1:60" outlineLevel="2" x14ac:dyDescent="0.2">
      <c r="A327" s="148"/>
      <c r="B327" s="149"/>
      <c r="C327" s="182" t="s">
        <v>1300</v>
      </c>
      <c r="D327" s="154"/>
      <c r="E327" s="155"/>
      <c r="F327" s="152"/>
      <c r="G327" s="152"/>
      <c r="H327" s="152"/>
      <c r="I327" s="152"/>
      <c r="J327" s="152"/>
      <c r="K327" s="152"/>
      <c r="L327" s="152"/>
      <c r="M327" s="152"/>
      <c r="N327" s="151"/>
      <c r="O327" s="151"/>
      <c r="P327" s="151"/>
      <c r="Q327" s="151"/>
      <c r="R327" s="152"/>
      <c r="S327" s="152"/>
      <c r="T327" s="152"/>
      <c r="U327" s="152"/>
      <c r="V327" s="152"/>
      <c r="W327" s="152"/>
      <c r="X327" s="152"/>
      <c r="Y327" s="152"/>
      <c r="Z327" s="141"/>
      <c r="AA327" s="141"/>
      <c r="AB327" s="141"/>
      <c r="AC327" s="141"/>
      <c r="AD327" s="141"/>
      <c r="AE327" s="141"/>
      <c r="AF327" s="141"/>
      <c r="AG327" s="141" t="s">
        <v>241</v>
      </c>
      <c r="AH327" s="141">
        <v>0</v>
      </c>
      <c r="AI327" s="141"/>
      <c r="AJ327" s="141"/>
      <c r="AK327" s="141"/>
      <c r="AL327" s="141"/>
      <c r="AM327" s="141"/>
      <c r="AN327" s="141"/>
      <c r="AO327" s="141"/>
      <c r="AP327" s="141"/>
      <c r="AQ327" s="141"/>
      <c r="AR327" s="141"/>
      <c r="AS327" s="141"/>
      <c r="AT327" s="141"/>
      <c r="AU327" s="141"/>
      <c r="AV327" s="141"/>
      <c r="AW327" s="141"/>
      <c r="AX327" s="141"/>
      <c r="AY327" s="141"/>
      <c r="AZ327" s="141"/>
      <c r="BA327" s="141"/>
      <c r="BB327" s="141"/>
      <c r="BC327" s="141"/>
      <c r="BD327" s="141"/>
      <c r="BE327" s="141"/>
      <c r="BF327" s="141"/>
      <c r="BG327" s="141"/>
      <c r="BH327" s="141"/>
    </row>
    <row r="328" spans="1:60" outlineLevel="3" x14ac:dyDescent="0.2">
      <c r="A328" s="148"/>
      <c r="B328" s="149"/>
      <c r="C328" s="182" t="s">
        <v>402</v>
      </c>
      <c r="D328" s="154"/>
      <c r="E328" s="155"/>
      <c r="F328" s="152"/>
      <c r="G328" s="152"/>
      <c r="H328" s="152"/>
      <c r="I328" s="152"/>
      <c r="J328" s="152"/>
      <c r="K328" s="152"/>
      <c r="L328" s="152"/>
      <c r="M328" s="152"/>
      <c r="N328" s="151"/>
      <c r="O328" s="151"/>
      <c r="P328" s="151"/>
      <c r="Q328" s="151"/>
      <c r="R328" s="152"/>
      <c r="S328" s="152"/>
      <c r="T328" s="152"/>
      <c r="U328" s="152"/>
      <c r="V328" s="152"/>
      <c r="W328" s="152"/>
      <c r="X328" s="152"/>
      <c r="Y328" s="152"/>
      <c r="Z328" s="141"/>
      <c r="AA328" s="141"/>
      <c r="AB328" s="141"/>
      <c r="AC328" s="141"/>
      <c r="AD328" s="141"/>
      <c r="AE328" s="141"/>
      <c r="AF328" s="141"/>
      <c r="AG328" s="141" t="s">
        <v>241</v>
      </c>
      <c r="AH328" s="141">
        <v>0</v>
      </c>
      <c r="AI328" s="141"/>
      <c r="AJ328" s="141"/>
      <c r="AK328" s="141"/>
      <c r="AL328" s="141"/>
      <c r="AM328" s="141"/>
      <c r="AN328" s="141"/>
      <c r="AO328" s="141"/>
      <c r="AP328" s="141"/>
      <c r="AQ328" s="141"/>
      <c r="AR328" s="141"/>
      <c r="AS328" s="141"/>
      <c r="AT328" s="141"/>
      <c r="AU328" s="141"/>
      <c r="AV328" s="141"/>
      <c r="AW328" s="141"/>
      <c r="AX328" s="141"/>
      <c r="AY328" s="141"/>
      <c r="AZ328" s="141"/>
      <c r="BA328" s="141"/>
      <c r="BB328" s="141"/>
      <c r="BC328" s="141"/>
      <c r="BD328" s="141"/>
      <c r="BE328" s="141"/>
      <c r="BF328" s="141"/>
      <c r="BG328" s="141"/>
      <c r="BH328" s="141"/>
    </row>
    <row r="329" spans="1:60" outlineLevel="3" x14ac:dyDescent="0.2">
      <c r="A329" s="148"/>
      <c r="B329" s="149"/>
      <c r="C329" s="182" t="s">
        <v>1312</v>
      </c>
      <c r="D329" s="154"/>
      <c r="E329" s="155"/>
      <c r="F329" s="152"/>
      <c r="G329" s="152"/>
      <c r="H329" s="152"/>
      <c r="I329" s="152"/>
      <c r="J329" s="152"/>
      <c r="K329" s="152"/>
      <c r="L329" s="152"/>
      <c r="M329" s="152"/>
      <c r="N329" s="151"/>
      <c r="O329" s="151"/>
      <c r="P329" s="151"/>
      <c r="Q329" s="151"/>
      <c r="R329" s="152"/>
      <c r="S329" s="152"/>
      <c r="T329" s="152"/>
      <c r="U329" s="152"/>
      <c r="V329" s="152"/>
      <c r="W329" s="152"/>
      <c r="X329" s="152"/>
      <c r="Y329" s="152"/>
      <c r="Z329" s="141"/>
      <c r="AA329" s="141"/>
      <c r="AB329" s="141"/>
      <c r="AC329" s="141"/>
      <c r="AD329" s="141"/>
      <c r="AE329" s="141"/>
      <c r="AF329" s="141"/>
      <c r="AG329" s="141" t="s">
        <v>241</v>
      </c>
      <c r="AH329" s="141">
        <v>0</v>
      </c>
      <c r="AI329" s="141"/>
      <c r="AJ329" s="141"/>
      <c r="AK329" s="141"/>
      <c r="AL329" s="141"/>
      <c r="AM329" s="141"/>
      <c r="AN329" s="141"/>
      <c r="AO329" s="141"/>
      <c r="AP329" s="141"/>
      <c r="AQ329" s="141"/>
      <c r="AR329" s="141"/>
      <c r="AS329" s="141"/>
      <c r="AT329" s="141"/>
      <c r="AU329" s="141"/>
      <c r="AV329" s="141"/>
      <c r="AW329" s="141"/>
      <c r="AX329" s="141"/>
      <c r="AY329" s="141"/>
      <c r="AZ329" s="141"/>
      <c r="BA329" s="141"/>
      <c r="BB329" s="141"/>
      <c r="BC329" s="141"/>
      <c r="BD329" s="141"/>
      <c r="BE329" s="141"/>
      <c r="BF329" s="141"/>
      <c r="BG329" s="141"/>
      <c r="BH329" s="141"/>
    </row>
    <row r="330" spans="1:60" ht="22.5" outlineLevel="3" x14ac:dyDescent="0.2">
      <c r="A330" s="148"/>
      <c r="B330" s="149"/>
      <c r="C330" s="182" t="s">
        <v>1513</v>
      </c>
      <c r="D330" s="154"/>
      <c r="E330" s="155">
        <v>720</v>
      </c>
      <c r="F330" s="152"/>
      <c r="G330" s="152"/>
      <c r="H330" s="152"/>
      <c r="I330" s="152"/>
      <c r="J330" s="152"/>
      <c r="K330" s="152"/>
      <c r="L330" s="152"/>
      <c r="M330" s="152"/>
      <c r="N330" s="151"/>
      <c r="O330" s="151"/>
      <c r="P330" s="151"/>
      <c r="Q330" s="151"/>
      <c r="R330" s="152"/>
      <c r="S330" s="152"/>
      <c r="T330" s="152"/>
      <c r="U330" s="152"/>
      <c r="V330" s="152"/>
      <c r="W330" s="152"/>
      <c r="X330" s="152"/>
      <c r="Y330" s="152"/>
      <c r="Z330" s="141"/>
      <c r="AA330" s="141"/>
      <c r="AB330" s="141"/>
      <c r="AC330" s="141"/>
      <c r="AD330" s="141"/>
      <c r="AE330" s="141"/>
      <c r="AF330" s="141"/>
      <c r="AG330" s="141" t="s">
        <v>241</v>
      </c>
      <c r="AH330" s="141">
        <v>0</v>
      </c>
      <c r="AI330" s="141"/>
      <c r="AJ330" s="141"/>
      <c r="AK330" s="141"/>
      <c r="AL330" s="141"/>
      <c r="AM330" s="141"/>
      <c r="AN330" s="141"/>
      <c r="AO330" s="141"/>
      <c r="AP330" s="141"/>
      <c r="AQ330" s="141"/>
      <c r="AR330" s="141"/>
      <c r="AS330" s="141"/>
      <c r="AT330" s="141"/>
      <c r="AU330" s="141"/>
      <c r="AV330" s="141"/>
      <c r="AW330" s="141"/>
      <c r="AX330" s="141"/>
      <c r="AY330" s="141"/>
      <c r="AZ330" s="141"/>
      <c r="BA330" s="141"/>
      <c r="BB330" s="141"/>
      <c r="BC330" s="141"/>
      <c r="BD330" s="141"/>
      <c r="BE330" s="141"/>
      <c r="BF330" s="141"/>
      <c r="BG330" s="141"/>
      <c r="BH330" s="141"/>
    </row>
    <row r="331" spans="1:60" outlineLevel="3" x14ac:dyDescent="0.2">
      <c r="A331" s="148"/>
      <c r="B331" s="149"/>
      <c r="C331" s="182" t="s">
        <v>1314</v>
      </c>
      <c r="D331" s="154"/>
      <c r="E331" s="155"/>
      <c r="F331" s="152"/>
      <c r="G331" s="152"/>
      <c r="H331" s="152"/>
      <c r="I331" s="152"/>
      <c r="J331" s="152"/>
      <c r="K331" s="152"/>
      <c r="L331" s="152"/>
      <c r="M331" s="152"/>
      <c r="N331" s="151"/>
      <c r="O331" s="151"/>
      <c r="P331" s="151"/>
      <c r="Q331" s="151"/>
      <c r="R331" s="152"/>
      <c r="S331" s="152"/>
      <c r="T331" s="152"/>
      <c r="U331" s="152"/>
      <c r="V331" s="152"/>
      <c r="W331" s="152"/>
      <c r="X331" s="152"/>
      <c r="Y331" s="152"/>
      <c r="Z331" s="141"/>
      <c r="AA331" s="141"/>
      <c r="AB331" s="141"/>
      <c r="AC331" s="141"/>
      <c r="AD331" s="141"/>
      <c r="AE331" s="141"/>
      <c r="AF331" s="141"/>
      <c r="AG331" s="141" t="s">
        <v>241</v>
      </c>
      <c r="AH331" s="141">
        <v>0</v>
      </c>
      <c r="AI331" s="141"/>
      <c r="AJ331" s="141"/>
      <c r="AK331" s="141"/>
      <c r="AL331" s="141"/>
      <c r="AM331" s="141"/>
      <c r="AN331" s="141"/>
      <c r="AO331" s="141"/>
      <c r="AP331" s="141"/>
      <c r="AQ331" s="141"/>
      <c r="AR331" s="141"/>
      <c r="AS331" s="141"/>
      <c r="AT331" s="141"/>
      <c r="AU331" s="141"/>
      <c r="AV331" s="141"/>
      <c r="AW331" s="141"/>
      <c r="AX331" s="141"/>
      <c r="AY331" s="141"/>
      <c r="AZ331" s="141"/>
      <c r="BA331" s="141"/>
      <c r="BB331" s="141"/>
      <c r="BC331" s="141"/>
      <c r="BD331" s="141"/>
      <c r="BE331" s="141"/>
      <c r="BF331" s="141"/>
      <c r="BG331" s="141"/>
      <c r="BH331" s="141"/>
    </row>
    <row r="332" spans="1:60" ht="22.5" outlineLevel="3" x14ac:dyDescent="0.2">
      <c r="A332" s="148"/>
      <c r="B332" s="149"/>
      <c r="C332" s="182" t="s">
        <v>1514</v>
      </c>
      <c r="D332" s="154"/>
      <c r="E332" s="155">
        <v>50</v>
      </c>
      <c r="F332" s="152"/>
      <c r="G332" s="152"/>
      <c r="H332" s="152"/>
      <c r="I332" s="152"/>
      <c r="J332" s="152"/>
      <c r="K332" s="152"/>
      <c r="L332" s="152"/>
      <c r="M332" s="152"/>
      <c r="N332" s="151"/>
      <c r="O332" s="151"/>
      <c r="P332" s="151"/>
      <c r="Q332" s="151"/>
      <c r="R332" s="152"/>
      <c r="S332" s="152"/>
      <c r="T332" s="152"/>
      <c r="U332" s="152"/>
      <c r="V332" s="152"/>
      <c r="W332" s="152"/>
      <c r="X332" s="152"/>
      <c r="Y332" s="152"/>
      <c r="Z332" s="141"/>
      <c r="AA332" s="141"/>
      <c r="AB332" s="141"/>
      <c r="AC332" s="141"/>
      <c r="AD332" s="141"/>
      <c r="AE332" s="141"/>
      <c r="AF332" s="141"/>
      <c r="AG332" s="141" t="s">
        <v>241</v>
      </c>
      <c r="AH332" s="141">
        <v>0</v>
      </c>
      <c r="AI332" s="141"/>
      <c r="AJ332" s="141"/>
      <c r="AK332" s="141"/>
      <c r="AL332" s="141"/>
      <c r="AM332" s="141"/>
      <c r="AN332" s="141"/>
      <c r="AO332" s="141"/>
      <c r="AP332" s="141"/>
      <c r="AQ332" s="141"/>
      <c r="AR332" s="141"/>
      <c r="AS332" s="141"/>
      <c r="AT332" s="141"/>
      <c r="AU332" s="141"/>
      <c r="AV332" s="141"/>
      <c r="AW332" s="141"/>
      <c r="AX332" s="141"/>
      <c r="AY332" s="141"/>
      <c r="AZ332" s="141"/>
      <c r="BA332" s="141"/>
      <c r="BB332" s="141"/>
      <c r="BC332" s="141"/>
      <c r="BD332" s="141"/>
      <c r="BE332" s="141"/>
      <c r="BF332" s="141"/>
      <c r="BG332" s="141"/>
      <c r="BH332" s="141"/>
    </row>
    <row r="333" spans="1:60" outlineLevel="3" x14ac:dyDescent="0.2">
      <c r="A333" s="148"/>
      <c r="B333" s="149"/>
      <c r="C333" s="182" t="s">
        <v>1316</v>
      </c>
      <c r="D333" s="154"/>
      <c r="E333" s="155"/>
      <c r="F333" s="152"/>
      <c r="G333" s="152"/>
      <c r="H333" s="152"/>
      <c r="I333" s="152"/>
      <c r="J333" s="152"/>
      <c r="K333" s="152"/>
      <c r="L333" s="152"/>
      <c r="M333" s="152"/>
      <c r="N333" s="151"/>
      <c r="O333" s="151"/>
      <c r="P333" s="151"/>
      <c r="Q333" s="151"/>
      <c r="R333" s="152"/>
      <c r="S333" s="152"/>
      <c r="T333" s="152"/>
      <c r="U333" s="152"/>
      <c r="V333" s="152"/>
      <c r="W333" s="152"/>
      <c r="X333" s="152"/>
      <c r="Y333" s="152"/>
      <c r="Z333" s="141"/>
      <c r="AA333" s="141"/>
      <c r="AB333" s="141"/>
      <c r="AC333" s="141"/>
      <c r="AD333" s="141"/>
      <c r="AE333" s="141"/>
      <c r="AF333" s="141"/>
      <c r="AG333" s="141" t="s">
        <v>241</v>
      </c>
      <c r="AH333" s="141">
        <v>0</v>
      </c>
      <c r="AI333" s="141"/>
      <c r="AJ333" s="141"/>
      <c r="AK333" s="141"/>
      <c r="AL333" s="141"/>
      <c r="AM333" s="141"/>
      <c r="AN333" s="141"/>
      <c r="AO333" s="141"/>
      <c r="AP333" s="141"/>
      <c r="AQ333" s="141"/>
      <c r="AR333" s="141"/>
      <c r="AS333" s="141"/>
      <c r="AT333" s="141"/>
      <c r="AU333" s="141"/>
      <c r="AV333" s="141"/>
      <c r="AW333" s="141"/>
      <c r="AX333" s="141"/>
      <c r="AY333" s="141"/>
      <c r="AZ333" s="141"/>
      <c r="BA333" s="141"/>
      <c r="BB333" s="141"/>
      <c r="BC333" s="141"/>
      <c r="BD333" s="141"/>
      <c r="BE333" s="141"/>
      <c r="BF333" s="141"/>
      <c r="BG333" s="141"/>
      <c r="BH333" s="141"/>
    </row>
    <row r="334" spans="1:60" ht="22.5" outlineLevel="3" x14ac:dyDescent="0.2">
      <c r="A334" s="148"/>
      <c r="B334" s="149"/>
      <c r="C334" s="182" t="s">
        <v>1515</v>
      </c>
      <c r="D334" s="154"/>
      <c r="E334" s="155">
        <v>77.5</v>
      </c>
      <c r="F334" s="152"/>
      <c r="G334" s="152"/>
      <c r="H334" s="152"/>
      <c r="I334" s="152"/>
      <c r="J334" s="152"/>
      <c r="K334" s="152"/>
      <c r="L334" s="152"/>
      <c r="M334" s="152"/>
      <c r="N334" s="151"/>
      <c r="O334" s="151"/>
      <c r="P334" s="151"/>
      <c r="Q334" s="151"/>
      <c r="R334" s="152"/>
      <c r="S334" s="152"/>
      <c r="T334" s="152"/>
      <c r="U334" s="152"/>
      <c r="V334" s="152"/>
      <c r="W334" s="152"/>
      <c r="X334" s="152"/>
      <c r="Y334" s="152"/>
      <c r="Z334" s="141"/>
      <c r="AA334" s="141"/>
      <c r="AB334" s="141"/>
      <c r="AC334" s="141"/>
      <c r="AD334" s="141"/>
      <c r="AE334" s="141"/>
      <c r="AF334" s="141"/>
      <c r="AG334" s="141" t="s">
        <v>241</v>
      </c>
      <c r="AH334" s="141">
        <v>0</v>
      </c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141"/>
      <c r="AY334" s="141"/>
      <c r="AZ334" s="141"/>
      <c r="BA334" s="141"/>
      <c r="BB334" s="141"/>
      <c r="BC334" s="141"/>
      <c r="BD334" s="141"/>
      <c r="BE334" s="141"/>
      <c r="BF334" s="141"/>
      <c r="BG334" s="141"/>
      <c r="BH334" s="141"/>
    </row>
    <row r="335" spans="1:60" outlineLevel="3" x14ac:dyDescent="0.2">
      <c r="A335" s="148"/>
      <c r="B335" s="149"/>
      <c r="C335" s="182" t="s">
        <v>1318</v>
      </c>
      <c r="D335" s="154"/>
      <c r="E335" s="155"/>
      <c r="F335" s="152"/>
      <c r="G335" s="152"/>
      <c r="H335" s="152"/>
      <c r="I335" s="152"/>
      <c r="J335" s="152"/>
      <c r="K335" s="152"/>
      <c r="L335" s="152"/>
      <c r="M335" s="152"/>
      <c r="N335" s="151"/>
      <c r="O335" s="151"/>
      <c r="P335" s="151"/>
      <c r="Q335" s="151"/>
      <c r="R335" s="152"/>
      <c r="S335" s="152"/>
      <c r="T335" s="152"/>
      <c r="U335" s="152"/>
      <c r="V335" s="152"/>
      <c r="W335" s="152"/>
      <c r="X335" s="152"/>
      <c r="Y335" s="152"/>
      <c r="Z335" s="141"/>
      <c r="AA335" s="141"/>
      <c r="AB335" s="141"/>
      <c r="AC335" s="141"/>
      <c r="AD335" s="141"/>
      <c r="AE335" s="141"/>
      <c r="AF335" s="141"/>
      <c r="AG335" s="141" t="s">
        <v>241</v>
      </c>
      <c r="AH335" s="141">
        <v>0</v>
      </c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141"/>
      <c r="AY335" s="141"/>
      <c r="AZ335" s="141"/>
      <c r="BA335" s="141"/>
      <c r="BB335" s="141"/>
      <c r="BC335" s="141"/>
      <c r="BD335" s="141"/>
      <c r="BE335" s="141"/>
      <c r="BF335" s="141"/>
      <c r="BG335" s="141"/>
      <c r="BH335" s="141"/>
    </row>
    <row r="336" spans="1:60" ht="22.5" outlineLevel="3" x14ac:dyDescent="0.2">
      <c r="A336" s="148"/>
      <c r="B336" s="149"/>
      <c r="C336" s="182" t="s">
        <v>1516</v>
      </c>
      <c r="D336" s="154"/>
      <c r="E336" s="155">
        <v>107.5</v>
      </c>
      <c r="F336" s="152"/>
      <c r="G336" s="152"/>
      <c r="H336" s="152"/>
      <c r="I336" s="152"/>
      <c r="J336" s="152"/>
      <c r="K336" s="152"/>
      <c r="L336" s="152"/>
      <c r="M336" s="152"/>
      <c r="N336" s="151"/>
      <c r="O336" s="151"/>
      <c r="P336" s="151"/>
      <c r="Q336" s="151"/>
      <c r="R336" s="152"/>
      <c r="S336" s="152"/>
      <c r="T336" s="152"/>
      <c r="U336" s="152"/>
      <c r="V336" s="152"/>
      <c r="W336" s="152"/>
      <c r="X336" s="152"/>
      <c r="Y336" s="152"/>
      <c r="Z336" s="141"/>
      <c r="AA336" s="141"/>
      <c r="AB336" s="141"/>
      <c r="AC336" s="141"/>
      <c r="AD336" s="141"/>
      <c r="AE336" s="141"/>
      <c r="AF336" s="141"/>
      <c r="AG336" s="141" t="s">
        <v>241</v>
      </c>
      <c r="AH336" s="141">
        <v>0</v>
      </c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141"/>
      <c r="AY336" s="141"/>
      <c r="AZ336" s="141"/>
      <c r="BA336" s="141"/>
      <c r="BB336" s="141"/>
      <c r="BC336" s="141"/>
      <c r="BD336" s="141"/>
      <c r="BE336" s="141"/>
      <c r="BF336" s="141"/>
      <c r="BG336" s="141"/>
      <c r="BH336" s="141"/>
    </row>
    <row r="337" spans="1:60" outlineLevel="3" x14ac:dyDescent="0.2">
      <c r="A337" s="148"/>
      <c r="B337" s="149"/>
      <c r="C337" s="182" t="s">
        <v>1320</v>
      </c>
      <c r="D337" s="154"/>
      <c r="E337" s="155"/>
      <c r="F337" s="152"/>
      <c r="G337" s="152"/>
      <c r="H337" s="152"/>
      <c r="I337" s="152"/>
      <c r="J337" s="152"/>
      <c r="K337" s="152"/>
      <c r="L337" s="152"/>
      <c r="M337" s="152"/>
      <c r="N337" s="151"/>
      <c r="O337" s="151"/>
      <c r="P337" s="151"/>
      <c r="Q337" s="151"/>
      <c r="R337" s="152"/>
      <c r="S337" s="152"/>
      <c r="T337" s="152"/>
      <c r="U337" s="152"/>
      <c r="V337" s="152"/>
      <c r="W337" s="152"/>
      <c r="X337" s="152"/>
      <c r="Y337" s="152"/>
      <c r="Z337" s="141"/>
      <c r="AA337" s="141"/>
      <c r="AB337" s="141"/>
      <c r="AC337" s="141"/>
      <c r="AD337" s="141"/>
      <c r="AE337" s="141"/>
      <c r="AF337" s="141"/>
      <c r="AG337" s="141" t="s">
        <v>241</v>
      </c>
      <c r="AH337" s="141">
        <v>0</v>
      </c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141"/>
      <c r="AY337" s="141"/>
      <c r="AZ337" s="141"/>
      <c r="BA337" s="141"/>
      <c r="BB337" s="141"/>
      <c r="BC337" s="141"/>
      <c r="BD337" s="141"/>
      <c r="BE337" s="141"/>
      <c r="BF337" s="141"/>
      <c r="BG337" s="141"/>
      <c r="BH337" s="141"/>
    </row>
    <row r="338" spans="1:60" ht="22.5" outlineLevel="3" x14ac:dyDescent="0.2">
      <c r="A338" s="148"/>
      <c r="B338" s="149"/>
      <c r="C338" s="182" t="s">
        <v>1517</v>
      </c>
      <c r="D338" s="154"/>
      <c r="E338" s="155">
        <v>112.5</v>
      </c>
      <c r="F338" s="152"/>
      <c r="G338" s="152"/>
      <c r="H338" s="152"/>
      <c r="I338" s="152"/>
      <c r="J338" s="152"/>
      <c r="K338" s="152"/>
      <c r="L338" s="152"/>
      <c r="M338" s="152"/>
      <c r="N338" s="151"/>
      <c r="O338" s="151"/>
      <c r="P338" s="151"/>
      <c r="Q338" s="151"/>
      <c r="R338" s="152"/>
      <c r="S338" s="152"/>
      <c r="T338" s="152"/>
      <c r="U338" s="152"/>
      <c r="V338" s="152"/>
      <c r="W338" s="152"/>
      <c r="X338" s="152"/>
      <c r="Y338" s="152"/>
      <c r="Z338" s="141"/>
      <c r="AA338" s="141"/>
      <c r="AB338" s="141"/>
      <c r="AC338" s="141"/>
      <c r="AD338" s="141"/>
      <c r="AE338" s="141"/>
      <c r="AF338" s="141"/>
      <c r="AG338" s="141" t="s">
        <v>241</v>
      </c>
      <c r="AH338" s="141">
        <v>0</v>
      </c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141"/>
      <c r="AY338" s="141"/>
      <c r="AZ338" s="141"/>
      <c r="BA338" s="141"/>
      <c r="BB338" s="141"/>
      <c r="BC338" s="141"/>
      <c r="BD338" s="141"/>
      <c r="BE338" s="141"/>
      <c r="BF338" s="141"/>
      <c r="BG338" s="141"/>
      <c r="BH338" s="141"/>
    </row>
    <row r="339" spans="1:60" outlineLevel="3" x14ac:dyDescent="0.2">
      <c r="A339" s="148"/>
      <c r="B339" s="149"/>
      <c r="C339" s="182" t="s">
        <v>1322</v>
      </c>
      <c r="D339" s="154"/>
      <c r="E339" s="155"/>
      <c r="F339" s="152"/>
      <c r="G339" s="152"/>
      <c r="H339" s="152"/>
      <c r="I339" s="152"/>
      <c r="J339" s="152"/>
      <c r="K339" s="152"/>
      <c r="L339" s="152"/>
      <c r="M339" s="152"/>
      <c r="N339" s="151"/>
      <c r="O339" s="151"/>
      <c r="P339" s="151"/>
      <c r="Q339" s="151"/>
      <c r="R339" s="152"/>
      <c r="S339" s="152"/>
      <c r="T339" s="152"/>
      <c r="U339" s="152"/>
      <c r="V339" s="152"/>
      <c r="W339" s="152"/>
      <c r="X339" s="152"/>
      <c r="Y339" s="152"/>
      <c r="Z339" s="141"/>
      <c r="AA339" s="141"/>
      <c r="AB339" s="141"/>
      <c r="AC339" s="141"/>
      <c r="AD339" s="141"/>
      <c r="AE339" s="141"/>
      <c r="AF339" s="141"/>
      <c r="AG339" s="141" t="s">
        <v>241</v>
      </c>
      <c r="AH339" s="141">
        <v>0</v>
      </c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141"/>
      <c r="AY339" s="141"/>
      <c r="AZ339" s="141"/>
      <c r="BA339" s="141"/>
      <c r="BB339" s="141"/>
      <c r="BC339" s="141"/>
      <c r="BD339" s="141"/>
      <c r="BE339" s="141"/>
      <c r="BF339" s="141"/>
      <c r="BG339" s="141"/>
      <c r="BH339" s="141"/>
    </row>
    <row r="340" spans="1:60" ht="22.5" outlineLevel="3" x14ac:dyDescent="0.2">
      <c r="A340" s="148"/>
      <c r="B340" s="149"/>
      <c r="C340" s="182" t="s">
        <v>1518</v>
      </c>
      <c r="D340" s="154"/>
      <c r="E340" s="155">
        <v>175.5</v>
      </c>
      <c r="F340" s="152"/>
      <c r="G340" s="152"/>
      <c r="H340" s="152"/>
      <c r="I340" s="152"/>
      <c r="J340" s="152"/>
      <c r="K340" s="152"/>
      <c r="L340" s="152"/>
      <c r="M340" s="152"/>
      <c r="N340" s="151"/>
      <c r="O340" s="151"/>
      <c r="P340" s="151"/>
      <c r="Q340" s="151"/>
      <c r="R340" s="152"/>
      <c r="S340" s="152"/>
      <c r="T340" s="152"/>
      <c r="U340" s="152"/>
      <c r="V340" s="152"/>
      <c r="W340" s="152"/>
      <c r="X340" s="152"/>
      <c r="Y340" s="152"/>
      <c r="Z340" s="141"/>
      <c r="AA340" s="141"/>
      <c r="AB340" s="141"/>
      <c r="AC340" s="141"/>
      <c r="AD340" s="141"/>
      <c r="AE340" s="141"/>
      <c r="AF340" s="141"/>
      <c r="AG340" s="141" t="s">
        <v>241</v>
      </c>
      <c r="AH340" s="141">
        <v>0</v>
      </c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1"/>
      <c r="AX340" s="141"/>
      <c r="AY340" s="141"/>
      <c r="AZ340" s="141"/>
      <c r="BA340" s="141"/>
      <c r="BB340" s="141"/>
      <c r="BC340" s="141"/>
      <c r="BD340" s="141"/>
      <c r="BE340" s="141"/>
      <c r="BF340" s="141"/>
      <c r="BG340" s="141"/>
      <c r="BH340" s="141"/>
    </row>
    <row r="341" spans="1:60" outlineLevel="3" x14ac:dyDescent="0.2">
      <c r="A341" s="148"/>
      <c r="B341" s="149"/>
      <c r="C341" s="182" t="s">
        <v>1324</v>
      </c>
      <c r="D341" s="154"/>
      <c r="E341" s="155"/>
      <c r="F341" s="152"/>
      <c r="G341" s="152"/>
      <c r="H341" s="152"/>
      <c r="I341" s="152"/>
      <c r="J341" s="152"/>
      <c r="K341" s="152"/>
      <c r="L341" s="152"/>
      <c r="M341" s="152"/>
      <c r="N341" s="151"/>
      <c r="O341" s="151"/>
      <c r="P341" s="151"/>
      <c r="Q341" s="151"/>
      <c r="R341" s="152"/>
      <c r="S341" s="152"/>
      <c r="T341" s="152"/>
      <c r="U341" s="152"/>
      <c r="V341" s="152"/>
      <c r="W341" s="152"/>
      <c r="X341" s="152"/>
      <c r="Y341" s="152"/>
      <c r="Z341" s="141"/>
      <c r="AA341" s="141"/>
      <c r="AB341" s="141"/>
      <c r="AC341" s="141"/>
      <c r="AD341" s="141"/>
      <c r="AE341" s="141"/>
      <c r="AF341" s="141"/>
      <c r="AG341" s="141" t="s">
        <v>241</v>
      </c>
      <c r="AH341" s="141">
        <v>0</v>
      </c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1"/>
      <c r="AX341" s="141"/>
      <c r="AY341" s="141"/>
      <c r="AZ341" s="141"/>
      <c r="BA341" s="141"/>
      <c r="BB341" s="141"/>
      <c r="BC341" s="141"/>
      <c r="BD341" s="141"/>
      <c r="BE341" s="141"/>
      <c r="BF341" s="141"/>
      <c r="BG341" s="141"/>
      <c r="BH341" s="141"/>
    </row>
    <row r="342" spans="1:60" outlineLevel="3" x14ac:dyDescent="0.2">
      <c r="A342" s="148"/>
      <c r="B342" s="149"/>
      <c r="C342" s="190" t="s">
        <v>1325</v>
      </c>
      <c r="D342" s="188"/>
      <c r="E342" s="189">
        <v>1243</v>
      </c>
      <c r="F342" s="152"/>
      <c r="G342" s="152"/>
      <c r="H342" s="152"/>
      <c r="I342" s="152"/>
      <c r="J342" s="152"/>
      <c r="K342" s="152"/>
      <c r="L342" s="152"/>
      <c r="M342" s="152"/>
      <c r="N342" s="151"/>
      <c r="O342" s="151"/>
      <c r="P342" s="151"/>
      <c r="Q342" s="151"/>
      <c r="R342" s="152"/>
      <c r="S342" s="152"/>
      <c r="T342" s="152"/>
      <c r="U342" s="152"/>
      <c r="V342" s="152"/>
      <c r="W342" s="152"/>
      <c r="X342" s="152"/>
      <c r="Y342" s="152"/>
      <c r="Z342" s="141"/>
      <c r="AA342" s="141"/>
      <c r="AB342" s="141"/>
      <c r="AC342" s="141"/>
      <c r="AD342" s="141"/>
      <c r="AE342" s="141"/>
      <c r="AF342" s="141"/>
      <c r="AG342" s="141" t="s">
        <v>241</v>
      </c>
      <c r="AH342" s="141">
        <v>1</v>
      </c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1"/>
      <c r="AX342" s="141"/>
      <c r="AY342" s="141"/>
      <c r="AZ342" s="141"/>
      <c r="BA342" s="141"/>
      <c r="BB342" s="141"/>
      <c r="BC342" s="141"/>
      <c r="BD342" s="141"/>
      <c r="BE342" s="141"/>
      <c r="BF342" s="141"/>
      <c r="BG342" s="141"/>
      <c r="BH342" s="141"/>
    </row>
    <row r="343" spans="1:60" outlineLevel="3" x14ac:dyDescent="0.2">
      <c r="A343" s="148"/>
      <c r="B343" s="149"/>
      <c r="C343" s="182" t="s">
        <v>1300</v>
      </c>
      <c r="D343" s="154"/>
      <c r="E343" s="155"/>
      <c r="F343" s="152"/>
      <c r="G343" s="152"/>
      <c r="H343" s="152"/>
      <c r="I343" s="152"/>
      <c r="J343" s="152"/>
      <c r="K343" s="152"/>
      <c r="L343" s="152"/>
      <c r="M343" s="152"/>
      <c r="N343" s="151"/>
      <c r="O343" s="151"/>
      <c r="P343" s="151"/>
      <c r="Q343" s="151"/>
      <c r="R343" s="152"/>
      <c r="S343" s="152"/>
      <c r="T343" s="152"/>
      <c r="U343" s="152"/>
      <c r="V343" s="152"/>
      <c r="W343" s="152"/>
      <c r="X343" s="152"/>
      <c r="Y343" s="152"/>
      <c r="Z343" s="141"/>
      <c r="AA343" s="141"/>
      <c r="AB343" s="141"/>
      <c r="AC343" s="141"/>
      <c r="AD343" s="141"/>
      <c r="AE343" s="141"/>
      <c r="AF343" s="141"/>
      <c r="AG343" s="141" t="s">
        <v>241</v>
      </c>
      <c r="AH343" s="141">
        <v>0</v>
      </c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1"/>
      <c r="AX343" s="141"/>
      <c r="AY343" s="141"/>
      <c r="AZ343" s="141"/>
      <c r="BA343" s="141"/>
      <c r="BB343" s="141"/>
      <c r="BC343" s="141"/>
      <c r="BD343" s="141"/>
      <c r="BE343" s="141"/>
      <c r="BF343" s="141"/>
      <c r="BG343" s="141"/>
      <c r="BH343" s="141"/>
    </row>
    <row r="344" spans="1:60" outlineLevel="3" x14ac:dyDescent="0.2">
      <c r="A344" s="148"/>
      <c r="B344" s="149"/>
      <c r="C344" s="182" t="s">
        <v>402</v>
      </c>
      <c r="D344" s="154"/>
      <c r="E344" s="155"/>
      <c r="F344" s="152"/>
      <c r="G344" s="152"/>
      <c r="H344" s="152"/>
      <c r="I344" s="152"/>
      <c r="J344" s="152"/>
      <c r="K344" s="152"/>
      <c r="L344" s="152"/>
      <c r="M344" s="152"/>
      <c r="N344" s="151"/>
      <c r="O344" s="151"/>
      <c r="P344" s="151"/>
      <c r="Q344" s="151"/>
      <c r="R344" s="152"/>
      <c r="S344" s="152"/>
      <c r="T344" s="152"/>
      <c r="U344" s="152"/>
      <c r="V344" s="152"/>
      <c r="W344" s="152"/>
      <c r="X344" s="152"/>
      <c r="Y344" s="152"/>
      <c r="Z344" s="141"/>
      <c r="AA344" s="141"/>
      <c r="AB344" s="141"/>
      <c r="AC344" s="141"/>
      <c r="AD344" s="141"/>
      <c r="AE344" s="141"/>
      <c r="AF344" s="141"/>
      <c r="AG344" s="141" t="s">
        <v>241</v>
      </c>
      <c r="AH344" s="141">
        <v>0</v>
      </c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141"/>
      <c r="AY344" s="141"/>
      <c r="AZ344" s="141"/>
      <c r="BA344" s="141"/>
      <c r="BB344" s="141"/>
      <c r="BC344" s="141"/>
      <c r="BD344" s="141"/>
      <c r="BE344" s="141"/>
      <c r="BF344" s="141"/>
      <c r="BG344" s="141"/>
      <c r="BH344" s="141"/>
    </row>
    <row r="345" spans="1:60" outlineLevel="3" x14ac:dyDescent="0.2">
      <c r="A345" s="148"/>
      <c r="B345" s="149"/>
      <c r="C345" s="182" t="s">
        <v>1326</v>
      </c>
      <c r="D345" s="154"/>
      <c r="E345" s="155"/>
      <c r="F345" s="152"/>
      <c r="G345" s="152"/>
      <c r="H345" s="152"/>
      <c r="I345" s="152"/>
      <c r="J345" s="152"/>
      <c r="K345" s="152"/>
      <c r="L345" s="152"/>
      <c r="M345" s="152"/>
      <c r="N345" s="151"/>
      <c r="O345" s="151"/>
      <c r="P345" s="151"/>
      <c r="Q345" s="151"/>
      <c r="R345" s="152"/>
      <c r="S345" s="152"/>
      <c r="T345" s="152"/>
      <c r="U345" s="152"/>
      <c r="V345" s="152"/>
      <c r="W345" s="152"/>
      <c r="X345" s="152"/>
      <c r="Y345" s="152"/>
      <c r="Z345" s="141"/>
      <c r="AA345" s="141"/>
      <c r="AB345" s="141"/>
      <c r="AC345" s="141"/>
      <c r="AD345" s="141"/>
      <c r="AE345" s="141"/>
      <c r="AF345" s="141"/>
      <c r="AG345" s="141" t="s">
        <v>241</v>
      </c>
      <c r="AH345" s="141">
        <v>0</v>
      </c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141"/>
      <c r="AY345" s="141"/>
      <c r="AZ345" s="141"/>
      <c r="BA345" s="141"/>
      <c r="BB345" s="141"/>
      <c r="BC345" s="141"/>
      <c r="BD345" s="141"/>
      <c r="BE345" s="141"/>
      <c r="BF345" s="141"/>
      <c r="BG345" s="141"/>
      <c r="BH345" s="141"/>
    </row>
    <row r="346" spans="1:60" ht="22.5" outlineLevel="3" x14ac:dyDescent="0.2">
      <c r="A346" s="148"/>
      <c r="B346" s="149"/>
      <c r="C346" s="182" t="s">
        <v>1519</v>
      </c>
      <c r="D346" s="154"/>
      <c r="E346" s="155">
        <v>235</v>
      </c>
      <c r="F346" s="152"/>
      <c r="G346" s="152"/>
      <c r="H346" s="152"/>
      <c r="I346" s="152"/>
      <c r="J346" s="152"/>
      <c r="K346" s="152"/>
      <c r="L346" s="152"/>
      <c r="M346" s="152"/>
      <c r="N346" s="151"/>
      <c r="O346" s="151"/>
      <c r="P346" s="151"/>
      <c r="Q346" s="151"/>
      <c r="R346" s="152"/>
      <c r="S346" s="152"/>
      <c r="T346" s="152"/>
      <c r="U346" s="152"/>
      <c r="V346" s="152"/>
      <c r="W346" s="152"/>
      <c r="X346" s="152"/>
      <c r="Y346" s="152"/>
      <c r="Z346" s="141"/>
      <c r="AA346" s="141"/>
      <c r="AB346" s="141"/>
      <c r="AC346" s="141"/>
      <c r="AD346" s="141"/>
      <c r="AE346" s="141"/>
      <c r="AF346" s="141"/>
      <c r="AG346" s="141" t="s">
        <v>241</v>
      </c>
      <c r="AH346" s="141">
        <v>0</v>
      </c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141"/>
      <c r="AY346" s="141"/>
      <c r="AZ346" s="141"/>
      <c r="BA346" s="141"/>
      <c r="BB346" s="141"/>
      <c r="BC346" s="141"/>
      <c r="BD346" s="141"/>
      <c r="BE346" s="141"/>
      <c r="BF346" s="141"/>
      <c r="BG346" s="141"/>
      <c r="BH346" s="141"/>
    </row>
    <row r="347" spans="1:60" outlineLevel="3" x14ac:dyDescent="0.2">
      <c r="A347" s="148"/>
      <c r="B347" s="149"/>
      <c r="C347" s="182" t="s">
        <v>1328</v>
      </c>
      <c r="D347" s="154"/>
      <c r="E347" s="155"/>
      <c r="F347" s="152"/>
      <c r="G347" s="152"/>
      <c r="H347" s="152"/>
      <c r="I347" s="152"/>
      <c r="J347" s="152"/>
      <c r="K347" s="152"/>
      <c r="L347" s="152"/>
      <c r="M347" s="152"/>
      <c r="N347" s="151"/>
      <c r="O347" s="151"/>
      <c r="P347" s="151"/>
      <c r="Q347" s="151"/>
      <c r="R347" s="152"/>
      <c r="S347" s="152"/>
      <c r="T347" s="152"/>
      <c r="U347" s="152"/>
      <c r="V347" s="152"/>
      <c r="W347" s="152"/>
      <c r="X347" s="152"/>
      <c r="Y347" s="152"/>
      <c r="Z347" s="141"/>
      <c r="AA347" s="141"/>
      <c r="AB347" s="141"/>
      <c r="AC347" s="141"/>
      <c r="AD347" s="141"/>
      <c r="AE347" s="141"/>
      <c r="AF347" s="141"/>
      <c r="AG347" s="141" t="s">
        <v>241</v>
      </c>
      <c r="AH347" s="141">
        <v>0</v>
      </c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141"/>
      <c r="AY347" s="141"/>
      <c r="AZ347" s="141"/>
      <c r="BA347" s="141"/>
      <c r="BB347" s="141"/>
      <c r="BC347" s="141"/>
      <c r="BD347" s="141"/>
      <c r="BE347" s="141"/>
      <c r="BF347" s="141"/>
      <c r="BG347" s="141"/>
      <c r="BH347" s="141"/>
    </row>
    <row r="348" spans="1:60" ht="22.5" outlineLevel="3" x14ac:dyDescent="0.2">
      <c r="A348" s="148"/>
      <c r="B348" s="149"/>
      <c r="C348" s="182" t="s">
        <v>1520</v>
      </c>
      <c r="D348" s="154"/>
      <c r="E348" s="155">
        <v>155.5</v>
      </c>
      <c r="F348" s="152"/>
      <c r="G348" s="152"/>
      <c r="H348" s="152"/>
      <c r="I348" s="152"/>
      <c r="J348" s="152"/>
      <c r="K348" s="152"/>
      <c r="L348" s="152"/>
      <c r="M348" s="152"/>
      <c r="N348" s="151"/>
      <c r="O348" s="151"/>
      <c r="P348" s="151"/>
      <c r="Q348" s="151"/>
      <c r="R348" s="152"/>
      <c r="S348" s="152"/>
      <c r="T348" s="152"/>
      <c r="U348" s="152"/>
      <c r="V348" s="152"/>
      <c r="W348" s="152"/>
      <c r="X348" s="152"/>
      <c r="Y348" s="152"/>
      <c r="Z348" s="141"/>
      <c r="AA348" s="141"/>
      <c r="AB348" s="141"/>
      <c r="AC348" s="141"/>
      <c r="AD348" s="141"/>
      <c r="AE348" s="141"/>
      <c r="AF348" s="141"/>
      <c r="AG348" s="141" t="s">
        <v>241</v>
      </c>
      <c r="AH348" s="141">
        <v>0</v>
      </c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141"/>
      <c r="AY348" s="141"/>
      <c r="AZ348" s="141"/>
      <c r="BA348" s="141"/>
      <c r="BB348" s="141"/>
      <c r="BC348" s="141"/>
      <c r="BD348" s="141"/>
      <c r="BE348" s="141"/>
      <c r="BF348" s="141"/>
      <c r="BG348" s="141"/>
      <c r="BH348" s="141"/>
    </row>
    <row r="349" spans="1:60" outlineLevel="3" x14ac:dyDescent="0.2">
      <c r="A349" s="148"/>
      <c r="B349" s="149"/>
      <c r="C349" s="182" t="s">
        <v>1330</v>
      </c>
      <c r="D349" s="154"/>
      <c r="E349" s="155"/>
      <c r="F349" s="152"/>
      <c r="G349" s="152"/>
      <c r="H349" s="152"/>
      <c r="I349" s="152"/>
      <c r="J349" s="152"/>
      <c r="K349" s="152"/>
      <c r="L349" s="152"/>
      <c r="M349" s="152"/>
      <c r="N349" s="151"/>
      <c r="O349" s="151"/>
      <c r="P349" s="151"/>
      <c r="Q349" s="151"/>
      <c r="R349" s="152"/>
      <c r="S349" s="152"/>
      <c r="T349" s="152"/>
      <c r="U349" s="152"/>
      <c r="V349" s="152"/>
      <c r="W349" s="152"/>
      <c r="X349" s="152"/>
      <c r="Y349" s="152"/>
      <c r="Z349" s="141"/>
      <c r="AA349" s="141"/>
      <c r="AB349" s="141"/>
      <c r="AC349" s="141"/>
      <c r="AD349" s="141"/>
      <c r="AE349" s="141"/>
      <c r="AF349" s="141"/>
      <c r="AG349" s="141" t="s">
        <v>241</v>
      </c>
      <c r="AH349" s="141">
        <v>0</v>
      </c>
      <c r="AI349" s="141"/>
      <c r="AJ349" s="141"/>
      <c r="AK349" s="141"/>
      <c r="AL349" s="141"/>
      <c r="AM349" s="141"/>
      <c r="AN349" s="141"/>
      <c r="AO349" s="141"/>
      <c r="AP349" s="141"/>
      <c r="AQ349" s="141"/>
      <c r="AR349" s="141"/>
      <c r="AS349" s="141"/>
      <c r="AT349" s="141"/>
      <c r="AU349" s="141"/>
      <c r="AV349" s="141"/>
      <c r="AW349" s="141"/>
      <c r="AX349" s="141"/>
      <c r="AY349" s="141"/>
      <c r="AZ349" s="141"/>
      <c r="BA349" s="141"/>
      <c r="BB349" s="141"/>
      <c r="BC349" s="141"/>
      <c r="BD349" s="141"/>
      <c r="BE349" s="141"/>
      <c r="BF349" s="141"/>
      <c r="BG349" s="141"/>
      <c r="BH349" s="141"/>
    </row>
    <row r="350" spans="1:60" ht="22.5" outlineLevel="3" x14ac:dyDescent="0.2">
      <c r="A350" s="148"/>
      <c r="B350" s="149"/>
      <c r="C350" s="182" t="s">
        <v>1521</v>
      </c>
      <c r="D350" s="154"/>
      <c r="E350" s="155">
        <v>28</v>
      </c>
      <c r="F350" s="152"/>
      <c r="G350" s="152"/>
      <c r="H350" s="152"/>
      <c r="I350" s="152"/>
      <c r="J350" s="152"/>
      <c r="K350" s="152"/>
      <c r="L350" s="152"/>
      <c r="M350" s="152"/>
      <c r="N350" s="151"/>
      <c r="O350" s="151"/>
      <c r="P350" s="151"/>
      <c r="Q350" s="151"/>
      <c r="R350" s="152"/>
      <c r="S350" s="152"/>
      <c r="T350" s="152"/>
      <c r="U350" s="152"/>
      <c r="V350" s="152"/>
      <c r="W350" s="152"/>
      <c r="X350" s="152"/>
      <c r="Y350" s="152"/>
      <c r="Z350" s="141"/>
      <c r="AA350" s="141"/>
      <c r="AB350" s="141"/>
      <c r="AC350" s="141"/>
      <c r="AD350" s="141"/>
      <c r="AE350" s="141"/>
      <c r="AF350" s="141"/>
      <c r="AG350" s="141" t="s">
        <v>241</v>
      </c>
      <c r="AH350" s="141">
        <v>0</v>
      </c>
      <c r="AI350" s="141"/>
      <c r="AJ350" s="141"/>
      <c r="AK350" s="141"/>
      <c r="AL350" s="141"/>
      <c r="AM350" s="141"/>
      <c r="AN350" s="141"/>
      <c r="AO350" s="141"/>
      <c r="AP350" s="141"/>
      <c r="AQ350" s="141"/>
      <c r="AR350" s="141"/>
      <c r="AS350" s="141"/>
      <c r="AT350" s="141"/>
      <c r="AU350" s="141"/>
      <c r="AV350" s="141"/>
      <c r="AW350" s="141"/>
      <c r="AX350" s="141"/>
      <c r="AY350" s="141"/>
      <c r="AZ350" s="141"/>
      <c r="BA350" s="141"/>
      <c r="BB350" s="141"/>
      <c r="BC350" s="141"/>
      <c r="BD350" s="141"/>
      <c r="BE350" s="141"/>
      <c r="BF350" s="141"/>
      <c r="BG350" s="141"/>
      <c r="BH350" s="141"/>
    </row>
    <row r="351" spans="1:60" outlineLevel="3" x14ac:dyDescent="0.2">
      <c r="A351" s="148"/>
      <c r="B351" s="149"/>
      <c r="C351" s="182" t="s">
        <v>1332</v>
      </c>
      <c r="D351" s="154"/>
      <c r="E351" s="155"/>
      <c r="F351" s="152"/>
      <c r="G351" s="152"/>
      <c r="H351" s="152"/>
      <c r="I351" s="152"/>
      <c r="J351" s="152"/>
      <c r="K351" s="152"/>
      <c r="L351" s="152"/>
      <c r="M351" s="152"/>
      <c r="N351" s="151"/>
      <c r="O351" s="151"/>
      <c r="P351" s="151"/>
      <c r="Q351" s="151"/>
      <c r="R351" s="152"/>
      <c r="S351" s="152"/>
      <c r="T351" s="152"/>
      <c r="U351" s="152"/>
      <c r="V351" s="152"/>
      <c r="W351" s="152"/>
      <c r="X351" s="152"/>
      <c r="Y351" s="152"/>
      <c r="Z351" s="141"/>
      <c r="AA351" s="141"/>
      <c r="AB351" s="141"/>
      <c r="AC351" s="141"/>
      <c r="AD351" s="141"/>
      <c r="AE351" s="141"/>
      <c r="AF351" s="141"/>
      <c r="AG351" s="141" t="s">
        <v>241</v>
      </c>
      <c r="AH351" s="141">
        <v>0</v>
      </c>
      <c r="AI351" s="141"/>
      <c r="AJ351" s="141"/>
      <c r="AK351" s="141"/>
      <c r="AL351" s="141"/>
      <c r="AM351" s="141"/>
      <c r="AN351" s="141"/>
      <c r="AO351" s="141"/>
      <c r="AP351" s="141"/>
      <c r="AQ351" s="141"/>
      <c r="AR351" s="141"/>
      <c r="AS351" s="141"/>
      <c r="AT351" s="141"/>
      <c r="AU351" s="141"/>
      <c r="AV351" s="141"/>
      <c r="AW351" s="141"/>
      <c r="AX351" s="141"/>
      <c r="AY351" s="141"/>
      <c r="AZ351" s="141"/>
      <c r="BA351" s="141"/>
      <c r="BB351" s="141"/>
      <c r="BC351" s="141"/>
      <c r="BD351" s="141"/>
      <c r="BE351" s="141"/>
      <c r="BF351" s="141"/>
      <c r="BG351" s="141"/>
      <c r="BH351" s="141"/>
    </row>
    <row r="352" spans="1:60" ht="22.5" outlineLevel="3" x14ac:dyDescent="0.2">
      <c r="A352" s="148"/>
      <c r="B352" s="149"/>
      <c r="C352" s="182" t="s">
        <v>1522</v>
      </c>
      <c r="D352" s="154"/>
      <c r="E352" s="155">
        <v>31.5</v>
      </c>
      <c r="F352" s="152"/>
      <c r="G352" s="152"/>
      <c r="H352" s="152"/>
      <c r="I352" s="152"/>
      <c r="J352" s="152"/>
      <c r="K352" s="152"/>
      <c r="L352" s="152"/>
      <c r="M352" s="152"/>
      <c r="N352" s="151"/>
      <c r="O352" s="151"/>
      <c r="P352" s="151"/>
      <c r="Q352" s="151"/>
      <c r="R352" s="152"/>
      <c r="S352" s="152"/>
      <c r="T352" s="152"/>
      <c r="U352" s="152"/>
      <c r="V352" s="152"/>
      <c r="W352" s="152"/>
      <c r="X352" s="152"/>
      <c r="Y352" s="152"/>
      <c r="Z352" s="141"/>
      <c r="AA352" s="141"/>
      <c r="AB352" s="141"/>
      <c r="AC352" s="141"/>
      <c r="AD352" s="141"/>
      <c r="AE352" s="141"/>
      <c r="AF352" s="141"/>
      <c r="AG352" s="141" t="s">
        <v>241</v>
      </c>
      <c r="AH352" s="141">
        <v>0</v>
      </c>
      <c r="AI352" s="141"/>
      <c r="AJ352" s="141"/>
      <c r="AK352" s="141"/>
      <c r="AL352" s="141"/>
      <c r="AM352" s="141"/>
      <c r="AN352" s="141"/>
      <c r="AO352" s="141"/>
      <c r="AP352" s="141"/>
      <c r="AQ352" s="141"/>
      <c r="AR352" s="141"/>
      <c r="AS352" s="141"/>
      <c r="AT352" s="141"/>
      <c r="AU352" s="141"/>
      <c r="AV352" s="141"/>
      <c r="AW352" s="141"/>
      <c r="AX352" s="141"/>
      <c r="AY352" s="141"/>
      <c r="AZ352" s="141"/>
      <c r="BA352" s="141"/>
      <c r="BB352" s="141"/>
      <c r="BC352" s="141"/>
      <c r="BD352" s="141"/>
      <c r="BE352" s="141"/>
      <c r="BF352" s="141"/>
      <c r="BG352" s="141"/>
      <c r="BH352" s="141"/>
    </row>
    <row r="353" spans="1:60" outlineLevel="3" x14ac:dyDescent="0.2">
      <c r="A353" s="148"/>
      <c r="B353" s="149"/>
      <c r="C353" s="182" t="s">
        <v>1334</v>
      </c>
      <c r="D353" s="154"/>
      <c r="E353" s="155"/>
      <c r="F353" s="152"/>
      <c r="G353" s="152"/>
      <c r="H353" s="152"/>
      <c r="I353" s="152"/>
      <c r="J353" s="152"/>
      <c r="K353" s="152"/>
      <c r="L353" s="152"/>
      <c r="M353" s="152"/>
      <c r="N353" s="151"/>
      <c r="O353" s="151"/>
      <c r="P353" s="151"/>
      <c r="Q353" s="151"/>
      <c r="R353" s="152"/>
      <c r="S353" s="152"/>
      <c r="T353" s="152"/>
      <c r="U353" s="152"/>
      <c r="V353" s="152"/>
      <c r="W353" s="152"/>
      <c r="X353" s="152"/>
      <c r="Y353" s="152"/>
      <c r="Z353" s="141"/>
      <c r="AA353" s="141"/>
      <c r="AB353" s="141"/>
      <c r="AC353" s="141"/>
      <c r="AD353" s="141"/>
      <c r="AE353" s="141"/>
      <c r="AF353" s="141"/>
      <c r="AG353" s="141" t="s">
        <v>241</v>
      </c>
      <c r="AH353" s="141">
        <v>0</v>
      </c>
      <c r="AI353" s="141"/>
      <c r="AJ353" s="141"/>
      <c r="AK353" s="141"/>
      <c r="AL353" s="141"/>
      <c r="AM353" s="141"/>
      <c r="AN353" s="141"/>
      <c r="AO353" s="141"/>
      <c r="AP353" s="141"/>
      <c r="AQ353" s="141"/>
      <c r="AR353" s="141"/>
      <c r="AS353" s="141"/>
      <c r="AT353" s="141"/>
      <c r="AU353" s="141"/>
      <c r="AV353" s="141"/>
      <c r="AW353" s="141"/>
      <c r="AX353" s="141"/>
      <c r="AY353" s="141"/>
      <c r="AZ353" s="141"/>
      <c r="BA353" s="141"/>
      <c r="BB353" s="141"/>
      <c r="BC353" s="141"/>
      <c r="BD353" s="141"/>
      <c r="BE353" s="141"/>
      <c r="BF353" s="141"/>
      <c r="BG353" s="141"/>
      <c r="BH353" s="141"/>
    </row>
    <row r="354" spans="1:60" outlineLevel="3" x14ac:dyDescent="0.2">
      <c r="A354" s="148"/>
      <c r="B354" s="149"/>
      <c r="C354" s="190" t="s">
        <v>1325</v>
      </c>
      <c r="D354" s="188"/>
      <c r="E354" s="189">
        <v>450</v>
      </c>
      <c r="F354" s="152"/>
      <c r="G354" s="152"/>
      <c r="H354" s="152"/>
      <c r="I354" s="152"/>
      <c r="J354" s="152"/>
      <c r="K354" s="152"/>
      <c r="L354" s="152"/>
      <c r="M354" s="152"/>
      <c r="N354" s="151"/>
      <c r="O354" s="151"/>
      <c r="P354" s="151"/>
      <c r="Q354" s="151"/>
      <c r="R354" s="152"/>
      <c r="S354" s="152"/>
      <c r="T354" s="152"/>
      <c r="U354" s="152"/>
      <c r="V354" s="152"/>
      <c r="W354" s="152"/>
      <c r="X354" s="152"/>
      <c r="Y354" s="152"/>
      <c r="Z354" s="141"/>
      <c r="AA354" s="141"/>
      <c r="AB354" s="141"/>
      <c r="AC354" s="141"/>
      <c r="AD354" s="141"/>
      <c r="AE354" s="141"/>
      <c r="AF354" s="141"/>
      <c r="AG354" s="141" t="s">
        <v>241</v>
      </c>
      <c r="AH354" s="141">
        <v>1</v>
      </c>
      <c r="AI354" s="141"/>
      <c r="AJ354" s="141"/>
      <c r="AK354" s="141"/>
      <c r="AL354" s="141"/>
      <c r="AM354" s="141"/>
      <c r="AN354" s="141"/>
      <c r="AO354" s="141"/>
      <c r="AP354" s="141"/>
      <c r="AQ354" s="141"/>
      <c r="AR354" s="141"/>
      <c r="AS354" s="141"/>
      <c r="AT354" s="141"/>
      <c r="AU354" s="141"/>
      <c r="AV354" s="141"/>
      <c r="AW354" s="141"/>
      <c r="AX354" s="141"/>
      <c r="AY354" s="141"/>
      <c r="AZ354" s="141"/>
      <c r="BA354" s="141"/>
      <c r="BB354" s="141"/>
      <c r="BC354" s="141"/>
      <c r="BD354" s="141"/>
      <c r="BE354" s="141"/>
      <c r="BF354" s="141"/>
      <c r="BG354" s="141"/>
      <c r="BH354" s="141"/>
    </row>
    <row r="355" spans="1:60" outlineLevel="3" x14ac:dyDescent="0.2">
      <c r="A355" s="148"/>
      <c r="B355" s="149"/>
      <c r="C355" s="182" t="s">
        <v>1300</v>
      </c>
      <c r="D355" s="154"/>
      <c r="E355" s="155"/>
      <c r="F355" s="152"/>
      <c r="G355" s="152"/>
      <c r="H355" s="152"/>
      <c r="I355" s="152"/>
      <c r="J355" s="152"/>
      <c r="K355" s="152"/>
      <c r="L355" s="152"/>
      <c r="M355" s="152"/>
      <c r="N355" s="151"/>
      <c r="O355" s="151"/>
      <c r="P355" s="151"/>
      <c r="Q355" s="151"/>
      <c r="R355" s="152"/>
      <c r="S355" s="152"/>
      <c r="T355" s="152"/>
      <c r="U355" s="152"/>
      <c r="V355" s="152"/>
      <c r="W355" s="152"/>
      <c r="X355" s="152"/>
      <c r="Y355" s="152"/>
      <c r="Z355" s="141"/>
      <c r="AA355" s="141"/>
      <c r="AB355" s="141"/>
      <c r="AC355" s="141"/>
      <c r="AD355" s="141"/>
      <c r="AE355" s="141"/>
      <c r="AF355" s="141"/>
      <c r="AG355" s="141" t="s">
        <v>241</v>
      </c>
      <c r="AH355" s="141">
        <v>0</v>
      </c>
      <c r="AI355" s="141"/>
      <c r="AJ355" s="141"/>
      <c r="AK355" s="141"/>
      <c r="AL355" s="141"/>
      <c r="AM355" s="141"/>
      <c r="AN355" s="141"/>
      <c r="AO355" s="141"/>
      <c r="AP355" s="141"/>
      <c r="AQ355" s="141"/>
      <c r="AR355" s="141"/>
      <c r="AS355" s="141"/>
      <c r="AT355" s="141"/>
      <c r="AU355" s="141"/>
      <c r="AV355" s="141"/>
      <c r="AW355" s="141"/>
      <c r="AX355" s="141"/>
      <c r="AY355" s="141"/>
      <c r="AZ355" s="141"/>
      <c r="BA355" s="141"/>
      <c r="BB355" s="141"/>
      <c r="BC355" s="141"/>
      <c r="BD355" s="141"/>
      <c r="BE355" s="141"/>
      <c r="BF355" s="141"/>
      <c r="BG355" s="141"/>
      <c r="BH355" s="141"/>
    </row>
    <row r="356" spans="1:60" outlineLevel="3" x14ac:dyDescent="0.2">
      <c r="A356" s="148"/>
      <c r="B356" s="149"/>
      <c r="C356" s="182" t="s">
        <v>402</v>
      </c>
      <c r="D356" s="154"/>
      <c r="E356" s="155"/>
      <c r="F356" s="152"/>
      <c r="G356" s="152"/>
      <c r="H356" s="152"/>
      <c r="I356" s="152"/>
      <c r="J356" s="152"/>
      <c r="K356" s="152"/>
      <c r="L356" s="152"/>
      <c r="M356" s="152"/>
      <c r="N356" s="151"/>
      <c r="O356" s="151"/>
      <c r="P356" s="151"/>
      <c r="Q356" s="151"/>
      <c r="R356" s="152"/>
      <c r="S356" s="152"/>
      <c r="T356" s="152"/>
      <c r="U356" s="152"/>
      <c r="V356" s="152"/>
      <c r="W356" s="152"/>
      <c r="X356" s="152"/>
      <c r="Y356" s="152"/>
      <c r="Z356" s="141"/>
      <c r="AA356" s="141"/>
      <c r="AB356" s="141"/>
      <c r="AC356" s="141"/>
      <c r="AD356" s="141"/>
      <c r="AE356" s="141"/>
      <c r="AF356" s="141"/>
      <c r="AG356" s="141" t="s">
        <v>241</v>
      </c>
      <c r="AH356" s="141">
        <v>0</v>
      </c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141"/>
      <c r="AY356" s="141"/>
      <c r="AZ356" s="141"/>
      <c r="BA356" s="141"/>
      <c r="BB356" s="141"/>
      <c r="BC356" s="141"/>
      <c r="BD356" s="141"/>
      <c r="BE356" s="141"/>
      <c r="BF356" s="141"/>
      <c r="BG356" s="141"/>
      <c r="BH356" s="141"/>
    </row>
    <row r="357" spans="1:60" outlineLevel="3" x14ac:dyDescent="0.2">
      <c r="A357" s="148"/>
      <c r="B357" s="149"/>
      <c r="C357" s="182" t="s">
        <v>1335</v>
      </c>
      <c r="D357" s="154"/>
      <c r="E357" s="155"/>
      <c r="F357" s="152"/>
      <c r="G357" s="152"/>
      <c r="H357" s="152"/>
      <c r="I357" s="152"/>
      <c r="J357" s="152"/>
      <c r="K357" s="152"/>
      <c r="L357" s="152"/>
      <c r="M357" s="152"/>
      <c r="N357" s="151"/>
      <c r="O357" s="151"/>
      <c r="P357" s="151"/>
      <c r="Q357" s="151"/>
      <c r="R357" s="152"/>
      <c r="S357" s="152"/>
      <c r="T357" s="152"/>
      <c r="U357" s="152"/>
      <c r="V357" s="152"/>
      <c r="W357" s="152"/>
      <c r="X357" s="152"/>
      <c r="Y357" s="152"/>
      <c r="Z357" s="141"/>
      <c r="AA357" s="141"/>
      <c r="AB357" s="141"/>
      <c r="AC357" s="141"/>
      <c r="AD357" s="141"/>
      <c r="AE357" s="141"/>
      <c r="AF357" s="141"/>
      <c r="AG357" s="141" t="s">
        <v>241</v>
      </c>
      <c r="AH357" s="141">
        <v>0</v>
      </c>
      <c r="AI357" s="141"/>
      <c r="AJ357" s="141"/>
      <c r="AK357" s="141"/>
      <c r="AL357" s="141"/>
      <c r="AM357" s="141"/>
      <c r="AN357" s="141"/>
      <c r="AO357" s="141"/>
      <c r="AP357" s="141"/>
      <c r="AQ357" s="141"/>
      <c r="AR357" s="141"/>
      <c r="AS357" s="141"/>
      <c r="AT357" s="141"/>
      <c r="AU357" s="141"/>
      <c r="AV357" s="141"/>
      <c r="AW357" s="141"/>
      <c r="AX357" s="141"/>
      <c r="AY357" s="141"/>
      <c r="AZ357" s="141"/>
      <c r="BA357" s="141"/>
      <c r="BB357" s="141"/>
      <c r="BC357" s="141"/>
      <c r="BD357" s="141"/>
      <c r="BE357" s="141"/>
      <c r="BF357" s="141"/>
      <c r="BG357" s="141"/>
      <c r="BH357" s="141"/>
    </row>
    <row r="358" spans="1:60" ht="22.5" outlineLevel="3" x14ac:dyDescent="0.2">
      <c r="A358" s="148"/>
      <c r="B358" s="149"/>
      <c r="C358" s="182" t="s">
        <v>1523</v>
      </c>
      <c r="D358" s="154"/>
      <c r="E358" s="155">
        <v>226</v>
      </c>
      <c r="F358" s="152"/>
      <c r="G358" s="152"/>
      <c r="H358" s="152"/>
      <c r="I358" s="152"/>
      <c r="J358" s="152"/>
      <c r="K358" s="152"/>
      <c r="L358" s="152"/>
      <c r="M358" s="152"/>
      <c r="N358" s="151"/>
      <c r="O358" s="151"/>
      <c r="P358" s="151"/>
      <c r="Q358" s="151"/>
      <c r="R358" s="152"/>
      <c r="S358" s="152"/>
      <c r="T358" s="152"/>
      <c r="U358" s="152"/>
      <c r="V358" s="152"/>
      <c r="W358" s="152"/>
      <c r="X358" s="152"/>
      <c r="Y358" s="152"/>
      <c r="Z358" s="141"/>
      <c r="AA358" s="141"/>
      <c r="AB358" s="141"/>
      <c r="AC358" s="141"/>
      <c r="AD358" s="141"/>
      <c r="AE358" s="141"/>
      <c r="AF358" s="141"/>
      <c r="AG358" s="141" t="s">
        <v>241</v>
      </c>
      <c r="AH358" s="141">
        <v>0</v>
      </c>
      <c r="AI358" s="141"/>
      <c r="AJ358" s="141"/>
      <c r="AK358" s="141"/>
      <c r="AL358" s="141"/>
      <c r="AM358" s="141"/>
      <c r="AN358" s="141"/>
      <c r="AO358" s="141"/>
      <c r="AP358" s="141"/>
      <c r="AQ358" s="141"/>
      <c r="AR358" s="141"/>
      <c r="AS358" s="141"/>
      <c r="AT358" s="141"/>
      <c r="AU358" s="141"/>
      <c r="AV358" s="141"/>
      <c r="AW358" s="141"/>
      <c r="AX358" s="141"/>
      <c r="AY358" s="141"/>
      <c r="AZ358" s="141"/>
      <c r="BA358" s="141"/>
      <c r="BB358" s="141"/>
      <c r="BC358" s="141"/>
      <c r="BD358" s="141"/>
      <c r="BE358" s="141"/>
      <c r="BF358" s="141"/>
      <c r="BG358" s="141"/>
      <c r="BH358" s="141"/>
    </row>
    <row r="359" spans="1:60" ht="22.5" outlineLevel="3" x14ac:dyDescent="0.2">
      <c r="A359" s="148"/>
      <c r="B359" s="149"/>
      <c r="C359" s="182" t="s">
        <v>1524</v>
      </c>
      <c r="D359" s="154"/>
      <c r="E359" s="155">
        <v>165</v>
      </c>
      <c r="F359" s="152"/>
      <c r="G359" s="152"/>
      <c r="H359" s="152"/>
      <c r="I359" s="152"/>
      <c r="J359" s="152"/>
      <c r="K359" s="152"/>
      <c r="L359" s="152"/>
      <c r="M359" s="152"/>
      <c r="N359" s="151"/>
      <c r="O359" s="151"/>
      <c r="P359" s="151"/>
      <c r="Q359" s="151"/>
      <c r="R359" s="152"/>
      <c r="S359" s="152"/>
      <c r="T359" s="152"/>
      <c r="U359" s="152"/>
      <c r="V359" s="152"/>
      <c r="W359" s="152"/>
      <c r="X359" s="152"/>
      <c r="Y359" s="152"/>
      <c r="Z359" s="141"/>
      <c r="AA359" s="141"/>
      <c r="AB359" s="141"/>
      <c r="AC359" s="141"/>
      <c r="AD359" s="141"/>
      <c r="AE359" s="141"/>
      <c r="AF359" s="141"/>
      <c r="AG359" s="141" t="s">
        <v>241</v>
      </c>
      <c r="AH359" s="141">
        <v>0</v>
      </c>
      <c r="AI359" s="141"/>
      <c r="AJ359" s="141"/>
      <c r="AK359" s="141"/>
      <c r="AL359" s="141"/>
      <c r="AM359" s="141"/>
      <c r="AN359" s="141"/>
      <c r="AO359" s="141"/>
      <c r="AP359" s="141"/>
      <c r="AQ359" s="141"/>
      <c r="AR359" s="141"/>
      <c r="AS359" s="141"/>
      <c r="AT359" s="141"/>
      <c r="AU359" s="141"/>
      <c r="AV359" s="141"/>
      <c r="AW359" s="141"/>
      <c r="AX359" s="141"/>
      <c r="AY359" s="141"/>
      <c r="AZ359" s="141"/>
      <c r="BA359" s="141"/>
      <c r="BB359" s="141"/>
      <c r="BC359" s="141"/>
      <c r="BD359" s="141"/>
      <c r="BE359" s="141"/>
      <c r="BF359" s="141"/>
      <c r="BG359" s="141"/>
      <c r="BH359" s="141"/>
    </row>
    <row r="360" spans="1:60" ht="22.5" outlineLevel="3" x14ac:dyDescent="0.2">
      <c r="A360" s="148"/>
      <c r="B360" s="149"/>
      <c r="C360" s="182" t="s">
        <v>1525</v>
      </c>
      <c r="D360" s="154"/>
      <c r="E360" s="155">
        <v>688.5</v>
      </c>
      <c r="F360" s="152"/>
      <c r="G360" s="152"/>
      <c r="H360" s="152"/>
      <c r="I360" s="152"/>
      <c r="J360" s="152"/>
      <c r="K360" s="152"/>
      <c r="L360" s="152"/>
      <c r="M360" s="152"/>
      <c r="N360" s="151"/>
      <c r="O360" s="151"/>
      <c r="P360" s="151"/>
      <c r="Q360" s="151"/>
      <c r="R360" s="152"/>
      <c r="S360" s="152"/>
      <c r="T360" s="152"/>
      <c r="U360" s="152"/>
      <c r="V360" s="152"/>
      <c r="W360" s="152"/>
      <c r="X360" s="152"/>
      <c r="Y360" s="152"/>
      <c r="Z360" s="141"/>
      <c r="AA360" s="141"/>
      <c r="AB360" s="141"/>
      <c r="AC360" s="141"/>
      <c r="AD360" s="141"/>
      <c r="AE360" s="141"/>
      <c r="AF360" s="141"/>
      <c r="AG360" s="141" t="s">
        <v>241</v>
      </c>
      <c r="AH360" s="141">
        <v>0</v>
      </c>
      <c r="AI360" s="141"/>
      <c r="AJ360" s="141"/>
      <c r="AK360" s="141"/>
      <c r="AL360" s="141"/>
      <c r="AM360" s="141"/>
      <c r="AN360" s="141"/>
      <c r="AO360" s="141"/>
      <c r="AP360" s="141"/>
      <c r="AQ360" s="141"/>
      <c r="AR360" s="141"/>
      <c r="AS360" s="141"/>
      <c r="AT360" s="141"/>
      <c r="AU360" s="141"/>
      <c r="AV360" s="141"/>
      <c r="AW360" s="141"/>
      <c r="AX360" s="141"/>
      <c r="AY360" s="141"/>
      <c r="AZ360" s="141"/>
      <c r="BA360" s="141"/>
      <c r="BB360" s="141"/>
      <c r="BC360" s="141"/>
      <c r="BD360" s="141"/>
      <c r="BE360" s="141"/>
      <c r="BF360" s="141"/>
      <c r="BG360" s="141"/>
      <c r="BH360" s="141"/>
    </row>
    <row r="361" spans="1:60" outlineLevel="3" x14ac:dyDescent="0.2">
      <c r="A361" s="148"/>
      <c r="B361" s="149"/>
      <c r="C361" s="190" t="s">
        <v>1325</v>
      </c>
      <c r="D361" s="188"/>
      <c r="E361" s="189">
        <v>1079.5</v>
      </c>
      <c r="F361" s="152"/>
      <c r="G361" s="152"/>
      <c r="H361" s="152"/>
      <c r="I361" s="152"/>
      <c r="J361" s="152"/>
      <c r="K361" s="152"/>
      <c r="L361" s="152"/>
      <c r="M361" s="152"/>
      <c r="N361" s="151"/>
      <c r="O361" s="151"/>
      <c r="P361" s="151"/>
      <c r="Q361" s="151"/>
      <c r="R361" s="152"/>
      <c r="S361" s="152"/>
      <c r="T361" s="152"/>
      <c r="U361" s="152"/>
      <c r="V361" s="152"/>
      <c r="W361" s="152"/>
      <c r="X361" s="152"/>
      <c r="Y361" s="152"/>
      <c r="Z361" s="141"/>
      <c r="AA361" s="141"/>
      <c r="AB361" s="141"/>
      <c r="AC361" s="141"/>
      <c r="AD361" s="141"/>
      <c r="AE361" s="141"/>
      <c r="AF361" s="141"/>
      <c r="AG361" s="141" t="s">
        <v>241</v>
      </c>
      <c r="AH361" s="141">
        <v>1</v>
      </c>
      <c r="AI361" s="141"/>
      <c r="AJ361" s="141"/>
      <c r="AK361" s="141"/>
      <c r="AL361" s="141"/>
      <c r="AM361" s="141"/>
      <c r="AN361" s="141"/>
      <c r="AO361" s="141"/>
      <c r="AP361" s="141"/>
      <c r="AQ361" s="141"/>
      <c r="AR361" s="141"/>
      <c r="AS361" s="141"/>
      <c r="AT361" s="141"/>
      <c r="AU361" s="141"/>
      <c r="AV361" s="141"/>
      <c r="AW361" s="141"/>
      <c r="AX361" s="141"/>
      <c r="AY361" s="141"/>
      <c r="AZ361" s="141"/>
      <c r="BA361" s="141"/>
      <c r="BB361" s="141"/>
      <c r="BC361" s="141"/>
      <c r="BD361" s="141"/>
      <c r="BE361" s="141"/>
      <c r="BF361" s="141"/>
      <c r="BG361" s="141"/>
      <c r="BH361" s="141"/>
    </row>
    <row r="362" spans="1:60" outlineLevel="3" x14ac:dyDescent="0.2">
      <c r="A362" s="148"/>
      <c r="B362" s="149"/>
      <c r="C362" s="182" t="s">
        <v>1300</v>
      </c>
      <c r="D362" s="154"/>
      <c r="E362" s="155"/>
      <c r="F362" s="152"/>
      <c r="G362" s="152"/>
      <c r="H362" s="152"/>
      <c r="I362" s="152"/>
      <c r="J362" s="152"/>
      <c r="K362" s="152"/>
      <c r="L362" s="152"/>
      <c r="M362" s="152"/>
      <c r="N362" s="151"/>
      <c r="O362" s="151"/>
      <c r="P362" s="151"/>
      <c r="Q362" s="151"/>
      <c r="R362" s="152"/>
      <c r="S362" s="152"/>
      <c r="T362" s="152"/>
      <c r="U362" s="152"/>
      <c r="V362" s="152"/>
      <c r="W362" s="152"/>
      <c r="X362" s="152"/>
      <c r="Y362" s="152"/>
      <c r="Z362" s="141"/>
      <c r="AA362" s="141"/>
      <c r="AB362" s="141"/>
      <c r="AC362" s="141"/>
      <c r="AD362" s="141"/>
      <c r="AE362" s="141"/>
      <c r="AF362" s="141"/>
      <c r="AG362" s="141" t="s">
        <v>241</v>
      </c>
      <c r="AH362" s="141">
        <v>0</v>
      </c>
      <c r="AI362" s="141"/>
      <c r="AJ362" s="141"/>
      <c r="AK362" s="141"/>
      <c r="AL362" s="141"/>
      <c r="AM362" s="141"/>
      <c r="AN362" s="141"/>
      <c r="AO362" s="141"/>
      <c r="AP362" s="141"/>
      <c r="AQ362" s="141"/>
      <c r="AR362" s="141"/>
      <c r="AS362" s="141"/>
      <c r="AT362" s="141"/>
      <c r="AU362" s="141"/>
      <c r="AV362" s="141"/>
      <c r="AW362" s="141"/>
      <c r="AX362" s="141"/>
      <c r="AY362" s="141"/>
      <c r="AZ362" s="141"/>
      <c r="BA362" s="141"/>
      <c r="BB362" s="141"/>
      <c r="BC362" s="141"/>
      <c r="BD362" s="141"/>
      <c r="BE362" s="141"/>
      <c r="BF362" s="141"/>
      <c r="BG362" s="141"/>
      <c r="BH362" s="141"/>
    </row>
    <row r="363" spans="1:60" outlineLevel="3" x14ac:dyDescent="0.2">
      <c r="A363" s="148"/>
      <c r="B363" s="149"/>
      <c r="C363" s="182" t="s">
        <v>402</v>
      </c>
      <c r="D363" s="154"/>
      <c r="E363" s="155"/>
      <c r="F363" s="152"/>
      <c r="G363" s="152"/>
      <c r="H363" s="152"/>
      <c r="I363" s="152"/>
      <c r="J363" s="152"/>
      <c r="K363" s="152"/>
      <c r="L363" s="152"/>
      <c r="M363" s="152"/>
      <c r="N363" s="151"/>
      <c r="O363" s="151"/>
      <c r="P363" s="151"/>
      <c r="Q363" s="151"/>
      <c r="R363" s="152"/>
      <c r="S363" s="152"/>
      <c r="T363" s="152"/>
      <c r="U363" s="152"/>
      <c r="V363" s="152"/>
      <c r="W363" s="152"/>
      <c r="X363" s="152"/>
      <c r="Y363" s="152"/>
      <c r="Z363" s="141"/>
      <c r="AA363" s="141"/>
      <c r="AB363" s="141"/>
      <c r="AC363" s="141"/>
      <c r="AD363" s="141"/>
      <c r="AE363" s="141"/>
      <c r="AF363" s="141"/>
      <c r="AG363" s="141" t="s">
        <v>241</v>
      </c>
      <c r="AH363" s="141">
        <v>0</v>
      </c>
      <c r="AI363" s="141"/>
      <c r="AJ363" s="141"/>
      <c r="AK363" s="141"/>
      <c r="AL363" s="141"/>
      <c r="AM363" s="141"/>
      <c r="AN363" s="141"/>
      <c r="AO363" s="141"/>
      <c r="AP363" s="141"/>
      <c r="AQ363" s="141"/>
      <c r="AR363" s="141"/>
      <c r="AS363" s="141"/>
      <c r="AT363" s="141"/>
      <c r="AU363" s="141"/>
      <c r="AV363" s="141"/>
      <c r="AW363" s="141"/>
      <c r="AX363" s="141"/>
      <c r="AY363" s="141"/>
      <c r="AZ363" s="141"/>
      <c r="BA363" s="141"/>
      <c r="BB363" s="141"/>
      <c r="BC363" s="141"/>
      <c r="BD363" s="141"/>
      <c r="BE363" s="141"/>
      <c r="BF363" s="141"/>
      <c r="BG363" s="141"/>
      <c r="BH363" s="141"/>
    </row>
    <row r="364" spans="1:60" outlineLevel="3" x14ac:dyDescent="0.2">
      <c r="A364" s="148"/>
      <c r="B364" s="149"/>
      <c r="C364" s="182" t="s">
        <v>1339</v>
      </c>
      <c r="D364" s="154"/>
      <c r="E364" s="155"/>
      <c r="F364" s="152"/>
      <c r="G364" s="152"/>
      <c r="H364" s="152"/>
      <c r="I364" s="152"/>
      <c r="J364" s="152"/>
      <c r="K364" s="152"/>
      <c r="L364" s="152"/>
      <c r="M364" s="152"/>
      <c r="N364" s="151"/>
      <c r="O364" s="151"/>
      <c r="P364" s="151"/>
      <c r="Q364" s="151"/>
      <c r="R364" s="152"/>
      <c r="S364" s="152"/>
      <c r="T364" s="152"/>
      <c r="U364" s="152"/>
      <c r="V364" s="152"/>
      <c r="W364" s="152"/>
      <c r="X364" s="152"/>
      <c r="Y364" s="152"/>
      <c r="Z364" s="141"/>
      <c r="AA364" s="141"/>
      <c r="AB364" s="141"/>
      <c r="AC364" s="141"/>
      <c r="AD364" s="141"/>
      <c r="AE364" s="141"/>
      <c r="AF364" s="141"/>
      <c r="AG364" s="141" t="s">
        <v>241</v>
      </c>
      <c r="AH364" s="141">
        <v>0</v>
      </c>
      <c r="AI364" s="141"/>
      <c r="AJ364" s="141"/>
      <c r="AK364" s="141"/>
      <c r="AL364" s="141"/>
      <c r="AM364" s="141"/>
      <c r="AN364" s="141"/>
      <c r="AO364" s="141"/>
      <c r="AP364" s="141"/>
      <c r="AQ364" s="141"/>
      <c r="AR364" s="141"/>
      <c r="AS364" s="141"/>
      <c r="AT364" s="141"/>
      <c r="AU364" s="141"/>
      <c r="AV364" s="141"/>
      <c r="AW364" s="141"/>
      <c r="AX364" s="141"/>
      <c r="AY364" s="141"/>
      <c r="AZ364" s="141"/>
      <c r="BA364" s="141"/>
      <c r="BB364" s="141"/>
      <c r="BC364" s="141"/>
      <c r="BD364" s="141"/>
      <c r="BE364" s="141"/>
      <c r="BF364" s="141"/>
      <c r="BG364" s="141"/>
      <c r="BH364" s="141"/>
    </row>
    <row r="365" spans="1:60" ht="22.5" outlineLevel="3" x14ac:dyDescent="0.2">
      <c r="A365" s="148"/>
      <c r="B365" s="149"/>
      <c r="C365" s="182" t="s">
        <v>1526</v>
      </c>
      <c r="D365" s="154"/>
      <c r="E365" s="155">
        <v>189</v>
      </c>
      <c r="F365" s="152"/>
      <c r="G365" s="152"/>
      <c r="H365" s="152"/>
      <c r="I365" s="152"/>
      <c r="J365" s="152"/>
      <c r="K365" s="152"/>
      <c r="L365" s="152"/>
      <c r="M365" s="152"/>
      <c r="N365" s="151"/>
      <c r="O365" s="151"/>
      <c r="P365" s="151"/>
      <c r="Q365" s="151"/>
      <c r="R365" s="152"/>
      <c r="S365" s="152"/>
      <c r="T365" s="152"/>
      <c r="U365" s="152"/>
      <c r="V365" s="152"/>
      <c r="W365" s="152"/>
      <c r="X365" s="152"/>
      <c r="Y365" s="152"/>
      <c r="Z365" s="141"/>
      <c r="AA365" s="141"/>
      <c r="AB365" s="141"/>
      <c r="AC365" s="141"/>
      <c r="AD365" s="141"/>
      <c r="AE365" s="141"/>
      <c r="AF365" s="141"/>
      <c r="AG365" s="141" t="s">
        <v>241</v>
      </c>
      <c r="AH365" s="141">
        <v>0</v>
      </c>
      <c r="AI365" s="141"/>
      <c r="AJ365" s="141"/>
      <c r="AK365" s="141"/>
      <c r="AL365" s="141"/>
      <c r="AM365" s="141"/>
      <c r="AN365" s="141"/>
      <c r="AO365" s="141"/>
      <c r="AP365" s="141"/>
      <c r="AQ365" s="141"/>
      <c r="AR365" s="141"/>
      <c r="AS365" s="141"/>
      <c r="AT365" s="141"/>
      <c r="AU365" s="141"/>
      <c r="AV365" s="141"/>
      <c r="AW365" s="141"/>
      <c r="AX365" s="141"/>
      <c r="AY365" s="141"/>
      <c r="AZ365" s="141"/>
      <c r="BA365" s="141"/>
      <c r="BB365" s="141"/>
      <c r="BC365" s="141"/>
      <c r="BD365" s="141"/>
      <c r="BE365" s="141"/>
      <c r="BF365" s="141"/>
      <c r="BG365" s="141"/>
      <c r="BH365" s="141"/>
    </row>
    <row r="366" spans="1:60" outlineLevel="3" x14ac:dyDescent="0.2">
      <c r="A366" s="148"/>
      <c r="B366" s="149"/>
      <c r="C366" s="182" t="s">
        <v>1527</v>
      </c>
      <c r="D366" s="154"/>
      <c r="E366" s="155"/>
      <c r="F366" s="152"/>
      <c r="G366" s="152"/>
      <c r="H366" s="152"/>
      <c r="I366" s="152"/>
      <c r="J366" s="152"/>
      <c r="K366" s="152"/>
      <c r="L366" s="152"/>
      <c r="M366" s="152"/>
      <c r="N366" s="151"/>
      <c r="O366" s="151"/>
      <c r="P366" s="151"/>
      <c r="Q366" s="151"/>
      <c r="R366" s="152"/>
      <c r="S366" s="152"/>
      <c r="T366" s="152"/>
      <c r="U366" s="152"/>
      <c r="V366" s="152"/>
      <c r="W366" s="152"/>
      <c r="X366" s="152"/>
      <c r="Y366" s="152"/>
      <c r="Z366" s="141"/>
      <c r="AA366" s="141"/>
      <c r="AB366" s="141"/>
      <c r="AC366" s="141"/>
      <c r="AD366" s="141"/>
      <c r="AE366" s="141"/>
      <c r="AF366" s="141"/>
      <c r="AG366" s="141" t="s">
        <v>241</v>
      </c>
      <c r="AH366" s="141">
        <v>0</v>
      </c>
      <c r="AI366" s="141"/>
      <c r="AJ366" s="141"/>
      <c r="AK366" s="141"/>
      <c r="AL366" s="141"/>
      <c r="AM366" s="141"/>
      <c r="AN366" s="141"/>
      <c r="AO366" s="141"/>
      <c r="AP366" s="141"/>
      <c r="AQ366" s="141"/>
      <c r="AR366" s="141"/>
      <c r="AS366" s="141"/>
      <c r="AT366" s="141"/>
      <c r="AU366" s="141"/>
      <c r="AV366" s="141"/>
      <c r="AW366" s="141"/>
      <c r="AX366" s="141"/>
      <c r="AY366" s="141"/>
      <c r="AZ366" s="141"/>
      <c r="BA366" s="141"/>
      <c r="BB366" s="141"/>
      <c r="BC366" s="141"/>
      <c r="BD366" s="141"/>
      <c r="BE366" s="141"/>
      <c r="BF366" s="141"/>
      <c r="BG366" s="141"/>
      <c r="BH366" s="141"/>
    </row>
    <row r="367" spans="1:60" outlineLevel="3" x14ac:dyDescent="0.2">
      <c r="A367" s="148"/>
      <c r="B367" s="149"/>
      <c r="C367" s="182" t="s">
        <v>1528</v>
      </c>
      <c r="D367" s="154"/>
      <c r="E367" s="155">
        <v>38360</v>
      </c>
      <c r="F367" s="152"/>
      <c r="G367" s="152"/>
      <c r="H367" s="152"/>
      <c r="I367" s="152"/>
      <c r="J367" s="152"/>
      <c r="K367" s="152"/>
      <c r="L367" s="152"/>
      <c r="M367" s="152"/>
      <c r="N367" s="151"/>
      <c r="O367" s="151"/>
      <c r="P367" s="151"/>
      <c r="Q367" s="151"/>
      <c r="R367" s="152"/>
      <c r="S367" s="152"/>
      <c r="T367" s="152"/>
      <c r="U367" s="152"/>
      <c r="V367" s="152"/>
      <c r="W367" s="152"/>
      <c r="X367" s="152"/>
      <c r="Y367" s="152"/>
      <c r="Z367" s="141"/>
      <c r="AA367" s="141"/>
      <c r="AB367" s="141"/>
      <c r="AC367" s="141"/>
      <c r="AD367" s="141"/>
      <c r="AE367" s="141"/>
      <c r="AF367" s="141"/>
      <c r="AG367" s="141" t="s">
        <v>241</v>
      </c>
      <c r="AH367" s="141">
        <v>0</v>
      </c>
      <c r="AI367" s="141"/>
      <c r="AJ367" s="141"/>
      <c r="AK367" s="141"/>
      <c r="AL367" s="141"/>
      <c r="AM367" s="141"/>
      <c r="AN367" s="141"/>
      <c r="AO367" s="141"/>
      <c r="AP367" s="141"/>
      <c r="AQ367" s="141"/>
      <c r="AR367" s="141"/>
      <c r="AS367" s="141"/>
      <c r="AT367" s="141"/>
      <c r="AU367" s="141"/>
      <c r="AV367" s="141"/>
      <c r="AW367" s="141"/>
      <c r="AX367" s="141"/>
      <c r="AY367" s="141"/>
      <c r="AZ367" s="141"/>
      <c r="BA367" s="141"/>
      <c r="BB367" s="141"/>
      <c r="BC367" s="141"/>
      <c r="BD367" s="141"/>
      <c r="BE367" s="141"/>
      <c r="BF367" s="141"/>
      <c r="BG367" s="141"/>
      <c r="BH367" s="141"/>
    </row>
    <row r="368" spans="1:60" ht="22.5" outlineLevel="1" x14ac:dyDescent="0.2">
      <c r="A368" s="164">
        <v>45</v>
      </c>
      <c r="B368" s="165" t="s">
        <v>1529</v>
      </c>
      <c r="C368" s="181" t="s">
        <v>1530</v>
      </c>
      <c r="D368" s="166" t="s">
        <v>274</v>
      </c>
      <c r="E368" s="167">
        <v>3.52359</v>
      </c>
      <c r="F368" s="168"/>
      <c r="G368" s="169">
        <f>ROUND(E368*F368,2)</f>
        <v>0</v>
      </c>
      <c r="H368" s="168"/>
      <c r="I368" s="169">
        <f>ROUND(E368*H368,2)</f>
        <v>0</v>
      </c>
      <c r="J368" s="168"/>
      <c r="K368" s="169">
        <f>ROUND(E368*J368,2)</f>
        <v>0</v>
      </c>
      <c r="L368" s="169">
        <v>21</v>
      </c>
      <c r="M368" s="169">
        <f>G368*(1+L368/100)</f>
        <v>0</v>
      </c>
      <c r="N368" s="167">
        <v>1.0800399999999999</v>
      </c>
      <c r="O368" s="167">
        <f>ROUND(E368*N368,2)</f>
        <v>3.81</v>
      </c>
      <c r="P368" s="167">
        <v>0</v>
      </c>
      <c r="Q368" s="167">
        <f>ROUND(E368*P368,2)</f>
        <v>0</v>
      </c>
      <c r="R368" s="169" t="s">
        <v>383</v>
      </c>
      <c r="S368" s="169" t="s">
        <v>234</v>
      </c>
      <c r="T368" s="170" t="s">
        <v>234</v>
      </c>
      <c r="U368" s="152">
        <v>15.231</v>
      </c>
      <c r="V368" s="152">
        <f>ROUND(E368*U368,2)</f>
        <v>53.67</v>
      </c>
      <c r="W368" s="152"/>
      <c r="X368" s="152" t="s">
        <v>285</v>
      </c>
      <c r="Y368" s="152" t="s">
        <v>236</v>
      </c>
      <c r="Z368" s="141"/>
      <c r="AA368" s="141"/>
      <c r="AB368" s="141"/>
      <c r="AC368" s="141"/>
      <c r="AD368" s="141"/>
      <c r="AE368" s="141"/>
      <c r="AF368" s="141"/>
      <c r="AG368" s="141" t="s">
        <v>286</v>
      </c>
      <c r="AH368" s="141"/>
      <c r="AI368" s="141"/>
      <c r="AJ368" s="141"/>
      <c r="AK368" s="141"/>
      <c r="AL368" s="141"/>
      <c r="AM368" s="141"/>
      <c r="AN368" s="141"/>
      <c r="AO368" s="141"/>
      <c r="AP368" s="141"/>
      <c r="AQ368" s="141"/>
      <c r="AR368" s="141"/>
      <c r="AS368" s="141"/>
      <c r="AT368" s="141"/>
      <c r="AU368" s="141"/>
      <c r="AV368" s="141"/>
      <c r="AW368" s="141"/>
      <c r="AX368" s="141"/>
      <c r="AY368" s="141"/>
      <c r="AZ368" s="141"/>
      <c r="BA368" s="141"/>
      <c r="BB368" s="141"/>
      <c r="BC368" s="141"/>
      <c r="BD368" s="141"/>
      <c r="BE368" s="141"/>
      <c r="BF368" s="141"/>
      <c r="BG368" s="141"/>
      <c r="BH368" s="141"/>
    </row>
    <row r="369" spans="1:60" outlineLevel="2" x14ac:dyDescent="0.2">
      <c r="A369" s="148"/>
      <c r="B369" s="149"/>
      <c r="C369" s="265" t="s">
        <v>750</v>
      </c>
      <c r="D369" s="266"/>
      <c r="E369" s="266"/>
      <c r="F369" s="266"/>
      <c r="G369" s="266"/>
      <c r="H369" s="152"/>
      <c r="I369" s="152"/>
      <c r="J369" s="152"/>
      <c r="K369" s="152"/>
      <c r="L369" s="152"/>
      <c r="M369" s="152"/>
      <c r="N369" s="151"/>
      <c r="O369" s="151"/>
      <c r="P369" s="151"/>
      <c r="Q369" s="151"/>
      <c r="R369" s="152"/>
      <c r="S369" s="152"/>
      <c r="T369" s="152"/>
      <c r="U369" s="152"/>
      <c r="V369" s="152"/>
      <c r="W369" s="152"/>
      <c r="X369" s="152"/>
      <c r="Y369" s="152"/>
      <c r="Z369" s="141"/>
      <c r="AA369" s="141"/>
      <c r="AB369" s="141"/>
      <c r="AC369" s="141"/>
      <c r="AD369" s="141"/>
      <c r="AE369" s="141"/>
      <c r="AF369" s="141"/>
      <c r="AG369" s="141" t="s">
        <v>239</v>
      </c>
      <c r="AH369" s="141"/>
      <c r="AI369" s="141"/>
      <c r="AJ369" s="141"/>
      <c r="AK369" s="141"/>
      <c r="AL369" s="141"/>
      <c r="AM369" s="141"/>
      <c r="AN369" s="141"/>
      <c r="AO369" s="141"/>
      <c r="AP369" s="141"/>
      <c r="AQ369" s="141"/>
      <c r="AR369" s="141"/>
      <c r="AS369" s="141"/>
      <c r="AT369" s="141"/>
      <c r="AU369" s="141"/>
      <c r="AV369" s="141"/>
      <c r="AW369" s="141"/>
      <c r="AX369" s="141"/>
      <c r="AY369" s="141"/>
      <c r="AZ369" s="141"/>
      <c r="BA369" s="141"/>
      <c r="BB369" s="141"/>
      <c r="BC369" s="141"/>
      <c r="BD369" s="141"/>
      <c r="BE369" s="141"/>
      <c r="BF369" s="141"/>
      <c r="BG369" s="141"/>
      <c r="BH369" s="141"/>
    </row>
    <row r="370" spans="1:60" outlineLevel="2" x14ac:dyDescent="0.2">
      <c r="A370" s="148"/>
      <c r="B370" s="149"/>
      <c r="C370" s="182" t="s">
        <v>1300</v>
      </c>
      <c r="D370" s="154"/>
      <c r="E370" s="155"/>
      <c r="F370" s="152"/>
      <c r="G370" s="152"/>
      <c r="H370" s="152"/>
      <c r="I370" s="152"/>
      <c r="J370" s="152"/>
      <c r="K370" s="152"/>
      <c r="L370" s="152"/>
      <c r="M370" s="152"/>
      <c r="N370" s="151"/>
      <c r="O370" s="151"/>
      <c r="P370" s="151"/>
      <c r="Q370" s="151"/>
      <c r="R370" s="152"/>
      <c r="S370" s="152"/>
      <c r="T370" s="152"/>
      <c r="U370" s="152"/>
      <c r="V370" s="152"/>
      <c r="W370" s="152"/>
      <c r="X370" s="152"/>
      <c r="Y370" s="152"/>
      <c r="Z370" s="141"/>
      <c r="AA370" s="141"/>
      <c r="AB370" s="141"/>
      <c r="AC370" s="141"/>
      <c r="AD370" s="141"/>
      <c r="AE370" s="141"/>
      <c r="AF370" s="141"/>
      <c r="AG370" s="141" t="s">
        <v>241</v>
      </c>
      <c r="AH370" s="141">
        <v>0</v>
      </c>
      <c r="AI370" s="141"/>
      <c r="AJ370" s="141"/>
      <c r="AK370" s="141"/>
      <c r="AL370" s="141"/>
      <c r="AM370" s="141"/>
      <c r="AN370" s="141"/>
      <c r="AO370" s="141"/>
      <c r="AP370" s="141"/>
      <c r="AQ370" s="141"/>
      <c r="AR370" s="141"/>
      <c r="AS370" s="141"/>
      <c r="AT370" s="141"/>
      <c r="AU370" s="141"/>
      <c r="AV370" s="141"/>
      <c r="AW370" s="141"/>
      <c r="AX370" s="141"/>
      <c r="AY370" s="141"/>
      <c r="AZ370" s="141"/>
      <c r="BA370" s="141"/>
      <c r="BB370" s="141"/>
      <c r="BC370" s="141"/>
      <c r="BD370" s="141"/>
      <c r="BE370" s="141"/>
      <c r="BF370" s="141"/>
      <c r="BG370" s="141"/>
      <c r="BH370" s="141"/>
    </row>
    <row r="371" spans="1:60" outlineLevel="3" x14ac:dyDescent="0.2">
      <c r="A371" s="148"/>
      <c r="B371" s="149"/>
      <c r="C371" s="182" t="s">
        <v>1531</v>
      </c>
      <c r="D371" s="154"/>
      <c r="E371" s="155"/>
      <c r="F371" s="152"/>
      <c r="G371" s="152"/>
      <c r="H371" s="152"/>
      <c r="I371" s="152"/>
      <c r="J371" s="152"/>
      <c r="K371" s="152"/>
      <c r="L371" s="152"/>
      <c r="M371" s="152"/>
      <c r="N371" s="151"/>
      <c r="O371" s="151"/>
      <c r="P371" s="151"/>
      <c r="Q371" s="151"/>
      <c r="R371" s="152"/>
      <c r="S371" s="152"/>
      <c r="T371" s="152"/>
      <c r="U371" s="152"/>
      <c r="V371" s="152"/>
      <c r="W371" s="152"/>
      <c r="X371" s="152"/>
      <c r="Y371" s="152"/>
      <c r="Z371" s="141"/>
      <c r="AA371" s="141"/>
      <c r="AB371" s="141"/>
      <c r="AC371" s="141"/>
      <c r="AD371" s="141"/>
      <c r="AE371" s="141"/>
      <c r="AF371" s="141"/>
      <c r="AG371" s="141" t="s">
        <v>241</v>
      </c>
      <c r="AH371" s="141">
        <v>0</v>
      </c>
      <c r="AI371" s="141"/>
      <c r="AJ371" s="141"/>
      <c r="AK371" s="141"/>
      <c r="AL371" s="141"/>
      <c r="AM371" s="141"/>
      <c r="AN371" s="141"/>
      <c r="AO371" s="141"/>
      <c r="AP371" s="141"/>
      <c r="AQ371" s="141"/>
      <c r="AR371" s="141"/>
      <c r="AS371" s="141"/>
      <c r="AT371" s="141"/>
      <c r="AU371" s="141"/>
      <c r="AV371" s="141"/>
      <c r="AW371" s="141"/>
      <c r="AX371" s="141"/>
      <c r="AY371" s="141"/>
      <c r="AZ371" s="141"/>
      <c r="BA371" s="141"/>
      <c r="BB371" s="141"/>
      <c r="BC371" s="141"/>
      <c r="BD371" s="141"/>
      <c r="BE371" s="141"/>
      <c r="BF371" s="141"/>
      <c r="BG371" s="141"/>
      <c r="BH371" s="141"/>
    </row>
    <row r="372" spans="1:60" outlineLevel="3" x14ac:dyDescent="0.2">
      <c r="A372" s="148"/>
      <c r="B372" s="149"/>
      <c r="C372" s="182" t="s">
        <v>1532</v>
      </c>
      <c r="D372" s="154"/>
      <c r="E372" s="155">
        <v>3.52359</v>
      </c>
      <c r="F372" s="152"/>
      <c r="G372" s="152"/>
      <c r="H372" s="152"/>
      <c r="I372" s="152"/>
      <c r="J372" s="152"/>
      <c r="K372" s="152"/>
      <c r="L372" s="152"/>
      <c r="M372" s="152"/>
      <c r="N372" s="151"/>
      <c r="O372" s="151"/>
      <c r="P372" s="151"/>
      <c r="Q372" s="151"/>
      <c r="R372" s="152"/>
      <c r="S372" s="152"/>
      <c r="T372" s="152"/>
      <c r="U372" s="152"/>
      <c r="V372" s="152"/>
      <c r="W372" s="152"/>
      <c r="X372" s="152"/>
      <c r="Y372" s="152"/>
      <c r="Z372" s="141"/>
      <c r="AA372" s="141"/>
      <c r="AB372" s="141"/>
      <c r="AC372" s="141"/>
      <c r="AD372" s="141"/>
      <c r="AE372" s="141"/>
      <c r="AF372" s="141"/>
      <c r="AG372" s="141" t="s">
        <v>241</v>
      </c>
      <c r="AH372" s="141">
        <v>0</v>
      </c>
      <c r="AI372" s="141"/>
      <c r="AJ372" s="141"/>
      <c r="AK372" s="141"/>
      <c r="AL372" s="141"/>
      <c r="AM372" s="141"/>
      <c r="AN372" s="141"/>
      <c r="AO372" s="141"/>
      <c r="AP372" s="141"/>
      <c r="AQ372" s="141"/>
      <c r="AR372" s="141"/>
      <c r="AS372" s="141"/>
      <c r="AT372" s="141"/>
      <c r="AU372" s="141"/>
      <c r="AV372" s="141"/>
      <c r="AW372" s="141"/>
      <c r="AX372" s="141"/>
      <c r="AY372" s="141"/>
      <c r="AZ372" s="141"/>
      <c r="BA372" s="141"/>
      <c r="BB372" s="141"/>
      <c r="BC372" s="141"/>
      <c r="BD372" s="141"/>
      <c r="BE372" s="141"/>
      <c r="BF372" s="141"/>
      <c r="BG372" s="141"/>
      <c r="BH372" s="141"/>
    </row>
    <row r="373" spans="1:60" outlineLevel="1" x14ac:dyDescent="0.2">
      <c r="A373" s="164">
        <v>46</v>
      </c>
      <c r="B373" s="165" t="s">
        <v>1533</v>
      </c>
      <c r="C373" s="181" t="s">
        <v>1534</v>
      </c>
      <c r="D373" s="166" t="s">
        <v>283</v>
      </c>
      <c r="E373" s="167">
        <v>9590</v>
      </c>
      <c r="F373" s="168"/>
      <c r="G373" s="169">
        <f>ROUND(E373*F373,2)</f>
        <v>0</v>
      </c>
      <c r="H373" s="168"/>
      <c r="I373" s="169">
        <f>ROUND(E373*H373,2)</f>
        <v>0</v>
      </c>
      <c r="J373" s="168"/>
      <c r="K373" s="169">
        <f>ROUND(E373*J373,2)</f>
        <v>0</v>
      </c>
      <c r="L373" s="169">
        <v>21</v>
      </c>
      <c r="M373" s="169">
        <f>G373*(1+L373/100)</f>
        <v>0</v>
      </c>
      <c r="N373" s="167">
        <v>0.1012</v>
      </c>
      <c r="O373" s="167">
        <f>ROUND(E373*N373,2)</f>
        <v>970.51</v>
      </c>
      <c r="P373" s="167">
        <v>0</v>
      </c>
      <c r="Q373" s="167">
        <f>ROUND(E373*P373,2)</f>
        <v>0</v>
      </c>
      <c r="R373" s="169"/>
      <c r="S373" s="169" t="s">
        <v>267</v>
      </c>
      <c r="T373" s="170" t="s">
        <v>275</v>
      </c>
      <c r="U373" s="152">
        <v>2.4E-2</v>
      </c>
      <c r="V373" s="152">
        <f>ROUND(E373*U373,2)</f>
        <v>230.16</v>
      </c>
      <c r="W373" s="152"/>
      <c r="X373" s="152" t="s">
        <v>285</v>
      </c>
      <c r="Y373" s="152" t="s">
        <v>236</v>
      </c>
      <c r="Z373" s="141"/>
      <c r="AA373" s="141"/>
      <c r="AB373" s="141"/>
      <c r="AC373" s="141"/>
      <c r="AD373" s="141"/>
      <c r="AE373" s="141"/>
      <c r="AF373" s="141"/>
      <c r="AG373" s="141" t="s">
        <v>286</v>
      </c>
      <c r="AH373" s="141"/>
      <c r="AI373" s="141"/>
      <c r="AJ373" s="141"/>
      <c r="AK373" s="141"/>
      <c r="AL373" s="141"/>
      <c r="AM373" s="141"/>
      <c r="AN373" s="141"/>
      <c r="AO373" s="141"/>
      <c r="AP373" s="141"/>
      <c r="AQ373" s="141"/>
      <c r="AR373" s="141"/>
      <c r="AS373" s="141"/>
      <c r="AT373" s="141"/>
      <c r="AU373" s="141"/>
      <c r="AV373" s="141"/>
      <c r="AW373" s="141"/>
      <c r="AX373" s="141"/>
      <c r="AY373" s="141"/>
      <c r="AZ373" s="141"/>
      <c r="BA373" s="141"/>
      <c r="BB373" s="141"/>
      <c r="BC373" s="141"/>
      <c r="BD373" s="141"/>
      <c r="BE373" s="141"/>
      <c r="BF373" s="141"/>
      <c r="BG373" s="141"/>
      <c r="BH373" s="141"/>
    </row>
    <row r="374" spans="1:60" outlineLevel="2" x14ac:dyDescent="0.2">
      <c r="A374" s="148"/>
      <c r="B374" s="149"/>
      <c r="C374" s="182" t="s">
        <v>1300</v>
      </c>
      <c r="D374" s="154"/>
      <c r="E374" s="155"/>
      <c r="F374" s="152"/>
      <c r="G374" s="152"/>
      <c r="H374" s="152"/>
      <c r="I374" s="152"/>
      <c r="J374" s="152"/>
      <c r="K374" s="152"/>
      <c r="L374" s="152"/>
      <c r="M374" s="152"/>
      <c r="N374" s="151"/>
      <c r="O374" s="151"/>
      <c r="P374" s="151"/>
      <c r="Q374" s="151"/>
      <c r="R374" s="152"/>
      <c r="S374" s="152"/>
      <c r="T374" s="152"/>
      <c r="U374" s="152"/>
      <c r="V374" s="152"/>
      <c r="W374" s="152"/>
      <c r="X374" s="152"/>
      <c r="Y374" s="152"/>
      <c r="Z374" s="141"/>
      <c r="AA374" s="141"/>
      <c r="AB374" s="141"/>
      <c r="AC374" s="141"/>
      <c r="AD374" s="141"/>
      <c r="AE374" s="141"/>
      <c r="AF374" s="141"/>
      <c r="AG374" s="141" t="s">
        <v>241</v>
      </c>
      <c r="AH374" s="141">
        <v>0</v>
      </c>
      <c r="AI374" s="141"/>
      <c r="AJ374" s="141"/>
      <c r="AK374" s="141"/>
      <c r="AL374" s="141"/>
      <c r="AM374" s="141"/>
      <c r="AN374" s="141"/>
      <c r="AO374" s="141"/>
      <c r="AP374" s="141"/>
      <c r="AQ374" s="141"/>
      <c r="AR374" s="141"/>
      <c r="AS374" s="141"/>
      <c r="AT374" s="141"/>
      <c r="AU374" s="141"/>
      <c r="AV374" s="141"/>
      <c r="AW374" s="141"/>
      <c r="AX374" s="141"/>
      <c r="AY374" s="141"/>
      <c r="AZ374" s="141"/>
      <c r="BA374" s="141"/>
      <c r="BB374" s="141"/>
      <c r="BC374" s="141"/>
      <c r="BD374" s="141"/>
      <c r="BE374" s="141"/>
      <c r="BF374" s="141"/>
      <c r="BG374" s="141"/>
      <c r="BH374" s="141"/>
    </row>
    <row r="375" spans="1:60" outlineLevel="3" x14ac:dyDescent="0.2">
      <c r="A375" s="148"/>
      <c r="B375" s="149"/>
      <c r="C375" s="182" t="s">
        <v>1535</v>
      </c>
      <c r="D375" s="154"/>
      <c r="E375" s="155"/>
      <c r="F375" s="152"/>
      <c r="G375" s="152"/>
      <c r="H375" s="152"/>
      <c r="I375" s="152"/>
      <c r="J375" s="152"/>
      <c r="K375" s="152"/>
      <c r="L375" s="152"/>
      <c r="M375" s="152"/>
      <c r="N375" s="151"/>
      <c r="O375" s="151"/>
      <c r="P375" s="151"/>
      <c r="Q375" s="151"/>
      <c r="R375" s="152"/>
      <c r="S375" s="152"/>
      <c r="T375" s="152"/>
      <c r="U375" s="152"/>
      <c r="V375" s="152"/>
      <c r="W375" s="152"/>
      <c r="X375" s="152"/>
      <c r="Y375" s="152"/>
      <c r="Z375" s="141"/>
      <c r="AA375" s="141"/>
      <c r="AB375" s="141"/>
      <c r="AC375" s="141"/>
      <c r="AD375" s="141"/>
      <c r="AE375" s="141"/>
      <c r="AF375" s="141"/>
      <c r="AG375" s="141" t="s">
        <v>241</v>
      </c>
      <c r="AH375" s="141">
        <v>0</v>
      </c>
      <c r="AI375" s="141"/>
      <c r="AJ375" s="141"/>
      <c r="AK375" s="141"/>
      <c r="AL375" s="141"/>
      <c r="AM375" s="141"/>
      <c r="AN375" s="141"/>
      <c r="AO375" s="141"/>
      <c r="AP375" s="141"/>
      <c r="AQ375" s="141"/>
      <c r="AR375" s="141"/>
      <c r="AS375" s="141"/>
      <c r="AT375" s="141"/>
      <c r="AU375" s="141"/>
      <c r="AV375" s="141"/>
      <c r="AW375" s="141"/>
      <c r="AX375" s="141"/>
      <c r="AY375" s="141"/>
      <c r="AZ375" s="141"/>
      <c r="BA375" s="141"/>
      <c r="BB375" s="141"/>
      <c r="BC375" s="141"/>
      <c r="BD375" s="141"/>
      <c r="BE375" s="141"/>
      <c r="BF375" s="141"/>
      <c r="BG375" s="141"/>
      <c r="BH375" s="141"/>
    </row>
    <row r="376" spans="1:60" outlineLevel="3" x14ac:dyDescent="0.2">
      <c r="A376" s="148"/>
      <c r="B376" s="149"/>
      <c r="C376" s="182" t="s">
        <v>1536</v>
      </c>
      <c r="D376" s="154"/>
      <c r="E376" s="155">
        <v>9590</v>
      </c>
      <c r="F376" s="152"/>
      <c r="G376" s="152"/>
      <c r="H376" s="152"/>
      <c r="I376" s="152"/>
      <c r="J376" s="152"/>
      <c r="K376" s="152"/>
      <c r="L376" s="152"/>
      <c r="M376" s="152"/>
      <c r="N376" s="151"/>
      <c r="O376" s="151"/>
      <c r="P376" s="151"/>
      <c r="Q376" s="151"/>
      <c r="R376" s="152"/>
      <c r="S376" s="152"/>
      <c r="T376" s="152"/>
      <c r="U376" s="152"/>
      <c r="V376" s="152"/>
      <c r="W376" s="152"/>
      <c r="X376" s="152"/>
      <c r="Y376" s="152"/>
      <c r="Z376" s="141"/>
      <c r="AA376" s="141"/>
      <c r="AB376" s="141"/>
      <c r="AC376" s="141"/>
      <c r="AD376" s="141"/>
      <c r="AE376" s="141"/>
      <c r="AF376" s="141"/>
      <c r="AG376" s="141" t="s">
        <v>241</v>
      </c>
      <c r="AH376" s="141">
        <v>0</v>
      </c>
      <c r="AI376" s="141"/>
      <c r="AJ376" s="141"/>
      <c r="AK376" s="141"/>
      <c r="AL376" s="141"/>
      <c r="AM376" s="141"/>
      <c r="AN376" s="141"/>
      <c r="AO376" s="141"/>
      <c r="AP376" s="141"/>
      <c r="AQ376" s="141"/>
      <c r="AR376" s="141"/>
      <c r="AS376" s="141"/>
      <c r="AT376" s="141"/>
      <c r="AU376" s="141"/>
      <c r="AV376" s="141"/>
      <c r="AW376" s="141"/>
      <c r="AX376" s="141"/>
      <c r="AY376" s="141"/>
      <c r="AZ376" s="141"/>
      <c r="BA376" s="141"/>
      <c r="BB376" s="141"/>
      <c r="BC376" s="141"/>
      <c r="BD376" s="141"/>
      <c r="BE376" s="141"/>
      <c r="BF376" s="141"/>
      <c r="BG376" s="141"/>
      <c r="BH376" s="141"/>
    </row>
    <row r="377" spans="1:60" ht="33.75" outlineLevel="1" x14ac:dyDescent="0.2">
      <c r="A377" s="164">
        <v>47</v>
      </c>
      <c r="B377" s="165" t="s">
        <v>1537</v>
      </c>
      <c r="C377" s="181" t="s">
        <v>1538</v>
      </c>
      <c r="D377" s="166" t="s">
        <v>283</v>
      </c>
      <c r="E377" s="167">
        <v>9590</v>
      </c>
      <c r="F377" s="168"/>
      <c r="G377" s="169">
        <f>ROUND(E377*F377,2)</f>
        <v>0</v>
      </c>
      <c r="H377" s="168"/>
      <c r="I377" s="169">
        <f>ROUND(E377*H377,2)</f>
        <v>0</v>
      </c>
      <c r="J377" s="168"/>
      <c r="K377" s="169">
        <f>ROUND(E377*J377,2)</f>
        <v>0</v>
      </c>
      <c r="L377" s="169">
        <v>21</v>
      </c>
      <c r="M377" s="169">
        <f>G377*(1+L377/100)</f>
        <v>0</v>
      </c>
      <c r="N377" s="167">
        <v>0.6</v>
      </c>
      <c r="O377" s="167">
        <f>ROUND(E377*N377,2)</f>
        <v>5754</v>
      </c>
      <c r="P377" s="167">
        <v>0</v>
      </c>
      <c r="Q377" s="167">
        <f>ROUND(E377*P377,2)</f>
        <v>0</v>
      </c>
      <c r="R377" s="169"/>
      <c r="S377" s="169" t="s">
        <v>267</v>
      </c>
      <c r="T377" s="170" t="s">
        <v>275</v>
      </c>
      <c r="U377" s="152">
        <v>0.58265</v>
      </c>
      <c r="V377" s="152">
        <f>ROUND(E377*U377,2)</f>
        <v>5587.61</v>
      </c>
      <c r="W377" s="152"/>
      <c r="X377" s="152" t="s">
        <v>285</v>
      </c>
      <c r="Y377" s="152" t="s">
        <v>236</v>
      </c>
      <c r="Z377" s="141"/>
      <c r="AA377" s="141"/>
      <c r="AB377" s="141"/>
      <c r="AC377" s="141"/>
      <c r="AD377" s="141"/>
      <c r="AE377" s="141"/>
      <c r="AF377" s="141"/>
      <c r="AG377" s="141" t="s">
        <v>286</v>
      </c>
      <c r="AH377" s="141"/>
      <c r="AI377" s="141"/>
      <c r="AJ377" s="141"/>
      <c r="AK377" s="141"/>
      <c r="AL377" s="141"/>
      <c r="AM377" s="141"/>
      <c r="AN377" s="141"/>
      <c r="AO377" s="141"/>
      <c r="AP377" s="141"/>
      <c r="AQ377" s="141"/>
      <c r="AR377" s="141"/>
      <c r="AS377" s="141"/>
      <c r="AT377" s="141"/>
      <c r="AU377" s="141"/>
      <c r="AV377" s="141"/>
      <c r="AW377" s="141"/>
      <c r="AX377" s="141"/>
      <c r="AY377" s="141"/>
      <c r="AZ377" s="141"/>
      <c r="BA377" s="141"/>
      <c r="BB377" s="141"/>
      <c r="BC377" s="141"/>
      <c r="BD377" s="141"/>
      <c r="BE377" s="141"/>
      <c r="BF377" s="141"/>
      <c r="BG377" s="141"/>
      <c r="BH377" s="141"/>
    </row>
    <row r="378" spans="1:60" outlineLevel="2" x14ac:dyDescent="0.2">
      <c r="A378" s="148"/>
      <c r="B378" s="149"/>
      <c r="C378" s="253" t="s">
        <v>1539</v>
      </c>
      <c r="D378" s="254"/>
      <c r="E378" s="254"/>
      <c r="F378" s="254"/>
      <c r="G378" s="254"/>
      <c r="H378" s="152"/>
      <c r="I378" s="152"/>
      <c r="J378" s="152"/>
      <c r="K378" s="152"/>
      <c r="L378" s="152"/>
      <c r="M378" s="152"/>
      <c r="N378" s="151"/>
      <c r="O378" s="151"/>
      <c r="P378" s="151"/>
      <c r="Q378" s="151"/>
      <c r="R378" s="152"/>
      <c r="S378" s="152"/>
      <c r="T378" s="152"/>
      <c r="U378" s="152"/>
      <c r="V378" s="152"/>
      <c r="W378" s="152"/>
      <c r="X378" s="152"/>
      <c r="Y378" s="152"/>
      <c r="Z378" s="141"/>
      <c r="AA378" s="141"/>
      <c r="AB378" s="141"/>
      <c r="AC378" s="141"/>
      <c r="AD378" s="141"/>
      <c r="AE378" s="141"/>
      <c r="AF378" s="141"/>
      <c r="AG378" s="141" t="s">
        <v>246</v>
      </c>
      <c r="AH378" s="141"/>
      <c r="AI378" s="141"/>
      <c r="AJ378" s="141"/>
      <c r="AK378" s="141"/>
      <c r="AL378" s="141"/>
      <c r="AM378" s="141"/>
      <c r="AN378" s="141"/>
      <c r="AO378" s="141"/>
      <c r="AP378" s="141"/>
      <c r="AQ378" s="141"/>
      <c r="AR378" s="141"/>
      <c r="AS378" s="141"/>
      <c r="AT378" s="141"/>
      <c r="AU378" s="141"/>
      <c r="AV378" s="141"/>
      <c r="AW378" s="141"/>
      <c r="AX378" s="141"/>
      <c r="AY378" s="141"/>
      <c r="AZ378" s="141"/>
      <c r="BA378" s="141"/>
      <c r="BB378" s="141"/>
      <c r="BC378" s="141"/>
      <c r="BD378" s="141"/>
      <c r="BE378" s="141"/>
      <c r="BF378" s="141"/>
      <c r="BG378" s="141"/>
      <c r="BH378" s="141"/>
    </row>
    <row r="379" spans="1:60" outlineLevel="3" x14ac:dyDescent="0.2">
      <c r="A379" s="148"/>
      <c r="B379" s="149"/>
      <c r="C379" s="267" t="s">
        <v>1540</v>
      </c>
      <c r="D379" s="268"/>
      <c r="E379" s="268"/>
      <c r="F379" s="268"/>
      <c r="G379" s="268"/>
      <c r="H379" s="152"/>
      <c r="I379" s="152"/>
      <c r="J379" s="152"/>
      <c r="K379" s="152"/>
      <c r="L379" s="152"/>
      <c r="M379" s="152"/>
      <c r="N379" s="151"/>
      <c r="O379" s="151"/>
      <c r="P379" s="151"/>
      <c r="Q379" s="151"/>
      <c r="R379" s="152"/>
      <c r="S379" s="152"/>
      <c r="T379" s="152"/>
      <c r="U379" s="152"/>
      <c r="V379" s="152"/>
      <c r="W379" s="152"/>
      <c r="X379" s="152"/>
      <c r="Y379" s="152"/>
      <c r="Z379" s="141"/>
      <c r="AA379" s="141"/>
      <c r="AB379" s="141"/>
      <c r="AC379" s="141"/>
      <c r="AD379" s="141"/>
      <c r="AE379" s="141"/>
      <c r="AF379" s="141"/>
      <c r="AG379" s="141" t="s">
        <v>246</v>
      </c>
      <c r="AH379" s="141"/>
      <c r="AI379" s="141"/>
      <c r="AJ379" s="141"/>
      <c r="AK379" s="141"/>
      <c r="AL379" s="141"/>
      <c r="AM379" s="141"/>
      <c r="AN379" s="141"/>
      <c r="AO379" s="141"/>
      <c r="AP379" s="141"/>
      <c r="AQ379" s="141"/>
      <c r="AR379" s="141"/>
      <c r="AS379" s="141"/>
      <c r="AT379" s="141"/>
      <c r="AU379" s="141"/>
      <c r="AV379" s="141"/>
      <c r="AW379" s="141"/>
      <c r="AX379" s="141"/>
      <c r="AY379" s="141"/>
      <c r="AZ379" s="141"/>
      <c r="BA379" s="141"/>
      <c r="BB379" s="141"/>
      <c r="BC379" s="141"/>
      <c r="BD379" s="141"/>
      <c r="BE379" s="141"/>
      <c r="BF379" s="141"/>
      <c r="BG379" s="141"/>
      <c r="BH379" s="141"/>
    </row>
    <row r="380" spans="1:60" outlineLevel="3" x14ac:dyDescent="0.2">
      <c r="A380" s="148"/>
      <c r="B380" s="149"/>
      <c r="C380" s="267" t="s">
        <v>1541</v>
      </c>
      <c r="D380" s="268"/>
      <c r="E380" s="268"/>
      <c r="F380" s="268"/>
      <c r="G380" s="268"/>
      <c r="H380" s="152"/>
      <c r="I380" s="152"/>
      <c r="J380" s="152"/>
      <c r="K380" s="152"/>
      <c r="L380" s="152"/>
      <c r="M380" s="152"/>
      <c r="N380" s="151"/>
      <c r="O380" s="151"/>
      <c r="P380" s="151"/>
      <c r="Q380" s="151"/>
      <c r="R380" s="152"/>
      <c r="S380" s="152"/>
      <c r="T380" s="152"/>
      <c r="U380" s="152"/>
      <c r="V380" s="152"/>
      <c r="W380" s="152"/>
      <c r="X380" s="152"/>
      <c r="Y380" s="152"/>
      <c r="Z380" s="141"/>
      <c r="AA380" s="141"/>
      <c r="AB380" s="141"/>
      <c r="AC380" s="141"/>
      <c r="AD380" s="141"/>
      <c r="AE380" s="141"/>
      <c r="AF380" s="141"/>
      <c r="AG380" s="141" t="s">
        <v>246</v>
      </c>
      <c r="AH380" s="141"/>
      <c r="AI380" s="141"/>
      <c r="AJ380" s="141"/>
      <c r="AK380" s="141"/>
      <c r="AL380" s="141"/>
      <c r="AM380" s="141"/>
      <c r="AN380" s="141"/>
      <c r="AO380" s="141"/>
      <c r="AP380" s="141"/>
      <c r="AQ380" s="141"/>
      <c r="AR380" s="141"/>
      <c r="AS380" s="141"/>
      <c r="AT380" s="141"/>
      <c r="AU380" s="141"/>
      <c r="AV380" s="141"/>
      <c r="AW380" s="141"/>
      <c r="AX380" s="141"/>
      <c r="AY380" s="141"/>
      <c r="AZ380" s="141"/>
      <c r="BA380" s="141"/>
      <c r="BB380" s="141"/>
      <c r="BC380" s="141"/>
      <c r="BD380" s="141"/>
      <c r="BE380" s="141"/>
      <c r="BF380" s="141"/>
      <c r="BG380" s="141"/>
      <c r="BH380" s="141"/>
    </row>
    <row r="381" spans="1:60" outlineLevel="3" x14ac:dyDescent="0.2">
      <c r="A381" s="148"/>
      <c r="B381" s="149"/>
      <c r="C381" s="267" t="s">
        <v>1542</v>
      </c>
      <c r="D381" s="268"/>
      <c r="E381" s="268"/>
      <c r="F381" s="268"/>
      <c r="G381" s="268"/>
      <c r="H381" s="152"/>
      <c r="I381" s="152"/>
      <c r="J381" s="152"/>
      <c r="K381" s="152"/>
      <c r="L381" s="152"/>
      <c r="M381" s="152"/>
      <c r="N381" s="151"/>
      <c r="O381" s="151"/>
      <c r="P381" s="151"/>
      <c r="Q381" s="151"/>
      <c r="R381" s="152"/>
      <c r="S381" s="152"/>
      <c r="T381" s="152"/>
      <c r="U381" s="152"/>
      <c r="V381" s="152"/>
      <c r="W381" s="152"/>
      <c r="X381" s="152"/>
      <c r="Y381" s="152"/>
      <c r="Z381" s="141"/>
      <c r="AA381" s="141"/>
      <c r="AB381" s="141"/>
      <c r="AC381" s="141"/>
      <c r="AD381" s="141"/>
      <c r="AE381" s="141"/>
      <c r="AF381" s="141"/>
      <c r="AG381" s="141" t="s">
        <v>246</v>
      </c>
      <c r="AH381" s="141"/>
      <c r="AI381" s="141"/>
      <c r="AJ381" s="141"/>
      <c r="AK381" s="141"/>
      <c r="AL381" s="141"/>
      <c r="AM381" s="141"/>
      <c r="AN381" s="141"/>
      <c r="AO381" s="141"/>
      <c r="AP381" s="141"/>
      <c r="AQ381" s="141"/>
      <c r="AR381" s="141"/>
      <c r="AS381" s="141"/>
      <c r="AT381" s="141"/>
      <c r="AU381" s="141"/>
      <c r="AV381" s="141"/>
      <c r="AW381" s="141"/>
      <c r="AX381" s="141"/>
      <c r="AY381" s="141"/>
      <c r="AZ381" s="141"/>
      <c r="BA381" s="141"/>
      <c r="BB381" s="141"/>
      <c r="BC381" s="141"/>
      <c r="BD381" s="141"/>
      <c r="BE381" s="141"/>
      <c r="BF381" s="141"/>
      <c r="BG381" s="141"/>
      <c r="BH381" s="141"/>
    </row>
    <row r="382" spans="1:60" outlineLevel="3" x14ac:dyDescent="0.2">
      <c r="A382" s="148"/>
      <c r="B382" s="149"/>
      <c r="C382" s="267" t="s">
        <v>1543</v>
      </c>
      <c r="D382" s="268"/>
      <c r="E382" s="268"/>
      <c r="F382" s="268"/>
      <c r="G382" s="268"/>
      <c r="H382" s="152"/>
      <c r="I382" s="152"/>
      <c r="J382" s="152"/>
      <c r="K382" s="152"/>
      <c r="L382" s="152"/>
      <c r="M382" s="152"/>
      <c r="N382" s="151"/>
      <c r="O382" s="151"/>
      <c r="P382" s="151"/>
      <c r="Q382" s="151"/>
      <c r="R382" s="152"/>
      <c r="S382" s="152"/>
      <c r="T382" s="152"/>
      <c r="U382" s="152"/>
      <c r="V382" s="152"/>
      <c r="W382" s="152"/>
      <c r="X382" s="152"/>
      <c r="Y382" s="152"/>
      <c r="Z382" s="141"/>
      <c r="AA382" s="141"/>
      <c r="AB382" s="141"/>
      <c r="AC382" s="141"/>
      <c r="AD382" s="141"/>
      <c r="AE382" s="141"/>
      <c r="AF382" s="141"/>
      <c r="AG382" s="141" t="s">
        <v>246</v>
      </c>
      <c r="AH382" s="141"/>
      <c r="AI382" s="141"/>
      <c r="AJ382" s="141"/>
      <c r="AK382" s="141"/>
      <c r="AL382" s="141"/>
      <c r="AM382" s="141"/>
      <c r="AN382" s="141"/>
      <c r="AO382" s="141"/>
      <c r="AP382" s="141"/>
      <c r="AQ382" s="141"/>
      <c r="AR382" s="141"/>
      <c r="AS382" s="141"/>
      <c r="AT382" s="141"/>
      <c r="AU382" s="141"/>
      <c r="AV382" s="141"/>
      <c r="AW382" s="141"/>
      <c r="AX382" s="141"/>
      <c r="AY382" s="141"/>
      <c r="AZ382" s="141"/>
      <c r="BA382" s="141"/>
      <c r="BB382" s="141"/>
      <c r="BC382" s="141"/>
      <c r="BD382" s="141"/>
      <c r="BE382" s="141"/>
      <c r="BF382" s="141"/>
      <c r="BG382" s="141"/>
      <c r="BH382" s="141"/>
    </row>
    <row r="383" spans="1:60" outlineLevel="3" x14ac:dyDescent="0.2">
      <c r="A383" s="148"/>
      <c r="B383" s="149"/>
      <c r="C383" s="267" t="s">
        <v>313</v>
      </c>
      <c r="D383" s="268"/>
      <c r="E383" s="268"/>
      <c r="F383" s="268"/>
      <c r="G383" s="268"/>
      <c r="H383" s="152"/>
      <c r="I383" s="152"/>
      <c r="J383" s="152"/>
      <c r="K383" s="152"/>
      <c r="L383" s="152"/>
      <c r="M383" s="152"/>
      <c r="N383" s="151"/>
      <c r="O383" s="151"/>
      <c r="P383" s="151"/>
      <c r="Q383" s="151"/>
      <c r="R383" s="152"/>
      <c r="S383" s="152"/>
      <c r="T383" s="152"/>
      <c r="U383" s="152"/>
      <c r="V383" s="152"/>
      <c r="W383" s="152"/>
      <c r="X383" s="152"/>
      <c r="Y383" s="152"/>
      <c r="Z383" s="141"/>
      <c r="AA383" s="141"/>
      <c r="AB383" s="141"/>
      <c r="AC383" s="141"/>
      <c r="AD383" s="141"/>
      <c r="AE383" s="141"/>
      <c r="AF383" s="141"/>
      <c r="AG383" s="141" t="s">
        <v>246</v>
      </c>
      <c r="AH383" s="141"/>
      <c r="AI383" s="141"/>
      <c r="AJ383" s="141"/>
      <c r="AK383" s="141"/>
      <c r="AL383" s="141"/>
      <c r="AM383" s="141"/>
      <c r="AN383" s="141"/>
      <c r="AO383" s="141"/>
      <c r="AP383" s="141"/>
      <c r="AQ383" s="141"/>
      <c r="AR383" s="141"/>
      <c r="AS383" s="141"/>
      <c r="AT383" s="141"/>
      <c r="AU383" s="141"/>
      <c r="AV383" s="141"/>
      <c r="AW383" s="141"/>
      <c r="AX383" s="141"/>
      <c r="AY383" s="141"/>
      <c r="AZ383" s="141"/>
      <c r="BA383" s="141"/>
      <c r="BB383" s="141"/>
      <c r="BC383" s="141"/>
      <c r="BD383" s="141"/>
      <c r="BE383" s="141"/>
      <c r="BF383" s="141"/>
      <c r="BG383" s="141"/>
      <c r="BH383" s="141"/>
    </row>
    <row r="384" spans="1:60" outlineLevel="2" x14ac:dyDescent="0.2">
      <c r="A384" s="148"/>
      <c r="B384" s="149"/>
      <c r="C384" s="182" t="s">
        <v>1300</v>
      </c>
      <c r="D384" s="154"/>
      <c r="E384" s="155"/>
      <c r="F384" s="152"/>
      <c r="G384" s="152"/>
      <c r="H384" s="152"/>
      <c r="I384" s="152"/>
      <c r="J384" s="152"/>
      <c r="K384" s="152"/>
      <c r="L384" s="152"/>
      <c r="M384" s="152"/>
      <c r="N384" s="151"/>
      <c r="O384" s="151"/>
      <c r="P384" s="151"/>
      <c r="Q384" s="151"/>
      <c r="R384" s="152"/>
      <c r="S384" s="152"/>
      <c r="T384" s="152"/>
      <c r="U384" s="152"/>
      <c r="V384" s="152"/>
      <c r="W384" s="152"/>
      <c r="X384" s="152"/>
      <c r="Y384" s="152"/>
      <c r="Z384" s="141"/>
      <c r="AA384" s="141"/>
      <c r="AB384" s="141"/>
      <c r="AC384" s="141"/>
      <c r="AD384" s="141"/>
      <c r="AE384" s="141"/>
      <c r="AF384" s="141"/>
      <c r="AG384" s="141" t="s">
        <v>241</v>
      </c>
      <c r="AH384" s="141">
        <v>0</v>
      </c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  <c r="BC384" s="141"/>
      <c r="BD384" s="141"/>
      <c r="BE384" s="141"/>
      <c r="BF384" s="141"/>
      <c r="BG384" s="141"/>
      <c r="BH384" s="141"/>
    </row>
    <row r="385" spans="1:60" outlineLevel="3" x14ac:dyDescent="0.2">
      <c r="A385" s="148"/>
      <c r="B385" s="149"/>
      <c r="C385" s="182" t="s">
        <v>1544</v>
      </c>
      <c r="D385" s="154"/>
      <c r="E385" s="155">
        <v>9590</v>
      </c>
      <c r="F385" s="152"/>
      <c r="G385" s="152"/>
      <c r="H385" s="152"/>
      <c r="I385" s="152"/>
      <c r="J385" s="152"/>
      <c r="K385" s="152"/>
      <c r="L385" s="152"/>
      <c r="M385" s="152"/>
      <c r="N385" s="151"/>
      <c r="O385" s="151"/>
      <c r="P385" s="151"/>
      <c r="Q385" s="151"/>
      <c r="R385" s="152"/>
      <c r="S385" s="152"/>
      <c r="T385" s="152"/>
      <c r="U385" s="152"/>
      <c r="V385" s="152"/>
      <c r="W385" s="152"/>
      <c r="X385" s="152"/>
      <c r="Y385" s="152"/>
      <c r="Z385" s="141"/>
      <c r="AA385" s="141"/>
      <c r="AB385" s="141"/>
      <c r="AC385" s="141"/>
      <c r="AD385" s="141"/>
      <c r="AE385" s="141"/>
      <c r="AF385" s="141"/>
      <c r="AG385" s="141" t="s">
        <v>241</v>
      </c>
      <c r="AH385" s="141">
        <v>0</v>
      </c>
      <c r="AI385" s="141"/>
      <c r="AJ385" s="141"/>
      <c r="AK385" s="141"/>
      <c r="AL385" s="141"/>
      <c r="AM385" s="141"/>
      <c r="AN385" s="141"/>
      <c r="AO385" s="141"/>
      <c r="AP385" s="141"/>
      <c r="AQ385" s="141"/>
      <c r="AR385" s="141"/>
      <c r="AS385" s="141"/>
      <c r="AT385" s="141"/>
      <c r="AU385" s="141"/>
      <c r="AV385" s="141"/>
      <c r="AW385" s="141"/>
      <c r="AX385" s="141"/>
      <c r="AY385" s="141"/>
      <c r="AZ385" s="141"/>
      <c r="BA385" s="141"/>
      <c r="BB385" s="141"/>
      <c r="BC385" s="141"/>
      <c r="BD385" s="141"/>
      <c r="BE385" s="141"/>
      <c r="BF385" s="141"/>
      <c r="BG385" s="141"/>
      <c r="BH385" s="141"/>
    </row>
    <row r="386" spans="1:60" ht="22.5" outlineLevel="1" x14ac:dyDescent="0.2">
      <c r="A386" s="164">
        <v>48</v>
      </c>
      <c r="B386" s="165" t="s">
        <v>1545</v>
      </c>
      <c r="C386" s="181" t="s">
        <v>1546</v>
      </c>
      <c r="D386" s="166" t="s">
        <v>283</v>
      </c>
      <c r="E386" s="167">
        <v>137.69999999999999</v>
      </c>
      <c r="F386" s="168"/>
      <c r="G386" s="169">
        <f>ROUND(E386*F386,2)</f>
        <v>0</v>
      </c>
      <c r="H386" s="168"/>
      <c r="I386" s="169">
        <f>ROUND(E386*H386,2)</f>
        <v>0</v>
      </c>
      <c r="J386" s="168"/>
      <c r="K386" s="169">
        <f>ROUND(E386*J386,2)</f>
        <v>0</v>
      </c>
      <c r="L386" s="169">
        <v>21</v>
      </c>
      <c r="M386" s="169">
        <f>G386*(1+L386/100)</f>
        <v>0</v>
      </c>
      <c r="N386" s="167">
        <v>0.36293999999999998</v>
      </c>
      <c r="O386" s="167">
        <f>ROUND(E386*N386,2)</f>
        <v>49.98</v>
      </c>
      <c r="P386" s="167">
        <v>0</v>
      </c>
      <c r="Q386" s="167">
        <f>ROUND(E386*P386,2)</f>
        <v>0</v>
      </c>
      <c r="R386" s="169"/>
      <c r="S386" s="169" t="s">
        <v>267</v>
      </c>
      <c r="T386" s="170" t="s">
        <v>275</v>
      </c>
      <c r="U386" s="152">
        <v>0.753</v>
      </c>
      <c r="V386" s="152">
        <f>ROUND(E386*U386,2)</f>
        <v>103.69</v>
      </c>
      <c r="W386" s="152"/>
      <c r="X386" s="152" t="s">
        <v>285</v>
      </c>
      <c r="Y386" s="152" t="s">
        <v>236</v>
      </c>
      <c r="Z386" s="141"/>
      <c r="AA386" s="141"/>
      <c r="AB386" s="141"/>
      <c r="AC386" s="141"/>
      <c r="AD386" s="141"/>
      <c r="AE386" s="141"/>
      <c r="AF386" s="141"/>
      <c r="AG386" s="141" t="s">
        <v>286</v>
      </c>
      <c r="AH386" s="141"/>
      <c r="AI386" s="141"/>
      <c r="AJ386" s="141"/>
      <c r="AK386" s="141"/>
      <c r="AL386" s="141"/>
      <c r="AM386" s="141"/>
      <c r="AN386" s="141"/>
      <c r="AO386" s="141"/>
      <c r="AP386" s="141"/>
      <c r="AQ386" s="141"/>
      <c r="AR386" s="141"/>
      <c r="AS386" s="141"/>
      <c r="AT386" s="141"/>
      <c r="AU386" s="141"/>
      <c r="AV386" s="141"/>
      <c r="AW386" s="141"/>
      <c r="AX386" s="141"/>
      <c r="AY386" s="141"/>
      <c r="AZ386" s="141"/>
      <c r="BA386" s="141"/>
      <c r="BB386" s="141"/>
      <c r="BC386" s="141"/>
      <c r="BD386" s="141"/>
      <c r="BE386" s="141"/>
      <c r="BF386" s="141"/>
      <c r="BG386" s="141"/>
      <c r="BH386" s="141"/>
    </row>
    <row r="387" spans="1:60" outlineLevel="2" x14ac:dyDescent="0.2">
      <c r="A387" s="148"/>
      <c r="B387" s="149"/>
      <c r="C387" s="182" t="s">
        <v>1300</v>
      </c>
      <c r="D387" s="154"/>
      <c r="E387" s="155"/>
      <c r="F387" s="152"/>
      <c r="G387" s="152"/>
      <c r="H387" s="152"/>
      <c r="I387" s="152"/>
      <c r="J387" s="152"/>
      <c r="K387" s="152"/>
      <c r="L387" s="152"/>
      <c r="M387" s="152"/>
      <c r="N387" s="151"/>
      <c r="O387" s="151"/>
      <c r="P387" s="151"/>
      <c r="Q387" s="151"/>
      <c r="R387" s="152"/>
      <c r="S387" s="152"/>
      <c r="T387" s="152"/>
      <c r="U387" s="152"/>
      <c r="V387" s="152"/>
      <c r="W387" s="152"/>
      <c r="X387" s="152"/>
      <c r="Y387" s="152"/>
      <c r="Z387" s="141"/>
      <c r="AA387" s="141"/>
      <c r="AB387" s="141"/>
      <c r="AC387" s="141"/>
      <c r="AD387" s="141"/>
      <c r="AE387" s="141"/>
      <c r="AF387" s="141"/>
      <c r="AG387" s="141" t="s">
        <v>241</v>
      </c>
      <c r="AH387" s="141">
        <v>0</v>
      </c>
      <c r="AI387" s="141"/>
      <c r="AJ387" s="141"/>
      <c r="AK387" s="141"/>
      <c r="AL387" s="141"/>
      <c r="AM387" s="141"/>
      <c r="AN387" s="141"/>
      <c r="AO387" s="141"/>
      <c r="AP387" s="141"/>
      <c r="AQ387" s="141"/>
      <c r="AR387" s="141"/>
      <c r="AS387" s="141"/>
      <c r="AT387" s="141"/>
      <c r="AU387" s="141"/>
      <c r="AV387" s="141"/>
      <c r="AW387" s="141"/>
      <c r="AX387" s="141"/>
      <c r="AY387" s="141"/>
      <c r="AZ387" s="141"/>
      <c r="BA387" s="141"/>
      <c r="BB387" s="141"/>
      <c r="BC387" s="141"/>
      <c r="BD387" s="141"/>
      <c r="BE387" s="141"/>
      <c r="BF387" s="141"/>
      <c r="BG387" s="141"/>
      <c r="BH387" s="141"/>
    </row>
    <row r="388" spans="1:60" outlineLevel="3" x14ac:dyDescent="0.2">
      <c r="A388" s="148"/>
      <c r="B388" s="149"/>
      <c r="C388" s="182" t="s">
        <v>1547</v>
      </c>
      <c r="D388" s="154"/>
      <c r="E388" s="155">
        <v>137.69999999999999</v>
      </c>
      <c r="F388" s="152"/>
      <c r="G388" s="152"/>
      <c r="H388" s="152"/>
      <c r="I388" s="152"/>
      <c r="J388" s="152"/>
      <c r="K388" s="152"/>
      <c r="L388" s="152"/>
      <c r="M388" s="152"/>
      <c r="N388" s="151"/>
      <c r="O388" s="151"/>
      <c r="P388" s="151"/>
      <c r="Q388" s="151"/>
      <c r="R388" s="152"/>
      <c r="S388" s="152"/>
      <c r="T388" s="152"/>
      <c r="U388" s="152"/>
      <c r="V388" s="152"/>
      <c r="W388" s="152"/>
      <c r="X388" s="152"/>
      <c r="Y388" s="152"/>
      <c r="Z388" s="141"/>
      <c r="AA388" s="141"/>
      <c r="AB388" s="141"/>
      <c r="AC388" s="141"/>
      <c r="AD388" s="141"/>
      <c r="AE388" s="141"/>
      <c r="AF388" s="141"/>
      <c r="AG388" s="141" t="s">
        <v>241</v>
      </c>
      <c r="AH388" s="141">
        <v>0</v>
      </c>
      <c r="AI388" s="141"/>
      <c r="AJ388" s="141"/>
      <c r="AK388" s="141"/>
      <c r="AL388" s="141"/>
      <c r="AM388" s="141"/>
      <c r="AN388" s="141"/>
      <c r="AO388" s="141"/>
      <c r="AP388" s="141"/>
      <c r="AQ388" s="141"/>
      <c r="AR388" s="141"/>
      <c r="AS388" s="141"/>
      <c r="AT388" s="141"/>
      <c r="AU388" s="141"/>
      <c r="AV388" s="141"/>
      <c r="AW388" s="141"/>
      <c r="AX388" s="141"/>
      <c r="AY388" s="141"/>
      <c r="AZ388" s="141"/>
      <c r="BA388" s="141"/>
      <c r="BB388" s="141"/>
      <c r="BC388" s="141"/>
      <c r="BD388" s="141"/>
      <c r="BE388" s="141"/>
      <c r="BF388" s="141"/>
      <c r="BG388" s="141"/>
      <c r="BH388" s="141"/>
    </row>
    <row r="389" spans="1:60" ht="22.5" outlineLevel="1" x14ac:dyDescent="0.2">
      <c r="A389" s="164">
        <v>49</v>
      </c>
      <c r="B389" s="165" t="s">
        <v>1548</v>
      </c>
      <c r="C389" s="181" t="s">
        <v>1549</v>
      </c>
      <c r="D389" s="166" t="s">
        <v>299</v>
      </c>
      <c r="E389" s="167">
        <v>108</v>
      </c>
      <c r="F389" s="168"/>
      <c r="G389" s="169">
        <f>ROUND(E389*F389,2)</f>
        <v>0</v>
      </c>
      <c r="H389" s="168"/>
      <c r="I389" s="169">
        <f>ROUND(E389*H389,2)</f>
        <v>0</v>
      </c>
      <c r="J389" s="168"/>
      <c r="K389" s="169">
        <f>ROUND(E389*J389,2)</f>
        <v>0</v>
      </c>
      <c r="L389" s="169">
        <v>21</v>
      </c>
      <c r="M389" s="169">
        <f>G389*(1+L389/100)</f>
        <v>0</v>
      </c>
      <c r="N389" s="167">
        <v>2.3000000000000001E-4</v>
      </c>
      <c r="O389" s="167">
        <f>ROUND(E389*N389,2)</f>
        <v>0.02</v>
      </c>
      <c r="P389" s="167">
        <v>0</v>
      </c>
      <c r="Q389" s="167">
        <f>ROUND(E389*P389,2)</f>
        <v>0</v>
      </c>
      <c r="R389" s="169"/>
      <c r="S389" s="169" t="s">
        <v>267</v>
      </c>
      <c r="T389" s="170" t="s">
        <v>275</v>
      </c>
      <c r="U389" s="152">
        <v>0.05</v>
      </c>
      <c r="V389" s="152">
        <f>ROUND(E389*U389,2)</f>
        <v>5.4</v>
      </c>
      <c r="W389" s="152"/>
      <c r="X389" s="152" t="s">
        <v>285</v>
      </c>
      <c r="Y389" s="152" t="s">
        <v>236</v>
      </c>
      <c r="Z389" s="141"/>
      <c r="AA389" s="141"/>
      <c r="AB389" s="141"/>
      <c r="AC389" s="141"/>
      <c r="AD389" s="141"/>
      <c r="AE389" s="141"/>
      <c r="AF389" s="141"/>
      <c r="AG389" s="141" t="s">
        <v>286</v>
      </c>
      <c r="AH389" s="141"/>
      <c r="AI389" s="141"/>
      <c r="AJ389" s="141"/>
      <c r="AK389" s="141"/>
      <c r="AL389" s="141"/>
      <c r="AM389" s="141"/>
      <c r="AN389" s="141"/>
      <c r="AO389" s="141"/>
      <c r="AP389" s="141"/>
      <c r="AQ389" s="141"/>
      <c r="AR389" s="141"/>
      <c r="AS389" s="141"/>
      <c r="AT389" s="141"/>
      <c r="AU389" s="141"/>
      <c r="AV389" s="141"/>
      <c r="AW389" s="141"/>
      <c r="AX389" s="141"/>
      <c r="AY389" s="141"/>
      <c r="AZ389" s="141"/>
      <c r="BA389" s="141"/>
      <c r="BB389" s="141"/>
      <c r="BC389" s="141"/>
      <c r="BD389" s="141"/>
      <c r="BE389" s="141"/>
      <c r="BF389" s="141"/>
      <c r="BG389" s="141"/>
      <c r="BH389" s="141"/>
    </row>
    <row r="390" spans="1:60" outlineLevel="2" x14ac:dyDescent="0.2">
      <c r="A390" s="148"/>
      <c r="B390" s="149"/>
      <c r="C390" s="253" t="s">
        <v>318</v>
      </c>
      <c r="D390" s="254"/>
      <c r="E390" s="254"/>
      <c r="F390" s="254"/>
      <c r="G390" s="254"/>
      <c r="H390" s="152"/>
      <c r="I390" s="152"/>
      <c r="J390" s="152"/>
      <c r="K390" s="152"/>
      <c r="L390" s="152"/>
      <c r="M390" s="152"/>
      <c r="N390" s="151"/>
      <c r="O390" s="151"/>
      <c r="P390" s="151"/>
      <c r="Q390" s="151"/>
      <c r="R390" s="152"/>
      <c r="S390" s="152"/>
      <c r="T390" s="152"/>
      <c r="U390" s="152"/>
      <c r="V390" s="152"/>
      <c r="W390" s="152"/>
      <c r="X390" s="152"/>
      <c r="Y390" s="152"/>
      <c r="Z390" s="141"/>
      <c r="AA390" s="141"/>
      <c r="AB390" s="141"/>
      <c r="AC390" s="141"/>
      <c r="AD390" s="141"/>
      <c r="AE390" s="141"/>
      <c r="AF390" s="141"/>
      <c r="AG390" s="141" t="s">
        <v>246</v>
      </c>
      <c r="AH390" s="141"/>
      <c r="AI390" s="141"/>
      <c r="AJ390" s="141"/>
      <c r="AK390" s="141"/>
      <c r="AL390" s="141"/>
      <c r="AM390" s="141"/>
      <c r="AN390" s="141"/>
      <c r="AO390" s="141"/>
      <c r="AP390" s="141"/>
      <c r="AQ390" s="141"/>
      <c r="AR390" s="141"/>
      <c r="AS390" s="141"/>
      <c r="AT390" s="141"/>
      <c r="AU390" s="141"/>
      <c r="AV390" s="141"/>
      <c r="AW390" s="141"/>
      <c r="AX390" s="141"/>
      <c r="AY390" s="141"/>
      <c r="AZ390" s="141"/>
      <c r="BA390" s="141"/>
      <c r="BB390" s="141"/>
      <c r="BC390" s="141"/>
      <c r="BD390" s="141"/>
      <c r="BE390" s="141"/>
      <c r="BF390" s="141"/>
      <c r="BG390" s="141"/>
      <c r="BH390" s="141"/>
    </row>
    <row r="391" spans="1:60" outlineLevel="2" x14ac:dyDescent="0.2">
      <c r="A391" s="148"/>
      <c r="B391" s="149"/>
      <c r="C391" s="182" t="s">
        <v>1550</v>
      </c>
      <c r="D391" s="154"/>
      <c r="E391" s="155"/>
      <c r="F391" s="152"/>
      <c r="G391" s="152"/>
      <c r="H391" s="152"/>
      <c r="I391" s="152"/>
      <c r="J391" s="152"/>
      <c r="K391" s="152"/>
      <c r="L391" s="152"/>
      <c r="M391" s="152"/>
      <c r="N391" s="151"/>
      <c r="O391" s="151"/>
      <c r="P391" s="151"/>
      <c r="Q391" s="151"/>
      <c r="R391" s="152"/>
      <c r="S391" s="152"/>
      <c r="T391" s="152"/>
      <c r="U391" s="152"/>
      <c r="V391" s="152"/>
      <c r="W391" s="152"/>
      <c r="X391" s="152"/>
      <c r="Y391" s="152"/>
      <c r="Z391" s="141"/>
      <c r="AA391" s="141"/>
      <c r="AB391" s="141"/>
      <c r="AC391" s="141"/>
      <c r="AD391" s="141"/>
      <c r="AE391" s="141"/>
      <c r="AF391" s="141"/>
      <c r="AG391" s="141" t="s">
        <v>241</v>
      </c>
      <c r="AH391" s="141">
        <v>0</v>
      </c>
      <c r="AI391" s="141"/>
      <c r="AJ391" s="141"/>
      <c r="AK391" s="141"/>
      <c r="AL391" s="141"/>
      <c r="AM391" s="141"/>
      <c r="AN391" s="141"/>
      <c r="AO391" s="141"/>
      <c r="AP391" s="141"/>
      <c r="AQ391" s="141"/>
      <c r="AR391" s="141"/>
      <c r="AS391" s="141"/>
      <c r="AT391" s="141"/>
      <c r="AU391" s="141"/>
      <c r="AV391" s="141"/>
      <c r="AW391" s="141"/>
      <c r="AX391" s="141"/>
      <c r="AY391" s="141"/>
      <c r="AZ391" s="141"/>
      <c r="BA391" s="141"/>
      <c r="BB391" s="141"/>
      <c r="BC391" s="141"/>
      <c r="BD391" s="141"/>
      <c r="BE391" s="141"/>
      <c r="BF391" s="141"/>
      <c r="BG391" s="141"/>
      <c r="BH391" s="141"/>
    </row>
    <row r="392" spans="1:60" outlineLevel="3" x14ac:dyDescent="0.2">
      <c r="A392" s="148"/>
      <c r="B392" s="149"/>
      <c r="C392" s="182" t="s">
        <v>1551</v>
      </c>
      <c r="D392" s="154"/>
      <c r="E392" s="155">
        <v>108</v>
      </c>
      <c r="F392" s="152"/>
      <c r="G392" s="152"/>
      <c r="H392" s="152"/>
      <c r="I392" s="152"/>
      <c r="J392" s="152"/>
      <c r="K392" s="152"/>
      <c r="L392" s="152"/>
      <c r="M392" s="152"/>
      <c r="N392" s="151"/>
      <c r="O392" s="151"/>
      <c r="P392" s="151"/>
      <c r="Q392" s="151"/>
      <c r="R392" s="152"/>
      <c r="S392" s="152"/>
      <c r="T392" s="152"/>
      <c r="U392" s="152"/>
      <c r="V392" s="152"/>
      <c r="W392" s="152"/>
      <c r="X392" s="152"/>
      <c r="Y392" s="152"/>
      <c r="Z392" s="141"/>
      <c r="AA392" s="141"/>
      <c r="AB392" s="141"/>
      <c r="AC392" s="141"/>
      <c r="AD392" s="141"/>
      <c r="AE392" s="141"/>
      <c r="AF392" s="141"/>
      <c r="AG392" s="141" t="s">
        <v>241</v>
      </c>
      <c r="AH392" s="141">
        <v>0</v>
      </c>
      <c r="AI392" s="141"/>
      <c r="AJ392" s="141"/>
      <c r="AK392" s="141"/>
      <c r="AL392" s="141"/>
      <c r="AM392" s="141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141"/>
      <c r="AY392" s="141"/>
      <c r="AZ392" s="141"/>
      <c r="BA392" s="141"/>
      <c r="BB392" s="141"/>
      <c r="BC392" s="141"/>
      <c r="BD392" s="141"/>
      <c r="BE392" s="141"/>
      <c r="BF392" s="141"/>
      <c r="BG392" s="141"/>
      <c r="BH392" s="141"/>
    </row>
    <row r="393" spans="1:60" ht="22.5" outlineLevel="1" x14ac:dyDescent="0.2">
      <c r="A393" s="164">
        <v>50</v>
      </c>
      <c r="B393" s="165" t="s">
        <v>1552</v>
      </c>
      <c r="C393" s="181" t="s">
        <v>1553</v>
      </c>
      <c r="D393" s="166" t="s">
        <v>299</v>
      </c>
      <c r="E393" s="167">
        <v>35.64</v>
      </c>
      <c r="F393" s="168"/>
      <c r="G393" s="169">
        <f>ROUND(E393*F393,2)</f>
        <v>0</v>
      </c>
      <c r="H393" s="168"/>
      <c r="I393" s="169">
        <f>ROUND(E393*H393,2)</f>
        <v>0</v>
      </c>
      <c r="J393" s="168"/>
      <c r="K393" s="169">
        <f>ROUND(E393*J393,2)</f>
        <v>0</v>
      </c>
      <c r="L393" s="169">
        <v>21</v>
      </c>
      <c r="M393" s="169">
        <f>G393*(1+L393/100)</f>
        <v>0</v>
      </c>
      <c r="N393" s="167">
        <v>0.27551999999999999</v>
      </c>
      <c r="O393" s="167">
        <f>ROUND(E393*N393,2)</f>
        <v>9.82</v>
      </c>
      <c r="P393" s="167">
        <v>0</v>
      </c>
      <c r="Q393" s="167">
        <f>ROUND(E393*P393,2)</f>
        <v>0</v>
      </c>
      <c r="R393" s="169"/>
      <c r="S393" s="169" t="s">
        <v>267</v>
      </c>
      <c r="T393" s="170" t="s">
        <v>275</v>
      </c>
      <c r="U393" s="152">
        <v>0.74904999999999999</v>
      </c>
      <c r="V393" s="152">
        <f>ROUND(E393*U393,2)</f>
        <v>26.7</v>
      </c>
      <c r="W393" s="152"/>
      <c r="X393" s="152" t="s">
        <v>235</v>
      </c>
      <c r="Y393" s="152" t="s">
        <v>236</v>
      </c>
      <c r="Z393" s="141"/>
      <c r="AA393" s="141"/>
      <c r="AB393" s="141"/>
      <c r="AC393" s="141"/>
      <c r="AD393" s="141"/>
      <c r="AE393" s="141"/>
      <c r="AF393" s="141"/>
      <c r="AG393" s="141" t="s">
        <v>237</v>
      </c>
      <c r="AH393" s="141"/>
      <c r="AI393" s="141"/>
      <c r="AJ393" s="141"/>
      <c r="AK393" s="141"/>
      <c r="AL393" s="141"/>
      <c r="AM393" s="141"/>
      <c r="AN393" s="141"/>
      <c r="AO393" s="141"/>
      <c r="AP393" s="141"/>
      <c r="AQ393" s="141"/>
      <c r="AR393" s="141"/>
      <c r="AS393" s="141"/>
      <c r="AT393" s="141"/>
      <c r="AU393" s="141"/>
      <c r="AV393" s="141"/>
      <c r="AW393" s="141"/>
      <c r="AX393" s="141"/>
      <c r="AY393" s="141"/>
      <c r="AZ393" s="141"/>
      <c r="BA393" s="141"/>
      <c r="BB393" s="141"/>
      <c r="BC393" s="141"/>
      <c r="BD393" s="141"/>
      <c r="BE393" s="141"/>
      <c r="BF393" s="141"/>
      <c r="BG393" s="141"/>
      <c r="BH393" s="141"/>
    </row>
    <row r="394" spans="1:60" outlineLevel="2" x14ac:dyDescent="0.2">
      <c r="A394" s="148"/>
      <c r="B394" s="149"/>
      <c r="C394" s="253" t="s">
        <v>1554</v>
      </c>
      <c r="D394" s="254"/>
      <c r="E394" s="254"/>
      <c r="F394" s="254"/>
      <c r="G394" s="254"/>
      <c r="H394" s="152"/>
      <c r="I394" s="152"/>
      <c r="J394" s="152"/>
      <c r="K394" s="152"/>
      <c r="L394" s="152"/>
      <c r="M394" s="152"/>
      <c r="N394" s="151"/>
      <c r="O394" s="151"/>
      <c r="P394" s="151"/>
      <c r="Q394" s="151"/>
      <c r="R394" s="152"/>
      <c r="S394" s="152"/>
      <c r="T394" s="152"/>
      <c r="U394" s="152"/>
      <c r="V394" s="152"/>
      <c r="W394" s="152"/>
      <c r="X394" s="152"/>
      <c r="Y394" s="152"/>
      <c r="Z394" s="141"/>
      <c r="AA394" s="141"/>
      <c r="AB394" s="141"/>
      <c r="AC394" s="141"/>
      <c r="AD394" s="141"/>
      <c r="AE394" s="141"/>
      <c r="AF394" s="141"/>
      <c r="AG394" s="141" t="s">
        <v>246</v>
      </c>
      <c r="AH394" s="141"/>
      <c r="AI394" s="141"/>
      <c r="AJ394" s="141"/>
      <c r="AK394" s="141"/>
      <c r="AL394" s="141"/>
      <c r="AM394" s="141"/>
      <c r="AN394" s="141"/>
      <c r="AO394" s="141"/>
      <c r="AP394" s="141"/>
      <c r="AQ394" s="141"/>
      <c r="AR394" s="141"/>
      <c r="AS394" s="141"/>
      <c r="AT394" s="141"/>
      <c r="AU394" s="141"/>
      <c r="AV394" s="141"/>
      <c r="AW394" s="141"/>
      <c r="AX394" s="141"/>
      <c r="AY394" s="141"/>
      <c r="AZ394" s="141"/>
      <c r="BA394" s="141"/>
      <c r="BB394" s="141"/>
      <c r="BC394" s="141"/>
      <c r="BD394" s="141"/>
      <c r="BE394" s="141"/>
      <c r="BF394" s="141"/>
      <c r="BG394" s="141"/>
      <c r="BH394" s="141"/>
    </row>
    <row r="395" spans="1:60" outlineLevel="3" x14ac:dyDescent="0.2">
      <c r="A395" s="148"/>
      <c r="B395" s="149"/>
      <c r="C395" s="267" t="s">
        <v>1555</v>
      </c>
      <c r="D395" s="268"/>
      <c r="E395" s="268"/>
      <c r="F395" s="268"/>
      <c r="G395" s="268"/>
      <c r="H395" s="152"/>
      <c r="I395" s="152"/>
      <c r="J395" s="152"/>
      <c r="K395" s="152"/>
      <c r="L395" s="152"/>
      <c r="M395" s="152"/>
      <c r="N395" s="151"/>
      <c r="O395" s="151"/>
      <c r="P395" s="151"/>
      <c r="Q395" s="151"/>
      <c r="R395" s="152"/>
      <c r="S395" s="152"/>
      <c r="T395" s="152"/>
      <c r="U395" s="152"/>
      <c r="V395" s="152"/>
      <c r="W395" s="152"/>
      <c r="X395" s="152"/>
      <c r="Y395" s="152"/>
      <c r="Z395" s="141"/>
      <c r="AA395" s="141"/>
      <c r="AB395" s="141"/>
      <c r="AC395" s="141"/>
      <c r="AD395" s="141"/>
      <c r="AE395" s="141"/>
      <c r="AF395" s="141"/>
      <c r="AG395" s="141" t="s">
        <v>246</v>
      </c>
      <c r="AH395" s="141"/>
      <c r="AI395" s="141"/>
      <c r="AJ395" s="141"/>
      <c r="AK395" s="141"/>
      <c r="AL395" s="141"/>
      <c r="AM395" s="141"/>
      <c r="AN395" s="141"/>
      <c r="AO395" s="141"/>
      <c r="AP395" s="141"/>
      <c r="AQ395" s="141"/>
      <c r="AR395" s="141"/>
      <c r="AS395" s="141"/>
      <c r="AT395" s="141"/>
      <c r="AU395" s="141"/>
      <c r="AV395" s="141"/>
      <c r="AW395" s="141"/>
      <c r="AX395" s="141"/>
      <c r="AY395" s="141"/>
      <c r="AZ395" s="141"/>
      <c r="BA395" s="141"/>
      <c r="BB395" s="141"/>
      <c r="BC395" s="141"/>
      <c r="BD395" s="141"/>
      <c r="BE395" s="141"/>
      <c r="BF395" s="141"/>
      <c r="BG395" s="141"/>
      <c r="BH395" s="141"/>
    </row>
    <row r="396" spans="1:60" outlineLevel="3" x14ac:dyDescent="0.2">
      <c r="A396" s="148"/>
      <c r="B396" s="149"/>
      <c r="C396" s="267" t="s">
        <v>1556</v>
      </c>
      <c r="D396" s="268"/>
      <c r="E396" s="268"/>
      <c r="F396" s="268"/>
      <c r="G396" s="268"/>
      <c r="H396" s="152"/>
      <c r="I396" s="152"/>
      <c r="J396" s="152"/>
      <c r="K396" s="152"/>
      <c r="L396" s="152"/>
      <c r="M396" s="152"/>
      <c r="N396" s="151"/>
      <c r="O396" s="151"/>
      <c r="P396" s="151"/>
      <c r="Q396" s="151"/>
      <c r="R396" s="152"/>
      <c r="S396" s="152"/>
      <c r="T396" s="152"/>
      <c r="U396" s="152"/>
      <c r="V396" s="152"/>
      <c r="W396" s="152"/>
      <c r="X396" s="152"/>
      <c r="Y396" s="152"/>
      <c r="Z396" s="141"/>
      <c r="AA396" s="141"/>
      <c r="AB396" s="141"/>
      <c r="AC396" s="141"/>
      <c r="AD396" s="141"/>
      <c r="AE396" s="141"/>
      <c r="AF396" s="141"/>
      <c r="AG396" s="141" t="s">
        <v>246</v>
      </c>
      <c r="AH396" s="141"/>
      <c r="AI396" s="141"/>
      <c r="AJ396" s="141"/>
      <c r="AK396" s="141"/>
      <c r="AL396" s="141"/>
      <c r="AM396" s="141"/>
      <c r="AN396" s="141"/>
      <c r="AO396" s="141"/>
      <c r="AP396" s="141"/>
      <c r="AQ396" s="141"/>
      <c r="AR396" s="141"/>
      <c r="AS396" s="141"/>
      <c r="AT396" s="141"/>
      <c r="AU396" s="141"/>
      <c r="AV396" s="141"/>
      <c r="AW396" s="141"/>
      <c r="AX396" s="141"/>
      <c r="AY396" s="141"/>
      <c r="AZ396" s="141"/>
      <c r="BA396" s="141"/>
      <c r="BB396" s="141"/>
      <c r="BC396" s="141"/>
      <c r="BD396" s="141"/>
      <c r="BE396" s="141"/>
      <c r="BF396" s="141"/>
      <c r="BG396" s="141"/>
      <c r="BH396" s="141"/>
    </row>
    <row r="397" spans="1:60" outlineLevel="3" x14ac:dyDescent="0.2">
      <c r="A397" s="148"/>
      <c r="B397" s="149"/>
      <c r="C397" s="267" t="s">
        <v>1557</v>
      </c>
      <c r="D397" s="268"/>
      <c r="E397" s="268"/>
      <c r="F397" s="268"/>
      <c r="G397" s="268"/>
      <c r="H397" s="152"/>
      <c r="I397" s="152"/>
      <c r="J397" s="152"/>
      <c r="K397" s="152"/>
      <c r="L397" s="152"/>
      <c r="M397" s="152"/>
      <c r="N397" s="151"/>
      <c r="O397" s="151"/>
      <c r="P397" s="151"/>
      <c r="Q397" s="151"/>
      <c r="R397" s="152"/>
      <c r="S397" s="152"/>
      <c r="T397" s="152"/>
      <c r="U397" s="152"/>
      <c r="V397" s="152"/>
      <c r="W397" s="152"/>
      <c r="X397" s="152"/>
      <c r="Y397" s="152"/>
      <c r="Z397" s="141"/>
      <c r="AA397" s="141"/>
      <c r="AB397" s="141"/>
      <c r="AC397" s="141"/>
      <c r="AD397" s="141"/>
      <c r="AE397" s="141"/>
      <c r="AF397" s="141"/>
      <c r="AG397" s="141" t="s">
        <v>246</v>
      </c>
      <c r="AH397" s="141"/>
      <c r="AI397" s="141"/>
      <c r="AJ397" s="141"/>
      <c r="AK397" s="141"/>
      <c r="AL397" s="141"/>
      <c r="AM397" s="141"/>
      <c r="AN397" s="141"/>
      <c r="AO397" s="141"/>
      <c r="AP397" s="141"/>
      <c r="AQ397" s="141"/>
      <c r="AR397" s="141"/>
      <c r="AS397" s="141"/>
      <c r="AT397" s="141"/>
      <c r="AU397" s="141"/>
      <c r="AV397" s="141"/>
      <c r="AW397" s="141"/>
      <c r="AX397" s="141"/>
      <c r="AY397" s="141"/>
      <c r="AZ397" s="141"/>
      <c r="BA397" s="141"/>
      <c r="BB397" s="141"/>
      <c r="BC397" s="141"/>
      <c r="BD397" s="141"/>
      <c r="BE397" s="141"/>
      <c r="BF397" s="141"/>
      <c r="BG397" s="141"/>
      <c r="BH397" s="141"/>
    </row>
    <row r="398" spans="1:60" outlineLevel="3" x14ac:dyDescent="0.2">
      <c r="A398" s="148"/>
      <c r="B398" s="149"/>
      <c r="C398" s="267" t="s">
        <v>318</v>
      </c>
      <c r="D398" s="268"/>
      <c r="E398" s="268"/>
      <c r="F398" s="268"/>
      <c r="G398" s="268"/>
      <c r="H398" s="152"/>
      <c r="I398" s="152"/>
      <c r="J398" s="152"/>
      <c r="K398" s="152"/>
      <c r="L398" s="152"/>
      <c r="M398" s="152"/>
      <c r="N398" s="151"/>
      <c r="O398" s="151"/>
      <c r="P398" s="151"/>
      <c r="Q398" s="151"/>
      <c r="R398" s="152"/>
      <c r="S398" s="152"/>
      <c r="T398" s="152"/>
      <c r="U398" s="152"/>
      <c r="V398" s="152"/>
      <c r="W398" s="152"/>
      <c r="X398" s="152"/>
      <c r="Y398" s="152"/>
      <c r="Z398" s="141"/>
      <c r="AA398" s="141"/>
      <c r="AB398" s="141"/>
      <c r="AC398" s="141"/>
      <c r="AD398" s="141"/>
      <c r="AE398" s="141"/>
      <c r="AF398" s="141"/>
      <c r="AG398" s="141" t="s">
        <v>246</v>
      </c>
      <c r="AH398" s="141"/>
      <c r="AI398" s="141"/>
      <c r="AJ398" s="141"/>
      <c r="AK398" s="141"/>
      <c r="AL398" s="141"/>
      <c r="AM398" s="141"/>
      <c r="AN398" s="141"/>
      <c r="AO398" s="141"/>
      <c r="AP398" s="141"/>
      <c r="AQ398" s="141"/>
      <c r="AR398" s="141"/>
      <c r="AS398" s="141"/>
      <c r="AT398" s="141"/>
      <c r="AU398" s="141"/>
      <c r="AV398" s="141"/>
      <c r="AW398" s="141"/>
      <c r="AX398" s="141"/>
      <c r="AY398" s="141"/>
      <c r="AZ398" s="141"/>
      <c r="BA398" s="141"/>
      <c r="BB398" s="141"/>
      <c r="BC398" s="141"/>
      <c r="BD398" s="141"/>
      <c r="BE398" s="141"/>
      <c r="BF398" s="141"/>
      <c r="BG398" s="141"/>
      <c r="BH398" s="141"/>
    </row>
    <row r="399" spans="1:60" outlineLevel="2" x14ac:dyDescent="0.2">
      <c r="A399" s="148"/>
      <c r="B399" s="149"/>
      <c r="C399" s="182" t="s">
        <v>1300</v>
      </c>
      <c r="D399" s="154"/>
      <c r="E399" s="155"/>
      <c r="F399" s="152"/>
      <c r="G399" s="152"/>
      <c r="H399" s="152"/>
      <c r="I399" s="152"/>
      <c r="J399" s="152"/>
      <c r="K399" s="152"/>
      <c r="L399" s="152"/>
      <c r="M399" s="152"/>
      <c r="N399" s="151"/>
      <c r="O399" s="151"/>
      <c r="P399" s="151"/>
      <c r="Q399" s="151"/>
      <c r="R399" s="152"/>
      <c r="S399" s="152"/>
      <c r="T399" s="152"/>
      <c r="U399" s="152"/>
      <c r="V399" s="152"/>
      <c r="W399" s="152"/>
      <c r="X399" s="152"/>
      <c r="Y399" s="152"/>
      <c r="Z399" s="141"/>
      <c r="AA399" s="141"/>
      <c r="AB399" s="141"/>
      <c r="AC399" s="141"/>
      <c r="AD399" s="141"/>
      <c r="AE399" s="141"/>
      <c r="AF399" s="141"/>
      <c r="AG399" s="141" t="s">
        <v>241</v>
      </c>
      <c r="AH399" s="141">
        <v>0</v>
      </c>
      <c r="AI399" s="141"/>
      <c r="AJ399" s="141"/>
      <c r="AK399" s="141"/>
      <c r="AL399" s="141"/>
      <c r="AM399" s="141"/>
      <c r="AN399" s="141"/>
      <c r="AO399" s="141"/>
      <c r="AP399" s="141"/>
      <c r="AQ399" s="141"/>
      <c r="AR399" s="141"/>
      <c r="AS399" s="141"/>
      <c r="AT399" s="141"/>
      <c r="AU399" s="141"/>
      <c r="AV399" s="141"/>
      <c r="AW399" s="141"/>
      <c r="AX399" s="141"/>
      <c r="AY399" s="141"/>
      <c r="AZ399" s="141"/>
      <c r="BA399" s="141"/>
      <c r="BB399" s="141"/>
      <c r="BC399" s="141"/>
      <c r="BD399" s="141"/>
      <c r="BE399" s="141"/>
      <c r="BF399" s="141"/>
      <c r="BG399" s="141"/>
      <c r="BH399" s="141"/>
    </row>
    <row r="400" spans="1:60" outlineLevel="3" x14ac:dyDescent="0.2">
      <c r="A400" s="148"/>
      <c r="B400" s="149"/>
      <c r="C400" s="182" t="s">
        <v>1339</v>
      </c>
      <c r="D400" s="154"/>
      <c r="E400" s="155"/>
      <c r="F400" s="152"/>
      <c r="G400" s="152"/>
      <c r="H400" s="152"/>
      <c r="I400" s="152"/>
      <c r="J400" s="152"/>
      <c r="K400" s="152"/>
      <c r="L400" s="152"/>
      <c r="M400" s="152"/>
      <c r="N400" s="151"/>
      <c r="O400" s="151"/>
      <c r="P400" s="151"/>
      <c r="Q400" s="151"/>
      <c r="R400" s="152"/>
      <c r="S400" s="152"/>
      <c r="T400" s="152"/>
      <c r="U400" s="152"/>
      <c r="V400" s="152"/>
      <c r="W400" s="152"/>
      <c r="X400" s="152"/>
      <c r="Y400" s="152"/>
      <c r="Z400" s="141"/>
      <c r="AA400" s="141"/>
      <c r="AB400" s="141"/>
      <c r="AC400" s="141"/>
      <c r="AD400" s="141"/>
      <c r="AE400" s="141"/>
      <c r="AF400" s="141"/>
      <c r="AG400" s="141" t="s">
        <v>241</v>
      </c>
      <c r="AH400" s="141">
        <v>0</v>
      </c>
      <c r="AI400" s="141"/>
      <c r="AJ400" s="141"/>
      <c r="AK400" s="141"/>
      <c r="AL400" s="141"/>
      <c r="AM400" s="141"/>
      <c r="AN400" s="141"/>
      <c r="AO400" s="141"/>
      <c r="AP400" s="141"/>
      <c r="AQ400" s="141"/>
      <c r="AR400" s="141"/>
      <c r="AS400" s="141"/>
      <c r="AT400" s="141"/>
      <c r="AU400" s="141"/>
      <c r="AV400" s="141"/>
      <c r="AW400" s="141"/>
      <c r="AX400" s="141"/>
      <c r="AY400" s="141"/>
      <c r="AZ400" s="141"/>
      <c r="BA400" s="141"/>
      <c r="BB400" s="141"/>
      <c r="BC400" s="141"/>
      <c r="BD400" s="141"/>
      <c r="BE400" s="141"/>
      <c r="BF400" s="141"/>
      <c r="BG400" s="141"/>
      <c r="BH400" s="141"/>
    </row>
    <row r="401" spans="1:60" outlineLevel="3" x14ac:dyDescent="0.2">
      <c r="A401" s="148"/>
      <c r="B401" s="149"/>
      <c r="C401" s="182" t="s">
        <v>1558</v>
      </c>
      <c r="D401" s="154"/>
      <c r="E401" s="155">
        <v>35.64</v>
      </c>
      <c r="F401" s="152"/>
      <c r="G401" s="152"/>
      <c r="H401" s="152"/>
      <c r="I401" s="152"/>
      <c r="J401" s="152"/>
      <c r="K401" s="152"/>
      <c r="L401" s="152"/>
      <c r="M401" s="152"/>
      <c r="N401" s="151"/>
      <c r="O401" s="151"/>
      <c r="P401" s="151"/>
      <c r="Q401" s="151"/>
      <c r="R401" s="152"/>
      <c r="S401" s="152"/>
      <c r="T401" s="152"/>
      <c r="U401" s="152"/>
      <c r="V401" s="152"/>
      <c r="W401" s="152"/>
      <c r="X401" s="152"/>
      <c r="Y401" s="152"/>
      <c r="Z401" s="141"/>
      <c r="AA401" s="141"/>
      <c r="AB401" s="141"/>
      <c r="AC401" s="141"/>
      <c r="AD401" s="141"/>
      <c r="AE401" s="141"/>
      <c r="AF401" s="141"/>
      <c r="AG401" s="141" t="s">
        <v>241</v>
      </c>
      <c r="AH401" s="141">
        <v>0</v>
      </c>
      <c r="AI401" s="141"/>
      <c r="AJ401" s="141"/>
      <c r="AK401" s="141"/>
      <c r="AL401" s="141"/>
      <c r="AM401" s="141"/>
      <c r="AN401" s="141"/>
      <c r="AO401" s="141"/>
      <c r="AP401" s="141"/>
      <c r="AQ401" s="141"/>
      <c r="AR401" s="141"/>
      <c r="AS401" s="141"/>
      <c r="AT401" s="141"/>
      <c r="AU401" s="141"/>
      <c r="AV401" s="141"/>
      <c r="AW401" s="141"/>
      <c r="AX401" s="141"/>
      <c r="AY401" s="141"/>
      <c r="AZ401" s="141"/>
      <c r="BA401" s="141"/>
      <c r="BB401" s="141"/>
      <c r="BC401" s="141"/>
      <c r="BD401" s="141"/>
      <c r="BE401" s="141"/>
      <c r="BF401" s="141"/>
      <c r="BG401" s="141"/>
      <c r="BH401" s="141"/>
    </row>
    <row r="402" spans="1:60" x14ac:dyDescent="0.2">
      <c r="A402" s="157" t="s">
        <v>228</v>
      </c>
      <c r="B402" s="158" t="s">
        <v>142</v>
      </c>
      <c r="C402" s="180" t="s">
        <v>143</v>
      </c>
      <c r="D402" s="159"/>
      <c r="E402" s="160"/>
      <c r="F402" s="161"/>
      <c r="G402" s="161">
        <f>SUMIF(AG403:AG404,"&lt;&gt;NOR",G403:G404)</f>
        <v>0</v>
      </c>
      <c r="H402" s="161"/>
      <c r="I402" s="161">
        <f>SUM(I403:I404)</f>
        <v>0</v>
      </c>
      <c r="J402" s="161"/>
      <c r="K402" s="161">
        <f>SUM(K403:K404)</f>
        <v>0</v>
      </c>
      <c r="L402" s="161"/>
      <c r="M402" s="161">
        <f>SUM(M403:M404)</f>
        <v>0</v>
      </c>
      <c r="N402" s="160"/>
      <c r="O402" s="160">
        <f>SUM(O403:O404)</f>
        <v>0</v>
      </c>
      <c r="P402" s="160"/>
      <c r="Q402" s="160">
        <f>SUM(Q403:Q404)</f>
        <v>0</v>
      </c>
      <c r="R402" s="161"/>
      <c r="S402" s="161"/>
      <c r="T402" s="162"/>
      <c r="U402" s="156"/>
      <c r="V402" s="156">
        <f>SUM(V403:V404)</f>
        <v>1250</v>
      </c>
      <c r="W402" s="156"/>
      <c r="X402" s="156"/>
      <c r="Y402" s="156"/>
      <c r="AG402" t="s">
        <v>229</v>
      </c>
    </row>
    <row r="403" spans="1:60" outlineLevel="1" x14ac:dyDescent="0.2">
      <c r="A403" s="164">
        <v>51</v>
      </c>
      <c r="B403" s="165" t="s">
        <v>417</v>
      </c>
      <c r="C403" s="181" t="s">
        <v>418</v>
      </c>
      <c r="D403" s="166" t="s">
        <v>232</v>
      </c>
      <c r="E403" s="167">
        <v>1250</v>
      </c>
      <c r="F403" s="168"/>
      <c r="G403" s="169">
        <f>ROUND(E403*F403,2)</f>
        <v>0</v>
      </c>
      <c r="H403" s="168"/>
      <c r="I403" s="169">
        <f>ROUND(E403*H403,2)</f>
        <v>0</v>
      </c>
      <c r="J403" s="168"/>
      <c r="K403" s="169">
        <f>ROUND(E403*J403,2)</f>
        <v>0</v>
      </c>
      <c r="L403" s="169">
        <v>21</v>
      </c>
      <c r="M403" s="169">
        <f>G403*(1+L403/100)</f>
        <v>0</v>
      </c>
      <c r="N403" s="167">
        <v>0</v>
      </c>
      <c r="O403" s="167">
        <f>ROUND(E403*N403,2)</f>
        <v>0</v>
      </c>
      <c r="P403" s="167">
        <v>0</v>
      </c>
      <c r="Q403" s="167">
        <f>ROUND(E403*P403,2)</f>
        <v>0</v>
      </c>
      <c r="R403" s="169" t="s">
        <v>419</v>
      </c>
      <c r="S403" s="169" t="s">
        <v>234</v>
      </c>
      <c r="T403" s="170" t="s">
        <v>234</v>
      </c>
      <c r="U403" s="152">
        <v>1</v>
      </c>
      <c r="V403" s="152">
        <f>ROUND(E403*U403,2)</f>
        <v>1250</v>
      </c>
      <c r="W403" s="152"/>
      <c r="X403" s="152" t="s">
        <v>143</v>
      </c>
      <c r="Y403" s="152" t="s">
        <v>236</v>
      </c>
      <c r="Z403" s="141"/>
      <c r="AA403" s="141"/>
      <c r="AB403" s="141"/>
      <c r="AC403" s="141"/>
      <c r="AD403" s="141"/>
      <c r="AE403" s="141"/>
      <c r="AF403" s="141"/>
      <c r="AG403" s="141" t="s">
        <v>420</v>
      </c>
      <c r="AH403" s="141"/>
      <c r="AI403" s="141"/>
      <c r="AJ403" s="141"/>
      <c r="AK403" s="141"/>
      <c r="AL403" s="141"/>
      <c r="AM403" s="141"/>
      <c r="AN403" s="141"/>
      <c r="AO403" s="141"/>
      <c r="AP403" s="141"/>
      <c r="AQ403" s="141"/>
      <c r="AR403" s="141"/>
      <c r="AS403" s="141"/>
      <c r="AT403" s="141"/>
      <c r="AU403" s="141"/>
      <c r="AV403" s="141"/>
      <c r="AW403" s="141"/>
      <c r="AX403" s="141"/>
      <c r="AY403" s="141"/>
      <c r="AZ403" s="141"/>
      <c r="BA403" s="141"/>
      <c r="BB403" s="141"/>
      <c r="BC403" s="141"/>
      <c r="BD403" s="141"/>
      <c r="BE403" s="141"/>
      <c r="BF403" s="141"/>
      <c r="BG403" s="141"/>
      <c r="BH403" s="141"/>
    </row>
    <row r="404" spans="1:60" outlineLevel="2" x14ac:dyDescent="0.2">
      <c r="A404" s="148"/>
      <c r="B404" s="149"/>
      <c r="C404" s="182" t="s">
        <v>1559</v>
      </c>
      <c r="D404" s="154"/>
      <c r="E404" s="155">
        <v>1250</v>
      </c>
      <c r="F404" s="152"/>
      <c r="G404" s="152"/>
      <c r="H404" s="152"/>
      <c r="I404" s="152"/>
      <c r="J404" s="152"/>
      <c r="K404" s="152"/>
      <c r="L404" s="152"/>
      <c r="M404" s="152"/>
      <c r="N404" s="151"/>
      <c r="O404" s="151"/>
      <c r="P404" s="151"/>
      <c r="Q404" s="151"/>
      <c r="R404" s="152"/>
      <c r="S404" s="152"/>
      <c r="T404" s="152"/>
      <c r="U404" s="152"/>
      <c r="V404" s="152"/>
      <c r="W404" s="152"/>
      <c r="X404" s="152"/>
      <c r="Y404" s="152"/>
      <c r="Z404" s="141"/>
      <c r="AA404" s="141"/>
      <c r="AB404" s="141"/>
      <c r="AC404" s="141"/>
      <c r="AD404" s="141"/>
      <c r="AE404" s="141"/>
      <c r="AF404" s="141"/>
      <c r="AG404" s="141" t="s">
        <v>241</v>
      </c>
      <c r="AH404" s="141">
        <v>0</v>
      </c>
      <c r="AI404" s="141"/>
      <c r="AJ404" s="141"/>
      <c r="AK404" s="141"/>
      <c r="AL404" s="141"/>
      <c r="AM404" s="141"/>
      <c r="AN404" s="141"/>
      <c r="AO404" s="141"/>
      <c r="AP404" s="141"/>
      <c r="AQ404" s="141"/>
      <c r="AR404" s="141"/>
      <c r="AS404" s="141"/>
      <c r="AT404" s="141"/>
      <c r="AU404" s="141"/>
      <c r="AV404" s="141"/>
      <c r="AW404" s="141"/>
      <c r="AX404" s="141"/>
      <c r="AY404" s="141"/>
      <c r="AZ404" s="141"/>
      <c r="BA404" s="141"/>
      <c r="BB404" s="141"/>
      <c r="BC404" s="141"/>
      <c r="BD404" s="141"/>
      <c r="BE404" s="141"/>
      <c r="BF404" s="141"/>
      <c r="BG404" s="141"/>
      <c r="BH404" s="141"/>
    </row>
    <row r="405" spans="1:60" x14ac:dyDescent="0.2">
      <c r="A405" s="157" t="s">
        <v>228</v>
      </c>
      <c r="B405" s="158" t="s">
        <v>146</v>
      </c>
      <c r="C405" s="180" t="s">
        <v>147</v>
      </c>
      <c r="D405" s="159"/>
      <c r="E405" s="160"/>
      <c r="F405" s="161"/>
      <c r="G405" s="161">
        <f>SUMIF(AG406:AG434,"&lt;&gt;NOR",G406:G434)</f>
        <v>0</v>
      </c>
      <c r="H405" s="161"/>
      <c r="I405" s="161">
        <f>SUM(I406:I434)</f>
        <v>0</v>
      </c>
      <c r="J405" s="161"/>
      <c r="K405" s="161">
        <f>SUM(K406:K434)</f>
        <v>0</v>
      </c>
      <c r="L405" s="161"/>
      <c r="M405" s="161">
        <f>SUM(M406:M434)</f>
        <v>0</v>
      </c>
      <c r="N405" s="160"/>
      <c r="O405" s="160">
        <f>SUM(O406:O434)</f>
        <v>467.96999999999997</v>
      </c>
      <c r="P405" s="160"/>
      <c r="Q405" s="160">
        <f>SUM(Q406:Q434)</f>
        <v>0</v>
      </c>
      <c r="R405" s="161"/>
      <c r="S405" s="161"/>
      <c r="T405" s="162"/>
      <c r="U405" s="156"/>
      <c r="V405" s="156">
        <f>SUM(V406:V434)</f>
        <v>824.93999999999994</v>
      </c>
      <c r="W405" s="156"/>
      <c r="X405" s="156"/>
      <c r="Y405" s="156"/>
      <c r="AG405" t="s">
        <v>229</v>
      </c>
    </row>
    <row r="406" spans="1:60" outlineLevel="1" x14ac:dyDescent="0.2">
      <c r="A406" s="164">
        <v>52</v>
      </c>
      <c r="B406" s="165" t="s">
        <v>1396</v>
      </c>
      <c r="C406" s="181" t="s">
        <v>1397</v>
      </c>
      <c r="D406" s="166" t="s">
        <v>244</v>
      </c>
      <c r="E406" s="167">
        <v>2</v>
      </c>
      <c r="F406" s="168"/>
      <c r="G406" s="169">
        <f>ROUND(E406*F406,2)</f>
        <v>0</v>
      </c>
      <c r="H406" s="168"/>
      <c r="I406" s="169">
        <f>ROUND(E406*H406,2)</f>
        <v>0</v>
      </c>
      <c r="J406" s="168"/>
      <c r="K406" s="169">
        <f>ROUND(E406*J406,2)</f>
        <v>0</v>
      </c>
      <c r="L406" s="169">
        <v>21</v>
      </c>
      <c r="M406" s="169">
        <f>G406*(1+L406/100)</f>
        <v>0</v>
      </c>
      <c r="N406" s="167">
        <v>2.5249999999999999</v>
      </c>
      <c r="O406" s="167">
        <f>ROUND(E406*N406,2)</f>
        <v>5.05</v>
      </c>
      <c r="P406" s="167">
        <v>0</v>
      </c>
      <c r="Q406" s="167">
        <f>ROUND(E406*P406,2)</f>
        <v>0</v>
      </c>
      <c r="R406" s="169" t="s">
        <v>383</v>
      </c>
      <c r="S406" s="169" t="s">
        <v>234</v>
      </c>
      <c r="T406" s="170" t="s">
        <v>234</v>
      </c>
      <c r="U406" s="152">
        <v>0.47699999999999998</v>
      </c>
      <c r="V406" s="152">
        <f>ROUND(E406*U406,2)</f>
        <v>0.95</v>
      </c>
      <c r="W406" s="152"/>
      <c r="X406" s="152" t="s">
        <v>285</v>
      </c>
      <c r="Y406" s="152" t="s">
        <v>236</v>
      </c>
      <c r="Z406" s="141"/>
      <c r="AA406" s="141"/>
      <c r="AB406" s="141"/>
      <c r="AC406" s="141"/>
      <c r="AD406" s="141"/>
      <c r="AE406" s="141"/>
      <c r="AF406" s="141"/>
      <c r="AG406" s="141" t="s">
        <v>286</v>
      </c>
      <c r="AH406" s="141"/>
      <c r="AI406" s="141"/>
      <c r="AJ406" s="141"/>
      <c r="AK406" s="141"/>
      <c r="AL406" s="141"/>
      <c r="AM406" s="141"/>
      <c r="AN406" s="141"/>
      <c r="AO406" s="141"/>
      <c r="AP406" s="141"/>
      <c r="AQ406" s="141"/>
      <c r="AR406" s="141"/>
      <c r="AS406" s="141"/>
      <c r="AT406" s="141"/>
      <c r="AU406" s="141"/>
      <c r="AV406" s="141"/>
      <c r="AW406" s="141"/>
      <c r="AX406" s="141"/>
      <c r="AY406" s="141"/>
      <c r="AZ406" s="141"/>
      <c r="BA406" s="141"/>
      <c r="BB406" s="141"/>
      <c r="BC406" s="141"/>
      <c r="BD406" s="141"/>
      <c r="BE406" s="141"/>
      <c r="BF406" s="141"/>
      <c r="BG406" s="141"/>
      <c r="BH406" s="141"/>
    </row>
    <row r="407" spans="1:60" outlineLevel="2" x14ac:dyDescent="0.2">
      <c r="A407" s="148"/>
      <c r="B407" s="149"/>
      <c r="C407" s="182" t="s">
        <v>325</v>
      </c>
      <c r="D407" s="154"/>
      <c r="E407" s="155"/>
      <c r="F407" s="152"/>
      <c r="G407" s="152"/>
      <c r="H407" s="152"/>
      <c r="I407" s="152"/>
      <c r="J407" s="152"/>
      <c r="K407" s="152"/>
      <c r="L407" s="152"/>
      <c r="M407" s="152"/>
      <c r="N407" s="151"/>
      <c r="O407" s="151"/>
      <c r="P407" s="151"/>
      <c r="Q407" s="151"/>
      <c r="R407" s="152"/>
      <c r="S407" s="152"/>
      <c r="T407" s="152"/>
      <c r="U407" s="152"/>
      <c r="V407" s="152"/>
      <c r="W407" s="152"/>
      <c r="X407" s="152"/>
      <c r="Y407" s="152"/>
      <c r="Z407" s="141"/>
      <c r="AA407" s="141"/>
      <c r="AB407" s="141"/>
      <c r="AC407" s="141"/>
      <c r="AD407" s="141"/>
      <c r="AE407" s="141"/>
      <c r="AF407" s="141"/>
      <c r="AG407" s="141" t="s">
        <v>241</v>
      </c>
      <c r="AH407" s="141">
        <v>0</v>
      </c>
      <c r="AI407" s="141"/>
      <c r="AJ407" s="141"/>
      <c r="AK407" s="141"/>
      <c r="AL407" s="141"/>
      <c r="AM407" s="141"/>
      <c r="AN407" s="141"/>
      <c r="AO407" s="141"/>
      <c r="AP407" s="141"/>
      <c r="AQ407" s="141"/>
      <c r="AR407" s="141"/>
      <c r="AS407" s="141"/>
      <c r="AT407" s="141"/>
      <c r="AU407" s="141"/>
      <c r="AV407" s="141"/>
      <c r="AW407" s="141"/>
      <c r="AX407" s="141"/>
      <c r="AY407" s="141"/>
      <c r="AZ407" s="141"/>
      <c r="BA407" s="141"/>
      <c r="BB407" s="141"/>
      <c r="BC407" s="141"/>
      <c r="BD407" s="141"/>
      <c r="BE407" s="141"/>
      <c r="BF407" s="141"/>
      <c r="BG407" s="141"/>
      <c r="BH407" s="141"/>
    </row>
    <row r="408" spans="1:60" outlineLevel="3" x14ac:dyDescent="0.2">
      <c r="A408" s="148"/>
      <c r="B408" s="149"/>
      <c r="C408" s="182" t="s">
        <v>1560</v>
      </c>
      <c r="D408" s="154"/>
      <c r="E408" s="155"/>
      <c r="F408" s="152"/>
      <c r="G408" s="152"/>
      <c r="H408" s="152"/>
      <c r="I408" s="152"/>
      <c r="J408" s="152"/>
      <c r="K408" s="152"/>
      <c r="L408" s="152"/>
      <c r="M408" s="152"/>
      <c r="N408" s="151"/>
      <c r="O408" s="151"/>
      <c r="P408" s="151"/>
      <c r="Q408" s="151"/>
      <c r="R408" s="152"/>
      <c r="S408" s="152"/>
      <c r="T408" s="152"/>
      <c r="U408" s="152"/>
      <c r="V408" s="152"/>
      <c r="W408" s="152"/>
      <c r="X408" s="152"/>
      <c r="Y408" s="152"/>
      <c r="Z408" s="141"/>
      <c r="AA408" s="141"/>
      <c r="AB408" s="141"/>
      <c r="AC408" s="141"/>
      <c r="AD408" s="141"/>
      <c r="AE408" s="141"/>
      <c r="AF408" s="141"/>
      <c r="AG408" s="141" t="s">
        <v>241</v>
      </c>
      <c r="AH408" s="141">
        <v>0</v>
      </c>
      <c r="AI408" s="141"/>
      <c r="AJ408" s="141"/>
      <c r="AK408" s="141"/>
      <c r="AL408" s="141"/>
      <c r="AM408" s="141"/>
      <c r="AN408" s="141"/>
      <c r="AO408" s="141"/>
      <c r="AP408" s="141"/>
      <c r="AQ408" s="141"/>
      <c r="AR408" s="141"/>
      <c r="AS408" s="141"/>
      <c r="AT408" s="141"/>
      <c r="AU408" s="141"/>
      <c r="AV408" s="141"/>
      <c r="AW408" s="141"/>
      <c r="AX408" s="141"/>
      <c r="AY408" s="141"/>
      <c r="AZ408" s="141"/>
      <c r="BA408" s="141"/>
      <c r="BB408" s="141"/>
      <c r="BC408" s="141"/>
      <c r="BD408" s="141"/>
      <c r="BE408" s="141"/>
      <c r="BF408" s="141"/>
      <c r="BG408" s="141"/>
      <c r="BH408" s="141"/>
    </row>
    <row r="409" spans="1:60" outlineLevel="3" x14ac:dyDescent="0.2">
      <c r="A409" s="148"/>
      <c r="B409" s="149"/>
      <c r="C409" s="182" t="s">
        <v>1561</v>
      </c>
      <c r="D409" s="154"/>
      <c r="E409" s="155">
        <v>2</v>
      </c>
      <c r="F409" s="152"/>
      <c r="G409" s="152"/>
      <c r="H409" s="152"/>
      <c r="I409" s="152"/>
      <c r="J409" s="152"/>
      <c r="K409" s="152"/>
      <c r="L409" s="152"/>
      <c r="M409" s="152"/>
      <c r="N409" s="151"/>
      <c r="O409" s="151"/>
      <c r="P409" s="151"/>
      <c r="Q409" s="151"/>
      <c r="R409" s="152"/>
      <c r="S409" s="152"/>
      <c r="T409" s="152"/>
      <c r="U409" s="152"/>
      <c r="V409" s="152"/>
      <c r="W409" s="152"/>
      <c r="X409" s="152"/>
      <c r="Y409" s="152"/>
      <c r="Z409" s="141"/>
      <c r="AA409" s="141"/>
      <c r="AB409" s="141"/>
      <c r="AC409" s="141"/>
      <c r="AD409" s="141"/>
      <c r="AE409" s="141"/>
      <c r="AF409" s="141"/>
      <c r="AG409" s="141" t="s">
        <v>241</v>
      </c>
      <c r="AH409" s="141">
        <v>0</v>
      </c>
      <c r="AI409" s="141"/>
      <c r="AJ409" s="141"/>
      <c r="AK409" s="141"/>
      <c r="AL409" s="141"/>
      <c r="AM409" s="141"/>
      <c r="AN409" s="141"/>
      <c r="AO409" s="141"/>
      <c r="AP409" s="141"/>
      <c r="AQ409" s="141"/>
      <c r="AR409" s="141"/>
      <c r="AS409" s="141"/>
      <c r="AT409" s="141"/>
      <c r="AU409" s="141"/>
      <c r="AV409" s="141"/>
      <c r="AW409" s="141"/>
      <c r="AX409" s="141"/>
      <c r="AY409" s="141"/>
      <c r="AZ409" s="141"/>
      <c r="BA409" s="141"/>
      <c r="BB409" s="141"/>
      <c r="BC409" s="141"/>
      <c r="BD409" s="141"/>
      <c r="BE409" s="141"/>
      <c r="BF409" s="141"/>
      <c r="BG409" s="141"/>
      <c r="BH409" s="141"/>
    </row>
    <row r="410" spans="1:60" outlineLevel="1" x14ac:dyDescent="0.2">
      <c r="A410" s="164">
        <v>53</v>
      </c>
      <c r="B410" s="165" t="s">
        <v>1401</v>
      </c>
      <c r="C410" s="181" t="s">
        <v>1402</v>
      </c>
      <c r="D410" s="166" t="s">
        <v>244</v>
      </c>
      <c r="E410" s="167">
        <v>12.8</v>
      </c>
      <c r="F410" s="168"/>
      <c r="G410" s="169">
        <f>ROUND(E410*F410,2)</f>
        <v>0</v>
      </c>
      <c r="H410" s="168"/>
      <c r="I410" s="169">
        <f>ROUND(E410*H410,2)</f>
        <v>0</v>
      </c>
      <c r="J410" s="168"/>
      <c r="K410" s="169">
        <f>ROUND(E410*J410,2)</f>
        <v>0</v>
      </c>
      <c r="L410" s="169">
        <v>21</v>
      </c>
      <c r="M410" s="169">
        <f>G410*(1+L410/100)</f>
        <v>0</v>
      </c>
      <c r="N410" s="167">
        <v>2.5249999999999999</v>
      </c>
      <c r="O410" s="167">
        <f>ROUND(E410*N410,2)</f>
        <v>32.32</v>
      </c>
      <c r="P410" s="167">
        <v>0</v>
      </c>
      <c r="Q410" s="167">
        <f>ROUND(E410*P410,2)</f>
        <v>0</v>
      </c>
      <c r="R410" s="169" t="s">
        <v>383</v>
      </c>
      <c r="S410" s="169" t="s">
        <v>234</v>
      </c>
      <c r="T410" s="170" t="s">
        <v>234</v>
      </c>
      <c r="U410" s="152">
        <v>0.48</v>
      </c>
      <c r="V410" s="152">
        <f>ROUND(E410*U410,2)</f>
        <v>6.14</v>
      </c>
      <c r="W410" s="152"/>
      <c r="X410" s="152" t="s">
        <v>285</v>
      </c>
      <c r="Y410" s="152" t="s">
        <v>236</v>
      </c>
      <c r="Z410" s="141"/>
      <c r="AA410" s="141"/>
      <c r="AB410" s="141"/>
      <c r="AC410" s="141"/>
      <c r="AD410" s="141"/>
      <c r="AE410" s="141"/>
      <c r="AF410" s="141"/>
      <c r="AG410" s="141" t="s">
        <v>286</v>
      </c>
      <c r="AH410" s="141"/>
      <c r="AI410" s="141"/>
      <c r="AJ410" s="141"/>
      <c r="AK410" s="141"/>
      <c r="AL410" s="141"/>
      <c r="AM410" s="141"/>
      <c r="AN410" s="141"/>
      <c r="AO410" s="141"/>
      <c r="AP410" s="141"/>
      <c r="AQ410" s="141"/>
      <c r="AR410" s="141"/>
      <c r="AS410" s="141"/>
      <c r="AT410" s="141"/>
      <c r="AU410" s="141"/>
      <c r="AV410" s="141"/>
      <c r="AW410" s="141"/>
      <c r="AX410" s="141"/>
      <c r="AY410" s="141"/>
      <c r="AZ410" s="141"/>
      <c r="BA410" s="141"/>
      <c r="BB410" s="141"/>
      <c r="BC410" s="141"/>
      <c r="BD410" s="141"/>
      <c r="BE410" s="141"/>
      <c r="BF410" s="141"/>
      <c r="BG410" s="141"/>
      <c r="BH410" s="141"/>
    </row>
    <row r="411" spans="1:60" outlineLevel="2" x14ac:dyDescent="0.2">
      <c r="A411" s="148"/>
      <c r="B411" s="149"/>
      <c r="C411" s="265" t="s">
        <v>1403</v>
      </c>
      <c r="D411" s="266"/>
      <c r="E411" s="266"/>
      <c r="F411" s="266"/>
      <c r="G411" s="266"/>
      <c r="H411" s="152"/>
      <c r="I411" s="152"/>
      <c r="J411" s="152"/>
      <c r="K411" s="152"/>
      <c r="L411" s="152"/>
      <c r="M411" s="152"/>
      <c r="N411" s="151"/>
      <c r="O411" s="151"/>
      <c r="P411" s="151"/>
      <c r="Q411" s="151"/>
      <c r="R411" s="152"/>
      <c r="S411" s="152"/>
      <c r="T411" s="152"/>
      <c r="U411" s="152"/>
      <c r="V411" s="152"/>
      <c r="W411" s="152"/>
      <c r="X411" s="152"/>
      <c r="Y411" s="152"/>
      <c r="Z411" s="141"/>
      <c r="AA411" s="141"/>
      <c r="AB411" s="141"/>
      <c r="AC411" s="141"/>
      <c r="AD411" s="141"/>
      <c r="AE411" s="141"/>
      <c r="AF411" s="141"/>
      <c r="AG411" s="141" t="s">
        <v>239</v>
      </c>
      <c r="AH411" s="141"/>
      <c r="AI411" s="141"/>
      <c r="AJ411" s="141"/>
      <c r="AK411" s="141"/>
      <c r="AL411" s="141"/>
      <c r="AM411" s="141"/>
      <c r="AN411" s="141"/>
      <c r="AO411" s="141"/>
      <c r="AP411" s="141"/>
      <c r="AQ411" s="141"/>
      <c r="AR411" s="141"/>
      <c r="AS411" s="141"/>
      <c r="AT411" s="141"/>
      <c r="AU411" s="141"/>
      <c r="AV411" s="141"/>
      <c r="AW411" s="141"/>
      <c r="AX411" s="141"/>
      <c r="AY411" s="141"/>
      <c r="AZ411" s="141"/>
      <c r="BA411" s="141"/>
      <c r="BB411" s="141"/>
      <c r="BC411" s="141"/>
      <c r="BD411" s="141"/>
      <c r="BE411" s="141"/>
      <c r="BF411" s="141"/>
      <c r="BG411" s="141"/>
      <c r="BH411" s="141"/>
    </row>
    <row r="412" spans="1:60" outlineLevel="2" x14ac:dyDescent="0.2">
      <c r="A412" s="148"/>
      <c r="B412" s="149"/>
      <c r="C412" s="182" t="s">
        <v>1560</v>
      </c>
      <c r="D412" s="154"/>
      <c r="E412" s="155"/>
      <c r="F412" s="152"/>
      <c r="G412" s="152"/>
      <c r="H412" s="152"/>
      <c r="I412" s="152"/>
      <c r="J412" s="152"/>
      <c r="K412" s="152"/>
      <c r="L412" s="152"/>
      <c r="M412" s="152"/>
      <c r="N412" s="151"/>
      <c r="O412" s="151"/>
      <c r="P412" s="151"/>
      <c r="Q412" s="151"/>
      <c r="R412" s="152"/>
      <c r="S412" s="152"/>
      <c r="T412" s="152"/>
      <c r="U412" s="152"/>
      <c r="V412" s="152"/>
      <c r="W412" s="152"/>
      <c r="X412" s="152"/>
      <c r="Y412" s="152"/>
      <c r="Z412" s="141"/>
      <c r="AA412" s="141"/>
      <c r="AB412" s="141"/>
      <c r="AC412" s="141"/>
      <c r="AD412" s="141"/>
      <c r="AE412" s="141"/>
      <c r="AF412" s="141"/>
      <c r="AG412" s="141" t="s">
        <v>241</v>
      </c>
      <c r="AH412" s="141">
        <v>0</v>
      </c>
      <c r="AI412" s="141"/>
      <c r="AJ412" s="141"/>
      <c r="AK412" s="141"/>
      <c r="AL412" s="141"/>
      <c r="AM412" s="141"/>
      <c r="AN412" s="141"/>
      <c r="AO412" s="141"/>
      <c r="AP412" s="141"/>
      <c r="AQ412" s="141"/>
      <c r="AR412" s="141"/>
      <c r="AS412" s="141"/>
      <c r="AT412" s="141"/>
      <c r="AU412" s="141"/>
      <c r="AV412" s="141"/>
      <c r="AW412" s="141"/>
      <c r="AX412" s="141"/>
      <c r="AY412" s="141"/>
      <c r="AZ412" s="141"/>
      <c r="BA412" s="141"/>
      <c r="BB412" s="141"/>
      <c r="BC412" s="141"/>
      <c r="BD412" s="141"/>
      <c r="BE412" s="141"/>
      <c r="BF412" s="141"/>
      <c r="BG412" s="141"/>
      <c r="BH412" s="141"/>
    </row>
    <row r="413" spans="1:60" outlineLevel="3" x14ac:dyDescent="0.2">
      <c r="A413" s="148"/>
      <c r="B413" s="149"/>
      <c r="C413" s="182" t="s">
        <v>1562</v>
      </c>
      <c r="D413" s="154"/>
      <c r="E413" s="155">
        <v>12.8</v>
      </c>
      <c r="F413" s="152"/>
      <c r="G413" s="152"/>
      <c r="H413" s="152"/>
      <c r="I413" s="152"/>
      <c r="J413" s="152"/>
      <c r="K413" s="152"/>
      <c r="L413" s="152"/>
      <c r="M413" s="152"/>
      <c r="N413" s="151"/>
      <c r="O413" s="151"/>
      <c r="P413" s="151"/>
      <c r="Q413" s="151"/>
      <c r="R413" s="152"/>
      <c r="S413" s="152"/>
      <c r="T413" s="152"/>
      <c r="U413" s="152"/>
      <c r="V413" s="152"/>
      <c r="W413" s="152"/>
      <c r="X413" s="152"/>
      <c r="Y413" s="152"/>
      <c r="Z413" s="141"/>
      <c r="AA413" s="141"/>
      <c r="AB413" s="141"/>
      <c r="AC413" s="141"/>
      <c r="AD413" s="141"/>
      <c r="AE413" s="141"/>
      <c r="AF413" s="141"/>
      <c r="AG413" s="141" t="s">
        <v>241</v>
      </c>
      <c r="AH413" s="141">
        <v>0</v>
      </c>
      <c r="AI413" s="141"/>
      <c r="AJ413" s="141"/>
      <c r="AK413" s="141"/>
      <c r="AL413" s="141"/>
      <c r="AM413" s="141"/>
      <c r="AN413" s="141"/>
      <c r="AO413" s="141"/>
      <c r="AP413" s="141"/>
      <c r="AQ413" s="141"/>
      <c r="AR413" s="141"/>
      <c r="AS413" s="141"/>
      <c r="AT413" s="141"/>
      <c r="AU413" s="141"/>
      <c r="AV413" s="141"/>
      <c r="AW413" s="141"/>
      <c r="AX413" s="141"/>
      <c r="AY413" s="141"/>
      <c r="AZ413" s="141"/>
      <c r="BA413" s="141"/>
      <c r="BB413" s="141"/>
      <c r="BC413" s="141"/>
      <c r="BD413" s="141"/>
      <c r="BE413" s="141"/>
      <c r="BF413" s="141"/>
      <c r="BG413" s="141"/>
      <c r="BH413" s="141"/>
    </row>
    <row r="414" spans="1:60" outlineLevel="1" x14ac:dyDescent="0.2">
      <c r="A414" s="164">
        <v>54</v>
      </c>
      <c r="B414" s="165" t="s">
        <v>1407</v>
      </c>
      <c r="C414" s="181" t="s">
        <v>1408</v>
      </c>
      <c r="D414" s="166" t="s">
        <v>283</v>
      </c>
      <c r="E414" s="167">
        <v>64</v>
      </c>
      <c r="F414" s="168"/>
      <c r="G414" s="169">
        <f>ROUND(E414*F414,2)</f>
        <v>0</v>
      </c>
      <c r="H414" s="168"/>
      <c r="I414" s="169">
        <f>ROUND(E414*H414,2)</f>
        <v>0</v>
      </c>
      <c r="J414" s="168"/>
      <c r="K414" s="169">
        <f>ROUND(E414*J414,2)</f>
        <v>0</v>
      </c>
      <c r="L414" s="169">
        <v>21</v>
      </c>
      <c r="M414" s="169">
        <f>G414*(1+L414/100)</f>
        <v>0</v>
      </c>
      <c r="N414" s="167">
        <v>3.9190000000000003E-2</v>
      </c>
      <c r="O414" s="167">
        <f>ROUND(E414*N414,2)</f>
        <v>2.5099999999999998</v>
      </c>
      <c r="P414" s="167">
        <v>0</v>
      </c>
      <c r="Q414" s="167">
        <f>ROUND(E414*P414,2)</f>
        <v>0</v>
      </c>
      <c r="R414" s="169" t="s">
        <v>383</v>
      </c>
      <c r="S414" s="169" t="s">
        <v>234</v>
      </c>
      <c r="T414" s="170" t="s">
        <v>234</v>
      </c>
      <c r="U414" s="152">
        <v>1.05</v>
      </c>
      <c r="V414" s="152">
        <f>ROUND(E414*U414,2)</f>
        <v>67.2</v>
      </c>
      <c r="W414" s="152"/>
      <c r="X414" s="152" t="s">
        <v>285</v>
      </c>
      <c r="Y414" s="152" t="s">
        <v>236</v>
      </c>
      <c r="Z414" s="141"/>
      <c r="AA414" s="141"/>
      <c r="AB414" s="141"/>
      <c r="AC414" s="141"/>
      <c r="AD414" s="141"/>
      <c r="AE414" s="141"/>
      <c r="AF414" s="141"/>
      <c r="AG414" s="141" t="s">
        <v>286</v>
      </c>
      <c r="AH414" s="141"/>
      <c r="AI414" s="141"/>
      <c r="AJ414" s="141"/>
      <c r="AK414" s="141"/>
      <c r="AL414" s="141"/>
      <c r="AM414" s="141"/>
      <c r="AN414" s="141"/>
      <c r="AO414" s="141"/>
      <c r="AP414" s="141"/>
      <c r="AQ414" s="141"/>
      <c r="AR414" s="141"/>
      <c r="AS414" s="141"/>
      <c r="AT414" s="141"/>
      <c r="AU414" s="141"/>
      <c r="AV414" s="141"/>
      <c r="AW414" s="141"/>
      <c r="AX414" s="141"/>
      <c r="AY414" s="141"/>
      <c r="AZ414" s="141"/>
      <c r="BA414" s="141"/>
      <c r="BB414" s="141"/>
      <c r="BC414" s="141"/>
      <c r="BD414" s="141"/>
      <c r="BE414" s="141"/>
      <c r="BF414" s="141"/>
      <c r="BG414" s="141"/>
      <c r="BH414" s="141"/>
    </row>
    <row r="415" spans="1:60" ht="22.5" outlineLevel="2" x14ac:dyDescent="0.2">
      <c r="A415" s="148"/>
      <c r="B415" s="149"/>
      <c r="C415" s="265" t="s">
        <v>1409</v>
      </c>
      <c r="D415" s="266"/>
      <c r="E415" s="266"/>
      <c r="F415" s="266"/>
      <c r="G415" s="266"/>
      <c r="H415" s="152"/>
      <c r="I415" s="152"/>
      <c r="J415" s="152"/>
      <c r="K415" s="152"/>
      <c r="L415" s="152"/>
      <c r="M415" s="152"/>
      <c r="N415" s="151"/>
      <c r="O415" s="151"/>
      <c r="P415" s="151"/>
      <c r="Q415" s="151"/>
      <c r="R415" s="152"/>
      <c r="S415" s="152"/>
      <c r="T415" s="152"/>
      <c r="U415" s="152"/>
      <c r="V415" s="152"/>
      <c r="W415" s="152"/>
      <c r="X415" s="152"/>
      <c r="Y415" s="152"/>
      <c r="Z415" s="141"/>
      <c r="AA415" s="141"/>
      <c r="AB415" s="141"/>
      <c r="AC415" s="141"/>
      <c r="AD415" s="141"/>
      <c r="AE415" s="141"/>
      <c r="AF415" s="141"/>
      <c r="AG415" s="141" t="s">
        <v>239</v>
      </c>
      <c r="AH415" s="141"/>
      <c r="AI415" s="141"/>
      <c r="AJ415" s="141"/>
      <c r="AK415" s="141"/>
      <c r="AL415" s="141"/>
      <c r="AM415" s="141"/>
      <c r="AN415" s="141"/>
      <c r="AO415" s="141"/>
      <c r="AP415" s="141"/>
      <c r="AQ415" s="141"/>
      <c r="AR415" s="141"/>
      <c r="AS415" s="141"/>
      <c r="AT415" s="141"/>
      <c r="AU415" s="141"/>
      <c r="AV415" s="141"/>
      <c r="AW415" s="141"/>
      <c r="AX415" s="141"/>
      <c r="AY415" s="141"/>
      <c r="AZ415" s="141"/>
      <c r="BA415" s="171" t="str">
        <f>C415</f>
        <v>bednění svislé nebo šikmé (odkloněné), půdorysně přímé nebo zalomené, stěn základových patek ve volných nebo zapažených jámách, rýhách, šachtách, včetně případných vzpěr,</v>
      </c>
      <c r="BB415" s="141"/>
      <c r="BC415" s="141"/>
      <c r="BD415" s="141"/>
      <c r="BE415" s="141"/>
      <c r="BF415" s="141"/>
      <c r="BG415" s="141"/>
      <c r="BH415" s="141"/>
    </row>
    <row r="416" spans="1:60" outlineLevel="2" x14ac:dyDescent="0.2">
      <c r="A416" s="148"/>
      <c r="B416" s="149"/>
      <c r="C416" s="182" t="s">
        <v>1560</v>
      </c>
      <c r="D416" s="154"/>
      <c r="E416" s="155"/>
      <c r="F416" s="152"/>
      <c r="G416" s="152"/>
      <c r="H416" s="152"/>
      <c r="I416" s="152"/>
      <c r="J416" s="152"/>
      <c r="K416" s="152"/>
      <c r="L416" s="152"/>
      <c r="M416" s="152"/>
      <c r="N416" s="151"/>
      <c r="O416" s="151"/>
      <c r="P416" s="151"/>
      <c r="Q416" s="151"/>
      <c r="R416" s="152"/>
      <c r="S416" s="152"/>
      <c r="T416" s="152"/>
      <c r="U416" s="152"/>
      <c r="V416" s="152"/>
      <c r="W416" s="152"/>
      <c r="X416" s="152"/>
      <c r="Y416" s="152"/>
      <c r="Z416" s="141"/>
      <c r="AA416" s="141"/>
      <c r="AB416" s="141"/>
      <c r="AC416" s="141"/>
      <c r="AD416" s="141"/>
      <c r="AE416" s="141"/>
      <c r="AF416" s="141"/>
      <c r="AG416" s="141" t="s">
        <v>241</v>
      </c>
      <c r="AH416" s="141">
        <v>0</v>
      </c>
      <c r="AI416" s="141"/>
      <c r="AJ416" s="141"/>
      <c r="AK416" s="141"/>
      <c r="AL416" s="141"/>
      <c r="AM416" s="141"/>
      <c r="AN416" s="141"/>
      <c r="AO416" s="141"/>
      <c r="AP416" s="141"/>
      <c r="AQ416" s="141"/>
      <c r="AR416" s="141"/>
      <c r="AS416" s="141"/>
      <c r="AT416" s="141"/>
      <c r="AU416" s="141"/>
      <c r="AV416" s="141"/>
      <c r="AW416" s="141"/>
      <c r="AX416" s="141"/>
      <c r="AY416" s="141"/>
      <c r="AZ416" s="141"/>
      <c r="BA416" s="141"/>
      <c r="BB416" s="141"/>
      <c r="BC416" s="141"/>
      <c r="BD416" s="141"/>
      <c r="BE416" s="141"/>
      <c r="BF416" s="141"/>
      <c r="BG416" s="141"/>
      <c r="BH416" s="141"/>
    </row>
    <row r="417" spans="1:60" outlineLevel="3" x14ac:dyDescent="0.2">
      <c r="A417" s="148"/>
      <c r="B417" s="149"/>
      <c r="C417" s="182" t="s">
        <v>1563</v>
      </c>
      <c r="D417" s="154"/>
      <c r="E417" s="155">
        <v>64</v>
      </c>
      <c r="F417" s="152"/>
      <c r="G417" s="152"/>
      <c r="H417" s="152"/>
      <c r="I417" s="152"/>
      <c r="J417" s="152"/>
      <c r="K417" s="152"/>
      <c r="L417" s="152"/>
      <c r="M417" s="152"/>
      <c r="N417" s="151"/>
      <c r="O417" s="151"/>
      <c r="P417" s="151"/>
      <c r="Q417" s="151"/>
      <c r="R417" s="152"/>
      <c r="S417" s="152"/>
      <c r="T417" s="152"/>
      <c r="U417" s="152"/>
      <c r="V417" s="152"/>
      <c r="W417" s="152"/>
      <c r="X417" s="152"/>
      <c r="Y417" s="152"/>
      <c r="Z417" s="141"/>
      <c r="AA417" s="141"/>
      <c r="AB417" s="141"/>
      <c r="AC417" s="141"/>
      <c r="AD417" s="141"/>
      <c r="AE417" s="141"/>
      <c r="AF417" s="141"/>
      <c r="AG417" s="141" t="s">
        <v>241</v>
      </c>
      <c r="AH417" s="141">
        <v>0</v>
      </c>
      <c r="AI417" s="141"/>
      <c r="AJ417" s="141"/>
      <c r="AK417" s="141"/>
      <c r="AL417" s="141"/>
      <c r="AM417" s="141"/>
      <c r="AN417" s="141"/>
      <c r="AO417" s="141"/>
      <c r="AP417" s="141"/>
      <c r="AQ417" s="141"/>
      <c r="AR417" s="141"/>
      <c r="AS417" s="141"/>
      <c r="AT417" s="141"/>
      <c r="AU417" s="141"/>
      <c r="AV417" s="141"/>
      <c r="AW417" s="141"/>
      <c r="AX417" s="141"/>
      <c r="AY417" s="141"/>
      <c r="AZ417" s="141"/>
      <c r="BA417" s="141"/>
      <c r="BB417" s="141"/>
      <c r="BC417" s="141"/>
      <c r="BD417" s="141"/>
      <c r="BE417" s="141"/>
      <c r="BF417" s="141"/>
      <c r="BG417" s="141"/>
      <c r="BH417" s="141"/>
    </row>
    <row r="418" spans="1:60" outlineLevel="1" x14ac:dyDescent="0.2">
      <c r="A418" s="164">
        <v>55</v>
      </c>
      <c r="B418" s="165" t="s">
        <v>1412</v>
      </c>
      <c r="C418" s="181" t="s">
        <v>1413</v>
      </c>
      <c r="D418" s="166" t="s">
        <v>283</v>
      </c>
      <c r="E418" s="167">
        <v>64</v>
      </c>
      <c r="F418" s="168"/>
      <c r="G418" s="169">
        <f>ROUND(E418*F418,2)</f>
        <v>0</v>
      </c>
      <c r="H418" s="168"/>
      <c r="I418" s="169">
        <f>ROUND(E418*H418,2)</f>
        <v>0</v>
      </c>
      <c r="J418" s="168"/>
      <c r="K418" s="169">
        <f>ROUND(E418*J418,2)</f>
        <v>0</v>
      </c>
      <c r="L418" s="169">
        <v>21</v>
      </c>
      <c r="M418" s="169">
        <f>G418*(1+L418/100)</f>
        <v>0</v>
      </c>
      <c r="N418" s="167">
        <v>0</v>
      </c>
      <c r="O418" s="167">
        <f>ROUND(E418*N418,2)</f>
        <v>0</v>
      </c>
      <c r="P418" s="167">
        <v>0</v>
      </c>
      <c r="Q418" s="167">
        <f>ROUND(E418*P418,2)</f>
        <v>0</v>
      </c>
      <c r="R418" s="169" t="s">
        <v>383</v>
      </c>
      <c r="S418" s="169" t="s">
        <v>234</v>
      </c>
      <c r="T418" s="170" t="s">
        <v>234</v>
      </c>
      <c r="U418" s="152">
        <v>0.32</v>
      </c>
      <c r="V418" s="152">
        <f>ROUND(E418*U418,2)</f>
        <v>20.48</v>
      </c>
      <c r="W418" s="152"/>
      <c r="X418" s="152" t="s">
        <v>285</v>
      </c>
      <c r="Y418" s="152" t="s">
        <v>236</v>
      </c>
      <c r="Z418" s="141"/>
      <c r="AA418" s="141"/>
      <c r="AB418" s="141"/>
      <c r="AC418" s="141"/>
      <c r="AD418" s="141"/>
      <c r="AE418" s="141"/>
      <c r="AF418" s="141"/>
      <c r="AG418" s="141" t="s">
        <v>286</v>
      </c>
      <c r="AH418" s="141"/>
      <c r="AI418" s="141"/>
      <c r="AJ418" s="141"/>
      <c r="AK418" s="141"/>
      <c r="AL418" s="141"/>
      <c r="AM418" s="141"/>
      <c r="AN418" s="141"/>
      <c r="AO418" s="141"/>
      <c r="AP418" s="141"/>
      <c r="AQ418" s="141"/>
      <c r="AR418" s="141"/>
      <c r="AS418" s="141"/>
      <c r="AT418" s="141"/>
      <c r="AU418" s="141"/>
      <c r="AV418" s="141"/>
      <c r="AW418" s="141"/>
      <c r="AX418" s="141"/>
      <c r="AY418" s="141"/>
      <c r="AZ418" s="141"/>
      <c r="BA418" s="141"/>
      <c r="BB418" s="141"/>
      <c r="BC418" s="141"/>
      <c r="BD418" s="141"/>
      <c r="BE418" s="141"/>
      <c r="BF418" s="141"/>
      <c r="BG418" s="141"/>
      <c r="BH418" s="141"/>
    </row>
    <row r="419" spans="1:60" ht="22.5" outlineLevel="2" x14ac:dyDescent="0.2">
      <c r="A419" s="148"/>
      <c r="B419" s="149"/>
      <c r="C419" s="265" t="s">
        <v>1409</v>
      </c>
      <c r="D419" s="266"/>
      <c r="E419" s="266"/>
      <c r="F419" s="266"/>
      <c r="G419" s="266"/>
      <c r="H419" s="152"/>
      <c r="I419" s="152"/>
      <c r="J419" s="152"/>
      <c r="K419" s="152"/>
      <c r="L419" s="152"/>
      <c r="M419" s="152"/>
      <c r="N419" s="151"/>
      <c r="O419" s="151"/>
      <c r="P419" s="151"/>
      <c r="Q419" s="151"/>
      <c r="R419" s="152"/>
      <c r="S419" s="152"/>
      <c r="T419" s="152"/>
      <c r="U419" s="152"/>
      <c r="V419" s="152"/>
      <c r="W419" s="152"/>
      <c r="X419" s="152"/>
      <c r="Y419" s="152"/>
      <c r="Z419" s="141"/>
      <c r="AA419" s="141"/>
      <c r="AB419" s="141"/>
      <c r="AC419" s="141"/>
      <c r="AD419" s="141"/>
      <c r="AE419" s="141"/>
      <c r="AF419" s="141"/>
      <c r="AG419" s="141" t="s">
        <v>239</v>
      </c>
      <c r="AH419" s="141"/>
      <c r="AI419" s="141"/>
      <c r="AJ419" s="141"/>
      <c r="AK419" s="141"/>
      <c r="AL419" s="141"/>
      <c r="AM419" s="141"/>
      <c r="AN419" s="141"/>
      <c r="AO419" s="141"/>
      <c r="AP419" s="141"/>
      <c r="AQ419" s="141"/>
      <c r="AR419" s="141"/>
      <c r="AS419" s="141"/>
      <c r="AT419" s="141"/>
      <c r="AU419" s="141"/>
      <c r="AV419" s="141"/>
      <c r="AW419" s="141"/>
      <c r="AX419" s="141"/>
      <c r="AY419" s="141"/>
      <c r="AZ419" s="141"/>
      <c r="BA419" s="171" t="str">
        <f>C419</f>
        <v>bednění svislé nebo šikmé (odkloněné), půdorysně přímé nebo zalomené, stěn základových patek ve volných nebo zapažených jámách, rýhách, šachtách, včetně případných vzpěr,</v>
      </c>
      <c r="BB419" s="141"/>
      <c r="BC419" s="141"/>
      <c r="BD419" s="141"/>
      <c r="BE419" s="141"/>
      <c r="BF419" s="141"/>
      <c r="BG419" s="141"/>
      <c r="BH419" s="141"/>
    </row>
    <row r="420" spans="1:60" outlineLevel="1" x14ac:dyDescent="0.2">
      <c r="A420" s="164">
        <v>56</v>
      </c>
      <c r="B420" s="165" t="s">
        <v>1414</v>
      </c>
      <c r="C420" s="181" t="s">
        <v>1415</v>
      </c>
      <c r="D420" s="166" t="s">
        <v>274</v>
      </c>
      <c r="E420" s="167">
        <v>1.92</v>
      </c>
      <c r="F420" s="168"/>
      <c r="G420" s="169">
        <f>ROUND(E420*F420,2)</f>
        <v>0</v>
      </c>
      <c r="H420" s="168"/>
      <c r="I420" s="169">
        <f>ROUND(E420*H420,2)</f>
        <v>0</v>
      </c>
      <c r="J420" s="168"/>
      <c r="K420" s="169">
        <f>ROUND(E420*J420,2)</f>
        <v>0</v>
      </c>
      <c r="L420" s="169">
        <v>21</v>
      </c>
      <c r="M420" s="169">
        <f>G420*(1+L420/100)</f>
        <v>0</v>
      </c>
      <c r="N420" s="167">
        <v>1.0249299999999999</v>
      </c>
      <c r="O420" s="167">
        <f>ROUND(E420*N420,2)</f>
        <v>1.97</v>
      </c>
      <c r="P420" s="167">
        <v>0</v>
      </c>
      <c r="Q420" s="167">
        <f>ROUND(E420*P420,2)</f>
        <v>0</v>
      </c>
      <c r="R420" s="169" t="s">
        <v>1416</v>
      </c>
      <c r="S420" s="169" t="s">
        <v>234</v>
      </c>
      <c r="T420" s="170" t="s">
        <v>234</v>
      </c>
      <c r="U420" s="152">
        <v>23.530999999999999</v>
      </c>
      <c r="V420" s="152">
        <f>ROUND(E420*U420,2)</f>
        <v>45.18</v>
      </c>
      <c r="W420" s="152"/>
      <c r="X420" s="152" t="s">
        <v>285</v>
      </c>
      <c r="Y420" s="152" t="s">
        <v>236</v>
      </c>
      <c r="Z420" s="141"/>
      <c r="AA420" s="141"/>
      <c r="AB420" s="141"/>
      <c r="AC420" s="141"/>
      <c r="AD420" s="141"/>
      <c r="AE420" s="141"/>
      <c r="AF420" s="141"/>
      <c r="AG420" s="141" t="s">
        <v>286</v>
      </c>
      <c r="AH420" s="141"/>
      <c r="AI420" s="141"/>
      <c r="AJ420" s="141"/>
      <c r="AK420" s="141"/>
      <c r="AL420" s="141"/>
      <c r="AM420" s="141"/>
      <c r="AN420" s="141"/>
      <c r="AO420" s="141"/>
      <c r="AP420" s="141"/>
      <c r="AQ420" s="141"/>
      <c r="AR420" s="141"/>
      <c r="AS420" s="141"/>
      <c r="AT420" s="141"/>
      <c r="AU420" s="141"/>
      <c r="AV420" s="141"/>
      <c r="AW420" s="141"/>
      <c r="AX420" s="141"/>
      <c r="AY420" s="141"/>
      <c r="AZ420" s="141"/>
      <c r="BA420" s="141"/>
      <c r="BB420" s="141"/>
      <c r="BC420" s="141"/>
      <c r="BD420" s="141"/>
      <c r="BE420" s="141"/>
      <c r="BF420" s="141"/>
      <c r="BG420" s="141"/>
      <c r="BH420" s="141"/>
    </row>
    <row r="421" spans="1:60" outlineLevel="2" x14ac:dyDescent="0.2">
      <c r="A421" s="148"/>
      <c r="B421" s="149"/>
      <c r="C421" s="182" t="s">
        <v>1560</v>
      </c>
      <c r="D421" s="154"/>
      <c r="E421" s="155"/>
      <c r="F421" s="152"/>
      <c r="G421" s="152"/>
      <c r="H421" s="152"/>
      <c r="I421" s="152"/>
      <c r="J421" s="152"/>
      <c r="K421" s="152"/>
      <c r="L421" s="152"/>
      <c r="M421" s="152"/>
      <c r="N421" s="151"/>
      <c r="O421" s="151"/>
      <c r="P421" s="151"/>
      <c r="Q421" s="151"/>
      <c r="R421" s="152"/>
      <c r="S421" s="152"/>
      <c r="T421" s="152"/>
      <c r="U421" s="152"/>
      <c r="V421" s="152"/>
      <c r="W421" s="152"/>
      <c r="X421" s="152"/>
      <c r="Y421" s="152"/>
      <c r="Z421" s="141"/>
      <c r="AA421" s="141"/>
      <c r="AB421" s="141"/>
      <c r="AC421" s="141"/>
      <c r="AD421" s="141"/>
      <c r="AE421" s="141"/>
      <c r="AF421" s="141"/>
      <c r="AG421" s="141" t="s">
        <v>241</v>
      </c>
      <c r="AH421" s="141">
        <v>0</v>
      </c>
      <c r="AI421" s="141"/>
      <c r="AJ421" s="141"/>
      <c r="AK421" s="141"/>
      <c r="AL421" s="141"/>
      <c r="AM421" s="141"/>
      <c r="AN421" s="141"/>
      <c r="AO421" s="141"/>
      <c r="AP421" s="141"/>
      <c r="AQ421" s="141"/>
      <c r="AR421" s="141"/>
      <c r="AS421" s="141"/>
      <c r="AT421" s="141"/>
      <c r="AU421" s="141"/>
      <c r="AV421" s="141"/>
      <c r="AW421" s="141"/>
      <c r="AX421" s="141"/>
      <c r="AY421" s="141"/>
      <c r="AZ421" s="141"/>
      <c r="BA421" s="141"/>
      <c r="BB421" s="141"/>
      <c r="BC421" s="141"/>
      <c r="BD421" s="141"/>
      <c r="BE421" s="141"/>
      <c r="BF421" s="141"/>
      <c r="BG421" s="141"/>
      <c r="BH421" s="141"/>
    </row>
    <row r="422" spans="1:60" ht="22.5" outlineLevel="3" x14ac:dyDescent="0.2">
      <c r="A422" s="148"/>
      <c r="B422" s="149"/>
      <c r="C422" s="182" t="s">
        <v>1564</v>
      </c>
      <c r="D422" s="154"/>
      <c r="E422" s="155">
        <v>1.92</v>
      </c>
      <c r="F422" s="152"/>
      <c r="G422" s="152"/>
      <c r="H422" s="152"/>
      <c r="I422" s="152"/>
      <c r="J422" s="152"/>
      <c r="K422" s="152"/>
      <c r="L422" s="152"/>
      <c r="M422" s="152"/>
      <c r="N422" s="151"/>
      <c r="O422" s="151"/>
      <c r="P422" s="151"/>
      <c r="Q422" s="151"/>
      <c r="R422" s="152"/>
      <c r="S422" s="152"/>
      <c r="T422" s="152"/>
      <c r="U422" s="152"/>
      <c r="V422" s="152"/>
      <c r="W422" s="152"/>
      <c r="X422" s="152"/>
      <c r="Y422" s="152"/>
      <c r="Z422" s="141"/>
      <c r="AA422" s="141"/>
      <c r="AB422" s="141"/>
      <c r="AC422" s="141"/>
      <c r="AD422" s="141"/>
      <c r="AE422" s="141"/>
      <c r="AF422" s="141"/>
      <c r="AG422" s="141" t="s">
        <v>241</v>
      </c>
      <c r="AH422" s="141">
        <v>0</v>
      </c>
      <c r="AI422" s="141"/>
      <c r="AJ422" s="141"/>
      <c r="AK422" s="141"/>
      <c r="AL422" s="141"/>
      <c r="AM422" s="141"/>
      <c r="AN422" s="141"/>
      <c r="AO422" s="141"/>
      <c r="AP422" s="141"/>
      <c r="AQ422" s="141"/>
      <c r="AR422" s="141"/>
      <c r="AS422" s="141"/>
      <c r="AT422" s="141"/>
      <c r="AU422" s="141"/>
      <c r="AV422" s="141"/>
      <c r="AW422" s="141"/>
      <c r="AX422" s="141"/>
      <c r="AY422" s="141"/>
      <c r="AZ422" s="141"/>
      <c r="BA422" s="141"/>
      <c r="BB422" s="141"/>
      <c r="BC422" s="141"/>
      <c r="BD422" s="141"/>
      <c r="BE422" s="141"/>
      <c r="BF422" s="141"/>
      <c r="BG422" s="141"/>
      <c r="BH422" s="141"/>
    </row>
    <row r="423" spans="1:60" outlineLevel="1" x14ac:dyDescent="0.2">
      <c r="A423" s="164">
        <v>57</v>
      </c>
      <c r="B423" s="165" t="s">
        <v>1565</v>
      </c>
      <c r="C423" s="181" t="s">
        <v>1566</v>
      </c>
      <c r="D423" s="166" t="s">
        <v>244</v>
      </c>
      <c r="E423" s="167">
        <v>91.32</v>
      </c>
      <c r="F423" s="168"/>
      <c r="G423" s="169">
        <f>ROUND(E423*F423,2)</f>
        <v>0</v>
      </c>
      <c r="H423" s="168"/>
      <c r="I423" s="169">
        <f>ROUND(E423*H423,2)</f>
        <v>0</v>
      </c>
      <c r="J423" s="168"/>
      <c r="K423" s="169">
        <f>ROUND(E423*J423,2)</f>
        <v>0</v>
      </c>
      <c r="L423" s="169">
        <v>21</v>
      </c>
      <c r="M423" s="169">
        <f>G423*(1+L423/100)</f>
        <v>0</v>
      </c>
      <c r="N423" s="167">
        <v>2.5667499999999999</v>
      </c>
      <c r="O423" s="167">
        <f>ROUND(E423*N423,2)</f>
        <v>234.4</v>
      </c>
      <c r="P423" s="167">
        <v>0</v>
      </c>
      <c r="Q423" s="167">
        <f>ROUND(E423*P423,2)</f>
        <v>0</v>
      </c>
      <c r="R423" s="169"/>
      <c r="S423" s="169" t="s">
        <v>267</v>
      </c>
      <c r="T423" s="170" t="s">
        <v>275</v>
      </c>
      <c r="U423" s="152">
        <v>3.9289999999999998</v>
      </c>
      <c r="V423" s="152">
        <f>ROUND(E423*U423,2)</f>
        <v>358.8</v>
      </c>
      <c r="W423" s="152"/>
      <c r="X423" s="152" t="s">
        <v>285</v>
      </c>
      <c r="Y423" s="152" t="s">
        <v>236</v>
      </c>
      <c r="Z423" s="141"/>
      <c r="AA423" s="141"/>
      <c r="AB423" s="141"/>
      <c r="AC423" s="141"/>
      <c r="AD423" s="141"/>
      <c r="AE423" s="141"/>
      <c r="AF423" s="141"/>
      <c r="AG423" s="141" t="s">
        <v>286</v>
      </c>
      <c r="AH423" s="141"/>
      <c r="AI423" s="141"/>
      <c r="AJ423" s="141"/>
      <c r="AK423" s="141"/>
      <c r="AL423" s="141"/>
      <c r="AM423" s="141"/>
      <c r="AN423" s="141"/>
      <c r="AO423" s="141"/>
      <c r="AP423" s="141"/>
      <c r="AQ423" s="141"/>
      <c r="AR423" s="141"/>
      <c r="AS423" s="141"/>
      <c r="AT423" s="141"/>
      <c r="AU423" s="141"/>
      <c r="AV423" s="141"/>
      <c r="AW423" s="141"/>
      <c r="AX423" s="141"/>
      <c r="AY423" s="141"/>
      <c r="AZ423" s="141"/>
      <c r="BA423" s="141"/>
      <c r="BB423" s="141"/>
      <c r="BC423" s="141"/>
      <c r="BD423" s="141"/>
      <c r="BE423" s="141"/>
      <c r="BF423" s="141"/>
      <c r="BG423" s="141"/>
      <c r="BH423" s="141"/>
    </row>
    <row r="424" spans="1:60" ht="22.5" outlineLevel="2" x14ac:dyDescent="0.2">
      <c r="A424" s="148"/>
      <c r="B424" s="149"/>
      <c r="C424" s="182" t="s">
        <v>1567</v>
      </c>
      <c r="D424" s="154"/>
      <c r="E424" s="155">
        <v>91.32</v>
      </c>
      <c r="F424" s="152"/>
      <c r="G424" s="152"/>
      <c r="H424" s="152"/>
      <c r="I424" s="152"/>
      <c r="J424" s="152"/>
      <c r="K424" s="152"/>
      <c r="L424" s="152"/>
      <c r="M424" s="152"/>
      <c r="N424" s="151"/>
      <c r="O424" s="151"/>
      <c r="P424" s="151"/>
      <c r="Q424" s="151"/>
      <c r="R424" s="152"/>
      <c r="S424" s="152"/>
      <c r="T424" s="152"/>
      <c r="U424" s="152"/>
      <c r="V424" s="152"/>
      <c r="W424" s="152"/>
      <c r="X424" s="152"/>
      <c r="Y424" s="152"/>
      <c r="Z424" s="141"/>
      <c r="AA424" s="141"/>
      <c r="AB424" s="141"/>
      <c r="AC424" s="141"/>
      <c r="AD424" s="141"/>
      <c r="AE424" s="141"/>
      <c r="AF424" s="141"/>
      <c r="AG424" s="141" t="s">
        <v>241</v>
      </c>
      <c r="AH424" s="141">
        <v>0</v>
      </c>
      <c r="AI424" s="141"/>
      <c r="AJ424" s="141"/>
      <c r="AK424" s="141"/>
      <c r="AL424" s="141"/>
      <c r="AM424" s="141"/>
      <c r="AN424" s="141"/>
      <c r="AO424" s="141"/>
      <c r="AP424" s="141"/>
      <c r="AQ424" s="141"/>
      <c r="AR424" s="141"/>
      <c r="AS424" s="141"/>
      <c r="AT424" s="141"/>
      <c r="AU424" s="141"/>
      <c r="AV424" s="141"/>
      <c r="AW424" s="141"/>
      <c r="AX424" s="141"/>
      <c r="AY424" s="141"/>
      <c r="AZ424" s="141"/>
      <c r="BA424" s="141"/>
      <c r="BB424" s="141"/>
      <c r="BC424" s="141"/>
      <c r="BD424" s="141"/>
      <c r="BE424" s="141"/>
      <c r="BF424" s="141"/>
      <c r="BG424" s="141"/>
      <c r="BH424" s="141"/>
    </row>
    <row r="425" spans="1:60" ht="22.5" outlineLevel="1" x14ac:dyDescent="0.2">
      <c r="A425" s="164">
        <v>58</v>
      </c>
      <c r="B425" s="165" t="s">
        <v>1568</v>
      </c>
      <c r="C425" s="181" t="s">
        <v>1569</v>
      </c>
      <c r="D425" s="166" t="s">
        <v>1570</v>
      </c>
      <c r="E425" s="167">
        <v>100</v>
      </c>
      <c r="F425" s="168"/>
      <c r="G425" s="169">
        <f>ROUND(E425*F425,2)</f>
        <v>0</v>
      </c>
      <c r="H425" s="168"/>
      <c r="I425" s="169">
        <f>ROUND(E425*H425,2)</f>
        <v>0</v>
      </c>
      <c r="J425" s="168"/>
      <c r="K425" s="169">
        <f>ROUND(E425*J425,2)</f>
        <v>0</v>
      </c>
      <c r="L425" s="169">
        <v>21</v>
      </c>
      <c r="M425" s="169">
        <f>G425*(1+L425/100)</f>
        <v>0</v>
      </c>
      <c r="N425" s="167">
        <v>0.30326999999999998</v>
      </c>
      <c r="O425" s="167">
        <f>ROUND(E425*N425,2)</f>
        <v>30.33</v>
      </c>
      <c r="P425" s="167">
        <v>0</v>
      </c>
      <c r="Q425" s="167">
        <f>ROUND(E425*P425,2)</f>
        <v>0</v>
      </c>
      <c r="R425" s="169"/>
      <c r="S425" s="169" t="s">
        <v>1571</v>
      </c>
      <c r="T425" s="170" t="s">
        <v>234</v>
      </c>
      <c r="U425" s="152">
        <v>0.25285000000000002</v>
      </c>
      <c r="V425" s="152">
        <f>ROUND(E425*U425,2)</f>
        <v>25.29</v>
      </c>
      <c r="W425" s="152"/>
      <c r="X425" s="152" t="s">
        <v>235</v>
      </c>
      <c r="Y425" s="152" t="s">
        <v>236</v>
      </c>
      <c r="Z425" s="141"/>
      <c r="AA425" s="141"/>
      <c r="AB425" s="141"/>
      <c r="AC425" s="141"/>
      <c r="AD425" s="141"/>
      <c r="AE425" s="141"/>
      <c r="AF425" s="141"/>
      <c r="AG425" s="141" t="s">
        <v>237</v>
      </c>
      <c r="AH425" s="141"/>
      <c r="AI425" s="141"/>
      <c r="AJ425" s="141"/>
      <c r="AK425" s="141"/>
      <c r="AL425" s="141"/>
      <c r="AM425" s="141"/>
      <c r="AN425" s="141"/>
      <c r="AO425" s="141"/>
      <c r="AP425" s="141"/>
      <c r="AQ425" s="141"/>
      <c r="AR425" s="141"/>
      <c r="AS425" s="141"/>
      <c r="AT425" s="141"/>
      <c r="AU425" s="141"/>
      <c r="AV425" s="141"/>
      <c r="AW425" s="141"/>
      <c r="AX425" s="141"/>
      <c r="AY425" s="141"/>
      <c r="AZ425" s="141"/>
      <c r="BA425" s="141"/>
      <c r="BB425" s="141"/>
      <c r="BC425" s="141"/>
      <c r="BD425" s="141"/>
      <c r="BE425" s="141"/>
      <c r="BF425" s="141"/>
      <c r="BG425" s="141"/>
      <c r="BH425" s="141"/>
    </row>
    <row r="426" spans="1:60" outlineLevel="2" x14ac:dyDescent="0.2">
      <c r="A426" s="148"/>
      <c r="B426" s="149"/>
      <c r="C426" s="253" t="s">
        <v>373</v>
      </c>
      <c r="D426" s="254"/>
      <c r="E426" s="254"/>
      <c r="F426" s="254"/>
      <c r="G426" s="254"/>
      <c r="H426" s="152"/>
      <c r="I426" s="152"/>
      <c r="J426" s="152"/>
      <c r="K426" s="152"/>
      <c r="L426" s="152"/>
      <c r="M426" s="152"/>
      <c r="N426" s="151"/>
      <c r="O426" s="151"/>
      <c r="P426" s="151"/>
      <c r="Q426" s="151"/>
      <c r="R426" s="152"/>
      <c r="S426" s="152"/>
      <c r="T426" s="152"/>
      <c r="U426" s="152"/>
      <c r="V426" s="152"/>
      <c r="W426" s="152"/>
      <c r="X426" s="152"/>
      <c r="Y426" s="152"/>
      <c r="Z426" s="141"/>
      <c r="AA426" s="141"/>
      <c r="AB426" s="141"/>
      <c r="AC426" s="141"/>
      <c r="AD426" s="141"/>
      <c r="AE426" s="141"/>
      <c r="AF426" s="141"/>
      <c r="AG426" s="141" t="s">
        <v>246</v>
      </c>
      <c r="AH426" s="141"/>
      <c r="AI426" s="141"/>
      <c r="AJ426" s="141"/>
      <c r="AK426" s="141"/>
      <c r="AL426" s="141"/>
      <c r="AM426" s="141"/>
      <c r="AN426" s="141"/>
      <c r="AO426" s="141"/>
      <c r="AP426" s="141"/>
      <c r="AQ426" s="141"/>
      <c r="AR426" s="141"/>
      <c r="AS426" s="141"/>
      <c r="AT426" s="141"/>
      <c r="AU426" s="141"/>
      <c r="AV426" s="141"/>
      <c r="AW426" s="141"/>
      <c r="AX426" s="141"/>
      <c r="AY426" s="141"/>
      <c r="AZ426" s="141"/>
      <c r="BA426" s="141"/>
      <c r="BB426" s="141"/>
      <c r="BC426" s="141"/>
      <c r="BD426" s="141"/>
      <c r="BE426" s="141"/>
      <c r="BF426" s="141"/>
      <c r="BG426" s="141"/>
      <c r="BH426" s="141"/>
    </row>
    <row r="427" spans="1:60" outlineLevel="3" x14ac:dyDescent="0.2">
      <c r="A427" s="148"/>
      <c r="B427" s="149"/>
      <c r="C427" s="267" t="s">
        <v>1572</v>
      </c>
      <c r="D427" s="268"/>
      <c r="E427" s="268"/>
      <c r="F427" s="268"/>
      <c r="G427" s="268"/>
      <c r="H427" s="152"/>
      <c r="I427" s="152"/>
      <c r="J427" s="152"/>
      <c r="K427" s="152"/>
      <c r="L427" s="152"/>
      <c r="M427" s="152"/>
      <c r="N427" s="151"/>
      <c r="O427" s="151"/>
      <c r="P427" s="151"/>
      <c r="Q427" s="151"/>
      <c r="R427" s="152"/>
      <c r="S427" s="152"/>
      <c r="T427" s="152"/>
      <c r="U427" s="152"/>
      <c r="V427" s="152"/>
      <c r="W427" s="152"/>
      <c r="X427" s="152"/>
      <c r="Y427" s="152"/>
      <c r="Z427" s="141"/>
      <c r="AA427" s="141"/>
      <c r="AB427" s="141"/>
      <c r="AC427" s="141"/>
      <c r="AD427" s="141"/>
      <c r="AE427" s="141"/>
      <c r="AF427" s="141"/>
      <c r="AG427" s="141" t="s">
        <v>246</v>
      </c>
      <c r="AH427" s="141"/>
      <c r="AI427" s="141"/>
      <c r="AJ427" s="141"/>
      <c r="AK427" s="141"/>
      <c r="AL427" s="141"/>
      <c r="AM427" s="141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141"/>
      <c r="AY427" s="141"/>
      <c r="AZ427" s="141"/>
      <c r="BA427" s="141"/>
      <c r="BB427" s="141"/>
      <c r="BC427" s="141"/>
      <c r="BD427" s="141"/>
      <c r="BE427" s="141"/>
      <c r="BF427" s="141"/>
      <c r="BG427" s="141"/>
      <c r="BH427" s="141"/>
    </row>
    <row r="428" spans="1:60" outlineLevel="3" x14ac:dyDescent="0.2">
      <c r="A428" s="148"/>
      <c r="B428" s="149"/>
      <c r="C428" s="267" t="s">
        <v>1573</v>
      </c>
      <c r="D428" s="268"/>
      <c r="E428" s="268"/>
      <c r="F428" s="268"/>
      <c r="G428" s="268"/>
      <c r="H428" s="152"/>
      <c r="I428" s="152"/>
      <c r="J428" s="152"/>
      <c r="K428" s="152"/>
      <c r="L428" s="152"/>
      <c r="M428" s="152"/>
      <c r="N428" s="151"/>
      <c r="O428" s="151"/>
      <c r="P428" s="151"/>
      <c r="Q428" s="151"/>
      <c r="R428" s="152"/>
      <c r="S428" s="152"/>
      <c r="T428" s="152"/>
      <c r="U428" s="152"/>
      <c r="V428" s="152"/>
      <c r="W428" s="152"/>
      <c r="X428" s="152"/>
      <c r="Y428" s="152"/>
      <c r="Z428" s="141"/>
      <c r="AA428" s="141"/>
      <c r="AB428" s="141"/>
      <c r="AC428" s="141"/>
      <c r="AD428" s="141"/>
      <c r="AE428" s="141"/>
      <c r="AF428" s="141"/>
      <c r="AG428" s="141" t="s">
        <v>246</v>
      </c>
      <c r="AH428" s="141"/>
      <c r="AI428" s="141"/>
      <c r="AJ428" s="141"/>
      <c r="AK428" s="141"/>
      <c r="AL428" s="141"/>
      <c r="AM428" s="141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141"/>
      <c r="AY428" s="141"/>
      <c r="AZ428" s="141"/>
      <c r="BA428" s="141"/>
      <c r="BB428" s="141"/>
      <c r="BC428" s="141"/>
      <c r="BD428" s="141"/>
      <c r="BE428" s="141"/>
      <c r="BF428" s="141"/>
      <c r="BG428" s="141"/>
      <c r="BH428" s="141"/>
    </row>
    <row r="429" spans="1:60" outlineLevel="3" x14ac:dyDescent="0.2">
      <c r="A429" s="148"/>
      <c r="B429" s="149"/>
      <c r="C429" s="267" t="s">
        <v>1574</v>
      </c>
      <c r="D429" s="268"/>
      <c r="E429" s="268"/>
      <c r="F429" s="268"/>
      <c r="G429" s="268"/>
      <c r="H429" s="152"/>
      <c r="I429" s="152"/>
      <c r="J429" s="152"/>
      <c r="K429" s="152"/>
      <c r="L429" s="152"/>
      <c r="M429" s="152"/>
      <c r="N429" s="151"/>
      <c r="O429" s="151"/>
      <c r="P429" s="151"/>
      <c r="Q429" s="151"/>
      <c r="R429" s="152"/>
      <c r="S429" s="152"/>
      <c r="T429" s="152"/>
      <c r="U429" s="152"/>
      <c r="V429" s="152"/>
      <c r="W429" s="152"/>
      <c r="X429" s="152"/>
      <c r="Y429" s="152"/>
      <c r="Z429" s="141"/>
      <c r="AA429" s="141"/>
      <c r="AB429" s="141"/>
      <c r="AC429" s="141"/>
      <c r="AD429" s="141"/>
      <c r="AE429" s="141"/>
      <c r="AF429" s="141"/>
      <c r="AG429" s="141" t="s">
        <v>246</v>
      </c>
      <c r="AH429" s="141"/>
      <c r="AI429" s="141"/>
      <c r="AJ429" s="141"/>
      <c r="AK429" s="141"/>
      <c r="AL429" s="141"/>
      <c r="AM429" s="141"/>
      <c r="AN429" s="141"/>
      <c r="AO429" s="141"/>
      <c r="AP429" s="141"/>
      <c r="AQ429" s="141"/>
      <c r="AR429" s="141"/>
      <c r="AS429" s="141"/>
      <c r="AT429" s="141"/>
      <c r="AU429" s="141"/>
      <c r="AV429" s="141"/>
      <c r="AW429" s="141"/>
      <c r="AX429" s="141"/>
      <c r="AY429" s="141"/>
      <c r="AZ429" s="141"/>
      <c r="BA429" s="141"/>
      <c r="BB429" s="141"/>
      <c r="BC429" s="141"/>
      <c r="BD429" s="141"/>
      <c r="BE429" s="141"/>
      <c r="BF429" s="141"/>
      <c r="BG429" s="141"/>
      <c r="BH429" s="141"/>
    </row>
    <row r="430" spans="1:60" outlineLevel="2" x14ac:dyDescent="0.2">
      <c r="A430" s="148"/>
      <c r="B430" s="149"/>
      <c r="C430" s="182" t="s">
        <v>1575</v>
      </c>
      <c r="D430" s="154"/>
      <c r="E430" s="155">
        <v>100</v>
      </c>
      <c r="F430" s="152"/>
      <c r="G430" s="152"/>
      <c r="H430" s="152"/>
      <c r="I430" s="152"/>
      <c r="J430" s="152"/>
      <c r="K430" s="152"/>
      <c r="L430" s="152"/>
      <c r="M430" s="152"/>
      <c r="N430" s="151"/>
      <c r="O430" s="151"/>
      <c r="P430" s="151"/>
      <c r="Q430" s="151"/>
      <c r="R430" s="152"/>
      <c r="S430" s="152"/>
      <c r="T430" s="152"/>
      <c r="U430" s="152"/>
      <c r="V430" s="152"/>
      <c r="W430" s="152"/>
      <c r="X430" s="152"/>
      <c r="Y430" s="152"/>
      <c r="Z430" s="141"/>
      <c r="AA430" s="141"/>
      <c r="AB430" s="141"/>
      <c r="AC430" s="141"/>
      <c r="AD430" s="141"/>
      <c r="AE430" s="141"/>
      <c r="AF430" s="141"/>
      <c r="AG430" s="141" t="s">
        <v>241</v>
      </c>
      <c r="AH430" s="141">
        <v>0</v>
      </c>
      <c r="AI430" s="141"/>
      <c r="AJ430" s="141"/>
      <c r="AK430" s="141"/>
      <c r="AL430" s="141"/>
      <c r="AM430" s="141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141"/>
      <c r="AY430" s="141"/>
      <c r="AZ430" s="141"/>
      <c r="BA430" s="141"/>
      <c r="BB430" s="141"/>
      <c r="BC430" s="141"/>
      <c r="BD430" s="141"/>
      <c r="BE430" s="141"/>
      <c r="BF430" s="141"/>
      <c r="BG430" s="141"/>
      <c r="BH430" s="141"/>
    </row>
    <row r="431" spans="1:60" outlineLevel="1" x14ac:dyDescent="0.2">
      <c r="A431" s="164">
        <v>59</v>
      </c>
      <c r="B431" s="165" t="s">
        <v>1576</v>
      </c>
      <c r="C431" s="181" t="s">
        <v>1577</v>
      </c>
      <c r="D431" s="166" t="s">
        <v>283</v>
      </c>
      <c r="E431" s="167">
        <v>370</v>
      </c>
      <c r="F431" s="168"/>
      <c r="G431" s="169">
        <f>ROUND(E431*F431,2)</f>
        <v>0</v>
      </c>
      <c r="H431" s="168"/>
      <c r="I431" s="169">
        <f>ROUND(E431*H431,2)</f>
        <v>0</v>
      </c>
      <c r="J431" s="168"/>
      <c r="K431" s="169">
        <f>ROUND(E431*J431,2)</f>
        <v>0</v>
      </c>
      <c r="L431" s="169">
        <v>21</v>
      </c>
      <c r="M431" s="169">
        <f>G431*(1+L431/100)</f>
        <v>0</v>
      </c>
      <c r="N431" s="167">
        <v>0.43619999999999998</v>
      </c>
      <c r="O431" s="167">
        <f>ROUND(E431*N431,2)</f>
        <v>161.38999999999999</v>
      </c>
      <c r="P431" s="167">
        <v>0</v>
      </c>
      <c r="Q431" s="167">
        <f>ROUND(E431*P431,2)</f>
        <v>0</v>
      </c>
      <c r="R431" s="169"/>
      <c r="S431" s="169" t="s">
        <v>267</v>
      </c>
      <c r="T431" s="170" t="s">
        <v>275</v>
      </c>
      <c r="U431" s="152">
        <v>0.81323999999999996</v>
      </c>
      <c r="V431" s="152">
        <f>ROUND(E431*U431,2)</f>
        <v>300.89999999999998</v>
      </c>
      <c r="W431" s="152"/>
      <c r="X431" s="152" t="s">
        <v>235</v>
      </c>
      <c r="Y431" s="152" t="s">
        <v>236</v>
      </c>
      <c r="Z431" s="141"/>
      <c r="AA431" s="141"/>
      <c r="AB431" s="141"/>
      <c r="AC431" s="141"/>
      <c r="AD431" s="141"/>
      <c r="AE431" s="141"/>
      <c r="AF431" s="141"/>
      <c r="AG431" s="141" t="s">
        <v>237</v>
      </c>
      <c r="AH431" s="141"/>
      <c r="AI431" s="141"/>
      <c r="AJ431" s="141"/>
      <c r="AK431" s="141"/>
      <c r="AL431" s="141"/>
      <c r="AM431" s="141"/>
      <c r="AN431" s="141"/>
      <c r="AO431" s="141"/>
      <c r="AP431" s="141"/>
      <c r="AQ431" s="141"/>
      <c r="AR431" s="141"/>
      <c r="AS431" s="141"/>
      <c r="AT431" s="141"/>
      <c r="AU431" s="141"/>
      <c r="AV431" s="141"/>
      <c r="AW431" s="141"/>
      <c r="AX431" s="141"/>
      <c r="AY431" s="141"/>
      <c r="AZ431" s="141"/>
      <c r="BA431" s="141"/>
      <c r="BB431" s="141"/>
      <c r="BC431" s="141"/>
      <c r="BD431" s="141"/>
      <c r="BE431" s="141"/>
      <c r="BF431" s="141"/>
      <c r="BG431" s="141"/>
      <c r="BH431" s="141"/>
    </row>
    <row r="432" spans="1:60" outlineLevel="2" x14ac:dyDescent="0.2">
      <c r="A432" s="148"/>
      <c r="B432" s="149"/>
      <c r="C432" s="182" t="s">
        <v>1578</v>
      </c>
      <c r="D432" s="154"/>
      <c r="E432" s="155"/>
      <c r="F432" s="152"/>
      <c r="G432" s="152"/>
      <c r="H432" s="152"/>
      <c r="I432" s="152"/>
      <c r="J432" s="152"/>
      <c r="K432" s="152"/>
      <c r="L432" s="152"/>
      <c r="M432" s="152"/>
      <c r="N432" s="151"/>
      <c r="O432" s="151"/>
      <c r="P432" s="151"/>
      <c r="Q432" s="151"/>
      <c r="R432" s="152"/>
      <c r="S432" s="152"/>
      <c r="T432" s="152"/>
      <c r="U432" s="152"/>
      <c r="V432" s="152"/>
      <c r="W432" s="152"/>
      <c r="X432" s="152"/>
      <c r="Y432" s="152"/>
      <c r="Z432" s="141"/>
      <c r="AA432" s="141"/>
      <c r="AB432" s="141"/>
      <c r="AC432" s="141"/>
      <c r="AD432" s="141"/>
      <c r="AE432" s="141"/>
      <c r="AF432" s="141"/>
      <c r="AG432" s="141" t="s">
        <v>241</v>
      </c>
      <c r="AH432" s="141">
        <v>0</v>
      </c>
      <c r="AI432" s="141"/>
      <c r="AJ432" s="141"/>
      <c r="AK432" s="141"/>
      <c r="AL432" s="141"/>
      <c r="AM432" s="141"/>
      <c r="AN432" s="141"/>
      <c r="AO432" s="141"/>
      <c r="AP432" s="141"/>
      <c r="AQ432" s="141"/>
      <c r="AR432" s="141"/>
      <c r="AS432" s="141"/>
      <c r="AT432" s="141"/>
      <c r="AU432" s="141"/>
      <c r="AV432" s="141"/>
      <c r="AW432" s="141"/>
      <c r="AX432" s="141"/>
      <c r="AY432" s="141"/>
      <c r="AZ432" s="141"/>
      <c r="BA432" s="141"/>
      <c r="BB432" s="141"/>
      <c r="BC432" s="141"/>
      <c r="BD432" s="141"/>
      <c r="BE432" s="141"/>
      <c r="BF432" s="141"/>
      <c r="BG432" s="141"/>
      <c r="BH432" s="141"/>
    </row>
    <row r="433" spans="1:60" outlineLevel="3" x14ac:dyDescent="0.2">
      <c r="A433" s="148"/>
      <c r="B433" s="149"/>
      <c r="C433" s="182" t="s">
        <v>1579</v>
      </c>
      <c r="D433" s="154"/>
      <c r="E433" s="155">
        <v>236</v>
      </c>
      <c r="F433" s="152"/>
      <c r="G433" s="152"/>
      <c r="H433" s="152"/>
      <c r="I433" s="152"/>
      <c r="J433" s="152"/>
      <c r="K433" s="152"/>
      <c r="L433" s="152"/>
      <c r="M433" s="152"/>
      <c r="N433" s="151"/>
      <c r="O433" s="151"/>
      <c r="P433" s="151"/>
      <c r="Q433" s="151"/>
      <c r="R433" s="152"/>
      <c r="S433" s="152"/>
      <c r="T433" s="152"/>
      <c r="U433" s="152"/>
      <c r="V433" s="152"/>
      <c r="W433" s="152"/>
      <c r="X433" s="152"/>
      <c r="Y433" s="152"/>
      <c r="Z433" s="141"/>
      <c r="AA433" s="141"/>
      <c r="AB433" s="141"/>
      <c r="AC433" s="141"/>
      <c r="AD433" s="141"/>
      <c r="AE433" s="141"/>
      <c r="AF433" s="141"/>
      <c r="AG433" s="141" t="s">
        <v>241</v>
      </c>
      <c r="AH433" s="141">
        <v>0</v>
      </c>
      <c r="AI433" s="141"/>
      <c r="AJ433" s="141"/>
      <c r="AK433" s="141"/>
      <c r="AL433" s="141"/>
      <c r="AM433" s="141"/>
      <c r="AN433" s="141"/>
      <c r="AO433" s="141"/>
      <c r="AP433" s="141"/>
      <c r="AQ433" s="141"/>
      <c r="AR433" s="141"/>
      <c r="AS433" s="141"/>
      <c r="AT433" s="141"/>
      <c r="AU433" s="141"/>
      <c r="AV433" s="141"/>
      <c r="AW433" s="141"/>
      <c r="AX433" s="141"/>
      <c r="AY433" s="141"/>
      <c r="AZ433" s="141"/>
      <c r="BA433" s="141"/>
      <c r="BB433" s="141"/>
      <c r="BC433" s="141"/>
      <c r="BD433" s="141"/>
      <c r="BE433" s="141"/>
      <c r="BF433" s="141"/>
      <c r="BG433" s="141"/>
      <c r="BH433" s="141"/>
    </row>
    <row r="434" spans="1:60" outlineLevel="3" x14ac:dyDescent="0.2">
      <c r="A434" s="148"/>
      <c r="B434" s="149"/>
      <c r="C434" s="182" t="s">
        <v>1580</v>
      </c>
      <c r="D434" s="154"/>
      <c r="E434" s="155">
        <v>134</v>
      </c>
      <c r="F434" s="152"/>
      <c r="G434" s="152"/>
      <c r="H434" s="152"/>
      <c r="I434" s="152"/>
      <c r="J434" s="152"/>
      <c r="K434" s="152"/>
      <c r="L434" s="152"/>
      <c r="M434" s="152"/>
      <c r="N434" s="151"/>
      <c r="O434" s="151"/>
      <c r="P434" s="151"/>
      <c r="Q434" s="151"/>
      <c r="R434" s="152"/>
      <c r="S434" s="152"/>
      <c r="T434" s="152"/>
      <c r="U434" s="152"/>
      <c r="V434" s="152"/>
      <c r="W434" s="152"/>
      <c r="X434" s="152"/>
      <c r="Y434" s="152"/>
      <c r="Z434" s="141"/>
      <c r="AA434" s="141"/>
      <c r="AB434" s="141"/>
      <c r="AC434" s="141"/>
      <c r="AD434" s="141"/>
      <c r="AE434" s="141"/>
      <c r="AF434" s="141"/>
      <c r="AG434" s="141" t="s">
        <v>241</v>
      </c>
      <c r="AH434" s="141">
        <v>0</v>
      </c>
      <c r="AI434" s="141"/>
      <c r="AJ434" s="141"/>
      <c r="AK434" s="141"/>
      <c r="AL434" s="141"/>
      <c r="AM434" s="141"/>
      <c r="AN434" s="141"/>
      <c r="AO434" s="141"/>
      <c r="AP434" s="141"/>
      <c r="AQ434" s="141"/>
      <c r="AR434" s="141"/>
      <c r="AS434" s="141"/>
      <c r="AT434" s="141"/>
      <c r="AU434" s="141"/>
      <c r="AV434" s="141"/>
      <c r="AW434" s="141"/>
      <c r="AX434" s="141"/>
      <c r="AY434" s="141"/>
      <c r="AZ434" s="141"/>
      <c r="BA434" s="141"/>
      <c r="BB434" s="141"/>
      <c r="BC434" s="141"/>
      <c r="BD434" s="141"/>
      <c r="BE434" s="141"/>
      <c r="BF434" s="141"/>
      <c r="BG434" s="141"/>
      <c r="BH434" s="141"/>
    </row>
    <row r="435" spans="1:60" x14ac:dyDescent="0.2">
      <c r="A435" s="157" t="s">
        <v>228</v>
      </c>
      <c r="B435" s="158" t="s">
        <v>150</v>
      </c>
      <c r="C435" s="180" t="s">
        <v>151</v>
      </c>
      <c r="D435" s="159"/>
      <c r="E435" s="160"/>
      <c r="F435" s="161"/>
      <c r="G435" s="161">
        <f>SUMIF(AG436:AG436,"&lt;&gt;NOR",G436:G436)</f>
        <v>0</v>
      </c>
      <c r="H435" s="161"/>
      <c r="I435" s="161">
        <f>SUM(I436:I436)</f>
        <v>0</v>
      </c>
      <c r="J435" s="161"/>
      <c r="K435" s="161">
        <f>SUM(K436:K436)</f>
        <v>0</v>
      </c>
      <c r="L435" s="161"/>
      <c r="M435" s="161">
        <f>SUM(M436:M436)</f>
        <v>0</v>
      </c>
      <c r="N435" s="160"/>
      <c r="O435" s="160">
        <f>SUM(O436:O436)</f>
        <v>0</v>
      </c>
      <c r="P435" s="160"/>
      <c r="Q435" s="160">
        <f>SUM(Q436:Q436)</f>
        <v>0</v>
      </c>
      <c r="R435" s="161"/>
      <c r="S435" s="161"/>
      <c r="T435" s="162"/>
      <c r="U435" s="156"/>
      <c r="V435" s="156">
        <f>SUM(V436:V436)</f>
        <v>1410.16</v>
      </c>
      <c r="W435" s="156"/>
      <c r="X435" s="156"/>
      <c r="Y435" s="156"/>
      <c r="AG435" t="s">
        <v>229</v>
      </c>
    </row>
    <row r="436" spans="1:60" ht="33.75" outlineLevel="1" x14ac:dyDescent="0.2">
      <c r="A436" s="172">
        <v>60</v>
      </c>
      <c r="B436" s="173" t="s">
        <v>425</v>
      </c>
      <c r="C436" s="183" t="s">
        <v>426</v>
      </c>
      <c r="D436" s="174" t="s">
        <v>283</v>
      </c>
      <c r="E436" s="175">
        <v>10145</v>
      </c>
      <c r="F436" s="176"/>
      <c r="G436" s="177">
        <f>ROUND(E436*F436,2)</f>
        <v>0</v>
      </c>
      <c r="H436" s="176"/>
      <c r="I436" s="177">
        <f>ROUND(E436*H436,2)</f>
        <v>0</v>
      </c>
      <c r="J436" s="176"/>
      <c r="K436" s="177">
        <f>ROUND(E436*J436,2)</f>
        <v>0</v>
      </c>
      <c r="L436" s="177">
        <v>21</v>
      </c>
      <c r="M436" s="177">
        <f>G436*(1+L436/100)</f>
        <v>0</v>
      </c>
      <c r="N436" s="175">
        <v>0</v>
      </c>
      <c r="O436" s="175">
        <f>ROUND(E436*N436,2)</f>
        <v>0</v>
      </c>
      <c r="P436" s="175">
        <v>0</v>
      </c>
      <c r="Q436" s="175">
        <f>ROUND(E436*P436,2)</f>
        <v>0</v>
      </c>
      <c r="R436" s="177" t="s">
        <v>383</v>
      </c>
      <c r="S436" s="177" t="s">
        <v>234</v>
      </c>
      <c r="T436" s="178" t="s">
        <v>234</v>
      </c>
      <c r="U436" s="152">
        <v>0.13900000000000001</v>
      </c>
      <c r="V436" s="152">
        <f>ROUND(E436*U436,2)</f>
        <v>1410.16</v>
      </c>
      <c r="W436" s="152"/>
      <c r="X436" s="152" t="s">
        <v>285</v>
      </c>
      <c r="Y436" s="152" t="s">
        <v>236</v>
      </c>
      <c r="Z436" s="141"/>
      <c r="AA436" s="141"/>
      <c r="AB436" s="141"/>
      <c r="AC436" s="141"/>
      <c r="AD436" s="141"/>
      <c r="AE436" s="141"/>
      <c r="AF436" s="141"/>
      <c r="AG436" s="141" t="s">
        <v>286</v>
      </c>
      <c r="AH436" s="141"/>
      <c r="AI436" s="141"/>
      <c r="AJ436" s="141"/>
      <c r="AK436" s="141"/>
      <c r="AL436" s="141"/>
      <c r="AM436" s="141"/>
      <c r="AN436" s="141"/>
      <c r="AO436" s="141"/>
      <c r="AP436" s="141"/>
      <c r="AQ436" s="141"/>
      <c r="AR436" s="141"/>
      <c r="AS436" s="141"/>
      <c r="AT436" s="141"/>
      <c r="AU436" s="141"/>
      <c r="AV436" s="141"/>
      <c r="AW436" s="141"/>
      <c r="AX436" s="141"/>
      <c r="AY436" s="141"/>
      <c r="AZ436" s="141"/>
      <c r="BA436" s="141"/>
      <c r="BB436" s="141"/>
      <c r="BC436" s="141"/>
      <c r="BD436" s="141"/>
      <c r="BE436" s="141"/>
      <c r="BF436" s="141"/>
      <c r="BG436" s="141"/>
      <c r="BH436" s="141"/>
    </row>
    <row r="437" spans="1:60" x14ac:dyDescent="0.2">
      <c r="A437" s="157" t="s">
        <v>228</v>
      </c>
      <c r="B437" s="158" t="s">
        <v>152</v>
      </c>
      <c r="C437" s="180" t="s">
        <v>153</v>
      </c>
      <c r="D437" s="159"/>
      <c r="E437" s="160"/>
      <c r="F437" s="161"/>
      <c r="G437" s="161">
        <f>SUMIF(AG438:AG440,"&lt;&gt;NOR",G438:G440)</f>
        <v>0</v>
      </c>
      <c r="H437" s="161"/>
      <c r="I437" s="161">
        <f>SUM(I438:I440)</f>
        <v>0</v>
      </c>
      <c r="J437" s="161"/>
      <c r="K437" s="161">
        <f>SUM(K438:K440)</f>
        <v>0</v>
      </c>
      <c r="L437" s="161"/>
      <c r="M437" s="161">
        <f>SUM(M438:M440)</f>
        <v>0</v>
      </c>
      <c r="N437" s="160"/>
      <c r="O437" s="160">
        <f>SUM(O438:O440)</f>
        <v>0</v>
      </c>
      <c r="P437" s="160"/>
      <c r="Q437" s="160">
        <f>SUM(Q438:Q440)</f>
        <v>24.34</v>
      </c>
      <c r="R437" s="161"/>
      <c r="S437" s="161"/>
      <c r="T437" s="162"/>
      <c r="U437" s="156"/>
      <c r="V437" s="156">
        <f>SUM(V438:V440)</f>
        <v>32.200000000000003</v>
      </c>
      <c r="W437" s="156"/>
      <c r="X437" s="156"/>
      <c r="Y437" s="156"/>
      <c r="AG437" t="s">
        <v>229</v>
      </c>
    </row>
    <row r="438" spans="1:60" outlineLevel="1" x14ac:dyDescent="0.2">
      <c r="A438" s="164">
        <v>61</v>
      </c>
      <c r="B438" s="165" t="s">
        <v>1581</v>
      </c>
      <c r="C438" s="181" t="s">
        <v>1582</v>
      </c>
      <c r="D438" s="166" t="s">
        <v>283</v>
      </c>
      <c r="E438" s="167">
        <v>322</v>
      </c>
      <c r="F438" s="168"/>
      <c r="G438" s="169">
        <f>ROUND(E438*F438,2)</f>
        <v>0</v>
      </c>
      <c r="H438" s="168"/>
      <c r="I438" s="169">
        <f>ROUND(E438*H438,2)</f>
        <v>0</v>
      </c>
      <c r="J438" s="168"/>
      <c r="K438" s="169">
        <f>ROUND(E438*J438,2)</f>
        <v>0</v>
      </c>
      <c r="L438" s="169">
        <v>21</v>
      </c>
      <c r="M438" s="169">
        <f>G438*(1+L438/100)</f>
        <v>0</v>
      </c>
      <c r="N438" s="167">
        <v>0</v>
      </c>
      <c r="O438" s="167">
        <f>ROUND(E438*N438,2)</f>
        <v>0</v>
      </c>
      <c r="P438" s="167">
        <v>7.5600000000000001E-2</v>
      </c>
      <c r="Q438" s="167">
        <f>ROUND(E438*P438,2)</f>
        <v>24.34</v>
      </c>
      <c r="R438" s="169" t="s">
        <v>1083</v>
      </c>
      <c r="S438" s="169" t="s">
        <v>234</v>
      </c>
      <c r="T438" s="170" t="s">
        <v>234</v>
      </c>
      <c r="U438" s="152">
        <v>0.1</v>
      </c>
      <c r="V438" s="152">
        <f>ROUND(E438*U438,2)</f>
        <v>32.200000000000003</v>
      </c>
      <c r="W438" s="152"/>
      <c r="X438" s="152" t="s">
        <v>285</v>
      </c>
      <c r="Y438" s="152" t="s">
        <v>236</v>
      </c>
      <c r="Z438" s="141"/>
      <c r="AA438" s="141"/>
      <c r="AB438" s="141"/>
      <c r="AC438" s="141"/>
      <c r="AD438" s="141"/>
      <c r="AE438" s="141"/>
      <c r="AF438" s="141"/>
      <c r="AG438" s="141" t="s">
        <v>286</v>
      </c>
      <c r="AH438" s="141"/>
      <c r="AI438" s="141"/>
      <c r="AJ438" s="141"/>
      <c r="AK438" s="141"/>
      <c r="AL438" s="141"/>
      <c r="AM438" s="141"/>
      <c r="AN438" s="141"/>
      <c r="AO438" s="141"/>
      <c r="AP438" s="141"/>
      <c r="AQ438" s="141"/>
      <c r="AR438" s="141"/>
      <c r="AS438" s="141"/>
      <c r="AT438" s="141"/>
      <c r="AU438" s="141"/>
      <c r="AV438" s="141"/>
      <c r="AW438" s="141"/>
      <c r="AX438" s="141"/>
      <c r="AY438" s="141"/>
      <c r="AZ438" s="141"/>
      <c r="BA438" s="141"/>
      <c r="BB438" s="141"/>
      <c r="BC438" s="141"/>
      <c r="BD438" s="141"/>
      <c r="BE438" s="141"/>
      <c r="BF438" s="141"/>
      <c r="BG438" s="141"/>
      <c r="BH438" s="141"/>
    </row>
    <row r="439" spans="1:60" outlineLevel="2" x14ac:dyDescent="0.2">
      <c r="A439" s="148"/>
      <c r="B439" s="149"/>
      <c r="C439" s="182" t="s">
        <v>1300</v>
      </c>
      <c r="D439" s="154"/>
      <c r="E439" s="155"/>
      <c r="F439" s="152"/>
      <c r="G439" s="152"/>
      <c r="H439" s="152"/>
      <c r="I439" s="152"/>
      <c r="J439" s="152"/>
      <c r="K439" s="152"/>
      <c r="L439" s="152"/>
      <c r="M439" s="152"/>
      <c r="N439" s="151"/>
      <c r="O439" s="151"/>
      <c r="P439" s="151"/>
      <c r="Q439" s="151"/>
      <c r="R439" s="152"/>
      <c r="S439" s="152"/>
      <c r="T439" s="152"/>
      <c r="U439" s="152"/>
      <c r="V439" s="152"/>
      <c r="W439" s="152"/>
      <c r="X439" s="152"/>
      <c r="Y439" s="152"/>
      <c r="Z439" s="141"/>
      <c r="AA439" s="141"/>
      <c r="AB439" s="141"/>
      <c r="AC439" s="141"/>
      <c r="AD439" s="141"/>
      <c r="AE439" s="141"/>
      <c r="AF439" s="141"/>
      <c r="AG439" s="141" t="s">
        <v>241</v>
      </c>
      <c r="AH439" s="141">
        <v>0</v>
      </c>
      <c r="AI439" s="141"/>
      <c r="AJ439" s="141"/>
      <c r="AK439" s="141"/>
      <c r="AL439" s="141"/>
      <c r="AM439" s="141"/>
      <c r="AN439" s="141"/>
      <c r="AO439" s="141"/>
      <c r="AP439" s="141"/>
      <c r="AQ439" s="141"/>
      <c r="AR439" s="141"/>
      <c r="AS439" s="141"/>
      <c r="AT439" s="141"/>
      <c r="AU439" s="141"/>
      <c r="AV439" s="141"/>
      <c r="AW439" s="141"/>
      <c r="AX439" s="141"/>
      <c r="AY439" s="141"/>
      <c r="AZ439" s="141"/>
      <c r="BA439" s="141"/>
      <c r="BB439" s="141"/>
      <c r="BC439" s="141"/>
      <c r="BD439" s="141"/>
      <c r="BE439" s="141"/>
      <c r="BF439" s="141"/>
      <c r="BG439" s="141"/>
      <c r="BH439" s="141"/>
    </row>
    <row r="440" spans="1:60" outlineLevel="3" x14ac:dyDescent="0.2">
      <c r="A440" s="148"/>
      <c r="B440" s="149"/>
      <c r="C440" s="182" t="s">
        <v>1583</v>
      </c>
      <c r="D440" s="154"/>
      <c r="E440" s="155">
        <v>322</v>
      </c>
      <c r="F440" s="152"/>
      <c r="G440" s="152"/>
      <c r="H440" s="152"/>
      <c r="I440" s="152"/>
      <c r="J440" s="152"/>
      <c r="K440" s="152"/>
      <c r="L440" s="152"/>
      <c r="M440" s="152"/>
      <c r="N440" s="151"/>
      <c r="O440" s="151"/>
      <c r="P440" s="151"/>
      <c r="Q440" s="151"/>
      <c r="R440" s="152"/>
      <c r="S440" s="152"/>
      <c r="T440" s="152"/>
      <c r="U440" s="152"/>
      <c r="V440" s="152"/>
      <c r="W440" s="152"/>
      <c r="X440" s="152"/>
      <c r="Y440" s="152"/>
      <c r="Z440" s="141"/>
      <c r="AA440" s="141"/>
      <c r="AB440" s="141"/>
      <c r="AC440" s="141"/>
      <c r="AD440" s="141"/>
      <c r="AE440" s="141"/>
      <c r="AF440" s="141"/>
      <c r="AG440" s="141" t="s">
        <v>241</v>
      </c>
      <c r="AH440" s="141">
        <v>0</v>
      </c>
      <c r="AI440" s="141"/>
      <c r="AJ440" s="141"/>
      <c r="AK440" s="141"/>
      <c r="AL440" s="141"/>
      <c r="AM440" s="141"/>
      <c r="AN440" s="141"/>
      <c r="AO440" s="141"/>
      <c r="AP440" s="141"/>
      <c r="AQ440" s="141"/>
      <c r="AR440" s="141"/>
      <c r="AS440" s="141"/>
      <c r="AT440" s="141"/>
      <c r="AU440" s="141"/>
      <c r="AV440" s="141"/>
      <c r="AW440" s="141"/>
      <c r="AX440" s="141"/>
      <c r="AY440" s="141"/>
      <c r="AZ440" s="141"/>
      <c r="BA440" s="141"/>
      <c r="BB440" s="141"/>
      <c r="BC440" s="141"/>
      <c r="BD440" s="141"/>
      <c r="BE440" s="141"/>
      <c r="BF440" s="141"/>
      <c r="BG440" s="141"/>
      <c r="BH440" s="141"/>
    </row>
    <row r="441" spans="1:60" x14ac:dyDescent="0.2">
      <c r="A441" s="157" t="s">
        <v>228</v>
      </c>
      <c r="B441" s="158" t="s">
        <v>154</v>
      </c>
      <c r="C441" s="180" t="s">
        <v>155</v>
      </c>
      <c r="D441" s="159"/>
      <c r="E441" s="160"/>
      <c r="F441" s="161"/>
      <c r="G441" s="161">
        <f>SUMIF(AG442:AG445,"&lt;&gt;NOR",G442:G445)</f>
        <v>0</v>
      </c>
      <c r="H441" s="161"/>
      <c r="I441" s="161">
        <f>SUM(I442:I445)</f>
        <v>0</v>
      </c>
      <c r="J441" s="161"/>
      <c r="K441" s="161">
        <f>SUM(K442:K445)</f>
        <v>0</v>
      </c>
      <c r="L441" s="161"/>
      <c r="M441" s="161">
        <f>SUM(M442:M445)</f>
        <v>0</v>
      </c>
      <c r="N441" s="160"/>
      <c r="O441" s="160">
        <f>SUM(O442:O445)</f>
        <v>0</v>
      </c>
      <c r="P441" s="160"/>
      <c r="Q441" s="160">
        <f>SUM(Q442:Q445)</f>
        <v>0</v>
      </c>
      <c r="R441" s="161"/>
      <c r="S441" s="161"/>
      <c r="T441" s="162"/>
      <c r="U441" s="156"/>
      <c r="V441" s="156">
        <f>SUM(V442:V445)</f>
        <v>21909.89</v>
      </c>
      <c r="W441" s="156"/>
      <c r="X441" s="156"/>
      <c r="Y441" s="156"/>
      <c r="AG441" t="s">
        <v>229</v>
      </c>
    </row>
    <row r="442" spans="1:60" outlineLevel="1" x14ac:dyDescent="0.2">
      <c r="A442" s="164">
        <v>62</v>
      </c>
      <c r="B442" s="165" t="s">
        <v>1584</v>
      </c>
      <c r="C442" s="181" t="s">
        <v>1585</v>
      </c>
      <c r="D442" s="166" t="s">
        <v>274</v>
      </c>
      <c r="E442" s="167">
        <v>31707.500059999998</v>
      </c>
      <c r="F442" s="168"/>
      <c r="G442" s="169">
        <f>ROUND(E442*F442,2)</f>
        <v>0</v>
      </c>
      <c r="H442" s="168"/>
      <c r="I442" s="169">
        <f>ROUND(E442*H442,2)</f>
        <v>0</v>
      </c>
      <c r="J442" s="168"/>
      <c r="K442" s="169">
        <f>ROUND(E442*J442,2)</f>
        <v>0</v>
      </c>
      <c r="L442" s="169">
        <v>21</v>
      </c>
      <c r="M442" s="169">
        <f>G442*(1+L442/100)</f>
        <v>0</v>
      </c>
      <c r="N442" s="167">
        <v>0</v>
      </c>
      <c r="O442" s="167">
        <f>ROUND(E442*N442,2)</f>
        <v>0</v>
      </c>
      <c r="P442" s="167">
        <v>0</v>
      </c>
      <c r="Q442" s="167">
        <f>ROUND(E442*P442,2)</f>
        <v>0</v>
      </c>
      <c r="R442" s="169" t="s">
        <v>322</v>
      </c>
      <c r="S442" s="169" t="s">
        <v>234</v>
      </c>
      <c r="T442" s="170" t="s">
        <v>234</v>
      </c>
      <c r="U442" s="152">
        <v>0.60899999999999999</v>
      </c>
      <c r="V442" s="152">
        <f>ROUND(E442*U442,2)</f>
        <v>19309.87</v>
      </c>
      <c r="W442" s="152"/>
      <c r="X442" s="152" t="s">
        <v>435</v>
      </c>
      <c r="Y442" s="152" t="s">
        <v>236</v>
      </c>
      <c r="Z442" s="141"/>
      <c r="AA442" s="141"/>
      <c r="AB442" s="141"/>
      <c r="AC442" s="141"/>
      <c r="AD442" s="141"/>
      <c r="AE442" s="141"/>
      <c r="AF442" s="141"/>
      <c r="AG442" s="141" t="s">
        <v>436</v>
      </c>
      <c r="AH442" s="141"/>
      <c r="AI442" s="141"/>
      <c r="AJ442" s="141"/>
      <c r="AK442" s="141"/>
      <c r="AL442" s="141"/>
      <c r="AM442" s="141"/>
      <c r="AN442" s="141"/>
      <c r="AO442" s="141"/>
      <c r="AP442" s="141"/>
      <c r="AQ442" s="141"/>
      <c r="AR442" s="141"/>
      <c r="AS442" s="141"/>
      <c r="AT442" s="141"/>
      <c r="AU442" s="141"/>
      <c r="AV442" s="141"/>
      <c r="AW442" s="141"/>
      <c r="AX442" s="141"/>
      <c r="AY442" s="141"/>
      <c r="AZ442" s="141"/>
      <c r="BA442" s="141"/>
      <c r="BB442" s="141"/>
      <c r="BC442" s="141"/>
      <c r="BD442" s="141"/>
      <c r="BE442" s="141"/>
      <c r="BF442" s="141"/>
      <c r="BG442" s="141"/>
      <c r="BH442" s="141"/>
    </row>
    <row r="443" spans="1:60" ht="22.5" outlineLevel="2" x14ac:dyDescent="0.2">
      <c r="A443" s="148"/>
      <c r="B443" s="149"/>
      <c r="C443" s="265" t="s">
        <v>437</v>
      </c>
      <c r="D443" s="266"/>
      <c r="E443" s="266"/>
      <c r="F443" s="266"/>
      <c r="G443" s="266"/>
      <c r="H443" s="152"/>
      <c r="I443" s="152"/>
      <c r="J443" s="152"/>
      <c r="K443" s="152"/>
      <c r="L443" s="152"/>
      <c r="M443" s="152"/>
      <c r="N443" s="151"/>
      <c r="O443" s="151"/>
      <c r="P443" s="151"/>
      <c r="Q443" s="151"/>
      <c r="R443" s="152"/>
      <c r="S443" s="152"/>
      <c r="T443" s="152"/>
      <c r="U443" s="152"/>
      <c r="V443" s="152"/>
      <c r="W443" s="152"/>
      <c r="X443" s="152"/>
      <c r="Y443" s="152"/>
      <c r="Z443" s="141"/>
      <c r="AA443" s="141"/>
      <c r="AB443" s="141"/>
      <c r="AC443" s="141"/>
      <c r="AD443" s="141"/>
      <c r="AE443" s="141"/>
      <c r="AF443" s="141"/>
      <c r="AG443" s="141" t="s">
        <v>239</v>
      </c>
      <c r="AH443" s="141"/>
      <c r="AI443" s="141"/>
      <c r="AJ443" s="141"/>
      <c r="AK443" s="141"/>
      <c r="AL443" s="141"/>
      <c r="AM443" s="141"/>
      <c r="AN443" s="141"/>
      <c r="AO443" s="141"/>
      <c r="AP443" s="141"/>
      <c r="AQ443" s="141"/>
      <c r="AR443" s="141"/>
      <c r="AS443" s="141"/>
      <c r="AT443" s="141"/>
      <c r="AU443" s="141"/>
      <c r="AV443" s="141"/>
      <c r="AW443" s="141"/>
      <c r="AX443" s="141"/>
      <c r="AY443" s="141"/>
      <c r="AZ443" s="141"/>
      <c r="BA443" s="171" t="str">
        <f>C443</f>
        <v>na novostavbách a změnách objektů pro oplocení (815 2 JKSo), objekty zvláštní pro chov živočichů (815 3 JKSO), objekty pozemní různé (815 9 JKSO) se svislou nosnou konstrukcí monolitickou betonovou tyčovou nebo plošnou ( KMCH 2 a 3 - JKSO šesté místo)</v>
      </c>
      <c r="BB443" s="141"/>
      <c r="BC443" s="141"/>
      <c r="BD443" s="141"/>
      <c r="BE443" s="141"/>
      <c r="BF443" s="141"/>
      <c r="BG443" s="141"/>
      <c r="BH443" s="141"/>
    </row>
    <row r="444" spans="1:60" ht="22.5" outlineLevel="1" x14ac:dyDescent="0.2">
      <c r="A444" s="164">
        <v>63</v>
      </c>
      <c r="B444" s="165" t="s">
        <v>438</v>
      </c>
      <c r="C444" s="181" t="s">
        <v>439</v>
      </c>
      <c r="D444" s="166" t="s">
        <v>274</v>
      </c>
      <c r="E444" s="167">
        <v>31707.500059999998</v>
      </c>
      <c r="F444" s="168"/>
      <c r="G444" s="169">
        <f>ROUND(E444*F444,2)</f>
        <v>0</v>
      </c>
      <c r="H444" s="168"/>
      <c r="I444" s="169">
        <f>ROUND(E444*H444,2)</f>
        <v>0</v>
      </c>
      <c r="J444" s="168"/>
      <c r="K444" s="169">
        <f>ROUND(E444*J444,2)</f>
        <v>0</v>
      </c>
      <c r="L444" s="169">
        <v>21</v>
      </c>
      <c r="M444" s="169">
        <f>G444*(1+L444/100)</f>
        <v>0</v>
      </c>
      <c r="N444" s="167">
        <v>0</v>
      </c>
      <c r="O444" s="167">
        <f>ROUND(E444*N444,2)</f>
        <v>0</v>
      </c>
      <c r="P444" s="167">
        <v>0</v>
      </c>
      <c r="Q444" s="167">
        <f>ROUND(E444*P444,2)</f>
        <v>0</v>
      </c>
      <c r="R444" s="169" t="s">
        <v>322</v>
      </c>
      <c r="S444" s="169" t="s">
        <v>234</v>
      </c>
      <c r="T444" s="170" t="s">
        <v>234</v>
      </c>
      <c r="U444" s="152">
        <v>8.2000000000000003E-2</v>
      </c>
      <c r="V444" s="152">
        <f>ROUND(E444*U444,2)</f>
        <v>2600.02</v>
      </c>
      <c r="W444" s="152"/>
      <c r="X444" s="152" t="s">
        <v>435</v>
      </c>
      <c r="Y444" s="152" t="s">
        <v>236</v>
      </c>
      <c r="Z444" s="141"/>
      <c r="AA444" s="141"/>
      <c r="AB444" s="141"/>
      <c r="AC444" s="141"/>
      <c r="AD444" s="141"/>
      <c r="AE444" s="141"/>
      <c r="AF444" s="141"/>
      <c r="AG444" s="141" t="s">
        <v>436</v>
      </c>
      <c r="AH444" s="141"/>
      <c r="AI444" s="141"/>
      <c r="AJ444" s="141"/>
      <c r="AK444" s="141"/>
      <c r="AL444" s="141"/>
      <c r="AM444" s="141"/>
      <c r="AN444" s="141"/>
      <c r="AO444" s="141"/>
      <c r="AP444" s="141"/>
      <c r="AQ444" s="141"/>
      <c r="AR444" s="141"/>
      <c r="AS444" s="141"/>
      <c r="AT444" s="141"/>
      <c r="AU444" s="141"/>
      <c r="AV444" s="141"/>
      <c r="AW444" s="141"/>
      <c r="AX444" s="141"/>
      <c r="AY444" s="141"/>
      <c r="AZ444" s="141"/>
      <c r="BA444" s="141"/>
      <c r="BB444" s="141"/>
      <c r="BC444" s="141"/>
      <c r="BD444" s="141"/>
      <c r="BE444" s="141"/>
      <c r="BF444" s="141"/>
      <c r="BG444" s="141"/>
      <c r="BH444" s="141"/>
    </row>
    <row r="445" spans="1:60" ht="22.5" outlineLevel="2" x14ac:dyDescent="0.2">
      <c r="A445" s="148"/>
      <c r="B445" s="149"/>
      <c r="C445" s="265" t="s">
        <v>437</v>
      </c>
      <c r="D445" s="266"/>
      <c r="E445" s="266"/>
      <c r="F445" s="266"/>
      <c r="G445" s="266"/>
      <c r="H445" s="152"/>
      <c r="I445" s="152"/>
      <c r="J445" s="152"/>
      <c r="K445" s="152"/>
      <c r="L445" s="152"/>
      <c r="M445" s="152"/>
      <c r="N445" s="151"/>
      <c r="O445" s="151"/>
      <c r="P445" s="151"/>
      <c r="Q445" s="151"/>
      <c r="R445" s="152"/>
      <c r="S445" s="152"/>
      <c r="T445" s="152"/>
      <c r="U445" s="152"/>
      <c r="V445" s="152"/>
      <c r="W445" s="152"/>
      <c r="X445" s="152"/>
      <c r="Y445" s="152"/>
      <c r="Z445" s="141"/>
      <c r="AA445" s="141"/>
      <c r="AB445" s="141"/>
      <c r="AC445" s="141"/>
      <c r="AD445" s="141"/>
      <c r="AE445" s="141"/>
      <c r="AF445" s="141"/>
      <c r="AG445" s="141" t="s">
        <v>239</v>
      </c>
      <c r="AH445" s="141"/>
      <c r="AI445" s="141"/>
      <c r="AJ445" s="141"/>
      <c r="AK445" s="141"/>
      <c r="AL445" s="141"/>
      <c r="AM445" s="141"/>
      <c r="AN445" s="141"/>
      <c r="AO445" s="141"/>
      <c r="AP445" s="141"/>
      <c r="AQ445" s="141"/>
      <c r="AR445" s="141"/>
      <c r="AS445" s="141"/>
      <c r="AT445" s="141"/>
      <c r="AU445" s="141"/>
      <c r="AV445" s="141"/>
      <c r="AW445" s="141"/>
      <c r="AX445" s="141"/>
      <c r="AY445" s="141"/>
      <c r="AZ445" s="141"/>
      <c r="BA445" s="171" t="str">
        <f>C445</f>
        <v>na novostavbách a změnách objektů pro oplocení (815 2 JKSo), objekty zvláštní pro chov živočichů (815 3 JKSO), objekty pozemní různé (815 9 JKSO) se svislou nosnou konstrukcí monolitickou betonovou tyčovou nebo plošnou ( KMCH 2 a 3 - JKSO šesté místo)</v>
      </c>
      <c r="BB445" s="141"/>
      <c r="BC445" s="141"/>
      <c r="BD445" s="141"/>
      <c r="BE445" s="141"/>
      <c r="BF445" s="141"/>
      <c r="BG445" s="141"/>
      <c r="BH445" s="141"/>
    </row>
    <row r="446" spans="1:60" x14ac:dyDescent="0.2">
      <c r="A446" s="157" t="s">
        <v>228</v>
      </c>
      <c r="B446" s="158" t="s">
        <v>156</v>
      </c>
      <c r="C446" s="180" t="s">
        <v>157</v>
      </c>
      <c r="D446" s="159"/>
      <c r="E446" s="160"/>
      <c r="F446" s="161"/>
      <c r="G446" s="161">
        <f>SUMIF(AG447:AG531,"&lt;&gt;NOR",G447:G531)</f>
        <v>0</v>
      </c>
      <c r="H446" s="161"/>
      <c r="I446" s="161">
        <f>SUM(I447:I531)</f>
        <v>0</v>
      </c>
      <c r="J446" s="161"/>
      <c r="K446" s="161">
        <f>SUM(K447:K531)</f>
        <v>0</v>
      </c>
      <c r="L446" s="161"/>
      <c r="M446" s="161">
        <f>SUM(M447:M531)</f>
        <v>0</v>
      </c>
      <c r="N446" s="160"/>
      <c r="O446" s="160">
        <f>SUM(O447:O531)</f>
        <v>22.93</v>
      </c>
      <c r="P446" s="160"/>
      <c r="Q446" s="160">
        <f>SUM(Q447:Q531)</f>
        <v>0</v>
      </c>
      <c r="R446" s="161"/>
      <c r="S446" s="161"/>
      <c r="T446" s="162"/>
      <c r="U446" s="156"/>
      <c r="V446" s="156">
        <f>SUM(V447:V531)</f>
        <v>4324.8500000000004</v>
      </c>
      <c r="W446" s="156"/>
      <c r="X446" s="156"/>
      <c r="Y446" s="156"/>
      <c r="AG446" t="s">
        <v>229</v>
      </c>
    </row>
    <row r="447" spans="1:60" ht="22.5" outlineLevel="1" x14ac:dyDescent="0.2">
      <c r="A447" s="172">
        <v>64</v>
      </c>
      <c r="B447" s="173" t="s">
        <v>440</v>
      </c>
      <c r="C447" s="183" t="s">
        <v>441</v>
      </c>
      <c r="D447" s="174" t="s">
        <v>283</v>
      </c>
      <c r="E447" s="175">
        <v>779.35</v>
      </c>
      <c r="F447" s="176"/>
      <c r="G447" s="177">
        <f>ROUND(E447*F447,2)</f>
        <v>0</v>
      </c>
      <c r="H447" s="176"/>
      <c r="I447" s="177">
        <f>ROUND(E447*H447,2)</f>
        <v>0</v>
      </c>
      <c r="J447" s="176"/>
      <c r="K447" s="177">
        <f>ROUND(E447*J447,2)</f>
        <v>0</v>
      </c>
      <c r="L447" s="177">
        <v>21</v>
      </c>
      <c r="M447" s="177">
        <f>G447*(1+L447/100)</f>
        <v>0</v>
      </c>
      <c r="N447" s="175">
        <v>3.3E-4</v>
      </c>
      <c r="O447" s="175">
        <f>ROUND(E447*N447,2)</f>
        <v>0.26</v>
      </c>
      <c r="P447" s="175">
        <v>0</v>
      </c>
      <c r="Q447" s="175">
        <f>ROUND(E447*P447,2)</f>
        <v>0</v>
      </c>
      <c r="R447" s="177" t="s">
        <v>442</v>
      </c>
      <c r="S447" s="177" t="s">
        <v>234</v>
      </c>
      <c r="T447" s="178" t="s">
        <v>234</v>
      </c>
      <c r="U447" s="152">
        <v>2.75E-2</v>
      </c>
      <c r="V447" s="152">
        <f>ROUND(E447*U447,2)</f>
        <v>21.43</v>
      </c>
      <c r="W447" s="152"/>
      <c r="X447" s="152" t="s">
        <v>285</v>
      </c>
      <c r="Y447" s="152" t="s">
        <v>236</v>
      </c>
      <c r="Z447" s="141"/>
      <c r="AA447" s="141"/>
      <c r="AB447" s="141"/>
      <c r="AC447" s="141"/>
      <c r="AD447" s="141"/>
      <c r="AE447" s="141"/>
      <c r="AF447" s="141"/>
      <c r="AG447" s="141" t="s">
        <v>286</v>
      </c>
      <c r="AH447" s="141"/>
      <c r="AI447" s="141"/>
      <c r="AJ447" s="141"/>
      <c r="AK447" s="141"/>
      <c r="AL447" s="141"/>
      <c r="AM447" s="141"/>
      <c r="AN447" s="141"/>
      <c r="AO447" s="141"/>
      <c r="AP447" s="141"/>
      <c r="AQ447" s="141"/>
      <c r="AR447" s="141"/>
      <c r="AS447" s="141"/>
      <c r="AT447" s="141"/>
      <c r="AU447" s="141"/>
      <c r="AV447" s="141"/>
      <c r="AW447" s="141"/>
      <c r="AX447" s="141"/>
      <c r="AY447" s="141"/>
      <c r="AZ447" s="141"/>
      <c r="BA447" s="141"/>
      <c r="BB447" s="141"/>
      <c r="BC447" s="141"/>
      <c r="BD447" s="141"/>
      <c r="BE447" s="141"/>
      <c r="BF447" s="141"/>
      <c r="BG447" s="141"/>
      <c r="BH447" s="141"/>
    </row>
    <row r="448" spans="1:60" ht="33.75" outlineLevel="1" x14ac:dyDescent="0.2">
      <c r="A448" s="172">
        <v>65</v>
      </c>
      <c r="B448" s="173" t="s">
        <v>443</v>
      </c>
      <c r="C448" s="183" t="s">
        <v>444</v>
      </c>
      <c r="D448" s="174" t="s">
        <v>283</v>
      </c>
      <c r="E448" s="175">
        <v>768.57389999999998</v>
      </c>
      <c r="F448" s="176"/>
      <c r="G448" s="177">
        <f>ROUND(E448*F448,2)</f>
        <v>0</v>
      </c>
      <c r="H448" s="176"/>
      <c r="I448" s="177">
        <f>ROUND(E448*H448,2)</f>
        <v>0</v>
      </c>
      <c r="J448" s="176"/>
      <c r="K448" s="177">
        <f>ROUND(E448*J448,2)</f>
        <v>0</v>
      </c>
      <c r="L448" s="177">
        <v>21</v>
      </c>
      <c r="M448" s="177">
        <f>G448*(1+L448/100)</f>
        <v>0</v>
      </c>
      <c r="N448" s="175">
        <v>5.1999999999999995E-4</v>
      </c>
      <c r="O448" s="175">
        <f>ROUND(E448*N448,2)</f>
        <v>0.4</v>
      </c>
      <c r="P448" s="175">
        <v>0</v>
      </c>
      <c r="Q448" s="175">
        <f>ROUND(E448*P448,2)</f>
        <v>0</v>
      </c>
      <c r="R448" s="177" t="s">
        <v>442</v>
      </c>
      <c r="S448" s="177" t="s">
        <v>234</v>
      </c>
      <c r="T448" s="178" t="s">
        <v>234</v>
      </c>
      <c r="U448" s="152">
        <v>4.9000000000000002E-2</v>
      </c>
      <c r="V448" s="152">
        <f>ROUND(E448*U448,2)</f>
        <v>37.659999999999997</v>
      </c>
      <c r="W448" s="152"/>
      <c r="X448" s="152" t="s">
        <v>285</v>
      </c>
      <c r="Y448" s="152" t="s">
        <v>236</v>
      </c>
      <c r="Z448" s="141"/>
      <c r="AA448" s="141"/>
      <c r="AB448" s="141"/>
      <c r="AC448" s="141"/>
      <c r="AD448" s="141"/>
      <c r="AE448" s="141"/>
      <c r="AF448" s="141"/>
      <c r="AG448" s="141" t="s">
        <v>286</v>
      </c>
      <c r="AH448" s="141"/>
      <c r="AI448" s="141"/>
      <c r="AJ448" s="141"/>
      <c r="AK448" s="141"/>
      <c r="AL448" s="141"/>
      <c r="AM448" s="141"/>
      <c r="AN448" s="141"/>
      <c r="AO448" s="141"/>
      <c r="AP448" s="141"/>
      <c r="AQ448" s="141"/>
      <c r="AR448" s="141"/>
      <c r="AS448" s="141"/>
      <c r="AT448" s="141"/>
      <c r="AU448" s="141"/>
      <c r="AV448" s="141"/>
      <c r="AW448" s="141"/>
      <c r="AX448" s="141"/>
      <c r="AY448" s="141"/>
      <c r="AZ448" s="141"/>
      <c r="BA448" s="141"/>
      <c r="BB448" s="141"/>
      <c r="BC448" s="141"/>
      <c r="BD448" s="141"/>
      <c r="BE448" s="141"/>
      <c r="BF448" s="141"/>
      <c r="BG448" s="141"/>
      <c r="BH448" s="141"/>
    </row>
    <row r="449" spans="1:60" ht="22.5" outlineLevel="1" x14ac:dyDescent="0.2">
      <c r="A449" s="164">
        <v>66</v>
      </c>
      <c r="B449" s="165" t="s">
        <v>445</v>
      </c>
      <c r="C449" s="181" t="s">
        <v>446</v>
      </c>
      <c r="D449" s="166" t="s">
        <v>283</v>
      </c>
      <c r="E449" s="167">
        <v>779.35</v>
      </c>
      <c r="F449" s="168"/>
      <c r="G449" s="169">
        <f>ROUND(E449*F449,2)</f>
        <v>0</v>
      </c>
      <c r="H449" s="168"/>
      <c r="I449" s="169">
        <f>ROUND(E449*H449,2)</f>
        <v>0</v>
      </c>
      <c r="J449" s="168"/>
      <c r="K449" s="169">
        <f>ROUND(E449*J449,2)</f>
        <v>0</v>
      </c>
      <c r="L449" s="169">
        <v>21</v>
      </c>
      <c r="M449" s="169">
        <f>G449*(1+L449/100)</f>
        <v>0</v>
      </c>
      <c r="N449" s="167">
        <v>4.0999999999999999E-4</v>
      </c>
      <c r="O449" s="167">
        <f>ROUND(E449*N449,2)</f>
        <v>0.32</v>
      </c>
      <c r="P449" s="167">
        <v>0</v>
      </c>
      <c r="Q449" s="167">
        <f>ROUND(E449*P449,2)</f>
        <v>0</v>
      </c>
      <c r="R449" s="169" t="s">
        <v>442</v>
      </c>
      <c r="S449" s="169" t="s">
        <v>234</v>
      </c>
      <c r="T449" s="170" t="s">
        <v>234</v>
      </c>
      <c r="U449" s="152">
        <v>0.22991</v>
      </c>
      <c r="V449" s="152">
        <f>ROUND(E449*U449,2)</f>
        <v>179.18</v>
      </c>
      <c r="W449" s="152"/>
      <c r="X449" s="152" t="s">
        <v>285</v>
      </c>
      <c r="Y449" s="152" t="s">
        <v>236</v>
      </c>
      <c r="Z449" s="141"/>
      <c r="AA449" s="141"/>
      <c r="AB449" s="141"/>
      <c r="AC449" s="141"/>
      <c r="AD449" s="141"/>
      <c r="AE449" s="141"/>
      <c r="AF449" s="141"/>
      <c r="AG449" s="141" t="s">
        <v>286</v>
      </c>
      <c r="AH449" s="141"/>
      <c r="AI449" s="141"/>
      <c r="AJ449" s="141"/>
      <c r="AK449" s="141"/>
      <c r="AL449" s="141"/>
      <c r="AM449" s="141"/>
      <c r="AN449" s="141"/>
      <c r="AO449" s="141"/>
      <c r="AP449" s="141"/>
      <c r="AQ449" s="141"/>
      <c r="AR449" s="141"/>
      <c r="AS449" s="141"/>
      <c r="AT449" s="141"/>
      <c r="AU449" s="141"/>
      <c r="AV449" s="141"/>
      <c r="AW449" s="141"/>
      <c r="AX449" s="141"/>
      <c r="AY449" s="141"/>
      <c r="AZ449" s="141"/>
      <c r="BA449" s="141"/>
      <c r="BB449" s="141"/>
      <c r="BC449" s="141"/>
      <c r="BD449" s="141"/>
      <c r="BE449" s="141"/>
      <c r="BF449" s="141"/>
      <c r="BG449" s="141"/>
      <c r="BH449" s="141"/>
    </row>
    <row r="450" spans="1:60" outlineLevel="2" x14ac:dyDescent="0.2">
      <c r="A450" s="148"/>
      <c r="B450" s="149"/>
      <c r="C450" s="182" t="s">
        <v>1300</v>
      </c>
      <c r="D450" s="154"/>
      <c r="E450" s="155"/>
      <c r="F450" s="152"/>
      <c r="G450" s="152"/>
      <c r="H450" s="152"/>
      <c r="I450" s="152"/>
      <c r="J450" s="152"/>
      <c r="K450" s="152"/>
      <c r="L450" s="152"/>
      <c r="M450" s="152"/>
      <c r="N450" s="151"/>
      <c r="O450" s="151"/>
      <c r="P450" s="151"/>
      <c r="Q450" s="151"/>
      <c r="R450" s="152"/>
      <c r="S450" s="152"/>
      <c r="T450" s="152"/>
      <c r="U450" s="152"/>
      <c r="V450" s="152"/>
      <c r="W450" s="152"/>
      <c r="X450" s="152"/>
      <c r="Y450" s="152"/>
      <c r="Z450" s="141"/>
      <c r="AA450" s="141"/>
      <c r="AB450" s="141"/>
      <c r="AC450" s="141"/>
      <c r="AD450" s="141"/>
      <c r="AE450" s="141"/>
      <c r="AF450" s="141"/>
      <c r="AG450" s="141" t="s">
        <v>241</v>
      </c>
      <c r="AH450" s="141">
        <v>0</v>
      </c>
      <c r="AI450" s="141"/>
      <c r="AJ450" s="141"/>
      <c r="AK450" s="141"/>
      <c r="AL450" s="141"/>
      <c r="AM450" s="141"/>
      <c r="AN450" s="141"/>
      <c r="AO450" s="141"/>
      <c r="AP450" s="141"/>
      <c r="AQ450" s="141"/>
      <c r="AR450" s="141"/>
      <c r="AS450" s="141"/>
      <c r="AT450" s="141"/>
      <c r="AU450" s="141"/>
      <c r="AV450" s="141"/>
      <c r="AW450" s="141"/>
      <c r="AX450" s="141"/>
      <c r="AY450" s="141"/>
      <c r="AZ450" s="141"/>
      <c r="BA450" s="141"/>
      <c r="BB450" s="141"/>
      <c r="BC450" s="141"/>
      <c r="BD450" s="141"/>
      <c r="BE450" s="141"/>
      <c r="BF450" s="141"/>
      <c r="BG450" s="141"/>
      <c r="BH450" s="141"/>
    </row>
    <row r="451" spans="1:60" outlineLevel="3" x14ac:dyDescent="0.2">
      <c r="A451" s="148"/>
      <c r="B451" s="149"/>
      <c r="C451" s="182" t="s">
        <v>1312</v>
      </c>
      <c r="D451" s="154"/>
      <c r="E451" s="155"/>
      <c r="F451" s="152"/>
      <c r="G451" s="152"/>
      <c r="H451" s="152"/>
      <c r="I451" s="152"/>
      <c r="J451" s="152"/>
      <c r="K451" s="152"/>
      <c r="L451" s="152"/>
      <c r="M451" s="152"/>
      <c r="N451" s="151"/>
      <c r="O451" s="151"/>
      <c r="P451" s="151"/>
      <c r="Q451" s="151"/>
      <c r="R451" s="152"/>
      <c r="S451" s="152"/>
      <c r="T451" s="152"/>
      <c r="U451" s="152"/>
      <c r="V451" s="152"/>
      <c r="W451" s="152"/>
      <c r="X451" s="152"/>
      <c r="Y451" s="152"/>
      <c r="Z451" s="141"/>
      <c r="AA451" s="141"/>
      <c r="AB451" s="141"/>
      <c r="AC451" s="141"/>
      <c r="AD451" s="141"/>
      <c r="AE451" s="141"/>
      <c r="AF451" s="141"/>
      <c r="AG451" s="141" t="s">
        <v>241</v>
      </c>
      <c r="AH451" s="141">
        <v>0</v>
      </c>
      <c r="AI451" s="141"/>
      <c r="AJ451" s="141"/>
      <c r="AK451" s="141"/>
      <c r="AL451" s="141"/>
      <c r="AM451" s="141"/>
      <c r="AN451" s="141"/>
      <c r="AO451" s="141"/>
      <c r="AP451" s="141"/>
      <c r="AQ451" s="141"/>
      <c r="AR451" s="141"/>
      <c r="AS451" s="141"/>
      <c r="AT451" s="141"/>
      <c r="AU451" s="141"/>
      <c r="AV451" s="141"/>
      <c r="AW451" s="141"/>
      <c r="AX451" s="141"/>
      <c r="AY451" s="141"/>
      <c r="AZ451" s="141"/>
      <c r="BA451" s="141"/>
      <c r="BB451" s="141"/>
      <c r="BC451" s="141"/>
      <c r="BD451" s="141"/>
      <c r="BE451" s="141"/>
      <c r="BF451" s="141"/>
      <c r="BG451" s="141"/>
      <c r="BH451" s="141"/>
    </row>
    <row r="452" spans="1:60" outlineLevel="3" x14ac:dyDescent="0.2">
      <c r="A452" s="148"/>
      <c r="B452" s="149"/>
      <c r="C452" s="182" t="s">
        <v>1586</v>
      </c>
      <c r="D452" s="154"/>
      <c r="E452" s="155">
        <v>144</v>
      </c>
      <c r="F452" s="152"/>
      <c r="G452" s="152"/>
      <c r="H452" s="152"/>
      <c r="I452" s="152"/>
      <c r="J452" s="152"/>
      <c r="K452" s="152"/>
      <c r="L452" s="152"/>
      <c r="M452" s="152"/>
      <c r="N452" s="151"/>
      <c r="O452" s="151"/>
      <c r="P452" s="151"/>
      <c r="Q452" s="151"/>
      <c r="R452" s="152"/>
      <c r="S452" s="152"/>
      <c r="T452" s="152"/>
      <c r="U452" s="152"/>
      <c r="V452" s="152"/>
      <c r="W452" s="152"/>
      <c r="X452" s="152"/>
      <c r="Y452" s="152"/>
      <c r="Z452" s="141"/>
      <c r="AA452" s="141"/>
      <c r="AB452" s="141"/>
      <c r="AC452" s="141"/>
      <c r="AD452" s="141"/>
      <c r="AE452" s="141"/>
      <c r="AF452" s="141"/>
      <c r="AG452" s="141" t="s">
        <v>241</v>
      </c>
      <c r="AH452" s="141">
        <v>0</v>
      </c>
      <c r="AI452" s="141"/>
      <c r="AJ452" s="141"/>
      <c r="AK452" s="141"/>
      <c r="AL452" s="141"/>
      <c r="AM452" s="141"/>
      <c r="AN452" s="141"/>
      <c r="AO452" s="141"/>
      <c r="AP452" s="141"/>
      <c r="AQ452" s="141"/>
      <c r="AR452" s="141"/>
      <c r="AS452" s="141"/>
      <c r="AT452" s="141"/>
      <c r="AU452" s="141"/>
      <c r="AV452" s="141"/>
      <c r="AW452" s="141"/>
      <c r="AX452" s="141"/>
      <c r="AY452" s="141"/>
      <c r="AZ452" s="141"/>
      <c r="BA452" s="141"/>
      <c r="BB452" s="141"/>
      <c r="BC452" s="141"/>
      <c r="BD452" s="141"/>
      <c r="BE452" s="141"/>
      <c r="BF452" s="141"/>
      <c r="BG452" s="141"/>
      <c r="BH452" s="141"/>
    </row>
    <row r="453" spans="1:60" outlineLevel="3" x14ac:dyDescent="0.2">
      <c r="A453" s="148"/>
      <c r="B453" s="149"/>
      <c r="C453" s="182" t="s">
        <v>1314</v>
      </c>
      <c r="D453" s="154"/>
      <c r="E453" s="155"/>
      <c r="F453" s="152"/>
      <c r="G453" s="152"/>
      <c r="H453" s="152"/>
      <c r="I453" s="152"/>
      <c r="J453" s="152"/>
      <c r="K453" s="152"/>
      <c r="L453" s="152"/>
      <c r="M453" s="152"/>
      <c r="N453" s="151"/>
      <c r="O453" s="151"/>
      <c r="P453" s="151"/>
      <c r="Q453" s="151"/>
      <c r="R453" s="152"/>
      <c r="S453" s="152"/>
      <c r="T453" s="152"/>
      <c r="U453" s="152"/>
      <c r="V453" s="152"/>
      <c r="W453" s="152"/>
      <c r="X453" s="152"/>
      <c r="Y453" s="152"/>
      <c r="Z453" s="141"/>
      <c r="AA453" s="141"/>
      <c r="AB453" s="141"/>
      <c r="AC453" s="141"/>
      <c r="AD453" s="141"/>
      <c r="AE453" s="141"/>
      <c r="AF453" s="141"/>
      <c r="AG453" s="141" t="s">
        <v>241</v>
      </c>
      <c r="AH453" s="141">
        <v>0</v>
      </c>
      <c r="AI453" s="141"/>
      <c r="AJ453" s="141"/>
      <c r="AK453" s="141"/>
      <c r="AL453" s="141"/>
      <c r="AM453" s="141"/>
      <c r="AN453" s="141"/>
      <c r="AO453" s="141"/>
      <c r="AP453" s="141"/>
      <c r="AQ453" s="141"/>
      <c r="AR453" s="141"/>
      <c r="AS453" s="141"/>
      <c r="AT453" s="141"/>
      <c r="AU453" s="141"/>
      <c r="AV453" s="141"/>
      <c r="AW453" s="141"/>
      <c r="AX453" s="141"/>
      <c r="AY453" s="141"/>
      <c r="AZ453" s="141"/>
      <c r="BA453" s="141"/>
      <c r="BB453" s="141"/>
      <c r="BC453" s="141"/>
      <c r="BD453" s="141"/>
      <c r="BE453" s="141"/>
      <c r="BF453" s="141"/>
      <c r="BG453" s="141"/>
      <c r="BH453" s="141"/>
    </row>
    <row r="454" spans="1:60" outlineLevel="3" x14ac:dyDescent="0.2">
      <c r="A454" s="148"/>
      <c r="B454" s="149"/>
      <c r="C454" s="182" t="s">
        <v>1587</v>
      </c>
      <c r="D454" s="154"/>
      <c r="E454" s="155">
        <v>10</v>
      </c>
      <c r="F454" s="152"/>
      <c r="G454" s="152"/>
      <c r="H454" s="152"/>
      <c r="I454" s="152"/>
      <c r="J454" s="152"/>
      <c r="K454" s="152"/>
      <c r="L454" s="152"/>
      <c r="M454" s="152"/>
      <c r="N454" s="151"/>
      <c r="O454" s="151"/>
      <c r="P454" s="151"/>
      <c r="Q454" s="151"/>
      <c r="R454" s="152"/>
      <c r="S454" s="152"/>
      <c r="T454" s="152"/>
      <c r="U454" s="152"/>
      <c r="V454" s="152"/>
      <c r="W454" s="152"/>
      <c r="X454" s="152"/>
      <c r="Y454" s="152"/>
      <c r="Z454" s="141"/>
      <c r="AA454" s="141"/>
      <c r="AB454" s="141"/>
      <c r="AC454" s="141"/>
      <c r="AD454" s="141"/>
      <c r="AE454" s="141"/>
      <c r="AF454" s="141"/>
      <c r="AG454" s="141" t="s">
        <v>241</v>
      </c>
      <c r="AH454" s="141">
        <v>0</v>
      </c>
      <c r="AI454" s="141"/>
      <c r="AJ454" s="141"/>
      <c r="AK454" s="141"/>
      <c r="AL454" s="141"/>
      <c r="AM454" s="141"/>
      <c r="AN454" s="141"/>
      <c r="AO454" s="141"/>
      <c r="AP454" s="141"/>
      <c r="AQ454" s="141"/>
      <c r="AR454" s="141"/>
      <c r="AS454" s="141"/>
      <c r="AT454" s="141"/>
      <c r="AU454" s="141"/>
      <c r="AV454" s="141"/>
      <c r="AW454" s="141"/>
      <c r="AX454" s="141"/>
      <c r="AY454" s="141"/>
      <c r="AZ454" s="141"/>
      <c r="BA454" s="141"/>
      <c r="BB454" s="141"/>
      <c r="BC454" s="141"/>
      <c r="BD454" s="141"/>
      <c r="BE454" s="141"/>
      <c r="BF454" s="141"/>
      <c r="BG454" s="141"/>
      <c r="BH454" s="141"/>
    </row>
    <row r="455" spans="1:60" outlineLevel="3" x14ac:dyDescent="0.2">
      <c r="A455" s="148"/>
      <c r="B455" s="149"/>
      <c r="C455" s="182" t="s">
        <v>1316</v>
      </c>
      <c r="D455" s="154"/>
      <c r="E455" s="155"/>
      <c r="F455" s="152"/>
      <c r="G455" s="152"/>
      <c r="H455" s="152"/>
      <c r="I455" s="152"/>
      <c r="J455" s="152"/>
      <c r="K455" s="152"/>
      <c r="L455" s="152"/>
      <c r="M455" s="152"/>
      <c r="N455" s="151"/>
      <c r="O455" s="151"/>
      <c r="P455" s="151"/>
      <c r="Q455" s="151"/>
      <c r="R455" s="152"/>
      <c r="S455" s="152"/>
      <c r="T455" s="152"/>
      <c r="U455" s="152"/>
      <c r="V455" s="152"/>
      <c r="W455" s="152"/>
      <c r="X455" s="152"/>
      <c r="Y455" s="152"/>
      <c r="Z455" s="141"/>
      <c r="AA455" s="141"/>
      <c r="AB455" s="141"/>
      <c r="AC455" s="141"/>
      <c r="AD455" s="141"/>
      <c r="AE455" s="141"/>
      <c r="AF455" s="141"/>
      <c r="AG455" s="141" t="s">
        <v>241</v>
      </c>
      <c r="AH455" s="141">
        <v>0</v>
      </c>
      <c r="AI455" s="141"/>
      <c r="AJ455" s="141"/>
      <c r="AK455" s="141"/>
      <c r="AL455" s="141"/>
      <c r="AM455" s="141"/>
      <c r="AN455" s="141"/>
      <c r="AO455" s="141"/>
      <c r="AP455" s="141"/>
      <c r="AQ455" s="141"/>
      <c r="AR455" s="141"/>
      <c r="AS455" s="141"/>
      <c r="AT455" s="141"/>
      <c r="AU455" s="141"/>
      <c r="AV455" s="141"/>
      <c r="AW455" s="141"/>
      <c r="AX455" s="141"/>
      <c r="AY455" s="141"/>
      <c r="AZ455" s="141"/>
      <c r="BA455" s="141"/>
      <c r="BB455" s="141"/>
      <c r="BC455" s="141"/>
      <c r="BD455" s="141"/>
      <c r="BE455" s="141"/>
      <c r="BF455" s="141"/>
      <c r="BG455" s="141"/>
      <c r="BH455" s="141"/>
    </row>
    <row r="456" spans="1:60" outlineLevel="3" x14ac:dyDescent="0.2">
      <c r="A456" s="148"/>
      <c r="B456" s="149"/>
      <c r="C456" s="182" t="s">
        <v>1588</v>
      </c>
      <c r="D456" s="154"/>
      <c r="E456" s="155">
        <v>15.5</v>
      </c>
      <c r="F456" s="152"/>
      <c r="G456" s="152"/>
      <c r="H456" s="152"/>
      <c r="I456" s="152"/>
      <c r="J456" s="152"/>
      <c r="K456" s="152"/>
      <c r="L456" s="152"/>
      <c r="M456" s="152"/>
      <c r="N456" s="151"/>
      <c r="O456" s="151"/>
      <c r="P456" s="151"/>
      <c r="Q456" s="151"/>
      <c r="R456" s="152"/>
      <c r="S456" s="152"/>
      <c r="T456" s="152"/>
      <c r="U456" s="152"/>
      <c r="V456" s="152"/>
      <c r="W456" s="152"/>
      <c r="X456" s="152"/>
      <c r="Y456" s="152"/>
      <c r="Z456" s="141"/>
      <c r="AA456" s="141"/>
      <c r="AB456" s="141"/>
      <c r="AC456" s="141"/>
      <c r="AD456" s="141"/>
      <c r="AE456" s="141"/>
      <c r="AF456" s="141"/>
      <c r="AG456" s="141" t="s">
        <v>241</v>
      </c>
      <c r="AH456" s="141">
        <v>0</v>
      </c>
      <c r="AI456" s="141"/>
      <c r="AJ456" s="141"/>
      <c r="AK456" s="141"/>
      <c r="AL456" s="141"/>
      <c r="AM456" s="141"/>
      <c r="AN456" s="141"/>
      <c r="AO456" s="141"/>
      <c r="AP456" s="141"/>
      <c r="AQ456" s="141"/>
      <c r="AR456" s="141"/>
      <c r="AS456" s="141"/>
      <c r="AT456" s="141"/>
      <c r="AU456" s="141"/>
      <c r="AV456" s="141"/>
      <c r="AW456" s="141"/>
      <c r="AX456" s="141"/>
      <c r="AY456" s="141"/>
      <c r="AZ456" s="141"/>
      <c r="BA456" s="141"/>
      <c r="BB456" s="141"/>
      <c r="BC456" s="141"/>
      <c r="BD456" s="141"/>
      <c r="BE456" s="141"/>
      <c r="BF456" s="141"/>
      <c r="BG456" s="141"/>
      <c r="BH456" s="141"/>
    </row>
    <row r="457" spans="1:60" outlineLevel="3" x14ac:dyDescent="0.2">
      <c r="A457" s="148"/>
      <c r="B457" s="149"/>
      <c r="C457" s="182" t="s">
        <v>1318</v>
      </c>
      <c r="D457" s="154"/>
      <c r="E457" s="155"/>
      <c r="F457" s="152"/>
      <c r="G457" s="152"/>
      <c r="H457" s="152"/>
      <c r="I457" s="152"/>
      <c r="J457" s="152"/>
      <c r="K457" s="152"/>
      <c r="L457" s="152"/>
      <c r="M457" s="152"/>
      <c r="N457" s="151"/>
      <c r="O457" s="151"/>
      <c r="P457" s="151"/>
      <c r="Q457" s="151"/>
      <c r="R457" s="152"/>
      <c r="S457" s="152"/>
      <c r="T457" s="152"/>
      <c r="U457" s="152"/>
      <c r="V457" s="152"/>
      <c r="W457" s="152"/>
      <c r="X457" s="152"/>
      <c r="Y457" s="152"/>
      <c r="Z457" s="141"/>
      <c r="AA457" s="141"/>
      <c r="AB457" s="141"/>
      <c r="AC457" s="141"/>
      <c r="AD457" s="141"/>
      <c r="AE457" s="141"/>
      <c r="AF457" s="141"/>
      <c r="AG457" s="141" t="s">
        <v>241</v>
      </c>
      <c r="AH457" s="141">
        <v>0</v>
      </c>
      <c r="AI457" s="141"/>
      <c r="AJ457" s="141"/>
      <c r="AK457" s="141"/>
      <c r="AL457" s="141"/>
      <c r="AM457" s="141"/>
      <c r="AN457" s="141"/>
      <c r="AO457" s="141"/>
      <c r="AP457" s="141"/>
      <c r="AQ457" s="141"/>
      <c r="AR457" s="141"/>
      <c r="AS457" s="141"/>
      <c r="AT457" s="141"/>
      <c r="AU457" s="141"/>
      <c r="AV457" s="141"/>
      <c r="AW457" s="141"/>
      <c r="AX457" s="141"/>
      <c r="AY457" s="141"/>
      <c r="AZ457" s="141"/>
      <c r="BA457" s="141"/>
      <c r="BB457" s="141"/>
      <c r="BC457" s="141"/>
      <c r="BD457" s="141"/>
      <c r="BE457" s="141"/>
      <c r="BF457" s="141"/>
      <c r="BG457" s="141"/>
      <c r="BH457" s="141"/>
    </row>
    <row r="458" spans="1:60" outlineLevel="3" x14ac:dyDescent="0.2">
      <c r="A458" s="148"/>
      <c r="B458" s="149"/>
      <c r="C458" s="182" t="s">
        <v>1589</v>
      </c>
      <c r="D458" s="154"/>
      <c r="E458" s="155">
        <v>21.5</v>
      </c>
      <c r="F458" s="152"/>
      <c r="G458" s="152"/>
      <c r="H458" s="152"/>
      <c r="I458" s="152"/>
      <c r="J458" s="152"/>
      <c r="K458" s="152"/>
      <c r="L458" s="152"/>
      <c r="M458" s="152"/>
      <c r="N458" s="151"/>
      <c r="O458" s="151"/>
      <c r="P458" s="151"/>
      <c r="Q458" s="151"/>
      <c r="R458" s="152"/>
      <c r="S458" s="152"/>
      <c r="T458" s="152"/>
      <c r="U458" s="152"/>
      <c r="V458" s="152"/>
      <c r="W458" s="152"/>
      <c r="X458" s="152"/>
      <c r="Y458" s="152"/>
      <c r="Z458" s="141"/>
      <c r="AA458" s="141"/>
      <c r="AB458" s="141"/>
      <c r="AC458" s="141"/>
      <c r="AD458" s="141"/>
      <c r="AE458" s="141"/>
      <c r="AF458" s="141"/>
      <c r="AG458" s="141" t="s">
        <v>241</v>
      </c>
      <c r="AH458" s="141">
        <v>0</v>
      </c>
      <c r="AI458" s="141"/>
      <c r="AJ458" s="141"/>
      <c r="AK458" s="141"/>
      <c r="AL458" s="141"/>
      <c r="AM458" s="141"/>
      <c r="AN458" s="141"/>
      <c r="AO458" s="141"/>
      <c r="AP458" s="141"/>
      <c r="AQ458" s="141"/>
      <c r="AR458" s="141"/>
      <c r="AS458" s="141"/>
      <c r="AT458" s="141"/>
      <c r="AU458" s="141"/>
      <c r="AV458" s="141"/>
      <c r="AW458" s="141"/>
      <c r="AX458" s="141"/>
      <c r="AY458" s="141"/>
      <c r="AZ458" s="141"/>
      <c r="BA458" s="141"/>
      <c r="BB458" s="141"/>
      <c r="BC458" s="141"/>
      <c r="BD458" s="141"/>
      <c r="BE458" s="141"/>
      <c r="BF458" s="141"/>
      <c r="BG458" s="141"/>
      <c r="BH458" s="141"/>
    </row>
    <row r="459" spans="1:60" outlineLevel="3" x14ac:dyDescent="0.2">
      <c r="A459" s="148"/>
      <c r="B459" s="149"/>
      <c r="C459" s="182" t="s">
        <v>1320</v>
      </c>
      <c r="D459" s="154"/>
      <c r="E459" s="155"/>
      <c r="F459" s="152"/>
      <c r="G459" s="152"/>
      <c r="H459" s="152"/>
      <c r="I459" s="152"/>
      <c r="J459" s="152"/>
      <c r="K459" s="152"/>
      <c r="L459" s="152"/>
      <c r="M459" s="152"/>
      <c r="N459" s="151"/>
      <c r="O459" s="151"/>
      <c r="P459" s="151"/>
      <c r="Q459" s="151"/>
      <c r="R459" s="152"/>
      <c r="S459" s="152"/>
      <c r="T459" s="152"/>
      <c r="U459" s="152"/>
      <c r="V459" s="152"/>
      <c r="W459" s="152"/>
      <c r="X459" s="152"/>
      <c r="Y459" s="152"/>
      <c r="Z459" s="141"/>
      <c r="AA459" s="141"/>
      <c r="AB459" s="141"/>
      <c r="AC459" s="141"/>
      <c r="AD459" s="141"/>
      <c r="AE459" s="141"/>
      <c r="AF459" s="141"/>
      <c r="AG459" s="141" t="s">
        <v>241</v>
      </c>
      <c r="AH459" s="141">
        <v>0</v>
      </c>
      <c r="AI459" s="141"/>
      <c r="AJ459" s="141"/>
      <c r="AK459" s="141"/>
      <c r="AL459" s="141"/>
      <c r="AM459" s="141"/>
      <c r="AN459" s="141"/>
      <c r="AO459" s="141"/>
      <c r="AP459" s="141"/>
      <c r="AQ459" s="141"/>
      <c r="AR459" s="141"/>
      <c r="AS459" s="141"/>
      <c r="AT459" s="141"/>
      <c r="AU459" s="141"/>
      <c r="AV459" s="141"/>
      <c r="AW459" s="141"/>
      <c r="AX459" s="141"/>
      <c r="AY459" s="141"/>
      <c r="AZ459" s="141"/>
      <c r="BA459" s="141"/>
      <c r="BB459" s="141"/>
      <c r="BC459" s="141"/>
      <c r="BD459" s="141"/>
      <c r="BE459" s="141"/>
      <c r="BF459" s="141"/>
      <c r="BG459" s="141"/>
      <c r="BH459" s="141"/>
    </row>
    <row r="460" spans="1:60" outlineLevel="3" x14ac:dyDescent="0.2">
      <c r="A460" s="148"/>
      <c r="B460" s="149"/>
      <c r="C460" s="182" t="s">
        <v>1590</v>
      </c>
      <c r="D460" s="154"/>
      <c r="E460" s="155">
        <v>22.5</v>
      </c>
      <c r="F460" s="152"/>
      <c r="G460" s="152"/>
      <c r="H460" s="152"/>
      <c r="I460" s="152"/>
      <c r="J460" s="152"/>
      <c r="K460" s="152"/>
      <c r="L460" s="152"/>
      <c r="M460" s="152"/>
      <c r="N460" s="151"/>
      <c r="O460" s="151"/>
      <c r="P460" s="151"/>
      <c r="Q460" s="151"/>
      <c r="R460" s="152"/>
      <c r="S460" s="152"/>
      <c r="T460" s="152"/>
      <c r="U460" s="152"/>
      <c r="V460" s="152"/>
      <c r="W460" s="152"/>
      <c r="X460" s="152"/>
      <c r="Y460" s="152"/>
      <c r="Z460" s="141"/>
      <c r="AA460" s="141"/>
      <c r="AB460" s="141"/>
      <c r="AC460" s="141"/>
      <c r="AD460" s="141"/>
      <c r="AE460" s="141"/>
      <c r="AF460" s="141"/>
      <c r="AG460" s="141" t="s">
        <v>241</v>
      </c>
      <c r="AH460" s="141">
        <v>0</v>
      </c>
      <c r="AI460" s="141"/>
      <c r="AJ460" s="141"/>
      <c r="AK460" s="141"/>
      <c r="AL460" s="141"/>
      <c r="AM460" s="141"/>
      <c r="AN460" s="141"/>
      <c r="AO460" s="141"/>
      <c r="AP460" s="141"/>
      <c r="AQ460" s="141"/>
      <c r="AR460" s="141"/>
      <c r="AS460" s="141"/>
      <c r="AT460" s="141"/>
      <c r="AU460" s="141"/>
      <c r="AV460" s="141"/>
      <c r="AW460" s="141"/>
      <c r="AX460" s="141"/>
      <c r="AY460" s="141"/>
      <c r="AZ460" s="141"/>
      <c r="BA460" s="141"/>
      <c r="BB460" s="141"/>
      <c r="BC460" s="141"/>
      <c r="BD460" s="141"/>
      <c r="BE460" s="141"/>
      <c r="BF460" s="141"/>
      <c r="BG460" s="141"/>
      <c r="BH460" s="141"/>
    </row>
    <row r="461" spans="1:60" outlineLevel="3" x14ac:dyDescent="0.2">
      <c r="A461" s="148"/>
      <c r="B461" s="149"/>
      <c r="C461" s="182" t="s">
        <v>1322</v>
      </c>
      <c r="D461" s="154"/>
      <c r="E461" s="155"/>
      <c r="F461" s="152"/>
      <c r="G461" s="152"/>
      <c r="H461" s="152"/>
      <c r="I461" s="152"/>
      <c r="J461" s="152"/>
      <c r="K461" s="152"/>
      <c r="L461" s="152"/>
      <c r="M461" s="152"/>
      <c r="N461" s="151"/>
      <c r="O461" s="151"/>
      <c r="P461" s="151"/>
      <c r="Q461" s="151"/>
      <c r="R461" s="152"/>
      <c r="S461" s="152"/>
      <c r="T461" s="152"/>
      <c r="U461" s="152"/>
      <c r="V461" s="152"/>
      <c r="W461" s="152"/>
      <c r="X461" s="152"/>
      <c r="Y461" s="152"/>
      <c r="Z461" s="141"/>
      <c r="AA461" s="141"/>
      <c r="AB461" s="141"/>
      <c r="AC461" s="141"/>
      <c r="AD461" s="141"/>
      <c r="AE461" s="141"/>
      <c r="AF461" s="141"/>
      <c r="AG461" s="141" t="s">
        <v>241</v>
      </c>
      <c r="AH461" s="141">
        <v>0</v>
      </c>
      <c r="AI461" s="141"/>
      <c r="AJ461" s="141"/>
      <c r="AK461" s="141"/>
      <c r="AL461" s="141"/>
      <c r="AM461" s="141"/>
      <c r="AN461" s="141"/>
      <c r="AO461" s="141"/>
      <c r="AP461" s="141"/>
      <c r="AQ461" s="141"/>
      <c r="AR461" s="141"/>
      <c r="AS461" s="141"/>
      <c r="AT461" s="141"/>
      <c r="AU461" s="141"/>
      <c r="AV461" s="141"/>
      <c r="AW461" s="141"/>
      <c r="AX461" s="141"/>
      <c r="AY461" s="141"/>
      <c r="AZ461" s="141"/>
      <c r="BA461" s="141"/>
      <c r="BB461" s="141"/>
      <c r="BC461" s="141"/>
      <c r="BD461" s="141"/>
      <c r="BE461" s="141"/>
      <c r="BF461" s="141"/>
      <c r="BG461" s="141"/>
      <c r="BH461" s="141"/>
    </row>
    <row r="462" spans="1:60" outlineLevel="3" x14ac:dyDescent="0.2">
      <c r="A462" s="148"/>
      <c r="B462" s="149"/>
      <c r="C462" s="182" t="s">
        <v>1591</v>
      </c>
      <c r="D462" s="154"/>
      <c r="E462" s="155">
        <v>35.1</v>
      </c>
      <c r="F462" s="152"/>
      <c r="G462" s="152"/>
      <c r="H462" s="152"/>
      <c r="I462" s="152"/>
      <c r="J462" s="152"/>
      <c r="K462" s="152"/>
      <c r="L462" s="152"/>
      <c r="M462" s="152"/>
      <c r="N462" s="151"/>
      <c r="O462" s="151"/>
      <c r="P462" s="151"/>
      <c r="Q462" s="151"/>
      <c r="R462" s="152"/>
      <c r="S462" s="152"/>
      <c r="T462" s="152"/>
      <c r="U462" s="152"/>
      <c r="V462" s="152"/>
      <c r="W462" s="152"/>
      <c r="X462" s="152"/>
      <c r="Y462" s="152"/>
      <c r="Z462" s="141"/>
      <c r="AA462" s="141"/>
      <c r="AB462" s="141"/>
      <c r="AC462" s="141"/>
      <c r="AD462" s="141"/>
      <c r="AE462" s="141"/>
      <c r="AF462" s="141"/>
      <c r="AG462" s="141" t="s">
        <v>241</v>
      </c>
      <c r="AH462" s="141">
        <v>0</v>
      </c>
      <c r="AI462" s="141"/>
      <c r="AJ462" s="141"/>
      <c r="AK462" s="141"/>
      <c r="AL462" s="141"/>
      <c r="AM462" s="141"/>
      <c r="AN462" s="141"/>
      <c r="AO462" s="141"/>
      <c r="AP462" s="141"/>
      <c r="AQ462" s="141"/>
      <c r="AR462" s="141"/>
      <c r="AS462" s="141"/>
      <c r="AT462" s="141"/>
      <c r="AU462" s="141"/>
      <c r="AV462" s="141"/>
      <c r="AW462" s="141"/>
      <c r="AX462" s="141"/>
      <c r="AY462" s="141"/>
      <c r="AZ462" s="141"/>
      <c r="BA462" s="141"/>
      <c r="BB462" s="141"/>
      <c r="BC462" s="141"/>
      <c r="BD462" s="141"/>
      <c r="BE462" s="141"/>
      <c r="BF462" s="141"/>
      <c r="BG462" s="141"/>
      <c r="BH462" s="141"/>
    </row>
    <row r="463" spans="1:60" outlineLevel="3" x14ac:dyDescent="0.2">
      <c r="A463" s="148"/>
      <c r="B463" s="149"/>
      <c r="C463" s="182" t="s">
        <v>1324</v>
      </c>
      <c r="D463" s="154"/>
      <c r="E463" s="155"/>
      <c r="F463" s="152"/>
      <c r="G463" s="152"/>
      <c r="H463" s="152"/>
      <c r="I463" s="152"/>
      <c r="J463" s="152"/>
      <c r="K463" s="152"/>
      <c r="L463" s="152"/>
      <c r="M463" s="152"/>
      <c r="N463" s="151"/>
      <c r="O463" s="151"/>
      <c r="P463" s="151"/>
      <c r="Q463" s="151"/>
      <c r="R463" s="152"/>
      <c r="S463" s="152"/>
      <c r="T463" s="152"/>
      <c r="U463" s="152"/>
      <c r="V463" s="152"/>
      <c r="W463" s="152"/>
      <c r="X463" s="152"/>
      <c r="Y463" s="152"/>
      <c r="Z463" s="141"/>
      <c r="AA463" s="141"/>
      <c r="AB463" s="141"/>
      <c r="AC463" s="141"/>
      <c r="AD463" s="141"/>
      <c r="AE463" s="141"/>
      <c r="AF463" s="141"/>
      <c r="AG463" s="141" t="s">
        <v>241</v>
      </c>
      <c r="AH463" s="141">
        <v>0</v>
      </c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41"/>
      <c r="AX463" s="141"/>
      <c r="AY463" s="141"/>
      <c r="AZ463" s="141"/>
      <c r="BA463" s="141"/>
      <c r="BB463" s="141"/>
      <c r="BC463" s="141"/>
      <c r="BD463" s="141"/>
      <c r="BE463" s="141"/>
      <c r="BF463" s="141"/>
      <c r="BG463" s="141"/>
      <c r="BH463" s="141"/>
    </row>
    <row r="464" spans="1:60" outlineLevel="3" x14ac:dyDescent="0.2">
      <c r="A464" s="148"/>
      <c r="B464" s="149"/>
      <c r="C464" s="190" t="s">
        <v>1325</v>
      </c>
      <c r="D464" s="188"/>
      <c r="E464" s="189">
        <v>248.6</v>
      </c>
      <c r="F464" s="152"/>
      <c r="G464" s="152"/>
      <c r="H464" s="152"/>
      <c r="I464" s="152"/>
      <c r="J464" s="152"/>
      <c r="K464" s="152"/>
      <c r="L464" s="152"/>
      <c r="M464" s="152"/>
      <c r="N464" s="151"/>
      <c r="O464" s="151"/>
      <c r="P464" s="151"/>
      <c r="Q464" s="151"/>
      <c r="R464" s="152"/>
      <c r="S464" s="152"/>
      <c r="T464" s="152"/>
      <c r="U464" s="152"/>
      <c r="V464" s="152"/>
      <c r="W464" s="152"/>
      <c r="X464" s="152"/>
      <c r="Y464" s="152"/>
      <c r="Z464" s="141"/>
      <c r="AA464" s="141"/>
      <c r="AB464" s="141"/>
      <c r="AC464" s="141"/>
      <c r="AD464" s="141"/>
      <c r="AE464" s="141"/>
      <c r="AF464" s="141"/>
      <c r="AG464" s="141" t="s">
        <v>241</v>
      </c>
      <c r="AH464" s="141">
        <v>1</v>
      </c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41"/>
      <c r="AX464" s="141"/>
      <c r="AY464" s="141"/>
      <c r="AZ464" s="141"/>
      <c r="BA464" s="141"/>
      <c r="BB464" s="141"/>
      <c r="BC464" s="141"/>
      <c r="BD464" s="141"/>
      <c r="BE464" s="141"/>
      <c r="BF464" s="141"/>
      <c r="BG464" s="141"/>
      <c r="BH464" s="141"/>
    </row>
    <row r="465" spans="1:60" outlineLevel="3" x14ac:dyDescent="0.2">
      <c r="A465" s="148"/>
      <c r="B465" s="149"/>
      <c r="C465" s="182" t="s">
        <v>1326</v>
      </c>
      <c r="D465" s="154"/>
      <c r="E465" s="155"/>
      <c r="F465" s="152"/>
      <c r="G465" s="152"/>
      <c r="H465" s="152"/>
      <c r="I465" s="152"/>
      <c r="J465" s="152"/>
      <c r="K465" s="152"/>
      <c r="L465" s="152"/>
      <c r="M465" s="152"/>
      <c r="N465" s="151"/>
      <c r="O465" s="151"/>
      <c r="P465" s="151"/>
      <c r="Q465" s="151"/>
      <c r="R465" s="152"/>
      <c r="S465" s="152"/>
      <c r="T465" s="152"/>
      <c r="U465" s="152"/>
      <c r="V465" s="152"/>
      <c r="W465" s="152"/>
      <c r="X465" s="152"/>
      <c r="Y465" s="152"/>
      <c r="Z465" s="141"/>
      <c r="AA465" s="141"/>
      <c r="AB465" s="141"/>
      <c r="AC465" s="141"/>
      <c r="AD465" s="141"/>
      <c r="AE465" s="141"/>
      <c r="AF465" s="141"/>
      <c r="AG465" s="141" t="s">
        <v>241</v>
      </c>
      <c r="AH465" s="141">
        <v>0</v>
      </c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41"/>
      <c r="AX465" s="141"/>
      <c r="AY465" s="141"/>
      <c r="AZ465" s="141"/>
      <c r="BA465" s="141"/>
      <c r="BB465" s="141"/>
      <c r="BC465" s="141"/>
      <c r="BD465" s="141"/>
      <c r="BE465" s="141"/>
      <c r="BF465" s="141"/>
      <c r="BG465" s="141"/>
      <c r="BH465" s="141"/>
    </row>
    <row r="466" spans="1:60" outlineLevel="3" x14ac:dyDescent="0.2">
      <c r="A466" s="148"/>
      <c r="B466" s="149"/>
      <c r="C466" s="182" t="s">
        <v>1592</v>
      </c>
      <c r="D466" s="154"/>
      <c r="E466" s="155">
        <v>47</v>
      </c>
      <c r="F466" s="152"/>
      <c r="G466" s="152"/>
      <c r="H466" s="152"/>
      <c r="I466" s="152"/>
      <c r="J466" s="152"/>
      <c r="K466" s="152"/>
      <c r="L466" s="152"/>
      <c r="M466" s="152"/>
      <c r="N466" s="151"/>
      <c r="O466" s="151"/>
      <c r="P466" s="151"/>
      <c r="Q466" s="151"/>
      <c r="R466" s="152"/>
      <c r="S466" s="152"/>
      <c r="T466" s="152"/>
      <c r="U466" s="152"/>
      <c r="V466" s="152"/>
      <c r="W466" s="152"/>
      <c r="X466" s="152"/>
      <c r="Y466" s="152"/>
      <c r="Z466" s="141"/>
      <c r="AA466" s="141"/>
      <c r="AB466" s="141"/>
      <c r="AC466" s="141"/>
      <c r="AD466" s="141"/>
      <c r="AE466" s="141"/>
      <c r="AF466" s="141"/>
      <c r="AG466" s="141" t="s">
        <v>241</v>
      </c>
      <c r="AH466" s="141">
        <v>0</v>
      </c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41"/>
      <c r="AX466" s="141"/>
      <c r="AY466" s="141"/>
      <c r="AZ466" s="141"/>
      <c r="BA466" s="141"/>
      <c r="BB466" s="141"/>
      <c r="BC466" s="141"/>
      <c r="BD466" s="141"/>
      <c r="BE466" s="141"/>
      <c r="BF466" s="141"/>
      <c r="BG466" s="141"/>
      <c r="BH466" s="141"/>
    </row>
    <row r="467" spans="1:60" outlineLevel="3" x14ac:dyDescent="0.2">
      <c r="A467" s="148"/>
      <c r="B467" s="149"/>
      <c r="C467" s="182" t="s">
        <v>1328</v>
      </c>
      <c r="D467" s="154"/>
      <c r="E467" s="155"/>
      <c r="F467" s="152"/>
      <c r="G467" s="152"/>
      <c r="H467" s="152"/>
      <c r="I467" s="152"/>
      <c r="J467" s="152"/>
      <c r="K467" s="152"/>
      <c r="L467" s="152"/>
      <c r="M467" s="152"/>
      <c r="N467" s="151"/>
      <c r="O467" s="151"/>
      <c r="P467" s="151"/>
      <c r="Q467" s="151"/>
      <c r="R467" s="152"/>
      <c r="S467" s="152"/>
      <c r="T467" s="152"/>
      <c r="U467" s="152"/>
      <c r="V467" s="152"/>
      <c r="W467" s="152"/>
      <c r="X467" s="152"/>
      <c r="Y467" s="152"/>
      <c r="Z467" s="141"/>
      <c r="AA467" s="141"/>
      <c r="AB467" s="141"/>
      <c r="AC467" s="141"/>
      <c r="AD467" s="141"/>
      <c r="AE467" s="141"/>
      <c r="AF467" s="141"/>
      <c r="AG467" s="141" t="s">
        <v>241</v>
      </c>
      <c r="AH467" s="141">
        <v>0</v>
      </c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41"/>
      <c r="AX467" s="141"/>
      <c r="AY467" s="141"/>
      <c r="AZ467" s="141"/>
      <c r="BA467" s="141"/>
      <c r="BB467" s="141"/>
      <c r="BC467" s="141"/>
      <c r="BD467" s="141"/>
      <c r="BE467" s="141"/>
      <c r="BF467" s="141"/>
      <c r="BG467" s="141"/>
      <c r="BH467" s="141"/>
    </row>
    <row r="468" spans="1:60" outlineLevel="3" x14ac:dyDescent="0.2">
      <c r="A468" s="148"/>
      <c r="B468" s="149"/>
      <c r="C468" s="182" t="s">
        <v>1593</v>
      </c>
      <c r="D468" s="154"/>
      <c r="E468" s="155">
        <v>31.1</v>
      </c>
      <c r="F468" s="152"/>
      <c r="G468" s="152"/>
      <c r="H468" s="152"/>
      <c r="I468" s="152"/>
      <c r="J468" s="152"/>
      <c r="K468" s="152"/>
      <c r="L468" s="152"/>
      <c r="M468" s="152"/>
      <c r="N468" s="151"/>
      <c r="O468" s="151"/>
      <c r="P468" s="151"/>
      <c r="Q468" s="151"/>
      <c r="R468" s="152"/>
      <c r="S468" s="152"/>
      <c r="T468" s="152"/>
      <c r="U468" s="152"/>
      <c r="V468" s="152"/>
      <c r="W468" s="152"/>
      <c r="X468" s="152"/>
      <c r="Y468" s="152"/>
      <c r="Z468" s="141"/>
      <c r="AA468" s="141"/>
      <c r="AB468" s="141"/>
      <c r="AC468" s="141"/>
      <c r="AD468" s="141"/>
      <c r="AE468" s="141"/>
      <c r="AF468" s="141"/>
      <c r="AG468" s="141" t="s">
        <v>241</v>
      </c>
      <c r="AH468" s="141">
        <v>0</v>
      </c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41"/>
      <c r="AX468" s="141"/>
      <c r="AY468" s="141"/>
      <c r="AZ468" s="141"/>
      <c r="BA468" s="141"/>
      <c r="BB468" s="141"/>
      <c r="BC468" s="141"/>
      <c r="BD468" s="141"/>
      <c r="BE468" s="141"/>
      <c r="BF468" s="141"/>
      <c r="BG468" s="141"/>
      <c r="BH468" s="141"/>
    </row>
    <row r="469" spans="1:60" outlineLevel="3" x14ac:dyDescent="0.2">
      <c r="A469" s="148"/>
      <c r="B469" s="149"/>
      <c r="C469" s="182" t="s">
        <v>1330</v>
      </c>
      <c r="D469" s="154"/>
      <c r="E469" s="155"/>
      <c r="F469" s="152"/>
      <c r="G469" s="152"/>
      <c r="H469" s="152"/>
      <c r="I469" s="152"/>
      <c r="J469" s="152"/>
      <c r="K469" s="152"/>
      <c r="L469" s="152"/>
      <c r="M469" s="152"/>
      <c r="N469" s="151"/>
      <c r="O469" s="151"/>
      <c r="P469" s="151"/>
      <c r="Q469" s="151"/>
      <c r="R469" s="152"/>
      <c r="S469" s="152"/>
      <c r="T469" s="152"/>
      <c r="U469" s="152"/>
      <c r="V469" s="152"/>
      <c r="W469" s="152"/>
      <c r="X469" s="152"/>
      <c r="Y469" s="152"/>
      <c r="Z469" s="141"/>
      <c r="AA469" s="141"/>
      <c r="AB469" s="141"/>
      <c r="AC469" s="141"/>
      <c r="AD469" s="141"/>
      <c r="AE469" s="141"/>
      <c r="AF469" s="141"/>
      <c r="AG469" s="141" t="s">
        <v>241</v>
      </c>
      <c r="AH469" s="141">
        <v>0</v>
      </c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41"/>
      <c r="AX469" s="141"/>
      <c r="AY469" s="141"/>
      <c r="AZ469" s="141"/>
      <c r="BA469" s="141"/>
      <c r="BB469" s="141"/>
      <c r="BC469" s="141"/>
      <c r="BD469" s="141"/>
      <c r="BE469" s="141"/>
      <c r="BF469" s="141"/>
      <c r="BG469" s="141"/>
      <c r="BH469" s="141"/>
    </row>
    <row r="470" spans="1:60" outlineLevel="3" x14ac:dyDescent="0.2">
      <c r="A470" s="148"/>
      <c r="B470" s="149"/>
      <c r="C470" s="182" t="s">
        <v>1594</v>
      </c>
      <c r="D470" s="154"/>
      <c r="E470" s="155">
        <v>5.6</v>
      </c>
      <c r="F470" s="152"/>
      <c r="G470" s="152"/>
      <c r="H470" s="152"/>
      <c r="I470" s="152"/>
      <c r="J470" s="152"/>
      <c r="K470" s="152"/>
      <c r="L470" s="152"/>
      <c r="M470" s="152"/>
      <c r="N470" s="151"/>
      <c r="O470" s="151"/>
      <c r="P470" s="151"/>
      <c r="Q470" s="151"/>
      <c r="R470" s="152"/>
      <c r="S470" s="152"/>
      <c r="T470" s="152"/>
      <c r="U470" s="152"/>
      <c r="V470" s="152"/>
      <c r="W470" s="152"/>
      <c r="X470" s="152"/>
      <c r="Y470" s="152"/>
      <c r="Z470" s="141"/>
      <c r="AA470" s="141"/>
      <c r="AB470" s="141"/>
      <c r="AC470" s="141"/>
      <c r="AD470" s="141"/>
      <c r="AE470" s="141"/>
      <c r="AF470" s="141"/>
      <c r="AG470" s="141" t="s">
        <v>241</v>
      </c>
      <c r="AH470" s="141">
        <v>0</v>
      </c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41"/>
      <c r="AX470" s="141"/>
      <c r="AY470" s="141"/>
      <c r="AZ470" s="141"/>
      <c r="BA470" s="141"/>
      <c r="BB470" s="141"/>
      <c r="BC470" s="141"/>
      <c r="BD470" s="141"/>
      <c r="BE470" s="141"/>
      <c r="BF470" s="141"/>
      <c r="BG470" s="141"/>
      <c r="BH470" s="141"/>
    </row>
    <row r="471" spans="1:60" outlineLevel="3" x14ac:dyDescent="0.2">
      <c r="A471" s="148"/>
      <c r="B471" s="149"/>
      <c r="C471" s="182" t="s">
        <v>1332</v>
      </c>
      <c r="D471" s="154"/>
      <c r="E471" s="155"/>
      <c r="F471" s="152"/>
      <c r="G471" s="152"/>
      <c r="H471" s="152"/>
      <c r="I471" s="152"/>
      <c r="J471" s="152"/>
      <c r="K471" s="152"/>
      <c r="L471" s="152"/>
      <c r="M471" s="152"/>
      <c r="N471" s="151"/>
      <c r="O471" s="151"/>
      <c r="P471" s="151"/>
      <c r="Q471" s="151"/>
      <c r="R471" s="152"/>
      <c r="S471" s="152"/>
      <c r="T471" s="152"/>
      <c r="U471" s="152"/>
      <c r="V471" s="152"/>
      <c r="W471" s="152"/>
      <c r="X471" s="152"/>
      <c r="Y471" s="152"/>
      <c r="Z471" s="141"/>
      <c r="AA471" s="141"/>
      <c r="AB471" s="141"/>
      <c r="AC471" s="141"/>
      <c r="AD471" s="141"/>
      <c r="AE471" s="141"/>
      <c r="AF471" s="141"/>
      <c r="AG471" s="141" t="s">
        <v>241</v>
      </c>
      <c r="AH471" s="141">
        <v>0</v>
      </c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41"/>
      <c r="AX471" s="141"/>
      <c r="AY471" s="141"/>
      <c r="AZ471" s="141"/>
      <c r="BA471" s="141"/>
      <c r="BB471" s="141"/>
      <c r="BC471" s="141"/>
      <c r="BD471" s="141"/>
      <c r="BE471" s="141"/>
      <c r="BF471" s="141"/>
      <c r="BG471" s="141"/>
      <c r="BH471" s="141"/>
    </row>
    <row r="472" spans="1:60" outlineLevel="3" x14ac:dyDescent="0.2">
      <c r="A472" s="148"/>
      <c r="B472" s="149"/>
      <c r="C472" s="182" t="s">
        <v>1595</v>
      </c>
      <c r="D472" s="154"/>
      <c r="E472" s="155">
        <v>6.3</v>
      </c>
      <c r="F472" s="152"/>
      <c r="G472" s="152"/>
      <c r="H472" s="152"/>
      <c r="I472" s="152"/>
      <c r="J472" s="152"/>
      <c r="K472" s="152"/>
      <c r="L472" s="152"/>
      <c r="M472" s="152"/>
      <c r="N472" s="151"/>
      <c r="O472" s="151"/>
      <c r="P472" s="151"/>
      <c r="Q472" s="151"/>
      <c r="R472" s="152"/>
      <c r="S472" s="152"/>
      <c r="T472" s="152"/>
      <c r="U472" s="152"/>
      <c r="V472" s="152"/>
      <c r="W472" s="152"/>
      <c r="X472" s="152"/>
      <c r="Y472" s="152"/>
      <c r="Z472" s="141"/>
      <c r="AA472" s="141"/>
      <c r="AB472" s="141"/>
      <c r="AC472" s="141"/>
      <c r="AD472" s="141"/>
      <c r="AE472" s="141"/>
      <c r="AF472" s="141"/>
      <c r="AG472" s="141" t="s">
        <v>241</v>
      </c>
      <c r="AH472" s="141">
        <v>0</v>
      </c>
      <c r="AI472" s="141"/>
      <c r="AJ472" s="141"/>
      <c r="AK472" s="141"/>
      <c r="AL472" s="141"/>
      <c r="AM472" s="141"/>
      <c r="AN472" s="141"/>
      <c r="AO472" s="141"/>
      <c r="AP472" s="141"/>
      <c r="AQ472" s="141"/>
      <c r="AR472" s="141"/>
      <c r="AS472" s="141"/>
      <c r="AT472" s="141"/>
      <c r="AU472" s="141"/>
      <c r="AV472" s="141"/>
      <c r="AW472" s="141"/>
      <c r="AX472" s="141"/>
      <c r="AY472" s="141"/>
      <c r="AZ472" s="141"/>
      <c r="BA472" s="141"/>
      <c r="BB472" s="141"/>
      <c r="BC472" s="141"/>
      <c r="BD472" s="141"/>
      <c r="BE472" s="141"/>
      <c r="BF472" s="141"/>
      <c r="BG472" s="141"/>
      <c r="BH472" s="141"/>
    </row>
    <row r="473" spans="1:60" outlineLevel="3" x14ac:dyDescent="0.2">
      <c r="A473" s="148"/>
      <c r="B473" s="149"/>
      <c r="C473" s="182" t="s">
        <v>1334</v>
      </c>
      <c r="D473" s="154"/>
      <c r="E473" s="155"/>
      <c r="F473" s="152"/>
      <c r="G473" s="152"/>
      <c r="H473" s="152"/>
      <c r="I473" s="152"/>
      <c r="J473" s="152"/>
      <c r="K473" s="152"/>
      <c r="L473" s="152"/>
      <c r="M473" s="152"/>
      <c r="N473" s="151"/>
      <c r="O473" s="151"/>
      <c r="P473" s="151"/>
      <c r="Q473" s="151"/>
      <c r="R473" s="152"/>
      <c r="S473" s="152"/>
      <c r="T473" s="152"/>
      <c r="U473" s="152"/>
      <c r="V473" s="152"/>
      <c r="W473" s="152"/>
      <c r="X473" s="152"/>
      <c r="Y473" s="152"/>
      <c r="Z473" s="141"/>
      <c r="AA473" s="141"/>
      <c r="AB473" s="141"/>
      <c r="AC473" s="141"/>
      <c r="AD473" s="141"/>
      <c r="AE473" s="141"/>
      <c r="AF473" s="141"/>
      <c r="AG473" s="141" t="s">
        <v>241</v>
      </c>
      <c r="AH473" s="141">
        <v>0</v>
      </c>
      <c r="AI473" s="141"/>
      <c r="AJ473" s="141"/>
      <c r="AK473" s="141"/>
      <c r="AL473" s="141"/>
      <c r="AM473" s="141"/>
      <c r="AN473" s="141"/>
      <c r="AO473" s="141"/>
      <c r="AP473" s="141"/>
      <c r="AQ473" s="141"/>
      <c r="AR473" s="141"/>
      <c r="AS473" s="141"/>
      <c r="AT473" s="141"/>
      <c r="AU473" s="141"/>
      <c r="AV473" s="141"/>
      <c r="AW473" s="141"/>
      <c r="AX473" s="141"/>
      <c r="AY473" s="141"/>
      <c r="AZ473" s="141"/>
      <c r="BA473" s="141"/>
      <c r="BB473" s="141"/>
      <c r="BC473" s="141"/>
      <c r="BD473" s="141"/>
      <c r="BE473" s="141"/>
      <c r="BF473" s="141"/>
      <c r="BG473" s="141"/>
      <c r="BH473" s="141"/>
    </row>
    <row r="474" spans="1:60" outlineLevel="3" x14ac:dyDescent="0.2">
      <c r="A474" s="148"/>
      <c r="B474" s="149"/>
      <c r="C474" s="190" t="s">
        <v>1325</v>
      </c>
      <c r="D474" s="188"/>
      <c r="E474" s="189">
        <v>90</v>
      </c>
      <c r="F474" s="152"/>
      <c r="G474" s="152"/>
      <c r="H474" s="152"/>
      <c r="I474" s="152"/>
      <c r="J474" s="152"/>
      <c r="K474" s="152"/>
      <c r="L474" s="152"/>
      <c r="M474" s="152"/>
      <c r="N474" s="151"/>
      <c r="O474" s="151"/>
      <c r="P474" s="151"/>
      <c r="Q474" s="151"/>
      <c r="R474" s="152"/>
      <c r="S474" s="152"/>
      <c r="T474" s="152"/>
      <c r="U474" s="152"/>
      <c r="V474" s="152"/>
      <c r="W474" s="152"/>
      <c r="X474" s="152"/>
      <c r="Y474" s="152"/>
      <c r="Z474" s="141"/>
      <c r="AA474" s="141"/>
      <c r="AB474" s="141"/>
      <c r="AC474" s="141"/>
      <c r="AD474" s="141"/>
      <c r="AE474" s="141"/>
      <c r="AF474" s="141"/>
      <c r="AG474" s="141" t="s">
        <v>241</v>
      </c>
      <c r="AH474" s="141">
        <v>1</v>
      </c>
      <c r="AI474" s="141"/>
      <c r="AJ474" s="141"/>
      <c r="AK474" s="141"/>
      <c r="AL474" s="141"/>
      <c r="AM474" s="141"/>
      <c r="AN474" s="141"/>
      <c r="AO474" s="141"/>
      <c r="AP474" s="141"/>
      <c r="AQ474" s="141"/>
      <c r="AR474" s="141"/>
      <c r="AS474" s="141"/>
      <c r="AT474" s="141"/>
      <c r="AU474" s="141"/>
      <c r="AV474" s="141"/>
      <c r="AW474" s="141"/>
      <c r="AX474" s="141"/>
      <c r="AY474" s="141"/>
      <c r="AZ474" s="141"/>
      <c r="BA474" s="141"/>
      <c r="BB474" s="141"/>
      <c r="BC474" s="141"/>
      <c r="BD474" s="141"/>
      <c r="BE474" s="141"/>
      <c r="BF474" s="141"/>
      <c r="BG474" s="141"/>
      <c r="BH474" s="141"/>
    </row>
    <row r="475" spans="1:60" outlineLevel="3" x14ac:dyDescent="0.2">
      <c r="A475" s="148"/>
      <c r="B475" s="149"/>
      <c r="C475" s="182" t="s">
        <v>1335</v>
      </c>
      <c r="D475" s="154"/>
      <c r="E475" s="155"/>
      <c r="F475" s="152"/>
      <c r="G475" s="152"/>
      <c r="H475" s="152"/>
      <c r="I475" s="152"/>
      <c r="J475" s="152"/>
      <c r="K475" s="152"/>
      <c r="L475" s="152"/>
      <c r="M475" s="152"/>
      <c r="N475" s="151"/>
      <c r="O475" s="151"/>
      <c r="P475" s="151"/>
      <c r="Q475" s="151"/>
      <c r="R475" s="152"/>
      <c r="S475" s="152"/>
      <c r="T475" s="152"/>
      <c r="U475" s="152"/>
      <c r="V475" s="152"/>
      <c r="W475" s="152"/>
      <c r="X475" s="152"/>
      <c r="Y475" s="152"/>
      <c r="Z475" s="141"/>
      <c r="AA475" s="141"/>
      <c r="AB475" s="141"/>
      <c r="AC475" s="141"/>
      <c r="AD475" s="141"/>
      <c r="AE475" s="141"/>
      <c r="AF475" s="141"/>
      <c r="AG475" s="141" t="s">
        <v>241</v>
      </c>
      <c r="AH475" s="141">
        <v>0</v>
      </c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41"/>
      <c r="AX475" s="141"/>
      <c r="AY475" s="141"/>
      <c r="AZ475" s="141"/>
      <c r="BA475" s="141"/>
      <c r="BB475" s="141"/>
      <c r="BC475" s="141"/>
      <c r="BD475" s="141"/>
      <c r="BE475" s="141"/>
      <c r="BF475" s="141"/>
      <c r="BG475" s="141"/>
      <c r="BH475" s="141"/>
    </row>
    <row r="476" spans="1:60" outlineLevel="3" x14ac:dyDescent="0.2">
      <c r="A476" s="148"/>
      <c r="B476" s="149"/>
      <c r="C476" s="182" t="s">
        <v>1596</v>
      </c>
      <c r="D476" s="154"/>
      <c r="E476" s="155">
        <v>45.2</v>
      </c>
      <c r="F476" s="152"/>
      <c r="G476" s="152"/>
      <c r="H476" s="152"/>
      <c r="I476" s="152"/>
      <c r="J476" s="152"/>
      <c r="K476" s="152"/>
      <c r="L476" s="152"/>
      <c r="M476" s="152"/>
      <c r="N476" s="151"/>
      <c r="O476" s="151"/>
      <c r="P476" s="151"/>
      <c r="Q476" s="151"/>
      <c r="R476" s="152"/>
      <c r="S476" s="152"/>
      <c r="T476" s="152"/>
      <c r="U476" s="152"/>
      <c r="V476" s="152"/>
      <c r="W476" s="152"/>
      <c r="X476" s="152"/>
      <c r="Y476" s="152"/>
      <c r="Z476" s="141"/>
      <c r="AA476" s="141"/>
      <c r="AB476" s="141"/>
      <c r="AC476" s="141"/>
      <c r="AD476" s="141"/>
      <c r="AE476" s="141"/>
      <c r="AF476" s="141"/>
      <c r="AG476" s="141" t="s">
        <v>241</v>
      </c>
      <c r="AH476" s="141">
        <v>0</v>
      </c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41"/>
      <c r="AX476" s="141"/>
      <c r="AY476" s="141"/>
      <c r="AZ476" s="141"/>
      <c r="BA476" s="141"/>
      <c r="BB476" s="141"/>
      <c r="BC476" s="141"/>
      <c r="BD476" s="141"/>
      <c r="BE476" s="141"/>
      <c r="BF476" s="141"/>
      <c r="BG476" s="141"/>
      <c r="BH476" s="141"/>
    </row>
    <row r="477" spans="1:60" outlineLevel="3" x14ac:dyDescent="0.2">
      <c r="A477" s="148"/>
      <c r="B477" s="149"/>
      <c r="C477" s="182" t="s">
        <v>1597</v>
      </c>
      <c r="D477" s="154"/>
      <c r="E477" s="155">
        <v>33</v>
      </c>
      <c r="F477" s="152"/>
      <c r="G477" s="152"/>
      <c r="H477" s="152"/>
      <c r="I477" s="152"/>
      <c r="J477" s="152"/>
      <c r="K477" s="152"/>
      <c r="L477" s="152"/>
      <c r="M477" s="152"/>
      <c r="N477" s="151"/>
      <c r="O477" s="151"/>
      <c r="P477" s="151"/>
      <c r="Q477" s="151"/>
      <c r="R477" s="152"/>
      <c r="S477" s="152"/>
      <c r="T477" s="152"/>
      <c r="U477" s="152"/>
      <c r="V477" s="152"/>
      <c r="W477" s="152"/>
      <c r="X477" s="152"/>
      <c r="Y477" s="152"/>
      <c r="Z477" s="141"/>
      <c r="AA477" s="141"/>
      <c r="AB477" s="141"/>
      <c r="AC477" s="141"/>
      <c r="AD477" s="141"/>
      <c r="AE477" s="141"/>
      <c r="AF477" s="141"/>
      <c r="AG477" s="141" t="s">
        <v>241</v>
      </c>
      <c r="AH477" s="141">
        <v>0</v>
      </c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41"/>
      <c r="AX477" s="141"/>
      <c r="AY477" s="141"/>
      <c r="AZ477" s="141"/>
      <c r="BA477" s="141"/>
      <c r="BB477" s="141"/>
      <c r="BC477" s="141"/>
      <c r="BD477" s="141"/>
      <c r="BE477" s="141"/>
      <c r="BF477" s="141"/>
      <c r="BG477" s="141"/>
      <c r="BH477" s="141"/>
    </row>
    <row r="478" spans="1:60" outlineLevel="3" x14ac:dyDescent="0.2">
      <c r="A478" s="148"/>
      <c r="B478" s="149"/>
      <c r="C478" s="182" t="s">
        <v>1598</v>
      </c>
      <c r="D478" s="154"/>
      <c r="E478" s="155">
        <v>137.69999999999999</v>
      </c>
      <c r="F478" s="152"/>
      <c r="G478" s="152"/>
      <c r="H478" s="152"/>
      <c r="I478" s="152"/>
      <c r="J478" s="152"/>
      <c r="K478" s="152"/>
      <c r="L478" s="152"/>
      <c r="M478" s="152"/>
      <c r="N478" s="151"/>
      <c r="O478" s="151"/>
      <c r="P478" s="151"/>
      <c r="Q478" s="151"/>
      <c r="R478" s="152"/>
      <c r="S478" s="152"/>
      <c r="T478" s="152"/>
      <c r="U478" s="152"/>
      <c r="V478" s="152"/>
      <c r="W478" s="152"/>
      <c r="X478" s="152"/>
      <c r="Y478" s="152"/>
      <c r="Z478" s="141"/>
      <c r="AA478" s="141"/>
      <c r="AB478" s="141"/>
      <c r="AC478" s="141"/>
      <c r="AD478" s="141"/>
      <c r="AE478" s="141"/>
      <c r="AF478" s="141"/>
      <c r="AG478" s="141" t="s">
        <v>241</v>
      </c>
      <c r="AH478" s="141">
        <v>0</v>
      </c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41"/>
      <c r="AX478" s="141"/>
      <c r="AY478" s="141"/>
      <c r="AZ478" s="141"/>
      <c r="BA478" s="141"/>
      <c r="BB478" s="141"/>
      <c r="BC478" s="141"/>
      <c r="BD478" s="141"/>
      <c r="BE478" s="141"/>
      <c r="BF478" s="141"/>
      <c r="BG478" s="141"/>
      <c r="BH478" s="141"/>
    </row>
    <row r="479" spans="1:60" outlineLevel="3" x14ac:dyDescent="0.2">
      <c r="A479" s="148"/>
      <c r="B479" s="149"/>
      <c r="C479" s="190" t="s">
        <v>1325</v>
      </c>
      <c r="D479" s="188"/>
      <c r="E479" s="189">
        <v>215.9</v>
      </c>
      <c r="F479" s="152"/>
      <c r="G479" s="152"/>
      <c r="H479" s="152"/>
      <c r="I479" s="152"/>
      <c r="J479" s="152"/>
      <c r="K479" s="152"/>
      <c r="L479" s="152"/>
      <c r="M479" s="152"/>
      <c r="N479" s="151"/>
      <c r="O479" s="151"/>
      <c r="P479" s="151"/>
      <c r="Q479" s="151"/>
      <c r="R479" s="152"/>
      <c r="S479" s="152"/>
      <c r="T479" s="152"/>
      <c r="U479" s="152"/>
      <c r="V479" s="152"/>
      <c r="W479" s="152"/>
      <c r="X479" s="152"/>
      <c r="Y479" s="152"/>
      <c r="Z479" s="141"/>
      <c r="AA479" s="141"/>
      <c r="AB479" s="141"/>
      <c r="AC479" s="141"/>
      <c r="AD479" s="141"/>
      <c r="AE479" s="141"/>
      <c r="AF479" s="141"/>
      <c r="AG479" s="141" t="s">
        <v>241</v>
      </c>
      <c r="AH479" s="141">
        <v>1</v>
      </c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41"/>
      <c r="AX479" s="141"/>
      <c r="AY479" s="141"/>
      <c r="AZ479" s="141"/>
      <c r="BA479" s="141"/>
      <c r="BB479" s="141"/>
      <c r="BC479" s="141"/>
      <c r="BD479" s="141"/>
      <c r="BE479" s="141"/>
      <c r="BF479" s="141"/>
      <c r="BG479" s="141"/>
      <c r="BH479" s="141"/>
    </row>
    <row r="480" spans="1:60" outlineLevel="3" x14ac:dyDescent="0.2">
      <c r="A480" s="148"/>
      <c r="B480" s="149"/>
      <c r="C480" s="182" t="s">
        <v>1339</v>
      </c>
      <c r="D480" s="154"/>
      <c r="E480" s="155"/>
      <c r="F480" s="152"/>
      <c r="G480" s="152"/>
      <c r="H480" s="152"/>
      <c r="I480" s="152"/>
      <c r="J480" s="152"/>
      <c r="K480" s="152"/>
      <c r="L480" s="152"/>
      <c r="M480" s="152"/>
      <c r="N480" s="151"/>
      <c r="O480" s="151"/>
      <c r="P480" s="151"/>
      <c r="Q480" s="151"/>
      <c r="R480" s="152"/>
      <c r="S480" s="152"/>
      <c r="T480" s="152"/>
      <c r="U480" s="152"/>
      <c r="V480" s="152"/>
      <c r="W480" s="152"/>
      <c r="X480" s="152"/>
      <c r="Y480" s="152"/>
      <c r="Z480" s="141"/>
      <c r="AA480" s="141"/>
      <c r="AB480" s="141"/>
      <c r="AC480" s="141"/>
      <c r="AD480" s="141"/>
      <c r="AE480" s="141"/>
      <c r="AF480" s="141"/>
      <c r="AG480" s="141" t="s">
        <v>241</v>
      </c>
      <c r="AH480" s="141">
        <v>0</v>
      </c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41"/>
      <c r="AX480" s="141"/>
      <c r="AY480" s="141"/>
      <c r="AZ480" s="141"/>
      <c r="BA480" s="141"/>
      <c r="BB480" s="141"/>
      <c r="BC480" s="141"/>
      <c r="BD480" s="141"/>
      <c r="BE480" s="141"/>
      <c r="BF480" s="141"/>
      <c r="BG480" s="141"/>
      <c r="BH480" s="141"/>
    </row>
    <row r="481" spans="1:60" outlineLevel="3" x14ac:dyDescent="0.2">
      <c r="A481" s="148"/>
      <c r="B481" s="149"/>
      <c r="C481" s="182" t="s">
        <v>1599</v>
      </c>
      <c r="D481" s="154"/>
      <c r="E481" s="155">
        <v>37.799999999999997</v>
      </c>
      <c r="F481" s="152"/>
      <c r="G481" s="152"/>
      <c r="H481" s="152"/>
      <c r="I481" s="152"/>
      <c r="J481" s="152"/>
      <c r="K481" s="152"/>
      <c r="L481" s="152"/>
      <c r="M481" s="152"/>
      <c r="N481" s="151"/>
      <c r="O481" s="151"/>
      <c r="P481" s="151"/>
      <c r="Q481" s="151"/>
      <c r="R481" s="152"/>
      <c r="S481" s="152"/>
      <c r="T481" s="152"/>
      <c r="U481" s="152"/>
      <c r="V481" s="152"/>
      <c r="W481" s="152"/>
      <c r="X481" s="152"/>
      <c r="Y481" s="152"/>
      <c r="Z481" s="141"/>
      <c r="AA481" s="141"/>
      <c r="AB481" s="141"/>
      <c r="AC481" s="141"/>
      <c r="AD481" s="141"/>
      <c r="AE481" s="141"/>
      <c r="AF481" s="141"/>
      <c r="AG481" s="141" t="s">
        <v>241</v>
      </c>
      <c r="AH481" s="141">
        <v>0</v>
      </c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41"/>
      <c r="AX481" s="141"/>
      <c r="AY481" s="141"/>
      <c r="AZ481" s="141"/>
      <c r="BA481" s="141"/>
      <c r="BB481" s="141"/>
      <c r="BC481" s="141"/>
      <c r="BD481" s="141"/>
      <c r="BE481" s="141"/>
      <c r="BF481" s="141"/>
      <c r="BG481" s="141"/>
      <c r="BH481" s="141"/>
    </row>
    <row r="482" spans="1:60" outlineLevel="3" x14ac:dyDescent="0.2">
      <c r="A482" s="148"/>
      <c r="B482" s="149"/>
      <c r="C482" s="190" t="s">
        <v>1325</v>
      </c>
      <c r="D482" s="188"/>
      <c r="E482" s="189">
        <v>37.799999999999997</v>
      </c>
      <c r="F482" s="152"/>
      <c r="G482" s="152"/>
      <c r="H482" s="152"/>
      <c r="I482" s="152"/>
      <c r="J482" s="152"/>
      <c r="K482" s="152"/>
      <c r="L482" s="152"/>
      <c r="M482" s="152"/>
      <c r="N482" s="151"/>
      <c r="O482" s="151"/>
      <c r="P482" s="151"/>
      <c r="Q482" s="151"/>
      <c r="R482" s="152"/>
      <c r="S482" s="152"/>
      <c r="T482" s="152"/>
      <c r="U482" s="152"/>
      <c r="V482" s="152"/>
      <c r="W482" s="152"/>
      <c r="X482" s="152"/>
      <c r="Y482" s="152"/>
      <c r="Z482" s="141"/>
      <c r="AA482" s="141"/>
      <c r="AB482" s="141"/>
      <c r="AC482" s="141"/>
      <c r="AD482" s="141"/>
      <c r="AE482" s="141"/>
      <c r="AF482" s="141"/>
      <c r="AG482" s="141" t="s">
        <v>241</v>
      </c>
      <c r="AH482" s="141">
        <v>1</v>
      </c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41"/>
      <c r="AX482" s="141"/>
      <c r="AY482" s="141"/>
      <c r="AZ482" s="141"/>
      <c r="BA482" s="141"/>
      <c r="BB482" s="141"/>
      <c r="BC482" s="141"/>
      <c r="BD482" s="141"/>
      <c r="BE482" s="141"/>
      <c r="BF482" s="141"/>
      <c r="BG482" s="141"/>
      <c r="BH482" s="141"/>
    </row>
    <row r="483" spans="1:60" outlineLevel="3" x14ac:dyDescent="0.2">
      <c r="A483" s="148"/>
      <c r="B483" s="149"/>
      <c r="C483" s="182" t="s">
        <v>1341</v>
      </c>
      <c r="D483" s="154"/>
      <c r="E483" s="155"/>
      <c r="F483" s="152"/>
      <c r="G483" s="152"/>
      <c r="H483" s="152"/>
      <c r="I483" s="152"/>
      <c r="J483" s="152"/>
      <c r="K483" s="152"/>
      <c r="L483" s="152"/>
      <c r="M483" s="152"/>
      <c r="N483" s="151"/>
      <c r="O483" s="151"/>
      <c r="P483" s="151"/>
      <c r="Q483" s="151"/>
      <c r="R483" s="152"/>
      <c r="S483" s="152"/>
      <c r="T483" s="152"/>
      <c r="U483" s="152"/>
      <c r="V483" s="152"/>
      <c r="W483" s="152"/>
      <c r="X483" s="152"/>
      <c r="Y483" s="152"/>
      <c r="Z483" s="141"/>
      <c r="AA483" s="141"/>
      <c r="AB483" s="141"/>
      <c r="AC483" s="141"/>
      <c r="AD483" s="141"/>
      <c r="AE483" s="141"/>
      <c r="AF483" s="141"/>
      <c r="AG483" s="141" t="s">
        <v>241</v>
      </c>
      <c r="AH483" s="141">
        <v>0</v>
      </c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  <c r="AV483" s="141"/>
      <c r="AW483" s="141"/>
      <c r="AX483" s="141"/>
      <c r="AY483" s="141"/>
      <c r="AZ483" s="141"/>
      <c r="BA483" s="141"/>
      <c r="BB483" s="141"/>
      <c r="BC483" s="141"/>
      <c r="BD483" s="141"/>
      <c r="BE483" s="141"/>
      <c r="BF483" s="141"/>
      <c r="BG483" s="141"/>
      <c r="BH483" s="141"/>
    </row>
    <row r="484" spans="1:60" outlineLevel="3" x14ac:dyDescent="0.2">
      <c r="A484" s="148"/>
      <c r="B484" s="149"/>
      <c r="C484" s="182" t="s">
        <v>1600</v>
      </c>
      <c r="D484" s="154"/>
      <c r="E484" s="155">
        <v>4.32</v>
      </c>
      <c r="F484" s="152"/>
      <c r="G484" s="152"/>
      <c r="H484" s="152"/>
      <c r="I484" s="152"/>
      <c r="J484" s="152"/>
      <c r="K484" s="152"/>
      <c r="L484" s="152"/>
      <c r="M484" s="152"/>
      <c r="N484" s="151"/>
      <c r="O484" s="151"/>
      <c r="P484" s="151"/>
      <c r="Q484" s="151"/>
      <c r="R484" s="152"/>
      <c r="S484" s="152"/>
      <c r="T484" s="152"/>
      <c r="U484" s="152"/>
      <c r="V484" s="152"/>
      <c r="W484" s="152"/>
      <c r="X484" s="152"/>
      <c r="Y484" s="152"/>
      <c r="Z484" s="141"/>
      <c r="AA484" s="141"/>
      <c r="AB484" s="141"/>
      <c r="AC484" s="141"/>
      <c r="AD484" s="141"/>
      <c r="AE484" s="141"/>
      <c r="AF484" s="141"/>
      <c r="AG484" s="141" t="s">
        <v>241</v>
      </c>
      <c r="AH484" s="141">
        <v>0</v>
      </c>
      <c r="AI484" s="141"/>
      <c r="AJ484" s="141"/>
      <c r="AK484" s="141"/>
      <c r="AL484" s="141"/>
      <c r="AM484" s="141"/>
      <c r="AN484" s="141"/>
      <c r="AO484" s="141"/>
      <c r="AP484" s="141"/>
      <c r="AQ484" s="141"/>
      <c r="AR484" s="141"/>
      <c r="AS484" s="141"/>
      <c r="AT484" s="141"/>
      <c r="AU484" s="141"/>
      <c r="AV484" s="141"/>
      <c r="AW484" s="141"/>
      <c r="AX484" s="141"/>
      <c r="AY484" s="141"/>
      <c r="AZ484" s="141"/>
      <c r="BA484" s="141"/>
      <c r="BB484" s="141"/>
      <c r="BC484" s="141"/>
      <c r="BD484" s="141"/>
      <c r="BE484" s="141"/>
      <c r="BF484" s="141"/>
      <c r="BG484" s="141"/>
      <c r="BH484" s="141"/>
    </row>
    <row r="485" spans="1:60" outlineLevel="3" x14ac:dyDescent="0.2">
      <c r="A485" s="148"/>
      <c r="B485" s="149"/>
      <c r="C485" s="182" t="s">
        <v>1601</v>
      </c>
      <c r="D485" s="154"/>
      <c r="E485" s="155">
        <v>2.88</v>
      </c>
      <c r="F485" s="152"/>
      <c r="G485" s="152"/>
      <c r="H485" s="152"/>
      <c r="I485" s="152"/>
      <c r="J485" s="152"/>
      <c r="K485" s="152"/>
      <c r="L485" s="152"/>
      <c r="M485" s="152"/>
      <c r="N485" s="151"/>
      <c r="O485" s="151"/>
      <c r="P485" s="151"/>
      <c r="Q485" s="151"/>
      <c r="R485" s="152"/>
      <c r="S485" s="152"/>
      <c r="T485" s="152"/>
      <c r="U485" s="152"/>
      <c r="V485" s="152"/>
      <c r="W485" s="152"/>
      <c r="X485" s="152"/>
      <c r="Y485" s="152"/>
      <c r="Z485" s="141"/>
      <c r="AA485" s="141"/>
      <c r="AB485" s="141"/>
      <c r="AC485" s="141"/>
      <c r="AD485" s="141"/>
      <c r="AE485" s="141"/>
      <c r="AF485" s="141"/>
      <c r="AG485" s="141" t="s">
        <v>241</v>
      </c>
      <c r="AH485" s="141">
        <v>0</v>
      </c>
      <c r="AI485" s="141"/>
      <c r="AJ485" s="141"/>
      <c r="AK485" s="141"/>
      <c r="AL485" s="141"/>
      <c r="AM485" s="141"/>
      <c r="AN485" s="141"/>
      <c r="AO485" s="141"/>
      <c r="AP485" s="141"/>
      <c r="AQ485" s="141"/>
      <c r="AR485" s="141"/>
      <c r="AS485" s="141"/>
      <c r="AT485" s="141"/>
      <c r="AU485" s="141"/>
      <c r="AV485" s="141"/>
      <c r="AW485" s="141"/>
      <c r="AX485" s="141"/>
      <c r="AY485" s="141"/>
      <c r="AZ485" s="141"/>
      <c r="BA485" s="141"/>
      <c r="BB485" s="141"/>
      <c r="BC485" s="141"/>
      <c r="BD485" s="141"/>
      <c r="BE485" s="141"/>
      <c r="BF485" s="141"/>
      <c r="BG485" s="141"/>
      <c r="BH485" s="141"/>
    </row>
    <row r="486" spans="1:60" outlineLevel="3" x14ac:dyDescent="0.2">
      <c r="A486" s="148"/>
      <c r="B486" s="149"/>
      <c r="C486" s="190" t="s">
        <v>1325</v>
      </c>
      <c r="D486" s="188"/>
      <c r="E486" s="189">
        <v>7.2</v>
      </c>
      <c r="F486" s="152"/>
      <c r="G486" s="152"/>
      <c r="H486" s="152"/>
      <c r="I486" s="152"/>
      <c r="J486" s="152"/>
      <c r="K486" s="152"/>
      <c r="L486" s="152"/>
      <c r="M486" s="152"/>
      <c r="N486" s="151"/>
      <c r="O486" s="151"/>
      <c r="P486" s="151"/>
      <c r="Q486" s="151"/>
      <c r="R486" s="152"/>
      <c r="S486" s="152"/>
      <c r="T486" s="152"/>
      <c r="U486" s="152"/>
      <c r="V486" s="152"/>
      <c r="W486" s="152"/>
      <c r="X486" s="152"/>
      <c r="Y486" s="152"/>
      <c r="Z486" s="141"/>
      <c r="AA486" s="141"/>
      <c r="AB486" s="141"/>
      <c r="AC486" s="141"/>
      <c r="AD486" s="141"/>
      <c r="AE486" s="141"/>
      <c r="AF486" s="141"/>
      <c r="AG486" s="141" t="s">
        <v>241</v>
      </c>
      <c r="AH486" s="141">
        <v>1</v>
      </c>
      <c r="AI486" s="141"/>
      <c r="AJ486" s="141"/>
      <c r="AK486" s="141"/>
      <c r="AL486" s="141"/>
      <c r="AM486" s="141"/>
      <c r="AN486" s="141"/>
      <c r="AO486" s="141"/>
      <c r="AP486" s="141"/>
      <c r="AQ486" s="141"/>
      <c r="AR486" s="141"/>
      <c r="AS486" s="141"/>
      <c r="AT486" s="141"/>
      <c r="AU486" s="141"/>
      <c r="AV486" s="141"/>
      <c r="AW486" s="141"/>
      <c r="AX486" s="141"/>
      <c r="AY486" s="141"/>
      <c r="AZ486" s="141"/>
      <c r="BA486" s="141"/>
      <c r="BB486" s="141"/>
      <c r="BC486" s="141"/>
      <c r="BD486" s="141"/>
      <c r="BE486" s="141"/>
      <c r="BF486" s="141"/>
      <c r="BG486" s="141"/>
      <c r="BH486" s="141"/>
    </row>
    <row r="487" spans="1:60" outlineLevel="3" x14ac:dyDescent="0.2">
      <c r="A487" s="148"/>
      <c r="B487" s="149"/>
      <c r="C487" s="182" t="s">
        <v>1602</v>
      </c>
      <c r="D487" s="154"/>
      <c r="E487" s="155">
        <v>179.85</v>
      </c>
      <c r="F487" s="152"/>
      <c r="G487" s="152"/>
      <c r="H487" s="152"/>
      <c r="I487" s="152"/>
      <c r="J487" s="152"/>
      <c r="K487" s="152"/>
      <c r="L487" s="152"/>
      <c r="M487" s="152"/>
      <c r="N487" s="151"/>
      <c r="O487" s="151"/>
      <c r="P487" s="151"/>
      <c r="Q487" s="151"/>
      <c r="R487" s="152"/>
      <c r="S487" s="152"/>
      <c r="T487" s="152"/>
      <c r="U487" s="152"/>
      <c r="V487" s="152"/>
      <c r="W487" s="152"/>
      <c r="X487" s="152"/>
      <c r="Y487" s="152"/>
      <c r="Z487" s="141"/>
      <c r="AA487" s="141"/>
      <c r="AB487" s="141"/>
      <c r="AC487" s="141"/>
      <c r="AD487" s="141"/>
      <c r="AE487" s="141"/>
      <c r="AF487" s="141"/>
      <c r="AG487" s="141" t="s">
        <v>241</v>
      </c>
      <c r="AH487" s="141">
        <v>0</v>
      </c>
      <c r="AI487" s="141"/>
      <c r="AJ487" s="141"/>
      <c r="AK487" s="141"/>
      <c r="AL487" s="141"/>
      <c r="AM487" s="141"/>
      <c r="AN487" s="141"/>
      <c r="AO487" s="141"/>
      <c r="AP487" s="141"/>
      <c r="AQ487" s="141"/>
      <c r="AR487" s="141"/>
      <c r="AS487" s="141"/>
      <c r="AT487" s="141"/>
      <c r="AU487" s="141"/>
      <c r="AV487" s="141"/>
      <c r="AW487" s="141"/>
      <c r="AX487" s="141"/>
      <c r="AY487" s="141"/>
      <c r="AZ487" s="141"/>
      <c r="BA487" s="141"/>
      <c r="BB487" s="141"/>
      <c r="BC487" s="141"/>
      <c r="BD487" s="141"/>
      <c r="BE487" s="141"/>
      <c r="BF487" s="141"/>
      <c r="BG487" s="141"/>
      <c r="BH487" s="141"/>
    </row>
    <row r="488" spans="1:60" ht="22.5" outlineLevel="1" x14ac:dyDescent="0.2">
      <c r="A488" s="164">
        <v>67</v>
      </c>
      <c r="B488" s="165" t="s">
        <v>452</v>
      </c>
      <c r="C488" s="181" t="s">
        <v>453</v>
      </c>
      <c r="D488" s="166" t="s">
        <v>283</v>
      </c>
      <c r="E488" s="167">
        <v>768.57389999999998</v>
      </c>
      <c r="F488" s="168"/>
      <c r="G488" s="169">
        <f>ROUND(E488*F488,2)</f>
        <v>0</v>
      </c>
      <c r="H488" s="168"/>
      <c r="I488" s="169">
        <f>ROUND(E488*H488,2)</f>
        <v>0</v>
      </c>
      <c r="J488" s="168"/>
      <c r="K488" s="169">
        <f>ROUND(E488*J488,2)</f>
        <v>0</v>
      </c>
      <c r="L488" s="169">
        <v>21</v>
      </c>
      <c r="M488" s="169">
        <f>G488*(1+L488/100)</f>
        <v>0</v>
      </c>
      <c r="N488" s="167">
        <v>5.8E-4</v>
      </c>
      <c r="O488" s="167">
        <f>ROUND(E488*N488,2)</f>
        <v>0.45</v>
      </c>
      <c r="P488" s="167">
        <v>0</v>
      </c>
      <c r="Q488" s="167">
        <f>ROUND(E488*P488,2)</f>
        <v>0</v>
      </c>
      <c r="R488" s="169" t="s">
        <v>442</v>
      </c>
      <c r="S488" s="169" t="s">
        <v>234</v>
      </c>
      <c r="T488" s="170" t="s">
        <v>234</v>
      </c>
      <c r="U488" s="152">
        <v>0.26600000000000001</v>
      </c>
      <c r="V488" s="152">
        <f>ROUND(E488*U488,2)</f>
        <v>204.44</v>
      </c>
      <c r="W488" s="152"/>
      <c r="X488" s="152" t="s">
        <v>285</v>
      </c>
      <c r="Y488" s="152" t="s">
        <v>236</v>
      </c>
      <c r="Z488" s="141"/>
      <c r="AA488" s="141"/>
      <c r="AB488" s="141"/>
      <c r="AC488" s="141"/>
      <c r="AD488" s="141"/>
      <c r="AE488" s="141"/>
      <c r="AF488" s="141"/>
      <c r="AG488" s="141" t="s">
        <v>286</v>
      </c>
      <c r="AH488" s="141"/>
      <c r="AI488" s="141"/>
      <c r="AJ488" s="141"/>
      <c r="AK488" s="141"/>
      <c r="AL488" s="141"/>
      <c r="AM488" s="141"/>
      <c r="AN488" s="141"/>
      <c r="AO488" s="141"/>
      <c r="AP488" s="141"/>
      <c r="AQ488" s="141"/>
      <c r="AR488" s="141"/>
      <c r="AS488" s="141"/>
      <c r="AT488" s="141"/>
      <c r="AU488" s="141"/>
      <c r="AV488" s="141"/>
      <c r="AW488" s="141"/>
      <c r="AX488" s="141"/>
      <c r="AY488" s="141"/>
      <c r="AZ488" s="141"/>
      <c r="BA488" s="141"/>
      <c r="BB488" s="141"/>
      <c r="BC488" s="141"/>
      <c r="BD488" s="141"/>
      <c r="BE488" s="141"/>
      <c r="BF488" s="141"/>
      <c r="BG488" s="141"/>
      <c r="BH488" s="141"/>
    </row>
    <row r="489" spans="1:60" outlineLevel="2" x14ac:dyDescent="0.2">
      <c r="A489" s="148"/>
      <c r="B489" s="149"/>
      <c r="C489" s="182" t="s">
        <v>1300</v>
      </c>
      <c r="D489" s="154"/>
      <c r="E489" s="155"/>
      <c r="F489" s="152"/>
      <c r="G489" s="152"/>
      <c r="H489" s="152"/>
      <c r="I489" s="152"/>
      <c r="J489" s="152"/>
      <c r="K489" s="152"/>
      <c r="L489" s="152"/>
      <c r="M489" s="152"/>
      <c r="N489" s="151"/>
      <c r="O489" s="151"/>
      <c r="P489" s="151"/>
      <c r="Q489" s="151"/>
      <c r="R489" s="152"/>
      <c r="S489" s="152"/>
      <c r="T489" s="152"/>
      <c r="U489" s="152"/>
      <c r="V489" s="152"/>
      <c r="W489" s="152"/>
      <c r="X489" s="152"/>
      <c r="Y489" s="152"/>
      <c r="Z489" s="141"/>
      <c r="AA489" s="141"/>
      <c r="AB489" s="141"/>
      <c r="AC489" s="141"/>
      <c r="AD489" s="141"/>
      <c r="AE489" s="141"/>
      <c r="AF489" s="141"/>
      <c r="AG489" s="141" t="s">
        <v>241</v>
      </c>
      <c r="AH489" s="141">
        <v>0</v>
      </c>
      <c r="AI489" s="141"/>
      <c r="AJ489" s="141"/>
      <c r="AK489" s="141"/>
      <c r="AL489" s="141"/>
      <c r="AM489" s="141"/>
      <c r="AN489" s="141"/>
      <c r="AO489" s="141"/>
      <c r="AP489" s="141"/>
      <c r="AQ489" s="141"/>
      <c r="AR489" s="141"/>
      <c r="AS489" s="141"/>
      <c r="AT489" s="141"/>
      <c r="AU489" s="141"/>
      <c r="AV489" s="141"/>
      <c r="AW489" s="141"/>
      <c r="AX489" s="141"/>
      <c r="AY489" s="141"/>
      <c r="AZ489" s="141"/>
      <c r="BA489" s="141"/>
      <c r="BB489" s="141"/>
      <c r="BC489" s="141"/>
      <c r="BD489" s="141"/>
      <c r="BE489" s="141"/>
      <c r="BF489" s="141"/>
      <c r="BG489" s="141"/>
      <c r="BH489" s="141"/>
    </row>
    <row r="490" spans="1:60" outlineLevel="3" x14ac:dyDescent="0.2">
      <c r="A490" s="148"/>
      <c r="B490" s="149"/>
      <c r="C490" s="182" t="s">
        <v>1312</v>
      </c>
      <c r="D490" s="154"/>
      <c r="E490" s="155"/>
      <c r="F490" s="152"/>
      <c r="G490" s="152"/>
      <c r="H490" s="152"/>
      <c r="I490" s="152"/>
      <c r="J490" s="152"/>
      <c r="K490" s="152"/>
      <c r="L490" s="152"/>
      <c r="M490" s="152"/>
      <c r="N490" s="151"/>
      <c r="O490" s="151"/>
      <c r="P490" s="151"/>
      <c r="Q490" s="151"/>
      <c r="R490" s="152"/>
      <c r="S490" s="152"/>
      <c r="T490" s="152"/>
      <c r="U490" s="152"/>
      <c r="V490" s="152"/>
      <c r="W490" s="152"/>
      <c r="X490" s="152"/>
      <c r="Y490" s="152"/>
      <c r="Z490" s="141"/>
      <c r="AA490" s="141"/>
      <c r="AB490" s="141"/>
      <c r="AC490" s="141"/>
      <c r="AD490" s="141"/>
      <c r="AE490" s="141"/>
      <c r="AF490" s="141"/>
      <c r="AG490" s="141" t="s">
        <v>241</v>
      </c>
      <c r="AH490" s="141">
        <v>0</v>
      </c>
      <c r="AI490" s="141"/>
      <c r="AJ490" s="141"/>
      <c r="AK490" s="141"/>
      <c r="AL490" s="141"/>
      <c r="AM490" s="141"/>
      <c r="AN490" s="141"/>
      <c r="AO490" s="141"/>
      <c r="AP490" s="141"/>
      <c r="AQ490" s="141"/>
      <c r="AR490" s="141"/>
      <c r="AS490" s="141"/>
      <c r="AT490" s="141"/>
      <c r="AU490" s="141"/>
      <c r="AV490" s="141"/>
      <c r="AW490" s="141"/>
      <c r="AX490" s="141"/>
      <c r="AY490" s="141"/>
      <c r="AZ490" s="141"/>
      <c r="BA490" s="141"/>
      <c r="BB490" s="141"/>
      <c r="BC490" s="141"/>
      <c r="BD490" s="141"/>
      <c r="BE490" s="141"/>
      <c r="BF490" s="141"/>
      <c r="BG490" s="141"/>
      <c r="BH490" s="141"/>
    </row>
    <row r="491" spans="1:60" outlineLevel="3" x14ac:dyDescent="0.2">
      <c r="A491" s="148"/>
      <c r="B491" s="149"/>
      <c r="C491" s="182" t="s">
        <v>1463</v>
      </c>
      <c r="D491" s="154"/>
      <c r="E491" s="155"/>
      <c r="F491" s="152"/>
      <c r="G491" s="152"/>
      <c r="H491" s="152"/>
      <c r="I491" s="152"/>
      <c r="J491" s="152"/>
      <c r="K491" s="152"/>
      <c r="L491" s="152"/>
      <c r="M491" s="152"/>
      <c r="N491" s="151"/>
      <c r="O491" s="151"/>
      <c r="P491" s="151"/>
      <c r="Q491" s="151"/>
      <c r="R491" s="152"/>
      <c r="S491" s="152"/>
      <c r="T491" s="152"/>
      <c r="U491" s="152"/>
      <c r="V491" s="152"/>
      <c r="W491" s="152"/>
      <c r="X491" s="152"/>
      <c r="Y491" s="152"/>
      <c r="Z491" s="141"/>
      <c r="AA491" s="141"/>
      <c r="AB491" s="141"/>
      <c r="AC491" s="141"/>
      <c r="AD491" s="141"/>
      <c r="AE491" s="141"/>
      <c r="AF491" s="141"/>
      <c r="AG491" s="141" t="s">
        <v>241</v>
      </c>
      <c r="AH491" s="141">
        <v>0</v>
      </c>
      <c r="AI491" s="141"/>
      <c r="AJ491" s="141"/>
      <c r="AK491" s="141"/>
      <c r="AL491" s="141"/>
      <c r="AM491" s="141"/>
      <c r="AN491" s="141"/>
      <c r="AO491" s="141"/>
      <c r="AP491" s="141"/>
      <c r="AQ491" s="141"/>
      <c r="AR491" s="141"/>
      <c r="AS491" s="141"/>
      <c r="AT491" s="141"/>
      <c r="AU491" s="141"/>
      <c r="AV491" s="141"/>
      <c r="AW491" s="141"/>
      <c r="AX491" s="141"/>
      <c r="AY491" s="141"/>
      <c r="AZ491" s="141"/>
      <c r="BA491" s="141"/>
      <c r="BB491" s="141"/>
      <c r="BC491" s="141"/>
      <c r="BD491" s="141"/>
      <c r="BE491" s="141"/>
      <c r="BF491" s="141"/>
      <c r="BG491" s="141"/>
      <c r="BH491" s="141"/>
    </row>
    <row r="492" spans="1:60" outlineLevel="3" x14ac:dyDescent="0.2">
      <c r="A492" s="148"/>
      <c r="B492" s="149"/>
      <c r="C492" s="182" t="s">
        <v>1603</v>
      </c>
      <c r="D492" s="154"/>
      <c r="E492" s="155">
        <v>310.2</v>
      </c>
      <c r="F492" s="152"/>
      <c r="G492" s="152"/>
      <c r="H492" s="152"/>
      <c r="I492" s="152"/>
      <c r="J492" s="152"/>
      <c r="K492" s="152"/>
      <c r="L492" s="152"/>
      <c r="M492" s="152"/>
      <c r="N492" s="151"/>
      <c r="O492" s="151"/>
      <c r="P492" s="151"/>
      <c r="Q492" s="151"/>
      <c r="R492" s="152"/>
      <c r="S492" s="152"/>
      <c r="T492" s="152"/>
      <c r="U492" s="152"/>
      <c r="V492" s="152"/>
      <c r="W492" s="152"/>
      <c r="X492" s="152"/>
      <c r="Y492" s="152"/>
      <c r="Z492" s="141"/>
      <c r="AA492" s="141"/>
      <c r="AB492" s="141"/>
      <c r="AC492" s="141"/>
      <c r="AD492" s="141"/>
      <c r="AE492" s="141"/>
      <c r="AF492" s="141"/>
      <c r="AG492" s="141" t="s">
        <v>241</v>
      </c>
      <c r="AH492" s="141">
        <v>0</v>
      </c>
      <c r="AI492" s="141"/>
      <c r="AJ492" s="141"/>
      <c r="AK492" s="141"/>
      <c r="AL492" s="141"/>
      <c r="AM492" s="141"/>
      <c r="AN492" s="141"/>
      <c r="AO492" s="141"/>
      <c r="AP492" s="141"/>
      <c r="AQ492" s="141"/>
      <c r="AR492" s="141"/>
      <c r="AS492" s="141"/>
      <c r="AT492" s="141"/>
      <c r="AU492" s="141"/>
      <c r="AV492" s="141"/>
      <c r="AW492" s="141"/>
      <c r="AX492" s="141"/>
      <c r="AY492" s="141"/>
      <c r="AZ492" s="141"/>
      <c r="BA492" s="141"/>
      <c r="BB492" s="141"/>
      <c r="BC492" s="141"/>
      <c r="BD492" s="141"/>
      <c r="BE492" s="141"/>
      <c r="BF492" s="141"/>
      <c r="BG492" s="141"/>
      <c r="BH492" s="141"/>
    </row>
    <row r="493" spans="1:60" outlineLevel="3" x14ac:dyDescent="0.2">
      <c r="A493" s="148"/>
      <c r="B493" s="149"/>
      <c r="C493" s="182" t="s">
        <v>1465</v>
      </c>
      <c r="D493" s="154"/>
      <c r="E493" s="155"/>
      <c r="F493" s="152"/>
      <c r="G493" s="152"/>
      <c r="H493" s="152"/>
      <c r="I493" s="152"/>
      <c r="J493" s="152"/>
      <c r="K493" s="152"/>
      <c r="L493" s="152"/>
      <c r="M493" s="152"/>
      <c r="N493" s="151"/>
      <c r="O493" s="151"/>
      <c r="P493" s="151"/>
      <c r="Q493" s="151"/>
      <c r="R493" s="152"/>
      <c r="S493" s="152"/>
      <c r="T493" s="152"/>
      <c r="U493" s="152"/>
      <c r="V493" s="152"/>
      <c r="W493" s="152"/>
      <c r="X493" s="152"/>
      <c r="Y493" s="152"/>
      <c r="Z493" s="141"/>
      <c r="AA493" s="141"/>
      <c r="AB493" s="141"/>
      <c r="AC493" s="141"/>
      <c r="AD493" s="141"/>
      <c r="AE493" s="141"/>
      <c r="AF493" s="141"/>
      <c r="AG493" s="141" t="s">
        <v>241</v>
      </c>
      <c r="AH493" s="141">
        <v>0</v>
      </c>
      <c r="AI493" s="141"/>
      <c r="AJ493" s="141"/>
      <c r="AK493" s="141"/>
      <c r="AL493" s="141"/>
      <c r="AM493" s="141"/>
      <c r="AN493" s="141"/>
      <c r="AO493" s="141"/>
      <c r="AP493" s="141"/>
      <c r="AQ493" s="141"/>
      <c r="AR493" s="141"/>
      <c r="AS493" s="141"/>
      <c r="AT493" s="141"/>
      <c r="AU493" s="141"/>
      <c r="AV493" s="141"/>
      <c r="AW493" s="141"/>
      <c r="AX493" s="141"/>
      <c r="AY493" s="141"/>
      <c r="AZ493" s="141"/>
      <c r="BA493" s="141"/>
      <c r="BB493" s="141"/>
      <c r="BC493" s="141"/>
      <c r="BD493" s="141"/>
      <c r="BE493" s="141"/>
      <c r="BF493" s="141"/>
      <c r="BG493" s="141"/>
      <c r="BH493" s="141"/>
    </row>
    <row r="494" spans="1:60" outlineLevel="3" x14ac:dyDescent="0.2">
      <c r="A494" s="148"/>
      <c r="B494" s="149"/>
      <c r="C494" s="182" t="s">
        <v>1604</v>
      </c>
      <c r="D494" s="154"/>
      <c r="E494" s="155">
        <v>30.45</v>
      </c>
      <c r="F494" s="152"/>
      <c r="G494" s="152"/>
      <c r="H494" s="152"/>
      <c r="I494" s="152"/>
      <c r="J494" s="152"/>
      <c r="K494" s="152"/>
      <c r="L494" s="152"/>
      <c r="M494" s="152"/>
      <c r="N494" s="151"/>
      <c r="O494" s="151"/>
      <c r="P494" s="151"/>
      <c r="Q494" s="151"/>
      <c r="R494" s="152"/>
      <c r="S494" s="152"/>
      <c r="T494" s="152"/>
      <c r="U494" s="152"/>
      <c r="V494" s="152"/>
      <c r="W494" s="152"/>
      <c r="X494" s="152"/>
      <c r="Y494" s="152"/>
      <c r="Z494" s="141"/>
      <c r="AA494" s="141"/>
      <c r="AB494" s="141"/>
      <c r="AC494" s="141"/>
      <c r="AD494" s="141"/>
      <c r="AE494" s="141"/>
      <c r="AF494" s="141"/>
      <c r="AG494" s="141" t="s">
        <v>241</v>
      </c>
      <c r="AH494" s="141">
        <v>0</v>
      </c>
      <c r="AI494" s="141"/>
      <c r="AJ494" s="141"/>
      <c r="AK494" s="141"/>
      <c r="AL494" s="141"/>
      <c r="AM494" s="141"/>
      <c r="AN494" s="141"/>
      <c r="AO494" s="141"/>
      <c r="AP494" s="141"/>
      <c r="AQ494" s="141"/>
      <c r="AR494" s="141"/>
      <c r="AS494" s="141"/>
      <c r="AT494" s="141"/>
      <c r="AU494" s="141"/>
      <c r="AV494" s="141"/>
      <c r="AW494" s="141"/>
      <c r="AX494" s="141"/>
      <c r="AY494" s="141"/>
      <c r="AZ494" s="141"/>
      <c r="BA494" s="141"/>
      <c r="BB494" s="141"/>
      <c r="BC494" s="141"/>
      <c r="BD494" s="141"/>
      <c r="BE494" s="141"/>
      <c r="BF494" s="141"/>
      <c r="BG494" s="141"/>
      <c r="BH494" s="141"/>
    </row>
    <row r="495" spans="1:60" outlineLevel="3" x14ac:dyDescent="0.2">
      <c r="A495" s="148"/>
      <c r="B495" s="149"/>
      <c r="C495" s="182" t="s">
        <v>1467</v>
      </c>
      <c r="D495" s="154"/>
      <c r="E495" s="155"/>
      <c r="F495" s="152"/>
      <c r="G495" s="152"/>
      <c r="H495" s="152"/>
      <c r="I495" s="152"/>
      <c r="J495" s="152"/>
      <c r="K495" s="152"/>
      <c r="L495" s="152"/>
      <c r="M495" s="152"/>
      <c r="N495" s="151"/>
      <c r="O495" s="151"/>
      <c r="P495" s="151"/>
      <c r="Q495" s="151"/>
      <c r="R495" s="152"/>
      <c r="S495" s="152"/>
      <c r="T495" s="152"/>
      <c r="U495" s="152"/>
      <c r="V495" s="152"/>
      <c r="W495" s="152"/>
      <c r="X495" s="152"/>
      <c r="Y495" s="152"/>
      <c r="Z495" s="141"/>
      <c r="AA495" s="141"/>
      <c r="AB495" s="141"/>
      <c r="AC495" s="141"/>
      <c r="AD495" s="141"/>
      <c r="AE495" s="141"/>
      <c r="AF495" s="141"/>
      <c r="AG495" s="141" t="s">
        <v>241</v>
      </c>
      <c r="AH495" s="141">
        <v>0</v>
      </c>
      <c r="AI495" s="141"/>
      <c r="AJ495" s="141"/>
      <c r="AK495" s="141"/>
      <c r="AL495" s="141"/>
      <c r="AM495" s="141"/>
      <c r="AN495" s="141"/>
      <c r="AO495" s="141"/>
      <c r="AP495" s="141"/>
      <c r="AQ495" s="141"/>
      <c r="AR495" s="141"/>
      <c r="AS495" s="141"/>
      <c r="AT495" s="141"/>
      <c r="AU495" s="141"/>
      <c r="AV495" s="141"/>
      <c r="AW495" s="141"/>
      <c r="AX495" s="141"/>
      <c r="AY495" s="141"/>
      <c r="AZ495" s="141"/>
      <c r="BA495" s="141"/>
      <c r="BB495" s="141"/>
      <c r="BC495" s="141"/>
      <c r="BD495" s="141"/>
      <c r="BE495" s="141"/>
      <c r="BF495" s="141"/>
      <c r="BG495" s="141"/>
      <c r="BH495" s="141"/>
    </row>
    <row r="496" spans="1:60" outlineLevel="3" x14ac:dyDescent="0.2">
      <c r="A496" s="148"/>
      <c r="B496" s="149"/>
      <c r="C496" s="182" t="s">
        <v>1605</v>
      </c>
      <c r="D496" s="154"/>
      <c r="E496" s="155">
        <v>37.799999999999997</v>
      </c>
      <c r="F496" s="152"/>
      <c r="G496" s="152"/>
      <c r="H496" s="152"/>
      <c r="I496" s="152"/>
      <c r="J496" s="152"/>
      <c r="K496" s="152"/>
      <c r="L496" s="152"/>
      <c r="M496" s="152"/>
      <c r="N496" s="151"/>
      <c r="O496" s="151"/>
      <c r="P496" s="151"/>
      <c r="Q496" s="151"/>
      <c r="R496" s="152"/>
      <c r="S496" s="152"/>
      <c r="T496" s="152"/>
      <c r="U496" s="152"/>
      <c r="V496" s="152"/>
      <c r="W496" s="152"/>
      <c r="X496" s="152"/>
      <c r="Y496" s="152"/>
      <c r="Z496" s="141"/>
      <c r="AA496" s="141"/>
      <c r="AB496" s="141"/>
      <c r="AC496" s="141"/>
      <c r="AD496" s="141"/>
      <c r="AE496" s="141"/>
      <c r="AF496" s="141"/>
      <c r="AG496" s="141" t="s">
        <v>241</v>
      </c>
      <c r="AH496" s="141">
        <v>0</v>
      </c>
      <c r="AI496" s="141"/>
      <c r="AJ496" s="141"/>
      <c r="AK496" s="141"/>
      <c r="AL496" s="141"/>
      <c r="AM496" s="141"/>
      <c r="AN496" s="141"/>
      <c r="AO496" s="141"/>
      <c r="AP496" s="141"/>
      <c r="AQ496" s="141"/>
      <c r="AR496" s="141"/>
      <c r="AS496" s="141"/>
      <c r="AT496" s="141"/>
      <c r="AU496" s="141"/>
      <c r="AV496" s="141"/>
      <c r="AW496" s="141"/>
      <c r="AX496" s="141"/>
      <c r="AY496" s="141"/>
      <c r="AZ496" s="141"/>
      <c r="BA496" s="141"/>
      <c r="BB496" s="141"/>
      <c r="BC496" s="141"/>
      <c r="BD496" s="141"/>
      <c r="BE496" s="141"/>
      <c r="BF496" s="141"/>
      <c r="BG496" s="141"/>
      <c r="BH496" s="141"/>
    </row>
    <row r="497" spans="1:60" outlineLevel="3" x14ac:dyDescent="0.2">
      <c r="A497" s="148"/>
      <c r="B497" s="149"/>
      <c r="C497" s="182" t="s">
        <v>1469</v>
      </c>
      <c r="D497" s="154"/>
      <c r="E497" s="155"/>
      <c r="F497" s="152"/>
      <c r="G497" s="152"/>
      <c r="H497" s="152"/>
      <c r="I497" s="152"/>
      <c r="J497" s="152"/>
      <c r="K497" s="152"/>
      <c r="L497" s="152"/>
      <c r="M497" s="152"/>
      <c r="N497" s="151"/>
      <c r="O497" s="151"/>
      <c r="P497" s="151"/>
      <c r="Q497" s="151"/>
      <c r="R497" s="152"/>
      <c r="S497" s="152"/>
      <c r="T497" s="152"/>
      <c r="U497" s="152"/>
      <c r="V497" s="152"/>
      <c r="W497" s="152"/>
      <c r="X497" s="152"/>
      <c r="Y497" s="152"/>
      <c r="Z497" s="141"/>
      <c r="AA497" s="141"/>
      <c r="AB497" s="141"/>
      <c r="AC497" s="141"/>
      <c r="AD497" s="141"/>
      <c r="AE497" s="141"/>
      <c r="AF497" s="141"/>
      <c r="AG497" s="141" t="s">
        <v>241</v>
      </c>
      <c r="AH497" s="141">
        <v>0</v>
      </c>
      <c r="AI497" s="141"/>
      <c r="AJ497" s="141"/>
      <c r="AK497" s="141"/>
      <c r="AL497" s="141"/>
      <c r="AM497" s="141"/>
      <c r="AN497" s="141"/>
      <c r="AO497" s="141"/>
      <c r="AP497" s="141"/>
      <c r="AQ497" s="141"/>
      <c r="AR497" s="141"/>
      <c r="AS497" s="141"/>
      <c r="AT497" s="141"/>
      <c r="AU497" s="141"/>
      <c r="AV497" s="141"/>
      <c r="AW497" s="141"/>
      <c r="AX497" s="141"/>
      <c r="AY497" s="141"/>
      <c r="AZ497" s="141"/>
      <c r="BA497" s="141"/>
      <c r="BB497" s="141"/>
      <c r="BC497" s="141"/>
      <c r="BD497" s="141"/>
      <c r="BE497" s="141"/>
      <c r="BF497" s="141"/>
      <c r="BG497" s="141"/>
      <c r="BH497" s="141"/>
    </row>
    <row r="498" spans="1:60" outlineLevel="3" x14ac:dyDescent="0.2">
      <c r="A498" s="148"/>
      <c r="B498" s="149"/>
      <c r="C498" s="182" t="s">
        <v>1606</v>
      </c>
      <c r="D498" s="154"/>
      <c r="E498" s="155">
        <v>39.9</v>
      </c>
      <c r="F498" s="152"/>
      <c r="G498" s="152"/>
      <c r="H498" s="152"/>
      <c r="I498" s="152"/>
      <c r="J498" s="152"/>
      <c r="K498" s="152"/>
      <c r="L498" s="152"/>
      <c r="M498" s="152"/>
      <c r="N498" s="151"/>
      <c r="O498" s="151"/>
      <c r="P498" s="151"/>
      <c r="Q498" s="151"/>
      <c r="R498" s="152"/>
      <c r="S498" s="152"/>
      <c r="T498" s="152"/>
      <c r="U498" s="152"/>
      <c r="V498" s="152"/>
      <c r="W498" s="152"/>
      <c r="X498" s="152"/>
      <c r="Y498" s="152"/>
      <c r="Z498" s="141"/>
      <c r="AA498" s="141"/>
      <c r="AB498" s="141"/>
      <c r="AC498" s="141"/>
      <c r="AD498" s="141"/>
      <c r="AE498" s="141"/>
      <c r="AF498" s="141"/>
      <c r="AG498" s="141" t="s">
        <v>241</v>
      </c>
      <c r="AH498" s="141">
        <v>0</v>
      </c>
      <c r="AI498" s="141"/>
      <c r="AJ498" s="141"/>
      <c r="AK498" s="141"/>
      <c r="AL498" s="141"/>
      <c r="AM498" s="141"/>
      <c r="AN498" s="141"/>
      <c r="AO498" s="141"/>
      <c r="AP498" s="141"/>
      <c r="AQ498" s="141"/>
      <c r="AR498" s="141"/>
      <c r="AS498" s="141"/>
      <c r="AT498" s="141"/>
      <c r="AU498" s="141"/>
      <c r="AV498" s="141"/>
      <c r="AW498" s="141"/>
      <c r="AX498" s="141"/>
      <c r="AY498" s="141"/>
      <c r="AZ498" s="141"/>
      <c r="BA498" s="141"/>
      <c r="BB498" s="141"/>
      <c r="BC498" s="141"/>
      <c r="BD498" s="141"/>
      <c r="BE498" s="141"/>
      <c r="BF498" s="141"/>
      <c r="BG498" s="141"/>
      <c r="BH498" s="141"/>
    </row>
    <row r="499" spans="1:60" outlineLevel="3" x14ac:dyDescent="0.2">
      <c r="A499" s="148"/>
      <c r="B499" s="149"/>
      <c r="C499" s="182" t="s">
        <v>1471</v>
      </c>
      <c r="D499" s="154"/>
      <c r="E499" s="155"/>
      <c r="F499" s="152"/>
      <c r="G499" s="152"/>
      <c r="H499" s="152"/>
      <c r="I499" s="152"/>
      <c r="J499" s="152"/>
      <c r="K499" s="152"/>
      <c r="L499" s="152"/>
      <c r="M499" s="152"/>
      <c r="N499" s="151"/>
      <c r="O499" s="151"/>
      <c r="P499" s="151"/>
      <c r="Q499" s="151"/>
      <c r="R499" s="152"/>
      <c r="S499" s="152"/>
      <c r="T499" s="152"/>
      <c r="U499" s="152"/>
      <c r="V499" s="152"/>
      <c r="W499" s="152"/>
      <c r="X499" s="152"/>
      <c r="Y499" s="152"/>
      <c r="Z499" s="141"/>
      <c r="AA499" s="141"/>
      <c r="AB499" s="141"/>
      <c r="AC499" s="141"/>
      <c r="AD499" s="141"/>
      <c r="AE499" s="141"/>
      <c r="AF499" s="141"/>
      <c r="AG499" s="141" t="s">
        <v>241</v>
      </c>
      <c r="AH499" s="141">
        <v>0</v>
      </c>
      <c r="AI499" s="141"/>
      <c r="AJ499" s="141"/>
      <c r="AK499" s="141"/>
      <c r="AL499" s="141"/>
      <c r="AM499" s="141"/>
      <c r="AN499" s="141"/>
      <c r="AO499" s="141"/>
      <c r="AP499" s="141"/>
      <c r="AQ499" s="141"/>
      <c r="AR499" s="141"/>
      <c r="AS499" s="141"/>
      <c r="AT499" s="141"/>
      <c r="AU499" s="141"/>
      <c r="AV499" s="141"/>
      <c r="AW499" s="141"/>
      <c r="AX499" s="141"/>
      <c r="AY499" s="141"/>
      <c r="AZ499" s="141"/>
      <c r="BA499" s="141"/>
      <c r="BB499" s="141"/>
      <c r="BC499" s="141"/>
      <c r="BD499" s="141"/>
      <c r="BE499" s="141"/>
      <c r="BF499" s="141"/>
      <c r="BG499" s="141"/>
      <c r="BH499" s="141"/>
    </row>
    <row r="500" spans="1:60" outlineLevel="3" x14ac:dyDescent="0.2">
      <c r="A500" s="148"/>
      <c r="B500" s="149"/>
      <c r="C500" s="182" t="s">
        <v>1607</v>
      </c>
      <c r="D500" s="154"/>
      <c r="E500" s="155">
        <v>56.924999999999997</v>
      </c>
      <c r="F500" s="152"/>
      <c r="G500" s="152"/>
      <c r="H500" s="152"/>
      <c r="I500" s="152"/>
      <c r="J500" s="152"/>
      <c r="K500" s="152"/>
      <c r="L500" s="152"/>
      <c r="M500" s="152"/>
      <c r="N500" s="151"/>
      <c r="O500" s="151"/>
      <c r="P500" s="151"/>
      <c r="Q500" s="151"/>
      <c r="R500" s="152"/>
      <c r="S500" s="152"/>
      <c r="T500" s="152"/>
      <c r="U500" s="152"/>
      <c r="V500" s="152"/>
      <c r="W500" s="152"/>
      <c r="X500" s="152"/>
      <c r="Y500" s="152"/>
      <c r="Z500" s="141"/>
      <c r="AA500" s="141"/>
      <c r="AB500" s="141"/>
      <c r="AC500" s="141"/>
      <c r="AD500" s="141"/>
      <c r="AE500" s="141"/>
      <c r="AF500" s="141"/>
      <c r="AG500" s="141" t="s">
        <v>241</v>
      </c>
      <c r="AH500" s="141">
        <v>0</v>
      </c>
      <c r="AI500" s="141"/>
      <c r="AJ500" s="141"/>
      <c r="AK500" s="141"/>
      <c r="AL500" s="141"/>
      <c r="AM500" s="141"/>
      <c r="AN500" s="141"/>
      <c r="AO500" s="141"/>
      <c r="AP500" s="141"/>
      <c r="AQ500" s="141"/>
      <c r="AR500" s="141"/>
      <c r="AS500" s="141"/>
      <c r="AT500" s="141"/>
      <c r="AU500" s="141"/>
      <c r="AV500" s="141"/>
      <c r="AW500" s="141"/>
      <c r="AX500" s="141"/>
      <c r="AY500" s="141"/>
      <c r="AZ500" s="141"/>
      <c r="BA500" s="141"/>
      <c r="BB500" s="141"/>
      <c r="BC500" s="141"/>
      <c r="BD500" s="141"/>
      <c r="BE500" s="141"/>
      <c r="BF500" s="141"/>
      <c r="BG500" s="141"/>
      <c r="BH500" s="141"/>
    </row>
    <row r="501" spans="1:60" outlineLevel="3" x14ac:dyDescent="0.2">
      <c r="A501" s="148"/>
      <c r="B501" s="149"/>
      <c r="C501" s="182" t="s">
        <v>1473</v>
      </c>
      <c r="D501" s="154"/>
      <c r="E501" s="155"/>
      <c r="F501" s="152"/>
      <c r="G501" s="152"/>
      <c r="H501" s="152"/>
      <c r="I501" s="152"/>
      <c r="J501" s="152"/>
      <c r="K501" s="152"/>
      <c r="L501" s="152"/>
      <c r="M501" s="152"/>
      <c r="N501" s="151"/>
      <c r="O501" s="151"/>
      <c r="P501" s="151"/>
      <c r="Q501" s="151"/>
      <c r="R501" s="152"/>
      <c r="S501" s="152"/>
      <c r="T501" s="152"/>
      <c r="U501" s="152"/>
      <c r="V501" s="152"/>
      <c r="W501" s="152"/>
      <c r="X501" s="152"/>
      <c r="Y501" s="152"/>
      <c r="Z501" s="141"/>
      <c r="AA501" s="141"/>
      <c r="AB501" s="141"/>
      <c r="AC501" s="141"/>
      <c r="AD501" s="141"/>
      <c r="AE501" s="141"/>
      <c r="AF501" s="141"/>
      <c r="AG501" s="141" t="s">
        <v>241</v>
      </c>
      <c r="AH501" s="141">
        <v>0</v>
      </c>
      <c r="AI501" s="141"/>
      <c r="AJ501" s="141"/>
      <c r="AK501" s="141"/>
      <c r="AL501" s="141"/>
      <c r="AM501" s="141"/>
      <c r="AN501" s="141"/>
      <c r="AO501" s="141"/>
      <c r="AP501" s="141"/>
      <c r="AQ501" s="141"/>
      <c r="AR501" s="141"/>
      <c r="AS501" s="141"/>
      <c r="AT501" s="141"/>
      <c r="AU501" s="141"/>
      <c r="AV501" s="141"/>
      <c r="AW501" s="141"/>
      <c r="AX501" s="141"/>
      <c r="AY501" s="141"/>
      <c r="AZ501" s="141"/>
      <c r="BA501" s="141"/>
      <c r="BB501" s="141"/>
      <c r="BC501" s="141"/>
      <c r="BD501" s="141"/>
      <c r="BE501" s="141"/>
      <c r="BF501" s="141"/>
      <c r="BG501" s="141"/>
      <c r="BH501" s="141"/>
    </row>
    <row r="502" spans="1:60" outlineLevel="3" x14ac:dyDescent="0.2">
      <c r="A502" s="148"/>
      <c r="B502" s="149"/>
      <c r="C502" s="182" t="s">
        <v>1608</v>
      </c>
      <c r="D502" s="154"/>
      <c r="E502" s="155">
        <v>64.05</v>
      </c>
      <c r="F502" s="152"/>
      <c r="G502" s="152"/>
      <c r="H502" s="152"/>
      <c r="I502" s="152"/>
      <c r="J502" s="152"/>
      <c r="K502" s="152"/>
      <c r="L502" s="152"/>
      <c r="M502" s="152"/>
      <c r="N502" s="151"/>
      <c r="O502" s="151"/>
      <c r="P502" s="151"/>
      <c r="Q502" s="151"/>
      <c r="R502" s="152"/>
      <c r="S502" s="152"/>
      <c r="T502" s="152"/>
      <c r="U502" s="152"/>
      <c r="V502" s="152"/>
      <c r="W502" s="152"/>
      <c r="X502" s="152"/>
      <c r="Y502" s="152"/>
      <c r="Z502" s="141"/>
      <c r="AA502" s="141"/>
      <c r="AB502" s="141"/>
      <c r="AC502" s="141"/>
      <c r="AD502" s="141"/>
      <c r="AE502" s="141"/>
      <c r="AF502" s="141"/>
      <c r="AG502" s="141" t="s">
        <v>241</v>
      </c>
      <c r="AH502" s="141">
        <v>0</v>
      </c>
      <c r="AI502" s="141"/>
      <c r="AJ502" s="141"/>
      <c r="AK502" s="141"/>
      <c r="AL502" s="141"/>
      <c r="AM502" s="141"/>
      <c r="AN502" s="141"/>
      <c r="AO502" s="141"/>
      <c r="AP502" s="141"/>
      <c r="AQ502" s="141"/>
      <c r="AR502" s="141"/>
      <c r="AS502" s="141"/>
      <c r="AT502" s="141"/>
      <c r="AU502" s="141"/>
      <c r="AV502" s="141"/>
      <c r="AW502" s="141"/>
      <c r="AX502" s="141"/>
      <c r="AY502" s="141"/>
      <c r="AZ502" s="141"/>
      <c r="BA502" s="141"/>
      <c r="BB502" s="141"/>
      <c r="BC502" s="141"/>
      <c r="BD502" s="141"/>
      <c r="BE502" s="141"/>
      <c r="BF502" s="141"/>
      <c r="BG502" s="141"/>
      <c r="BH502" s="141"/>
    </row>
    <row r="503" spans="1:60" outlineLevel="3" x14ac:dyDescent="0.2">
      <c r="A503" s="148"/>
      <c r="B503" s="149"/>
      <c r="C503" s="190" t="s">
        <v>1325</v>
      </c>
      <c r="D503" s="188"/>
      <c r="E503" s="189">
        <v>539.32500000000005</v>
      </c>
      <c r="F503" s="152"/>
      <c r="G503" s="152"/>
      <c r="H503" s="152"/>
      <c r="I503" s="152"/>
      <c r="J503" s="152"/>
      <c r="K503" s="152"/>
      <c r="L503" s="152"/>
      <c r="M503" s="152"/>
      <c r="N503" s="151"/>
      <c r="O503" s="151"/>
      <c r="P503" s="151"/>
      <c r="Q503" s="151"/>
      <c r="R503" s="152"/>
      <c r="S503" s="152"/>
      <c r="T503" s="152"/>
      <c r="U503" s="152"/>
      <c r="V503" s="152"/>
      <c r="W503" s="152"/>
      <c r="X503" s="152"/>
      <c r="Y503" s="152"/>
      <c r="Z503" s="141"/>
      <c r="AA503" s="141"/>
      <c r="AB503" s="141"/>
      <c r="AC503" s="141"/>
      <c r="AD503" s="141"/>
      <c r="AE503" s="141"/>
      <c r="AF503" s="141"/>
      <c r="AG503" s="141" t="s">
        <v>241</v>
      </c>
      <c r="AH503" s="141">
        <v>1</v>
      </c>
      <c r="AI503" s="141"/>
      <c r="AJ503" s="141"/>
      <c r="AK503" s="141"/>
      <c r="AL503" s="141"/>
      <c r="AM503" s="141"/>
      <c r="AN503" s="141"/>
      <c r="AO503" s="141"/>
      <c r="AP503" s="141"/>
      <c r="AQ503" s="141"/>
      <c r="AR503" s="141"/>
      <c r="AS503" s="141"/>
      <c r="AT503" s="141"/>
      <c r="AU503" s="141"/>
      <c r="AV503" s="141"/>
      <c r="AW503" s="141"/>
      <c r="AX503" s="141"/>
      <c r="AY503" s="141"/>
      <c r="AZ503" s="141"/>
      <c r="BA503" s="141"/>
      <c r="BB503" s="141"/>
      <c r="BC503" s="141"/>
      <c r="BD503" s="141"/>
      <c r="BE503" s="141"/>
      <c r="BF503" s="141"/>
      <c r="BG503" s="141"/>
      <c r="BH503" s="141"/>
    </row>
    <row r="504" spans="1:60" outlineLevel="3" x14ac:dyDescent="0.2">
      <c r="A504" s="148"/>
      <c r="B504" s="149"/>
      <c r="C504" s="182" t="s">
        <v>1326</v>
      </c>
      <c r="D504" s="154"/>
      <c r="E504" s="155"/>
      <c r="F504" s="152"/>
      <c r="G504" s="152"/>
      <c r="H504" s="152"/>
      <c r="I504" s="152"/>
      <c r="J504" s="152"/>
      <c r="K504" s="152"/>
      <c r="L504" s="152"/>
      <c r="M504" s="152"/>
      <c r="N504" s="151"/>
      <c r="O504" s="151"/>
      <c r="P504" s="151"/>
      <c r="Q504" s="151"/>
      <c r="R504" s="152"/>
      <c r="S504" s="152"/>
      <c r="T504" s="152"/>
      <c r="U504" s="152"/>
      <c r="V504" s="152"/>
      <c r="W504" s="152"/>
      <c r="X504" s="152"/>
      <c r="Y504" s="152"/>
      <c r="Z504" s="141"/>
      <c r="AA504" s="141"/>
      <c r="AB504" s="141"/>
      <c r="AC504" s="141"/>
      <c r="AD504" s="141"/>
      <c r="AE504" s="141"/>
      <c r="AF504" s="141"/>
      <c r="AG504" s="141" t="s">
        <v>241</v>
      </c>
      <c r="AH504" s="141">
        <v>0</v>
      </c>
      <c r="AI504" s="141"/>
      <c r="AJ504" s="141"/>
      <c r="AK504" s="141"/>
      <c r="AL504" s="141"/>
      <c r="AM504" s="141"/>
      <c r="AN504" s="141"/>
      <c r="AO504" s="141"/>
      <c r="AP504" s="141"/>
      <c r="AQ504" s="141"/>
      <c r="AR504" s="141"/>
      <c r="AS504" s="141"/>
      <c r="AT504" s="141"/>
      <c r="AU504" s="141"/>
      <c r="AV504" s="141"/>
      <c r="AW504" s="141"/>
      <c r="AX504" s="141"/>
      <c r="AY504" s="141"/>
      <c r="AZ504" s="141"/>
      <c r="BA504" s="141"/>
      <c r="BB504" s="141"/>
      <c r="BC504" s="141"/>
      <c r="BD504" s="141"/>
      <c r="BE504" s="141"/>
      <c r="BF504" s="141"/>
      <c r="BG504" s="141"/>
      <c r="BH504" s="141"/>
    </row>
    <row r="505" spans="1:60" outlineLevel="3" x14ac:dyDescent="0.2">
      <c r="A505" s="148"/>
      <c r="B505" s="149"/>
      <c r="C505" s="182" t="s">
        <v>1475</v>
      </c>
      <c r="D505" s="154"/>
      <c r="E505" s="155"/>
      <c r="F505" s="152"/>
      <c r="G505" s="152"/>
      <c r="H505" s="152"/>
      <c r="I505" s="152"/>
      <c r="J505" s="152"/>
      <c r="K505" s="152"/>
      <c r="L505" s="152"/>
      <c r="M505" s="152"/>
      <c r="N505" s="151"/>
      <c r="O505" s="151"/>
      <c r="P505" s="151"/>
      <c r="Q505" s="151"/>
      <c r="R505" s="152"/>
      <c r="S505" s="152"/>
      <c r="T505" s="152"/>
      <c r="U505" s="152"/>
      <c r="V505" s="152"/>
      <c r="W505" s="152"/>
      <c r="X505" s="152"/>
      <c r="Y505" s="152"/>
      <c r="Z505" s="141"/>
      <c r="AA505" s="141"/>
      <c r="AB505" s="141"/>
      <c r="AC505" s="141"/>
      <c r="AD505" s="141"/>
      <c r="AE505" s="141"/>
      <c r="AF505" s="141"/>
      <c r="AG505" s="141" t="s">
        <v>241</v>
      </c>
      <c r="AH505" s="141">
        <v>0</v>
      </c>
      <c r="AI505" s="141"/>
      <c r="AJ505" s="141"/>
      <c r="AK505" s="141"/>
      <c r="AL505" s="141"/>
      <c r="AM505" s="141"/>
      <c r="AN505" s="141"/>
      <c r="AO505" s="141"/>
      <c r="AP505" s="141"/>
      <c r="AQ505" s="141"/>
      <c r="AR505" s="141"/>
      <c r="AS505" s="141"/>
      <c r="AT505" s="141"/>
      <c r="AU505" s="141"/>
      <c r="AV505" s="141"/>
      <c r="AW505" s="141"/>
      <c r="AX505" s="141"/>
      <c r="AY505" s="141"/>
      <c r="AZ505" s="141"/>
      <c r="BA505" s="141"/>
      <c r="BB505" s="141"/>
      <c r="BC505" s="141"/>
      <c r="BD505" s="141"/>
      <c r="BE505" s="141"/>
      <c r="BF505" s="141"/>
      <c r="BG505" s="141"/>
      <c r="BH505" s="141"/>
    </row>
    <row r="506" spans="1:60" outlineLevel="3" x14ac:dyDescent="0.2">
      <c r="A506" s="148"/>
      <c r="B506" s="149"/>
      <c r="C506" s="182" t="s">
        <v>1609</v>
      </c>
      <c r="D506" s="154"/>
      <c r="E506" s="155">
        <v>54.244</v>
      </c>
      <c r="F506" s="152"/>
      <c r="G506" s="152"/>
      <c r="H506" s="152"/>
      <c r="I506" s="152"/>
      <c r="J506" s="152"/>
      <c r="K506" s="152"/>
      <c r="L506" s="152"/>
      <c r="M506" s="152"/>
      <c r="N506" s="151"/>
      <c r="O506" s="151"/>
      <c r="P506" s="151"/>
      <c r="Q506" s="151"/>
      <c r="R506" s="152"/>
      <c r="S506" s="152"/>
      <c r="T506" s="152"/>
      <c r="U506" s="152"/>
      <c r="V506" s="152"/>
      <c r="W506" s="152"/>
      <c r="X506" s="152"/>
      <c r="Y506" s="152"/>
      <c r="Z506" s="141"/>
      <c r="AA506" s="141"/>
      <c r="AB506" s="141"/>
      <c r="AC506" s="141"/>
      <c r="AD506" s="141"/>
      <c r="AE506" s="141"/>
      <c r="AF506" s="141"/>
      <c r="AG506" s="141" t="s">
        <v>241</v>
      </c>
      <c r="AH506" s="141">
        <v>0</v>
      </c>
      <c r="AI506" s="141"/>
      <c r="AJ506" s="141"/>
      <c r="AK506" s="141"/>
      <c r="AL506" s="141"/>
      <c r="AM506" s="141"/>
      <c r="AN506" s="141"/>
      <c r="AO506" s="141"/>
      <c r="AP506" s="141"/>
      <c r="AQ506" s="141"/>
      <c r="AR506" s="141"/>
      <c r="AS506" s="141"/>
      <c r="AT506" s="141"/>
      <c r="AU506" s="141"/>
      <c r="AV506" s="141"/>
      <c r="AW506" s="141"/>
      <c r="AX506" s="141"/>
      <c r="AY506" s="141"/>
      <c r="AZ506" s="141"/>
      <c r="BA506" s="141"/>
      <c r="BB506" s="141"/>
      <c r="BC506" s="141"/>
      <c r="BD506" s="141"/>
      <c r="BE506" s="141"/>
      <c r="BF506" s="141"/>
      <c r="BG506" s="141"/>
      <c r="BH506" s="141"/>
    </row>
    <row r="507" spans="1:60" outlineLevel="3" x14ac:dyDescent="0.2">
      <c r="A507" s="148"/>
      <c r="B507" s="149"/>
      <c r="C507" s="182" t="s">
        <v>1477</v>
      </c>
      <c r="D507" s="154"/>
      <c r="E507" s="155"/>
      <c r="F507" s="152"/>
      <c r="G507" s="152"/>
      <c r="H507" s="152"/>
      <c r="I507" s="152"/>
      <c r="J507" s="152"/>
      <c r="K507" s="152"/>
      <c r="L507" s="152"/>
      <c r="M507" s="152"/>
      <c r="N507" s="151"/>
      <c r="O507" s="151"/>
      <c r="P507" s="151"/>
      <c r="Q507" s="151"/>
      <c r="R507" s="152"/>
      <c r="S507" s="152"/>
      <c r="T507" s="152"/>
      <c r="U507" s="152"/>
      <c r="V507" s="152"/>
      <c r="W507" s="152"/>
      <c r="X507" s="152"/>
      <c r="Y507" s="152"/>
      <c r="Z507" s="141"/>
      <c r="AA507" s="141"/>
      <c r="AB507" s="141"/>
      <c r="AC507" s="141"/>
      <c r="AD507" s="141"/>
      <c r="AE507" s="141"/>
      <c r="AF507" s="141"/>
      <c r="AG507" s="141" t="s">
        <v>241</v>
      </c>
      <c r="AH507" s="141">
        <v>0</v>
      </c>
      <c r="AI507" s="141"/>
      <c r="AJ507" s="141"/>
      <c r="AK507" s="141"/>
      <c r="AL507" s="141"/>
      <c r="AM507" s="141"/>
      <c r="AN507" s="141"/>
      <c r="AO507" s="141"/>
      <c r="AP507" s="141"/>
      <c r="AQ507" s="141"/>
      <c r="AR507" s="141"/>
      <c r="AS507" s="141"/>
      <c r="AT507" s="141"/>
      <c r="AU507" s="141"/>
      <c r="AV507" s="141"/>
      <c r="AW507" s="141"/>
      <c r="AX507" s="141"/>
      <c r="AY507" s="141"/>
      <c r="AZ507" s="141"/>
      <c r="BA507" s="141"/>
      <c r="BB507" s="141"/>
      <c r="BC507" s="141"/>
      <c r="BD507" s="141"/>
      <c r="BE507" s="141"/>
      <c r="BF507" s="141"/>
      <c r="BG507" s="141"/>
      <c r="BH507" s="141"/>
    </row>
    <row r="508" spans="1:60" outlineLevel="3" x14ac:dyDescent="0.2">
      <c r="A508" s="148"/>
      <c r="B508" s="149"/>
      <c r="C508" s="182" t="s">
        <v>1610</v>
      </c>
      <c r="D508" s="154"/>
      <c r="E508" s="155">
        <v>35.96</v>
      </c>
      <c r="F508" s="152"/>
      <c r="G508" s="152"/>
      <c r="H508" s="152"/>
      <c r="I508" s="152"/>
      <c r="J508" s="152"/>
      <c r="K508" s="152"/>
      <c r="L508" s="152"/>
      <c r="M508" s="152"/>
      <c r="N508" s="151"/>
      <c r="O508" s="151"/>
      <c r="P508" s="151"/>
      <c r="Q508" s="151"/>
      <c r="R508" s="152"/>
      <c r="S508" s="152"/>
      <c r="T508" s="152"/>
      <c r="U508" s="152"/>
      <c r="V508" s="152"/>
      <c r="W508" s="152"/>
      <c r="X508" s="152"/>
      <c r="Y508" s="152"/>
      <c r="Z508" s="141"/>
      <c r="AA508" s="141"/>
      <c r="AB508" s="141"/>
      <c r="AC508" s="141"/>
      <c r="AD508" s="141"/>
      <c r="AE508" s="141"/>
      <c r="AF508" s="141"/>
      <c r="AG508" s="141" t="s">
        <v>241</v>
      </c>
      <c r="AH508" s="141">
        <v>0</v>
      </c>
      <c r="AI508" s="141"/>
      <c r="AJ508" s="141"/>
      <c r="AK508" s="141"/>
      <c r="AL508" s="141"/>
      <c r="AM508" s="141"/>
      <c r="AN508" s="141"/>
      <c r="AO508" s="141"/>
      <c r="AP508" s="141"/>
      <c r="AQ508" s="141"/>
      <c r="AR508" s="141"/>
      <c r="AS508" s="141"/>
      <c r="AT508" s="141"/>
      <c r="AU508" s="141"/>
      <c r="AV508" s="141"/>
      <c r="AW508" s="141"/>
      <c r="AX508" s="141"/>
      <c r="AY508" s="141"/>
      <c r="AZ508" s="141"/>
      <c r="BA508" s="141"/>
      <c r="BB508" s="141"/>
      <c r="BC508" s="141"/>
      <c r="BD508" s="141"/>
      <c r="BE508" s="141"/>
      <c r="BF508" s="141"/>
      <c r="BG508" s="141"/>
      <c r="BH508" s="141"/>
    </row>
    <row r="509" spans="1:60" outlineLevel="3" x14ac:dyDescent="0.2">
      <c r="A509" s="148"/>
      <c r="B509" s="149"/>
      <c r="C509" s="182" t="s">
        <v>1479</v>
      </c>
      <c r="D509" s="154"/>
      <c r="E509" s="155"/>
      <c r="F509" s="152"/>
      <c r="G509" s="152"/>
      <c r="H509" s="152"/>
      <c r="I509" s="152"/>
      <c r="J509" s="152"/>
      <c r="K509" s="152"/>
      <c r="L509" s="152"/>
      <c r="M509" s="152"/>
      <c r="N509" s="151"/>
      <c r="O509" s="151"/>
      <c r="P509" s="151"/>
      <c r="Q509" s="151"/>
      <c r="R509" s="152"/>
      <c r="S509" s="152"/>
      <c r="T509" s="152"/>
      <c r="U509" s="152"/>
      <c r="V509" s="152"/>
      <c r="W509" s="152"/>
      <c r="X509" s="152"/>
      <c r="Y509" s="152"/>
      <c r="Z509" s="141"/>
      <c r="AA509" s="141"/>
      <c r="AB509" s="141"/>
      <c r="AC509" s="141"/>
      <c r="AD509" s="141"/>
      <c r="AE509" s="141"/>
      <c r="AF509" s="141"/>
      <c r="AG509" s="141" t="s">
        <v>241</v>
      </c>
      <c r="AH509" s="141">
        <v>0</v>
      </c>
      <c r="AI509" s="141"/>
      <c r="AJ509" s="141"/>
      <c r="AK509" s="141"/>
      <c r="AL509" s="141"/>
      <c r="AM509" s="141"/>
      <c r="AN509" s="141"/>
      <c r="AO509" s="141"/>
      <c r="AP509" s="141"/>
      <c r="AQ509" s="141"/>
      <c r="AR509" s="141"/>
      <c r="AS509" s="141"/>
      <c r="AT509" s="141"/>
      <c r="AU509" s="141"/>
      <c r="AV509" s="141"/>
      <c r="AW509" s="141"/>
      <c r="AX509" s="141"/>
      <c r="AY509" s="141"/>
      <c r="AZ509" s="141"/>
      <c r="BA509" s="141"/>
      <c r="BB509" s="141"/>
      <c r="BC509" s="141"/>
      <c r="BD509" s="141"/>
      <c r="BE509" s="141"/>
      <c r="BF509" s="141"/>
      <c r="BG509" s="141"/>
      <c r="BH509" s="141"/>
    </row>
    <row r="510" spans="1:60" outlineLevel="3" x14ac:dyDescent="0.2">
      <c r="A510" s="148"/>
      <c r="B510" s="149"/>
      <c r="C510" s="182" t="s">
        <v>1611</v>
      </c>
      <c r="D510" s="154"/>
      <c r="E510" s="155">
        <v>6.72</v>
      </c>
      <c r="F510" s="152"/>
      <c r="G510" s="152"/>
      <c r="H510" s="152"/>
      <c r="I510" s="152"/>
      <c r="J510" s="152"/>
      <c r="K510" s="152"/>
      <c r="L510" s="152"/>
      <c r="M510" s="152"/>
      <c r="N510" s="151"/>
      <c r="O510" s="151"/>
      <c r="P510" s="151"/>
      <c r="Q510" s="151"/>
      <c r="R510" s="152"/>
      <c r="S510" s="152"/>
      <c r="T510" s="152"/>
      <c r="U510" s="152"/>
      <c r="V510" s="152"/>
      <c r="W510" s="152"/>
      <c r="X510" s="152"/>
      <c r="Y510" s="152"/>
      <c r="Z510" s="141"/>
      <c r="AA510" s="141"/>
      <c r="AB510" s="141"/>
      <c r="AC510" s="141"/>
      <c r="AD510" s="141"/>
      <c r="AE510" s="141"/>
      <c r="AF510" s="141"/>
      <c r="AG510" s="141" t="s">
        <v>241</v>
      </c>
      <c r="AH510" s="141">
        <v>0</v>
      </c>
      <c r="AI510" s="141"/>
      <c r="AJ510" s="141"/>
      <c r="AK510" s="141"/>
      <c r="AL510" s="141"/>
      <c r="AM510" s="141"/>
      <c r="AN510" s="141"/>
      <c r="AO510" s="141"/>
      <c r="AP510" s="141"/>
      <c r="AQ510" s="141"/>
      <c r="AR510" s="141"/>
      <c r="AS510" s="141"/>
      <c r="AT510" s="141"/>
      <c r="AU510" s="141"/>
      <c r="AV510" s="141"/>
      <c r="AW510" s="141"/>
      <c r="AX510" s="141"/>
      <c r="AY510" s="141"/>
      <c r="AZ510" s="141"/>
      <c r="BA510" s="141"/>
      <c r="BB510" s="141"/>
      <c r="BC510" s="141"/>
      <c r="BD510" s="141"/>
      <c r="BE510" s="141"/>
      <c r="BF510" s="141"/>
      <c r="BG510" s="141"/>
      <c r="BH510" s="141"/>
    </row>
    <row r="511" spans="1:60" outlineLevel="3" x14ac:dyDescent="0.2">
      <c r="A511" s="148"/>
      <c r="B511" s="149"/>
      <c r="C511" s="182" t="s">
        <v>1481</v>
      </c>
      <c r="D511" s="154"/>
      <c r="E511" s="155"/>
      <c r="F511" s="152"/>
      <c r="G511" s="152"/>
      <c r="H511" s="152"/>
      <c r="I511" s="152"/>
      <c r="J511" s="152"/>
      <c r="K511" s="152"/>
      <c r="L511" s="152"/>
      <c r="M511" s="152"/>
      <c r="N511" s="151"/>
      <c r="O511" s="151"/>
      <c r="P511" s="151"/>
      <c r="Q511" s="151"/>
      <c r="R511" s="152"/>
      <c r="S511" s="152"/>
      <c r="T511" s="152"/>
      <c r="U511" s="152"/>
      <c r="V511" s="152"/>
      <c r="W511" s="152"/>
      <c r="X511" s="152"/>
      <c r="Y511" s="152"/>
      <c r="Z511" s="141"/>
      <c r="AA511" s="141"/>
      <c r="AB511" s="141"/>
      <c r="AC511" s="141"/>
      <c r="AD511" s="141"/>
      <c r="AE511" s="141"/>
      <c r="AF511" s="141"/>
      <c r="AG511" s="141" t="s">
        <v>241</v>
      </c>
      <c r="AH511" s="141">
        <v>0</v>
      </c>
      <c r="AI511" s="141"/>
      <c r="AJ511" s="141"/>
      <c r="AK511" s="141"/>
      <c r="AL511" s="141"/>
      <c r="AM511" s="141"/>
      <c r="AN511" s="141"/>
      <c r="AO511" s="141"/>
      <c r="AP511" s="141"/>
      <c r="AQ511" s="141"/>
      <c r="AR511" s="141"/>
      <c r="AS511" s="141"/>
      <c r="AT511" s="141"/>
      <c r="AU511" s="141"/>
      <c r="AV511" s="141"/>
      <c r="AW511" s="141"/>
      <c r="AX511" s="141"/>
      <c r="AY511" s="141"/>
      <c r="AZ511" s="141"/>
      <c r="BA511" s="141"/>
      <c r="BB511" s="141"/>
      <c r="BC511" s="141"/>
      <c r="BD511" s="141"/>
      <c r="BE511" s="141"/>
      <c r="BF511" s="141"/>
      <c r="BG511" s="141"/>
      <c r="BH511" s="141"/>
    </row>
    <row r="512" spans="1:60" outlineLevel="3" x14ac:dyDescent="0.2">
      <c r="A512" s="148"/>
      <c r="B512" s="149"/>
      <c r="C512" s="182" t="s">
        <v>1612</v>
      </c>
      <c r="D512" s="154"/>
      <c r="E512" s="155">
        <v>12</v>
      </c>
      <c r="F512" s="152"/>
      <c r="G512" s="152"/>
      <c r="H512" s="152"/>
      <c r="I512" s="152"/>
      <c r="J512" s="152"/>
      <c r="K512" s="152"/>
      <c r="L512" s="152"/>
      <c r="M512" s="152"/>
      <c r="N512" s="151"/>
      <c r="O512" s="151"/>
      <c r="P512" s="151"/>
      <c r="Q512" s="151"/>
      <c r="R512" s="152"/>
      <c r="S512" s="152"/>
      <c r="T512" s="152"/>
      <c r="U512" s="152"/>
      <c r="V512" s="152"/>
      <c r="W512" s="152"/>
      <c r="X512" s="152"/>
      <c r="Y512" s="152"/>
      <c r="Z512" s="141"/>
      <c r="AA512" s="141"/>
      <c r="AB512" s="141"/>
      <c r="AC512" s="141"/>
      <c r="AD512" s="141"/>
      <c r="AE512" s="141"/>
      <c r="AF512" s="141"/>
      <c r="AG512" s="141" t="s">
        <v>241</v>
      </c>
      <c r="AH512" s="141">
        <v>0</v>
      </c>
      <c r="AI512" s="141"/>
      <c r="AJ512" s="141"/>
      <c r="AK512" s="141"/>
      <c r="AL512" s="141"/>
      <c r="AM512" s="141"/>
      <c r="AN512" s="141"/>
      <c r="AO512" s="141"/>
      <c r="AP512" s="141"/>
      <c r="AQ512" s="141"/>
      <c r="AR512" s="141"/>
      <c r="AS512" s="141"/>
      <c r="AT512" s="141"/>
      <c r="AU512" s="141"/>
      <c r="AV512" s="141"/>
      <c r="AW512" s="141"/>
      <c r="AX512" s="141"/>
      <c r="AY512" s="141"/>
      <c r="AZ512" s="141"/>
      <c r="BA512" s="141"/>
      <c r="BB512" s="141"/>
      <c r="BC512" s="141"/>
      <c r="BD512" s="141"/>
      <c r="BE512" s="141"/>
      <c r="BF512" s="141"/>
      <c r="BG512" s="141"/>
      <c r="BH512" s="141"/>
    </row>
    <row r="513" spans="1:60" outlineLevel="3" x14ac:dyDescent="0.2">
      <c r="A513" s="148"/>
      <c r="B513" s="149"/>
      <c r="C513" s="190" t="s">
        <v>1325</v>
      </c>
      <c r="D513" s="188"/>
      <c r="E513" s="189">
        <v>108.92400000000001</v>
      </c>
      <c r="F513" s="152"/>
      <c r="G513" s="152"/>
      <c r="H513" s="152"/>
      <c r="I513" s="152"/>
      <c r="J513" s="152"/>
      <c r="K513" s="152"/>
      <c r="L513" s="152"/>
      <c r="M513" s="152"/>
      <c r="N513" s="151"/>
      <c r="O513" s="151"/>
      <c r="P513" s="151"/>
      <c r="Q513" s="151"/>
      <c r="R513" s="152"/>
      <c r="S513" s="152"/>
      <c r="T513" s="152"/>
      <c r="U513" s="152"/>
      <c r="V513" s="152"/>
      <c r="W513" s="152"/>
      <c r="X513" s="152"/>
      <c r="Y513" s="152"/>
      <c r="Z513" s="141"/>
      <c r="AA513" s="141"/>
      <c r="AB513" s="141"/>
      <c r="AC513" s="141"/>
      <c r="AD513" s="141"/>
      <c r="AE513" s="141"/>
      <c r="AF513" s="141"/>
      <c r="AG513" s="141" t="s">
        <v>241</v>
      </c>
      <c r="AH513" s="141">
        <v>1</v>
      </c>
      <c r="AI513" s="141"/>
      <c r="AJ513" s="141"/>
      <c r="AK513" s="141"/>
      <c r="AL513" s="141"/>
      <c r="AM513" s="141"/>
      <c r="AN513" s="141"/>
      <c r="AO513" s="141"/>
      <c r="AP513" s="141"/>
      <c r="AQ513" s="141"/>
      <c r="AR513" s="141"/>
      <c r="AS513" s="141"/>
      <c r="AT513" s="141"/>
      <c r="AU513" s="141"/>
      <c r="AV513" s="141"/>
      <c r="AW513" s="141"/>
      <c r="AX513" s="141"/>
      <c r="AY513" s="141"/>
      <c r="AZ513" s="141"/>
      <c r="BA513" s="141"/>
      <c r="BB513" s="141"/>
      <c r="BC513" s="141"/>
      <c r="BD513" s="141"/>
      <c r="BE513" s="141"/>
      <c r="BF513" s="141"/>
      <c r="BG513" s="141"/>
      <c r="BH513" s="141"/>
    </row>
    <row r="514" spans="1:60" outlineLevel="3" x14ac:dyDescent="0.2">
      <c r="A514" s="148"/>
      <c r="B514" s="149"/>
      <c r="C514" s="182" t="s">
        <v>1341</v>
      </c>
      <c r="D514" s="154"/>
      <c r="E514" s="155"/>
      <c r="F514" s="152"/>
      <c r="G514" s="152"/>
      <c r="H514" s="152"/>
      <c r="I514" s="152"/>
      <c r="J514" s="152"/>
      <c r="K514" s="152"/>
      <c r="L514" s="152"/>
      <c r="M514" s="152"/>
      <c r="N514" s="151"/>
      <c r="O514" s="151"/>
      <c r="P514" s="151"/>
      <c r="Q514" s="151"/>
      <c r="R514" s="152"/>
      <c r="S514" s="152"/>
      <c r="T514" s="152"/>
      <c r="U514" s="152"/>
      <c r="V514" s="152"/>
      <c r="W514" s="152"/>
      <c r="X514" s="152"/>
      <c r="Y514" s="152"/>
      <c r="Z514" s="141"/>
      <c r="AA514" s="141"/>
      <c r="AB514" s="141"/>
      <c r="AC514" s="141"/>
      <c r="AD514" s="141"/>
      <c r="AE514" s="141"/>
      <c r="AF514" s="141"/>
      <c r="AG514" s="141" t="s">
        <v>241</v>
      </c>
      <c r="AH514" s="141">
        <v>0</v>
      </c>
      <c r="AI514" s="141"/>
      <c r="AJ514" s="141"/>
      <c r="AK514" s="141"/>
      <c r="AL514" s="141"/>
      <c r="AM514" s="141"/>
      <c r="AN514" s="141"/>
      <c r="AO514" s="141"/>
      <c r="AP514" s="141"/>
      <c r="AQ514" s="141"/>
      <c r="AR514" s="141"/>
      <c r="AS514" s="141"/>
      <c r="AT514" s="141"/>
      <c r="AU514" s="141"/>
      <c r="AV514" s="141"/>
      <c r="AW514" s="141"/>
      <c r="AX514" s="141"/>
      <c r="AY514" s="141"/>
      <c r="AZ514" s="141"/>
      <c r="BA514" s="141"/>
      <c r="BB514" s="141"/>
      <c r="BC514" s="141"/>
      <c r="BD514" s="141"/>
      <c r="BE514" s="141"/>
      <c r="BF514" s="141"/>
      <c r="BG514" s="141"/>
      <c r="BH514" s="141"/>
    </row>
    <row r="515" spans="1:60" outlineLevel="3" x14ac:dyDescent="0.2">
      <c r="A515" s="148"/>
      <c r="B515" s="149"/>
      <c r="C515" s="182" t="s">
        <v>1410</v>
      </c>
      <c r="D515" s="154"/>
      <c r="E515" s="155">
        <v>28.8</v>
      </c>
      <c r="F515" s="152"/>
      <c r="G515" s="152"/>
      <c r="H515" s="152"/>
      <c r="I515" s="152"/>
      <c r="J515" s="152"/>
      <c r="K515" s="152"/>
      <c r="L515" s="152"/>
      <c r="M515" s="152"/>
      <c r="N515" s="151"/>
      <c r="O515" s="151"/>
      <c r="P515" s="151"/>
      <c r="Q515" s="151"/>
      <c r="R515" s="152"/>
      <c r="S515" s="152"/>
      <c r="T515" s="152"/>
      <c r="U515" s="152"/>
      <c r="V515" s="152"/>
      <c r="W515" s="152"/>
      <c r="X515" s="152"/>
      <c r="Y515" s="152"/>
      <c r="Z515" s="141"/>
      <c r="AA515" s="141"/>
      <c r="AB515" s="141"/>
      <c r="AC515" s="141"/>
      <c r="AD515" s="141"/>
      <c r="AE515" s="141"/>
      <c r="AF515" s="141"/>
      <c r="AG515" s="141" t="s">
        <v>241</v>
      </c>
      <c r="AH515" s="141">
        <v>0</v>
      </c>
      <c r="AI515" s="141"/>
      <c r="AJ515" s="141"/>
      <c r="AK515" s="141"/>
      <c r="AL515" s="141"/>
      <c r="AM515" s="141"/>
      <c r="AN515" s="141"/>
      <c r="AO515" s="141"/>
      <c r="AP515" s="141"/>
      <c r="AQ515" s="141"/>
      <c r="AR515" s="141"/>
      <c r="AS515" s="141"/>
      <c r="AT515" s="141"/>
      <c r="AU515" s="141"/>
      <c r="AV515" s="141"/>
      <c r="AW515" s="141"/>
      <c r="AX515" s="141"/>
      <c r="AY515" s="141"/>
      <c r="AZ515" s="141"/>
      <c r="BA515" s="141"/>
      <c r="BB515" s="141"/>
      <c r="BC515" s="141"/>
      <c r="BD515" s="141"/>
      <c r="BE515" s="141"/>
      <c r="BF515" s="141"/>
      <c r="BG515" s="141"/>
      <c r="BH515" s="141"/>
    </row>
    <row r="516" spans="1:60" outlineLevel="3" x14ac:dyDescent="0.2">
      <c r="A516" s="148"/>
      <c r="B516" s="149"/>
      <c r="C516" s="182" t="s">
        <v>1411</v>
      </c>
      <c r="D516" s="154"/>
      <c r="E516" s="155">
        <v>24</v>
      </c>
      <c r="F516" s="152"/>
      <c r="G516" s="152"/>
      <c r="H516" s="152"/>
      <c r="I516" s="152"/>
      <c r="J516" s="152"/>
      <c r="K516" s="152"/>
      <c r="L516" s="152"/>
      <c r="M516" s="152"/>
      <c r="N516" s="151"/>
      <c r="O516" s="151"/>
      <c r="P516" s="151"/>
      <c r="Q516" s="151"/>
      <c r="R516" s="152"/>
      <c r="S516" s="152"/>
      <c r="T516" s="152"/>
      <c r="U516" s="152"/>
      <c r="V516" s="152"/>
      <c r="W516" s="152"/>
      <c r="X516" s="152"/>
      <c r="Y516" s="152"/>
      <c r="Z516" s="141"/>
      <c r="AA516" s="141"/>
      <c r="AB516" s="141"/>
      <c r="AC516" s="141"/>
      <c r="AD516" s="141"/>
      <c r="AE516" s="141"/>
      <c r="AF516" s="141"/>
      <c r="AG516" s="141" t="s">
        <v>241</v>
      </c>
      <c r="AH516" s="141">
        <v>0</v>
      </c>
      <c r="AI516" s="141"/>
      <c r="AJ516" s="141"/>
      <c r="AK516" s="141"/>
      <c r="AL516" s="141"/>
      <c r="AM516" s="141"/>
      <c r="AN516" s="141"/>
      <c r="AO516" s="141"/>
      <c r="AP516" s="141"/>
      <c r="AQ516" s="141"/>
      <c r="AR516" s="141"/>
      <c r="AS516" s="141"/>
      <c r="AT516" s="141"/>
      <c r="AU516" s="141"/>
      <c r="AV516" s="141"/>
      <c r="AW516" s="141"/>
      <c r="AX516" s="141"/>
      <c r="AY516" s="141"/>
      <c r="AZ516" s="141"/>
      <c r="BA516" s="141"/>
      <c r="BB516" s="141"/>
      <c r="BC516" s="141"/>
      <c r="BD516" s="141"/>
      <c r="BE516" s="141"/>
      <c r="BF516" s="141"/>
      <c r="BG516" s="141"/>
      <c r="BH516" s="141"/>
    </row>
    <row r="517" spans="1:60" outlineLevel="3" x14ac:dyDescent="0.2">
      <c r="A517" s="148"/>
      <c r="B517" s="149"/>
      <c r="C517" s="190" t="s">
        <v>1325</v>
      </c>
      <c r="D517" s="188"/>
      <c r="E517" s="189">
        <v>52.8</v>
      </c>
      <c r="F517" s="152"/>
      <c r="G517" s="152"/>
      <c r="H517" s="152"/>
      <c r="I517" s="152"/>
      <c r="J517" s="152"/>
      <c r="K517" s="152"/>
      <c r="L517" s="152"/>
      <c r="M517" s="152"/>
      <c r="N517" s="151"/>
      <c r="O517" s="151"/>
      <c r="P517" s="151"/>
      <c r="Q517" s="151"/>
      <c r="R517" s="152"/>
      <c r="S517" s="152"/>
      <c r="T517" s="152"/>
      <c r="U517" s="152"/>
      <c r="V517" s="152"/>
      <c r="W517" s="152"/>
      <c r="X517" s="152"/>
      <c r="Y517" s="152"/>
      <c r="Z517" s="141"/>
      <c r="AA517" s="141"/>
      <c r="AB517" s="141"/>
      <c r="AC517" s="141"/>
      <c r="AD517" s="141"/>
      <c r="AE517" s="141"/>
      <c r="AF517" s="141"/>
      <c r="AG517" s="141" t="s">
        <v>241</v>
      </c>
      <c r="AH517" s="141">
        <v>1</v>
      </c>
      <c r="AI517" s="141"/>
      <c r="AJ517" s="141"/>
      <c r="AK517" s="141"/>
      <c r="AL517" s="141"/>
      <c r="AM517" s="141"/>
      <c r="AN517" s="141"/>
      <c r="AO517" s="141"/>
      <c r="AP517" s="141"/>
      <c r="AQ517" s="141"/>
      <c r="AR517" s="141"/>
      <c r="AS517" s="141"/>
      <c r="AT517" s="141"/>
      <c r="AU517" s="141"/>
      <c r="AV517" s="141"/>
      <c r="AW517" s="141"/>
      <c r="AX517" s="141"/>
      <c r="AY517" s="141"/>
      <c r="AZ517" s="141"/>
      <c r="BA517" s="141"/>
      <c r="BB517" s="141"/>
      <c r="BC517" s="141"/>
      <c r="BD517" s="141"/>
      <c r="BE517" s="141"/>
      <c r="BF517" s="141"/>
      <c r="BG517" s="141"/>
      <c r="BH517" s="141"/>
    </row>
    <row r="518" spans="1:60" outlineLevel="3" x14ac:dyDescent="0.2">
      <c r="A518" s="148"/>
      <c r="B518" s="149"/>
      <c r="C518" s="182" t="s">
        <v>1613</v>
      </c>
      <c r="D518" s="154"/>
      <c r="E518" s="155">
        <v>67.524900000000002</v>
      </c>
      <c r="F518" s="152"/>
      <c r="G518" s="152"/>
      <c r="H518" s="152"/>
      <c r="I518" s="152"/>
      <c r="J518" s="152"/>
      <c r="K518" s="152"/>
      <c r="L518" s="152"/>
      <c r="M518" s="152"/>
      <c r="N518" s="151"/>
      <c r="O518" s="151"/>
      <c r="P518" s="151"/>
      <c r="Q518" s="151"/>
      <c r="R518" s="152"/>
      <c r="S518" s="152"/>
      <c r="T518" s="152"/>
      <c r="U518" s="152"/>
      <c r="V518" s="152"/>
      <c r="W518" s="152"/>
      <c r="X518" s="152"/>
      <c r="Y518" s="152"/>
      <c r="Z518" s="141"/>
      <c r="AA518" s="141"/>
      <c r="AB518" s="141"/>
      <c r="AC518" s="141"/>
      <c r="AD518" s="141"/>
      <c r="AE518" s="141"/>
      <c r="AF518" s="141"/>
      <c r="AG518" s="141" t="s">
        <v>241</v>
      </c>
      <c r="AH518" s="141">
        <v>0</v>
      </c>
      <c r="AI518" s="141"/>
      <c r="AJ518" s="141"/>
      <c r="AK518" s="141"/>
      <c r="AL518" s="141"/>
      <c r="AM518" s="141"/>
      <c r="AN518" s="141"/>
      <c r="AO518" s="141"/>
      <c r="AP518" s="141"/>
      <c r="AQ518" s="141"/>
      <c r="AR518" s="141"/>
      <c r="AS518" s="141"/>
      <c r="AT518" s="141"/>
      <c r="AU518" s="141"/>
      <c r="AV518" s="141"/>
      <c r="AW518" s="141"/>
      <c r="AX518" s="141"/>
      <c r="AY518" s="141"/>
      <c r="AZ518" s="141"/>
      <c r="BA518" s="141"/>
      <c r="BB518" s="141"/>
      <c r="BC518" s="141"/>
      <c r="BD518" s="141"/>
      <c r="BE518" s="141"/>
      <c r="BF518" s="141"/>
      <c r="BG518" s="141"/>
      <c r="BH518" s="141"/>
    </row>
    <row r="519" spans="1:60" ht="22.5" outlineLevel="1" x14ac:dyDescent="0.2">
      <c r="A519" s="164">
        <v>68</v>
      </c>
      <c r="B519" s="165" t="s">
        <v>458</v>
      </c>
      <c r="C519" s="181" t="s">
        <v>459</v>
      </c>
      <c r="D519" s="166" t="s">
        <v>283</v>
      </c>
      <c r="E519" s="167">
        <v>11508</v>
      </c>
      <c r="F519" s="168"/>
      <c r="G519" s="169">
        <f>ROUND(E519*F519,2)</f>
        <v>0</v>
      </c>
      <c r="H519" s="168"/>
      <c r="I519" s="169">
        <f>ROUND(E519*H519,2)</f>
        <v>0</v>
      </c>
      <c r="J519" s="168"/>
      <c r="K519" s="169">
        <f>ROUND(E519*J519,2)</f>
        <v>0</v>
      </c>
      <c r="L519" s="169">
        <v>21</v>
      </c>
      <c r="M519" s="169">
        <f>G519*(1+L519/100)</f>
        <v>0</v>
      </c>
      <c r="N519" s="167">
        <v>0</v>
      </c>
      <c r="O519" s="167">
        <f>ROUND(E519*N519,2)</f>
        <v>0</v>
      </c>
      <c r="P519" s="167">
        <v>0</v>
      </c>
      <c r="Q519" s="167">
        <f>ROUND(E519*P519,2)</f>
        <v>0</v>
      </c>
      <c r="R519" s="169" t="s">
        <v>442</v>
      </c>
      <c r="S519" s="169" t="s">
        <v>234</v>
      </c>
      <c r="T519" s="170" t="s">
        <v>234</v>
      </c>
      <c r="U519" s="152">
        <v>0.31</v>
      </c>
      <c r="V519" s="152">
        <f>ROUND(E519*U519,2)</f>
        <v>3567.48</v>
      </c>
      <c r="W519" s="152"/>
      <c r="X519" s="152" t="s">
        <v>285</v>
      </c>
      <c r="Y519" s="152" t="s">
        <v>236</v>
      </c>
      <c r="Z519" s="141"/>
      <c r="AA519" s="141"/>
      <c r="AB519" s="141"/>
      <c r="AC519" s="141"/>
      <c r="AD519" s="141"/>
      <c r="AE519" s="141"/>
      <c r="AF519" s="141"/>
      <c r="AG519" s="141" t="s">
        <v>286</v>
      </c>
      <c r="AH519" s="141"/>
      <c r="AI519" s="141"/>
      <c r="AJ519" s="141"/>
      <c r="AK519" s="141"/>
      <c r="AL519" s="141"/>
      <c r="AM519" s="141"/>
      <c r="AN519" s="141"/>
      <c r="AO519" s="141"/>
      <c r="AP519" s="141"/>
      <c r="AQ519" s="141"/>
      <c r="AR519" s="141"/>
      <c r="AS519" s="141"/>
      <c r="AT519" s="141"/>
      <c r="AU519" s="141"/>
      <c r="AV519" s="141"/>
      <c r="AW519" s="141"/>
      <c r="AX519" s="141"/>
      <c r="AY519" s="141"/>
      <c r="AZ519" s="141"/>
      <c r="BA519" s="141"/>
      <c r="BB519" s="141"/>
      <c r="BC519" s="141"/>
      <c r="BD519" s="141"/>
      <c r="BE519" s="141"/>
      <c r="BF519" s="141"/>
      <c r="BG519" s="141"/>
      <c r="BH519" s="141"/>
    </row>
    <row r="520" spans="1:60" ht="22.5" outlineLevel="2" x14ac:dyDescent="0.2">
      <c r="A520" s="148"/>
      <c r="B520" s="149"/>
      <c r="C520" s="182" t="s">
        <v>1614</v>
      </c>
      <c r="D520" s="154"/>
      <c r="E520" s="155">
        <v>11508</v>
      </c>
      <c r="F520" s="152"/>
      <c r="G520" s="152"/>
      <c r="H520" s="152"/>
      <c r="I520" s="152"/>
      <c r="J520" s="152"/>
      <c r="K520" s="152"/>
      <c r="L520" s="152"/>
      <c r="M520" s="152"/>
      <c r="N520" s="151"/>
      <c r="O520" s="151"/>
      <c r="P520" s="151"/>
      <c r="Q520" s="151"/>
      <c r="R520" s="152"/>
      <c r="S520" s="152"/>
      <c r="T520" s="152"/>
      <c r="U520" s="152"/>
      <c r="V520" s="152"/>
      <c r="W520" s="152"/>
      <c r="X520" s="152"/>
      <c r="Y520" s="152"/>
      <c r="Z520" s="141"/>
      <c r="AA520" s="141"/>
      <c r="AB520" s="141"/>
      <c r="AC520" s="141"/>
      <c r="AD520" s="141"/>
      <c r="AE520" s="141"/>
      <c r="AF520" s="141"/>
      <c r="AG520" s="141" t="s">
        <v>241</v>
      </c>
      <c r="AH520" s="141">
        <v>0</v>
      </c>
      <c r="AI520" s="141"/>
      <c r="AJ520" s="141"/>
      <c r="AK520" s="141"/>
      <c r="AL520" s="141"/>
      <c r="AM520" s="141"/>
      <c r="AN520" s="141"/>
      <c r="AO520" s="141"/>
      <c r="AP520" s="141"/>
      <c r="AQ520" s="141"/>
      <c r="AR520" s="141"/>
      <c r="AS520" s="141"/>
      <c r="AT520" s="141"/>
      <c r="AU520" s="141"/>
      <c r="AV520" s="141"/>
      <c r="AW520" s="141"/>
      <c r="AX520" s="141"/>
      <c r="AY520" s="141"/>
      <c r="AZ520" s="141"/>
      <c r="BA520" s="141"/>
      <c r="BB520" s="141"/>
      <c r="BC520" s="141"/>
      <c r="BD520" s="141"/>
      <c r="BE520" s="141"/>
      <c r="BF520" s="141"/>
      <c r="BG520" s="141"/>
      <c r="BH520" s="141"/>
    </row>
    <row r="521" spans="1:60" ht="22.5" outlineLevel="1" x14ac:dyDescent="0.2">
      <c r="A521" s="164">
        <v>69</v>
      </c>
      <c r="B521" s="165" t="s">
        <v>461</v>
      </c>
      <c r="C521" s="181" t="s">
        <v>462</v>
      </c>
      <c r="D521" s="166" t="s">
        <v>283</v>
      </c>
      <c r="E521" s="167">
        <v>883.85999000000004</v>
      </c>
      <c r="F521" s="168"/>
      <c r="G521" s="169">
        <f>ROUND(E521*F521,2)</f>
        <v>0</v>
      </c>
      <c r="H521" s="168"/>
      <c r="I521" s="169">
        <f>ROUND(E521*H521,2)</f>
        <v>0</v>
      </c>
      <c r="J521" s="168"/>
      <c r="K521" s="169">
        <f>ROUND(E521*J521,2)</f>
        <v>0</v>
      </c>
      <c r="L521" s="169">
        <v>21</v>
      </c>
      <c r="M521" s="169">
        <f>G521*(1+L521/100)</f>
        <v>0</v>
      </c>
      <c r="N521" s="167">
        <v>5.1999999999999995E-4</v>
      </c>
      <c r="O521" s="167">
        <f>ROUND(E521*N521,2)</f>
        <v>0.46</v>
      </c>
      <c r="P521" s="167">
        <v>0</v>
      </c>
      <c r="Q521" s="167">
        <f>ROUND(E521*P521,2)</f>
        <v>0</v>
      </c>
      <c r="R521" s="169" t="s">
        <v>442</v>
      </c>
      <c r="S521" s="169" t="s">
        <v>234</v>
      </c>
      <c r="T521" s="170" t="s">
        <v>234</v>
      </c>
      <c r="U521" s="152">
        <v>0.19600000000000001</v>
      </c>
      <c r="V521" s="152">
        <f>ROUND(E521*U521,2)</f>
        <v>173.24</v>
      </c>
      <c r="W521" s="152"/>
      <c r="X521" s="152" t="s">
        <v>285</v>
      </c>
      <c r="Y521" s="152" t="s">
        <v>236</v>
      </c>
      <c r="Z521" s="141"/>
      <c r="AA521" s="141"/>
      <c r="AB521" s="141"/>
      <c r="AC521" s="141"/>
      <c r="AD521" s="141"/>
      <c r="AE521" s="141"/>
      <c r="AF521" s="141"/>
      <c r="AG521" s="141" t="s">
        <v>286</v>
      </c>
      <c r="AH521" s="141"/>
      <c r="AI521" s="141"/>
      <c r="AJ521" s="141"/>
      <c r="AK521" s="141"/>
      <c r="AL521" s="141"/>
      <c r="AM521" s="141"/>
      <c r="AN521" s="141"/>
      <c r="AO521" s="141"/>
      <c r="AP521" s="141"/>
      <c r="AQ521" s="141"/>
      <c r="AR521" s="141"/>
      <c r="AS521" s="141"/>
      <c r="AT521" s="141"/>
      <c r="AU521" s="141"/>
      <c r="AV521" s="141"/>
      <c r="AW521" s="141"/>
      <c r="AX521" s="141"/>
      <c r="AY521" s="141"/>
      <c r="AZ521" s="141"/>
      <c r="BA521" s="141"/>
      <c r="BB521" s="141"/>
      <c r="BC521" s="141"/>
      <c r="BD521" s="141"/>
      <c r="BE521" s="141"/>
      <c r="BF521" s="141"/>
      <c r="BG521" s="141"/>
      <c r="BH521" s="141"/>
    </row>
    <row r="522" spans="1:60" outlineLevel="2" x14ac:dyDescent="0.2">
      <c r="A522" s="148"/>
      <c r="B522" s="149"/>
      <c r="C522" s="182" t="s">
        <v>1615</v>
      </c>
      <c r="D522" s="154"/>
      <c r="E522" s="155">
        <v>883.85999000000004</v>
      </c>
      <c r="F522" s="152"/>
      <c r="G522" s="152"/>
      <c r="H522" s="152"/>
      <c r="I522" s="152"/>
      <c r="J522" s="152"/>
      <c r="K522" s="152"/>
      <c r="L522" s="152"/>
      <c r="M522" s="152"/>
      <c r="N522" s="151"/>
      <c r="O522" s="151"/>
      <c r="P522" s="151"/>
      <c r="Q522" s="151"/>
      <c r="R522" s="152"/>
      <c r="S522" s="152"/>
      <c r="T522" s="152"/>
      <c r="U522" s="152"/>
      <c r="V522" s="152"/>
      <c r="W522" s="152"/>
      <c r="X522" s="152"/>
      <c r="Y522" s="152"/>
      <c r="Z522" s="141"/>
      <c r="AA522" s="141"/>
      <c r="AB522" s="141"/>
      <c r="AC522" s="141"/>
      <c r="AD522" s="141"/>
      <c r="AE522" s="141"/>
      <c r="AF522" s="141"/>
      <c r="AG522" s="141" t="s">
        <v>241</v>
      </c>
      <c r="AH522" s="141">
        <v>0</v>
      </c>
      <c r="AI522" s="141"/>
      <c r="AJ522" s="141"/>
      <c r="AK522" s="141"/>
      <c r="AL522" s="141"/>
      <c r="AM522" s="141"/>
      <c r="AN522" s="141"/>
      <c r="AO522" s="141"/>
      <c r="AP522" s="141"/>
      <c r="AQ522" s="141"/>
      <c r="AR522" s="141"/>
      <c r="AS522" s="141"/>
      <c r="AT522" s="141"/>
      <c r="AU522" s="141"/>
      <c r="AV522" s="141"/>
      <c r="AW522" s="141"/>
      <c r="AX522" s="141"/>
      <c r="AY522" s="141"/>
      <c r="AZ522" s="141"/>
      <c r="BA522" s="141"/>
      <c r="BB522" s="141"/>
      <c r="BC522" s="141"/>
      <c r="BD522" s="141"/>
      <c r="BE522" s="141"/>
      <c r="BF522" s="141"/>
      <c r="BG522" s="141"/>
      <c r="BH522" s="141"/>
    </row>
    <row r="523" spans="1:60" outlineLevel="1" x14ac:dyDescent="0.2">
      <c r="A523" s="164">
        <v>70</v>
      </c>
      <c r="B523" s="165" t="s">
        <v>464</v>
      </c>
      <c r="C523" s="181" t="s">
        <v>465</v>
      </c>
      <c r="D523" s="166" t="s">
        <v>283</v>
      </c>
      <c r="E523" s="167">
        <v>883.85999000000004</v>
      </c>
      <c r="F523" s="168"/>
      <c r="G523" s="169">
        <f>ROUND(E523*F523,2)</f>
        <v>0</v>
      </c>
      <c r="H523" s="168"/>
      <c r="I523" s="169">
        <f>ROUND(E523*H523,2)</f>
        <v>0</v>
      </c>
      <c r="J523" s="168"/>
      <c r="K523" s="169">
        <f>ROUND(E523*J523,2)</f>
        <v>0</v>
      </c>
      <c r="L523" s="169">
        <v>21</v>
      </c>
      <c r="M523" s="169">
        <f>G523*(1+L523/100)</f>
        <v>0</v>
      </c>
      <c r="N523" s="167">
        <v>5.1999999999999995E-4</v>
      </c>
      <c r="O523" s="167">
        <f>ROUND(E523*N523,2)</f>
        <v>0.46</v>
      </c>
      <c r="P523" s="167">
        <v>0</v>
      </c>
      <c r="Q523" s="167">
        <f>ROUND(E523*P523,2)</f>
        <v>0</v>
      </c>
      <c r="R523" s="169" t="s">
        <v>442</v>
      </c>
      <c r="S523" s="169" t="s">
        <v>234</v>
      </c>
      <c r="T523" s="170" t="s">
        <v>234</v>
      </c>
      <c r="U523" s="152">
        <v>0.16</v>
      </c>
      <c r="V523" s="152">
        <f>ROUND(E523*U523,2)</f>
        <v>141.41999999999999</v>
      </c>
      <c r="W523" s="152"/>
      <c r="X523" s="152" t="s">
        <v>285</v>
      </c>
      <c r="Y523" s="152" t="s">
        <v>236</v>
      </c>
      <c r="Z523" s="141"/>
      <c r="AA523" s="141"/>
      <c r="AB523" s="141"/>
      <c r="AC523" s="141"/>
      <c r="AD523" s="141"/>
      <c r="AE523" s="141"/>
      <c r="AF523" s="141"/>
      <c r="AG523" s="141" t="s">
        <v>286</v>
      </c>
      <c r="AH523" s="141"/>
      <c r="AI523" s="141"/>
      <c r="AJ523" s="141"/>
      <c r="AK523" s="141"/>
      <c r="AL523" s="141"/>
      <c r="AM523" s="141"/>
      <c r="AN523" s="141"/>
      <c r="AO523" s="141"/>
      <c r="AP523" s="141"/>
      <c r="AQ523" s="141"/>
      <c r="AR523" s="141"/>
      <c r="AS523" s="141"/>
      <c r="AT523" s="141"/>
      <c r="AU523" s="141"/>
      <c r="AV523" s="141"/>
      <c r="AW523" s="141"/>
      <c r="AX523" s="141"/>
      <c r="AY523" s="141"/>
      <c r="AZ523" s="141"/>
      <c r="BA523" s="141"/>
      <c r="BB523" s="141"/>
      <c r="BC523" s="141"/>
      <c r="BD523" s="141"/>
      <c r="BE523" s="141"/>
      <c r="BF523" s="141"/>
      <c r="BG523" s="141"/>
      <c r="BH523" s="141"/>
    </row>
    <row r="524" spans="1:60" outlineLevel="2" x14ac:dyDescent="0.2">
      <c r="A524" s="148"/>
      <c r="B524" s="149"/>
      <c r="C524" s="182" t="s">
        <v>1616</v>
      </c>
      <c r="D524" s="154"/>
      <c r="E524" s="155">
        <v>883.85999000000004</v>
      </c>
      <c r="F524" s="152"/>
      <c r="G524" s="152"/>
      <c r="H524" s="152"/>
      <c r="I524" s="152"/>
      <c r="J524" s="152"/>
      <c r="K524" s="152"/>
      <c r="L524" s="152"/>
      <c r="M524" s="152"/>
      <c r="N524" s="151"/>
      <c r="O524" s="151"/>
      <c r="P524" s="151"/>
      <c r="Q524" s="151"/>
      <c r="R524" s="152"/>
      <c r="S524" s="152"/>
      <c r="T524" s="152"/>
      <c r="U524" s="152"/>
      <c r="V524" s="152"/>
      <c r="W524" s="152"/>
      <c r="X524" s="152"/>
      <c r="Y524" s="152"/>
      <c r="Z524" s="141"/>
      <c r="AA524" s="141"/>
      <c r="AB524" s="141"/>
      <c r="AC524" s="141"/>
      <c r="AD524" s="141"/>
      <c r="AE524" s="141"/>
      <c r="AF524" s="141"/>
      <c r="AG524" s="141" t="s">
        <v>241</v>
      </c>
      <c r="AH524" s="141">
        <v>0</v>
      </c>
      <c r="AI524" s="141"/>
      <c r="AJ524" s="141"/>
      <c r="AK524" s="141"/>
      <c r="AL524" s="141"/>
      <c r="AM524" s="141"/>
      <c r="AN524" s="141"/>
      <c r="AO524" s="141"/>
      <c r="AP524" s="141"/>
      <c r="AQ524" s="141"/>
      <c r="AR524" s="141"/>
      <c r="AS524" s="141"/>
      <c r="AT524" s="141"/>
      <c r="AU524" s="141"/>
      <c r="AV524" s="141"/>
      <c r="AW524" s="141"/>
      <c r="AX524" s="141"/>
      <c r="AY524" s="141"/>
      <c r="AZ524" s="141"/>
      <c r="BA524" s="141"/>
      <c r="BB524" s="141"/>
      <c r="BC524" s="141"/>
      <c r="BD524" s="141"/>
      <c r="BE524" s="141"/>
      <c r="BF524" s="141"/>
      <c r="BG524" s="141"/>
      <c r="BH524" s="141"/>
    </row>
    <row r="525" spans="1:60" ht="22.5" outlineLevel="1" x14ac:dyDescent="0.2">
      <c r="A525" s="164">
        <v>71</v>
      </c>
      <c r="B525" s="165" t="s">
        <v>467</v>
      </c>
      <c r="C525" s="181" t="s">
        <v>468</v>
      </c>
      <c r="D525" s="166" t="s">
        <v>283</v>
      </c>
      <c r="E525" s="167">
        <v>13234.2</v>
      </c>
      <c r="F525" s="168"/>
      <c r="G525" s="169">
        <f>ROUND(E525*F525,2)</f>
        <v>0</v>
      </c>
      <c r="H525" s="168"/>
      <c r="I525" s="169">
        <f>ROUND(E525*H525,2)</f>
        <v>0</v>
      </c>
      <c r="J525" s="168"/>
      <c r="K525" s="169">
        <f>ROUND(E525*J525,2)</f>
        <v>0</v>
      </c>
      <c r="L525" s="169">
        <v>21</v>
      </c>
      <c r="M525" s="169">
        <f>G525*(1+L525/100)</f>
        <v>0</v>
      </c>
      <c r="N525" s="167">
        <v>9.5E-4</v>
      </c>
      <c r="O525" s="167">
        <f>ROUND(E525*N525,2)</f>
        <v>12.57</v>
      </c>
      <c r="P525" s="167">
        <v>0</v>
      </c>
      <c r="Q525" s="167">
        <f>ROUND(E525*P525,2)</f>
        <v>0</v>
      </c>
      <c r="R525" s="169" t="s">
        <v>469</v>
      </c>
      <c r="S525" s="169" t="s">
        <v>234</v>
      </c>
      <c r="T525" s="170" t="s">
        <v>234</v>
      </c>
      <c r="U525" s="152">
        <v>0</v>
      </c>
      <c r="V525" s="152">
        <f>ROUND(E525*U525,2)</f>
        <v>0</v>
      </c>
      <c r="W525" s="152"/>
      <c r="X525" s="152" t="s">
        <v>276</v>
      </c>
      <c r="Y525" s="152" t="s">
        <v>236</v>
      </c>
      <c r="Z525" s="141"/>
      <c r="AA525" s="141"/>
      <c r="AB525" s="141"/>
      <c r="AC525" s="141"/>
      <c r="AD525" s="141"/>
      <c r="AE525" s="141"/>
      <c r="AF525" s="141"/>
      <c r="AG525" s="141" t="s">
        <v>277</v>
      </c>
      <c r="AH525" s="141"/>
      <c r="AI525" s="141"/>
      <c r="AJ525" s="141"/>
      <c r="AK525" s="141"/>
      <c r="AL525" s="141"/>
      <c r="AM525" s="141"/>
      <c r="AN525" s="141"/>
      <c r="AO525" s="141"/>
      <c r="AP525" s="141"/>
      <c r="AQ525" s="141"/>
      <c r="AR525" s="141"/>
      <c r="AS525" s="141"/>
      <c r="AT525" s="141"/>
      <c r="AU525" s="141"/>
      <c r="AV525" s="141"/>
      <c r="AW525" s="141"/>
      <c r="AX525" s="141"/>
      <c r="AY525" s="141"/>
      <c r="AZ525" s="141"/>
      <c r="BA525" s="141"/>
      <c r="BB525" s="141"/>
      <c r="BC525" s="141"/>
      <c r="BD525" s="141"/>
      <c r="BE525" s="141"/>
      <c r="BF525" s="141"/>
      <c r="BG525" s="141"/>
      <c r="BH525" s="141"/>
    </row>
    <row r="526" spans="1:60" ht="22.5" outlineLevel="2" x14ac:dyDescent="0.2">
      <c r="A526" s="148"/>
      <c r="B526" s="149"/>
      <c r="C526" s="182" t="s">
        <v>1617</v>
      </c>
      <c r="D526" s="154"/>
      <c r="E526" s="155"/>
      <c r="F526" s="152"/>
      <c r="G526" s="152"/>
      <c r="H526" s="152"/>
      <c r="I526" s="152"/>
      <c r="J526" s="152"/>
      <c r="K526" s="152"/>
      <c r="L526" s="152"/>
      <c r="M526" s="152"/>
      <c r="N526" s="151"/>
      <c r="O526" s="151"/>
      <c r="P526" s="151"/>
      <c r="Q526" s="151"/>
      <c r="R526" s="152"/>
      <c r="S526" s="152"/>
      <c r="T526" s="152"/>
      <c r="U526" s="152"/>
      <c r="V526" s="152"/>
      <c r="W526" s="152"/>
      <c r="X526" s="152"/>
      <c r="Y526" s="152"/>
      <c r="Z526" s="141"/>
      <c r="AA526" s="141"/>
      <c r="AB526" s="141"/>
      <c r="AC526" s="141"/>
      <c r="AD526" s="141"/>
      <c r="AE526" s="141"/>
      <c r="AF526" s="141"/>
      <c r="AG526" s="141" t="s">
        <v>241</v>
      </c>
      <c r="AH526" s="141">
        <v>0</v>
      </c>
      <c r="AI526" s="141"/>
      <c r="AJ526" s="141"/>
      <c r="AK526" s="141"/>
      <c r="AL526" s="141"/>
      <c r="AM526" s="141"/>
      <c r="AN526" s="141"/>
      <c r="AO526" s="141"/>
      <c r="AP526" s="141"/>
      <c r="AQ526" s="141"/>
      <c r="AR526" s="141"/>
      <c r="AS526" s="141"/>
      <c r="AT526" s="141"/>
      <c r="AU526" s="141"/>
      <c r="AV526" s="141"/>
      <c r="AW526" s="141"/>
      <c r="AX526" s="141"/>
      <c r="AY526" s="141"/>
      <c r="AZ526" s="141"/>
      <c r="BA526" s="141"/>
      <c r="BB526" s="141"/>
      <c r="BC526" s="141"/>
      <c r="BD526" s="141"/>
      <c r="BE526" s="141"/>
      <c r="BF526" s="141"/>
      <c r="BG526" s="141"/>
      <c r="BH526" s="141"/>
    </row>
    <row r="527" spans="1:60" outlineLevel="3" x14ac:dyDescent="0.2">
      <c r="A527" s="148"/>
      <c r="B527" s="149"/>
      <c r="C527" s="182" t="s">
        <v>1618</v>
      </c>
      <c r="D527" s="154"/>
      <c r="E527" s="155">
        <v>13234.2</v>
      </c>
      <c r="F527" s="152"/>
      <c r="G527" s="152"/>
      <c r="H527" s="152"/>
      <c r="I527" s="152"/>
      <c r="J527" s="152"/>
      <c r="K527" s="152"/>
      <c r="L527" s="152"/>
      <c r="M527" s="152"/>
      <c r="N527" s="151"/>
      <c r="O527" s="151"/>
      <c r="P527" s="151"/>
      <c r="Q527" s="151"/>
      <c r="R527" s="152"/>
      <c r="S527" s="152"/>
      <c r="T527" s="152"/>
      <c r="U527" s="152"/>
      <c r="V527" s="152"/>
      <c r="W527" s="152"/>
      <c r="X527" s="152"/>
      <c r="Y527" s="152"/>
      <c r="Z527" s="141"/>
      <c r="AA527" s="141"/>
      <c r="AB527" s="141"/>
      <c r="AC527" s="141"/>
      <c r="AD527" s="141"/>
      <c r="AE527" s="141"/>
      <c r="AF527" s="141"/>
      <c r="AG527" s="141" t="s">
        <v>241</v>
      </c>
      <c r="AH527" s="141">
        <v>0</v>
      </c>
      <c r="AI527" s="141"/>
      <c r="AJ527" s="141"/>
      <c r="AK527" s="141"/>
      <c r="AL527" s="141"/>
      <c r="AM527" s="141"/>
      <c r="AN527" s="141"/>
      <c r="AO527" s="141"/>
      <c r="AP527" s="141"/>
      <c r="AQ527" s="141"/>
      <c r="AR527" s="141"/>
      <c r="AS527" s="141"/>
      <c r="AT527" s="141"/>
      <c r="AU527" s="141"/>
      <c r="AV527" s="141"/>
      <c r="AW527" s="141"/>
      <c r="AX527" s="141"/>
      <c r="AY527" s="141"/>
      <c r="AZ527" s="141"/>
      <c r="BA527" s="141"/>
      <c r="BB527" s="141"/>
      <c r="BC527" s="141"/>
      <c r="BD527" s="141"/>
      <c r="BE527" s="141"/>
      <c r="BF527" s="141"/>
      <c r="BG527" s="141"/>
      <c r="BH527" s="141"/>
    </row>
    <row r="528" spans="1:60" ht="33.75" outlineLevel="1" x14ac:dyDescent="0.2">
      <c r="A528" s="164">
        <v>72</v>
      </c>
      <c r="B528" s="165" t="s">
        <v>471</v>
      </c>
      <c r="C528" s="181" t="s">
        <v>472</v>
      </c>
      <c r="D528" s="166" t="s">
        <v>283</v>
      </c>
      <c r="E528" s="167">
        <v>1780.11249</v>
      </c>
      <c r="F528" s="168"/>
      <c r="G528" s="169">
        <f>ROUND(E528*F528,2)</f>
        <v>0</v>
      </c>
      <c r="H528" s="168"/>
      <c r="I528" s="169">
        <f>ROUND(E528*H528,2)</f>
        <v>0</v>
      </c>
      <c r="J528" s="168"/>
      <c r="K528" s="169">
        <f>ROUND(E528*J528,2)</f>
        <v>0</v>
      </c>
      <c r="L528" s="169">
        <v>21</v>
      </c>
      <c r="M528" s="169">
        <f>G528*(1+L528/100)</f>
        <v>0</v>
      </c>
      <c r="N528" s="167">
        <v>4.4999999999999997E-3</v>
      </c>
      <c r="O528" s="167">
        <f>ROUND(E528*N528,2)</f>
        <v>8.01</v>
      </c>
      <c r="P528" s="167">
        <v>0</v>
      </c>
      <c r="Q528" s="167">
        <f>ROUND(E528*P528,2)</f>
        <v>0</v>
      </c>
      <c r="R528" s="169" t="s">
        <v>469</v>
      </c>
      <c r="S528" s="169" t="s">
        <v>234</v>
      </c>
      <c r="T528" s="170" t="s">
        <v>234</v>
      </c>
      <c r="U528" s="152">
        <v>0</v>
      </c>
      <c r="V528" s="152">
        <f>ROUND(E528*U528,2)</f>
        <v>0</v>
      </c>
      <c r="W528" s="152"/>
      <c r="X528" s="152" t="s">
        <v>276</v>
      </c>
      <c r="Y528" s="152" t="s">
        <v>236</v>
      </c>
      <c r="Z528" s="141"/>
      <c r="AA528" s="141"/>
      <c r="AB528" s="141"/>
      <c r="AC528" s="141"/>
      <c r="AD528" s="141"/>
      <c r="AE528" s="141"/>
      <c r="AF528" s="141"/>
      <c r="AG528" s="141" t="s">
        <v>277</v>
      </c>
      <c r="AH528" s="141"/>
      <c r="AI528" s="141"/>
      <c r="AJ528" s="141"/>
      <c r="AK528" s="141"/>
      <c r="AL528" s="141"/>
      <c r="AM528" s="141"/>
      <c r="AN528" s="141"/>
      <c r="AO528" s="141"/>
      <c r="AP528" s="141"/>
      <c r="AQ528" s="141"/>
      <c r="AR528" s="141"/>
      <c r="AS528" s="141"/>
      <c r="AT528" s="141"/>
      <c r="AU528" s="141"/>
      <c r="AV528" s="141"/>
      <c r="AW528" s="141"/>
      <c r="AX528" s="141"/>
      <c r="AY528" s="141"/>
      <c r="AZ528" s="141"/>
      <c r="BA528" s="141"/>
      <c r="BB528" s="141"/>
      <c r="BC528" s="141"/>
      <c r="BD528" s="141"/>
      <c r="BE528" s="141"/>
      <c r="BF528" s="141"/>
      <c r="BG528" s="141"/>
      <c r="BH528" s="141"/>
    </row>
    <row r="529" spans="1:60" outlineLevel="2" x14ac:dyDescent="0.2">
      <c r="A529" s="148"/>
      <c r="B529" s="149"/>
      <c r="C529" s="182" t="s">
        <v>1619</v>
      </c>
      <c r="D529" s="154"/>
      <c r="E529" s="155">
        <v>1780.11249</v>
      </c>
      <c r="F529" s="152"/>
      <c r="G529" s="152"/>
      <c r="H529" s="152"/>
      <c r="I529" s="152"/>
      <c r="J529" s="152"/>
      <c r="K529" s="152"/>
      <c r="L529" s="152"/>
      <c r="M529" s="152"/>
      <c r="N529" s="151"/>
      <c r="O529" s="151"/>
      <c r="P529" s="151"/>
      <c r="Q529" s="151"/>
      <c r="R529" s="152"/>
      <c r="S529" s="152"/>
      <c r="T529" s="152"/>
      <c r="U529" s="152"/>
      <c r="V529" s="152"/>
      <c r="W529" s="152"/>
      <c r="X529" s="152"/>
      <c r="Y529" s="152"/>
      <c r="Z529" s="141"/>
      <c r="AA529" s="141"/>
      <c r="AB529" s="141"/>
      <c r="AC529" s="141"/>
      <c r="AD529" s="141"/>
      <c r="AE529" s="141"/>
      <c r="AF529" s="141"/>
      <c r="AG529" s="141" t="s">
        <v>241</v>
      </c>
      <c r="AH529" s="141">
        <v>0</v>
      </c>
      <c r="AI529" s="141"/>
      <c r="AJ529" s="141"/>
      <c r="AK529" s="141"/>
      <c r="AL529" s="141"/>
      <c r="AM529" s="141"/>
      <c r="AN529" s="141"/>
      <c r="AO529" s="141"/>
      <c r="AP529" s="141"/>
      <c r="AQ529" s="141"/>
      <c r="AR529" s="141"/>
      <c r="AS529" s="141"/>
      <c r="AT529" s="141"/>
      <c r="AU529" s="141"/>
      <c r="AV529" s="141"/>
      <c r="AW529" s="141"/>
      <c r="AX529" s="141"/>
      <c r="AY529" s="141"/>
      <c r="AZ529" s="141"/>
      <c r="BA529" s="141"/>
      <c r="BB529" s="141"/>
      <c r="BC529" s="141"/>
      <c r="BD529" s="141"/>
      <c r="BE529" s="141"/>
      <c r="BF529" s="141"/>
      <c r="BG529" s="141"/>
      <c r="BH529" s="141"/>
    </row>
    <row r="530" spans="1:60" outlineLevel="1" x14ac:dyDescent="0.2">
      <c r="A530" s="148">
        <v>73</v>
      </c>
      <c r="B530" s="149" t="s">
        <v>474</v>
      </c>
      <c r="C530" s="184" t="s">
        <v>475</v>
      </c>
      <c r="D530" s="150" t="s">
        <v>0</v>
      </c>
      <c r="E530" s="179"/>
      <c r="F530" s="153"/>
      <c r="G530" s="152">
        <f>ROUND(E530*F530,2)</f>
        <v>0</v>
      </c>
      <c r="H530" s="153"/>
      <c r="I530" s="152">
        <f>ROUND(E530*H530,2)</f>
        <v>0</v>
      </c>
      <c r="J530" s="153"/>
      <c r="K530" s="152">
        <f>ROUND(E530*J530,2)</f>
        <v>0</v>
      </c>
      <c r="L530" s="152">
        <v>21</v>
      </c>
      <c r="M530" s="152">
        <f>G530*(1+L530/100)</f>
        <v>0</v>
      </c>
      <c r="N530" s="151">
        <v>0</v>
      </c>
      <c r="O530" s="151">
        <f>ROUND(E530*N530,2)</f>
        <v>0</v>
      </c>
      <c r="P530" s="151">
        <v>0</v>
      </c>
      <c r="Q530" s="151">
        <f>ROUND(E530*P530,2)</f>
        <v>0</v>
      </c>
      <c r="R530" s="152" t="s">
        <v>442</v>
      </c>
      <c r="S530" s="152" t="s">
        <v>234</v>
      </c>
      <c r="T530" s="152" t="s">
        <v>234</v>
      </c>
      <c r="U530" s="152">
        <v>0</v>
      </c>
      <c r="V530" s="152">
        <f>ROUND(E530*U530,2)</f>
        <v>0</v>
      </c>
      <c r="W530" s="152"/>
      <c r="X530" s="152" t="s">
        <v>435</v>
      </c>
      <c r="Y530" s="152" t="s">
        <v>236</v>
      </c>
      <c r="Z530" s="141"/>
      <c r="AA530" s="141"/>
      <c r="AB530" s="141"/>
      <c r="AC530" s="141"/>
      <c r="AD530" s="141"/>
      <c r="AE530" s="141"/>
      <c r="AF530" s="141"/>
      <c r="AG530" s="141" t="s">
        <v>436</v>
      </c>
      <c r="AH530" s="141"/>
      <c r="AI530" s="141"/>
      <c r="AJ530" s="141"/>
      <c r="AK530" s="141"/>
      <c r="AL530" s="141"/>
      <c r="AM530" s="141"/>
      <c r="AN530" s="141"/>
      <c r="AO530" s="141"/>
      <c r="AP530" s="141"/>
      <c r="AQ530" s="141"/>
      <c r="AR530" s="141"/>
      <c r="AS530" s="141"/>
      <c r="AT530" s="141"/>
      <c r="AU530" s="141"/>
      <c r="AV530" s="141"/>
      <c r="AW530" s="141"/>
      <c r="AX530" s="141"/>
      <c r="AY530" s="141"/>
      <c r="AZ530" s="141"/>
      <c r="BA530" s="141"/>
      <c r="BB530" s="141"/>
      <c r="BC530" s="141"/>
      <c r="BD530" s="141"/>
      <c r="BE530" s="141"/>
      <c r="BF530" s="141"/>
      <c r="BG530" s="141"/>
      <c r="BH530" s="141"/>
    </row>
    <row r="531" spans="1:60" outlineLevel="2" x14ac:dyDescent="0.2">
      <c r="A531" s="148"/>
      <c r="B531" s="149"/>
      <c r="C531" s="269" t="s">
        <v>476</v>
      </c>
      <c r="D531" s="270"/>
      <c r="E531" s="270"/>
      <c r="F531" s="270"/>
      <c r="G531" s="270"/>
      <c r="H531" s="152"/>
      <c r="I531" s="152"/>
      <c r="J531" s="152"/>
      <c r="K531" s="152"/>
      <c r="L531" s="152"/>
      <c r="M531" s="152"/>
      <c r="N531" s="151"/>
      <c r="O531" s="151"/>
      <c r="P531" s="151"/>
      <c r="Q531" s="151"/>
      <c r="R531" s="152"/>
      <c r="S531" s="152"/>
      <c r="T531" s="152"/>
      <c r="U531" s="152"/>
      <c r="V531" s="152"/>
      <c r="W531" s="152"/>
      <c r="X531" s="152"/>
      <c r="Y531" s="152"/>
      <c r="Z531" s="141"/>
      <c r="AA531" s="141"/>
      <c r="AB531" s="141"/>
      <c r="AC531" s="141"/>
      <c r="AD531" s="141"/>
      <c r="AE531" s="141"/>
      <c r="AF531" s="141"/>
      <c r="AG531" s="141" t="s">
        <v>239</v>
      </c>
      <c r="AH531" s="141"/>
      <c r="AI531" s="141"/>
      <c r="AJ531" s="141"/>
      <c r="AK531" s="141"/>
      <c r="AL531" s="141"/>
      <c r="AM531" s="141"/>
      <c r="AN531" s="141"/>
      <c r="AO531" s="141"/>
      <c r="AP531" s="141"/>
      <c r="AQ531" s="141"/>
      <c r="AR531" s="141"/>
      <c r="AS531" s="141"/>
      <c r="AT531" s="141"/>
      <c r="AU531" s="141"/>
      <c r="AV531" s="141"/>
      <c r="AW531" s="141"/>
      <c r="AX531" s="141"/>
      <c r="AY531" s="141"/>
      <c r="AZ531" s="141"/>
      <c r="BA531" s="141"/>
      <c r="BB531" s="141"/>
      <c r="BC531" s="141"/>
      <c r="BD531" s="141"/>
      <c r="BE531" s="141"/>
      <c r="BF531" s="141"/>
      <c r="BG531" s="141"/>
      <c r="BH531" s="141"/>
    </row>
    <row r="532" spans="1:60" x14ac:dyDescent="0.2">
      <c r="A532" s="157" t="s">
        <v>228</v>
      </c>
      <c r="B532" s="158" t="s">
        <v>164</v>
      </c>
      <c r="C532" s="180" t="s">
        <v>165</v>
      </c>
      <c r="D532" s="159"/>
      <c r="E532" s="160"/>
      <c r="F532" s="161"/>
      <c r="G532" s="161">
        <f>SUMIF(AG533:AG536,"&lt;&gt;NOR",G533:G536)</f>
        <v>0</v>
      </c>
      <c r="H532" s="161"/>
      <c r="I532" s="161">
        <f>SUM(I533:I536)</f>
        <v>0</v>
      </c>
      <c r="J532" s="161"/>
      <c r="K532" s="161">
        <f>SUM(K533:K536)</f>
        <v>0</v>
      </c>
      <c r="L532" s="161"/>
      <c r="M532" s="161">
        <f>SUM(M533:M536)</f>
        <v>0</v>
      </c>
      <c r="N532" s="160"/>
      <c r="O532" s="160">
        <f>SUM(O533:O536)</f>
        <v>0.38</v>
      </c>
      <c r="P532" s="160"/>
      <c r="Q532" s="160">
        <f>SUM(Q533:Q536)</f>
        <v>0</v>
      </c>
      <c r="R532" s="161"/>
      <c r="S532" s="161"/>
      <c r="T532" s="162"/>
      <c r="U532" s="156"/>
      <c r="V532" s="156">
        <f>SUM(V533:V536)</f>
        <v>18.72</v>
      </c>
      <c r="W532" s="156"/>
      <c r="X532" s="156"/>
      <c r="Y532" s="156"/>
      <c r="AG532" t="s">
        <v>229</v>
      </c>
    </row>
    <row r="533" spans="1:60" ht="22.5" outlineLevel="1" x14ac:dyDescent="0.2">
      <c r="A533" s="164">
        <v>74</v>
      </c>
      <c r="B533" s="165" t="s">
        <v>1620</v>
      </c>
      <c r="C533" s="181" t="s">
        <v>1621</v>
      </c>
      <c r="D533" s="166" t="s">
        <v>299</v>
      </c>
      <c r="E533" s="167">
        <v>22.5</v>
      </c>
      <c r="F533" s="168"/>
      <c r="G533" s="169">
        <f>ROUND(E533*F533,2)</f>
        <v>0</v>
      </c>
      <c r="H533" s="168"/>
      <c r="I533" s="169">
        <f>ROUND(E533*H533,2)</f>
        <v>0</v>
      </c>
      <c r="J533" s="168"/>
      <c r="K533" s="169">
        <f>ROUND(E533*J533,2)</f>
        <v>0</v>
      </c>
      <c r="L533" s="169">
        <v>21</v>
      </c>
      <c r="M533" s="169">
        <f>G533*(1+L533/100)</f>
        <v>0</v>
      </c>
      <c r="N533" s="167">
        <v>1.6840000000000001E-2</v>
      </c>
      <c r="O533" s="167">
        <f>ROUND(E533*N533,2)</f>
        <v>0.38</v>
      </c>
      <c r="P533" s="167">
        <v>0</v>
      </c>
      <c r="Q533" s="167">
        <f>ROUND(E533*P533,2)</f>
        <v>0</v>
      </c>
      <c r="R533" s="169"/>
      <c r="S533" s="169" t="s">
        <v>267</v>
      </c>
      <c r="T533" s="170" t="s">
        <v>275</v>
      </c>
      <c r="U533" s="152">
        <v>0.83199999999999996</v>
      </c>
      <c r="V533" s="152">
        <f>ROUND(E533*U533,2)</f>
        <v>18.72</v>
      </c>
      <c r="W533" s="152"/>
      <c r="X533" s="152" t="s">
        <v>285</v>
      </c>
      <c r="Y533" s="152" t="s">
        <v>236</v>
      </c>
      <c r="Z533" s="141"/>
      <c r="AA533" s="141"/>
      <c r="AB533" s="141"/>
      <c r="AC533" s="141"/>
      <c r="AD533" s="141"/>
      <c r="AE533" s="141"/>
      <c r="AF533" s="141"/>
      <c r="AG533" s="141" t="s">
        <v>286</v>
      </c>
      <c r="AH533" s="141"/>
      <c r="AI533" s="141"/>
      <c r="AJ533" s="141"/>
      <c r="AK533" s="141"/>
      <c r="AL533" s="141"/>
      <c r="AM533" s="141"/>
      <c r="AN533" s="141"/>
      <c r="AO533" s="141"/>
      <c r="AP533" s="141"/>
      <c r="AQ533" s="141"/>
      <c r="AR533" s="141"/>
      <c r="AS533" s="141"/>
      <c r="AT533" s="141"/>
      <c r="AU533" s="141"/>
      <c r="AV533" s="141"/>
      <c r="AW533" s="141"/>
      <c r="AX533" s="141"/>
      <c r="AY533" s="141"/>
      <c r="AZ533" s="141"/>
      <c r="BA533" s="141"/>
      <c r="BB533" s="141"/>
      <c r="BC533" s="141"/>
      <c r="BD533" s="141"/>
      <c r="BE533" s="141"/>
      <c r="BF533" s="141"/>
      <c r="BG533" s="141"/>
      <c r="BH533" s="141"/>
    </row>
    <row r="534" spans="1:60" outlineLevel="2" x14ac:dyDescent="0.2">
      <c r="A534" s="148"/>
      <c r="B534" s="149"/>
      <c r="C534" s="253" t="s">
        <v>1622</v>
      </c>
      <c r="D534" s="254"/>
      <c r="E534" s="254"/>
      <c r="F534" s="254"/>
      <c r="G534" s="254"/>
      <c r="H534" s="152"/>
      <c r="I534" s="152"/>
      <c r="J534" s="152"/>
      <c r="K534" s="152"/>
      <c r="L534" s="152"/>
      <c r="M534" s="152"/>
      <c r="N534" s="151"/>
      <c r="O534" s="151"/>
      <c r="P534" s="151"/>
      <c r="Q534" s="151"/>
      <c r="R534" s="152"/>
      <c r="S534" s="152"/>
      <c r="T534" s="152"/>
      <c r="U534" s="152"/>
      <c r="V534" s="152"/>
      <c r="W534" s="152"/>
      <c r="X534" s="152"/>
      <c r="Y534" s="152"/>
      <c r="Z534" s="141"/>
      <c r="AA534" s="141"/>
      <c r="AB534" s="141"/>
      <c r="AC534" s="141"/>
      <c r="AD534" s="141"/>
      <c r="AE534" s="141"/>
      <c r="AF534" s="141"/>
      <c r="AG534" s="141" t="s">
        <v>246</v>
      </c>
      <c r="AH534" s="141"/>
      <c r="AI534" s="141"/>
      <c r="AJ534" s="141"/>
      <c r="AK534" s="141"/>
      <c r="AL534" s="141"/>
      <c r="AM534" s="141"/>
      <c r="AN534" s="141"/>
      <c r="AO534" s="141"/>
      <c r="AP534" s="141"/>
      <c r="AQ534" s="141"/>
      <c r="AR534" s="141"/>
      <c r="AS534" s="141"/>
      <c r="AT534" s="141"/>
      <c r="AU534" s="141"/>
      <c r="AV534" s="141"/>
      <c r="AW534" s="141"/>
      <c r="AX534" s="141"/>
      <c r="AY534" s="141"/>
      <c r="AZ534" s="141"/>
      <c r="BA534" s="141"/>
      <c r="BB534" s="141"/>
      <c r="BC534" s="141"/>
      <c r="BD534" s="141"/>
      <c r="BE534" s="141"/>
      <c r="BF534" s="141"/>
      <c r="BG534" s="141"/>
      <c r="BH534" s="141"/>
    </row>
    <row r="535" spans="1:60" outlineLevel="2" x14ac:dyDescent="0.2">
      <c r="A535" s="148"/>
      <c r="B535" s="149"/>
      <c r="C535" s="182" t="s">
        <v>1550</v>
      </c>
      <c r="D535" s="154"/>
      <c r="E535" s="155"/>
      <c r="F535" s="152"/>
      <c r="G535" s="152"/>
      <c r="H535" s="152"/>
      <c r="I535" s="152"/>
      <c r="J535" s="152"/>
      <c r="K535" s="152"/>
      <c r="L535" s="152"/>
      <c r="M535" s="152"/>
      <c r="N535" s="151"/>
      <c r="O535" s="151"/>
      <c r="P535" s="151"/>
      <c r="Q535" s="151"/>
      <c r="R535" s="152"/>
      <c r="S535" s="152"/>
      <c r="T535" s="152"/>
      <c r="U535" s="152"/>
      <c r="V535" s="152"/>
      <c r="W535" s="152"/>
      <c r="X535" s="152"/>
      <c r="Y535" s="152"/>
      <c r="Z535" s="141"/>
      <c r="AA535" s="141"/>
      <c r="AB535" s="141"/>
      <c r="AC535" s="141"/>
      <c r="AD535" s="141"/>
      <c r="AE535" s="141"/>
      <c r="AF535" s="141"/>
      <c r="AG535" s="141" t="s">
        <v>241</v>
      </c>
      <c r="AH535" s="141">
        <v>0</v>
      </c>
      <c r="AI535" s="141"/>
      <c r="AJ535" s="141"/>
      <c r="AK535" s="141"/>
      <c r="AL535" s="141"/>
      <c r="AM535" s="141"/>
      <c r="AN535" s="141"/>
      <c r="AO535" s="141"/>
      <c r="AP535" s="141"/>
      <c r="AQ535" s="141"/>
      <c r="AR535" s="141"/>
      <c r="AS535" s="141"/>
      <c r="AT535" s="141"/>
      <c r="AU535" s="141"/>
      <c r="AV535" s="141"/>
      <c r="AW535" s="141"/>
      <c r="AX535" s="141"/>
      <c r="AY535" s="141"/>
      <c r="AZ535" s="141"/>
      <c r="BA535" s="141"/>
      <c r="BB535" s="141"/>
      <c r="BC535" s="141"/>
      <c r="BD535" s="141"/>
      <c r="BE535" s="141"/>
      <c r="BF535" s="141"/>
      <c r="BG535" s="141"/>
      <c r="BH535" s="141"/>
    </row>
    <row r="536" spans="1:60" ht="22.5" outlineLevel="3" x14ac:dyDescent="0.2">
      <c r="A536" s="148"/>
      <c r="B536" s="149"/>
      <c r="C536" s="182" t="s">
        <v>1623</v>
      </c>
      <c r="D536" s="154"/>
      <c r="E536" s="155">
        <v>22.5</v>
      </c>
      <c r="F536" s="152"/>
      <c r="G536" s="152"/>
      <c r="H536" s="152"/>
      <c r="I536" s="152"/>
      <c r="J536" s="152"/>
      <c r="K536" s="152"/>
      <c r="L536" s="152"/>
      <c r="M536" s="152"/>
      <c r="N536" s="151"/>
      <c r="O536" s="151"/>
      <c r="P536" s="151"/>
      <c r="Q536" s="151"/>
      <c r="R536" s="152"/>
      <c r="S536" s="152"/>
      <c r="T536" s="152"/>
      <c r="U536" s="152"/>
      <c r="V536" s="152"/>
      <c r="W536" s="152"/>
      <c r="X536" s="152"/>
      <c r="Y536" s="152"/>
      <c r="Z536" s="141"/>
      <c r="AA536" s="141"/>
      <c r="AB536" s="141"/>
      <c r="AC536" s="141"/>
      <c r="AD536" s="141"/>
      <c r="AE536" s="141"/>
      <c r="AF536" s="141"/>
      <c r="AG536" s="141" t="s">
        <v>241</v>
      </c>
      <c r="AH536" s="141">
        <v>0</v>
      </c>
      <c r="AI536" s="141"/>
      <c r="AJ536" s="141"/>
      <c r="AK536" s="141"/>
      <c r="AL536" s="141"/>
      <c r="AM536" s="141"/>
      <c r="AN536" s="141"/>
      <c r="AO536" s="141"/>
      <c r="AP536" s="141"/>
      <c r="AQ536" s="141"/>
      <c r="AR536" s="141"/>
      <c r="AS536" s="141"/>
      <c r="AT536" s="141"/>
      <c r="AU536" s="141"/>
      <c r="AV536" s="141"/>
      <c r="AW536" s="141"/>
      <c r="AX536" s="141"/>
      <c r="AY536" s="141"/>
      <c r="AZ536" s="141"/>
      <c r="BA536" s="141"/>
      <c r="BB536" s="141"/>
      <c r="BC536" s="141"/>
      <c r="BD536" s="141"/>
      <c r="BE536" s="141"/>
      <c r="BF536" s="141"/>
      <c r="BG536" s="141"/>
      <c r="BH536" s="141"/>
    </row>
    <row r="537" spans="1:60" x14ac:dyDescent="0.2">
      <c r="A537" s="157" t="s">
        <v>228</v>
      </c>
      <c r="B537" s="158" t="s">
        <v>166</v>
      </c>
      <c r="C537" s="180" t="s">
        <v>167</v>
      </c>
      <c r="D537" s="159"/>
      <c r="E537" s="160"/>
      <c r="F537" s="161"/>
      <c r="G537" s="161">
        <f>SUMIF(AG538:AG586,"&lt;&gt;NOR",G538:G586)</f>
        <v>0</v>
      </c>
      <c r="H537" s="161"/>
      <c r="I537" s="161">
        <f>SUM(I538:I586)</f>
        <v>0</v>
      </c>
      <c r="J537" s="161"/>
      <c r="K537" s="161">
        <f>SUM(K538:K586)</f>
        <v>0</v>
      </c>
      <c r="L537" s="161"/>
      <c r="M537" s="161">
        <f>SUM(M538:M586)</f>
        <v>0</v>
      </c>
      <c r="N537" s="160"/>
      <c r="O537" s="160">
        <f>SUM(O538:O586)</f>
        <v>14.530000000000001</v>
      </c>
      <c r="P537" s="160"/>
      <c r="Q537" s="160">
        <f>SUM(Q538:Q586)</f>
        <v>0</v>
      </c>
      <c r="R537" s="161"/>
      <c r="S537" s="161"/>
      <c r="T537" s="162"/>
      <c r="U537" s="156"/>
      <c r="V537" s="156">
        <f>SUM(V538:V586)</f>
        <v>518.93000000000006</v>
      </c>
      <c r="W537" s="156"/>
      <c r="X537" s="156"/>
      <c r="Y537" s="156"/>
      <c r="AG537" t="s">
        <v>229</v>
      </c>
    </row>
    <row r="538" spans="1:60" outlineLevel="1" x14ac:dyDescent="0.2">
      <c r="A538" s="172">
        <v>75</v>
      </c>
      <c r="B538" s="173" t="s">
        <v>1624</v>
      </c>
      <c r="C538" s="183" t="s">
        <v>1625</v>
      </c>
      <c r="D538" s="174" t="s">
        <v>299</v>
      </c>
      <c r="E538" s="175">
        <v>391.2</v>
      </c>
      <c r="F538" s="176"/>
      <c r="G538" s="177">
        <f>ROUND(E538*F538,2)</f>
        <v>0</v>
      </c>
      <c r="H538" s="176"/>
      <c r="I538" s="177">
        <f>ROUND(E538*H538,2)</f>
        <v>0</v>
      </c>
      <c r="J538" s="176"/>
      <c r="K538" s="177">
        <f>ROUND(E538*J538,2)</f>
        <v>0</v>
      </c>
      <c r="L538" s="177">
        <v>21</v>
      </c>
      <c r="M538" s="177">
        <f>G538*(1+L538/100)</f>
        <v>0</v>
      </c>
      <c r="N538" s="175">
        <v>0</v>
      </c>
      <c r="O538" s="175">
        <f>ROUND(E538*N538,2)</f>
        <v>0</v>
      </c>
      <c r="P538" s="175">
        <v>0</v>
      </c>
      <c r="Q538" s="175">
        <f>ROUND(E538*P538,2)</f>
        <v>0</v>
      </c>
      <c r="R538" s="177" t="s">
        <v>1023</v>
      </c>
      <c r="S538" s="177" t="s">
        <v>234</v>
      </c>
      <c r="T538" s="178" t="s">
        <v>234</v>
      </c>
      <c r="U538" s="152">
        <v>2.5999999999999999E-2</v>
      </c>
      <c r="V538" s="152">
        <f>ROUND(E538*U538,2)</f>
        <v>10.17</v>
      </c>
      <c r="W538" s="152"/>
      <c r="X538" s="152" t="s">
        <v>285</v>
      </c>
      <c r="Y538" s="152" t="s">
        <v>236</v>
      </c>
      <c r="Z538" s="141"/>
      <c r="AA538" s="141"/>
      <c r="AB538" s="141"/>
      <c r="AC538" s="141"/>
      <c r="AD538" s="141"/>
      <c r="AE538" s="141"/>
      <c r="AF538" s="141"/>
      <c r="AG538" s="141" t="s">
        <v>286</v>
      </c>
      <c r="AH538" s="141"/>
      <c r="AI538" s="141"/>
      <c r="AJ538" s="141"/>
      <c r="AK538" s="141"/>
      <c r="AL538" s="141"/>
      <c r="AM538" s="141"/>
      <c r="AN538" s="141"/>
      <c r="AO538" s="141"/>
      <c r="AP538" s="141"/>
      <c r="AQ538" s="141"/>
      <c r="AR538" s="141"/>
      <c r="AS538" s="141"/>
      <c r="AT538" s="141"/>
      <c r="AU538" s="141"/>
      <c r="AV538" s="141"/>
      <c r="AW538" s="141"/>
      <c r="AX538" s="141"/>
      <c r="AY538" s="141"/>
      <c r="AZ538" s="141"/>
      <c r="BA538" s="141"/>
      <c r="BB538" s="141"/>
      <c r="BC538" s="141"/>
      <c r="BD538" s="141"/>
      <c r="BE538" s="141"/>
      <c r="BF538" s="141"/>
      <c r="BG538" s="141"/>
      <c r="BH538" s="141"/>
    </row>
    <row r="539" spans="1:60" outlineLevel="1" x14ac:dyDescent="0.2">
      <c r="A539" s="172">
        <v>76</v>
      </c>
      <c r="B539" s="173" t="s">
        <v>1626</v>
      </c>
      <c r="C539" s="183" t="s">
        <v>1627</v>
      </c>
      <c r="D539" s="174" t="s">
        <v>299</v>
      </c>
      <c r="E539" s="175">
        <v>391.2</v>
      </c>
      <c r="F539" s="176"/>
      <c r="G539" s="177">
        <f>ROUND(E539*F539,2)</f>
        <v>0</v>
      </c>
      <c r="H539" s="176"/>
      <c r="I539" s="177">
        <f>ROUND(E539*H539,2)</f>
        <v>0</v>
      </c>
      <c r="J539" s="176"/>
      <c r="K539" s="177">
        <f>ROUND(E539*J539,2)</f>
        <v>0</v>
      </c>
      <c r="L539" s="177">
        <v>21</v>
      </c>
      <c r="M539" s="177">
        <f>G539*(1+L539/100)</f>
        <v>0</v>
      </c>
      <c r="N539" s="175">
        <v>0</v>
      </c>
      <c r="O539" s="175">
        <f>ROUND(E539*N539,2)</f>
        <v>0</v>
      </c>
      <c r="P539" s="175">
        <v>0</v>
      </c>
      <c r="Q539" s="175">
        <f>ROUND(E539*P539,2)</f>
        <v>0</v>
      </c>
      <c r="R539" s="177" t="s">
        <v>1123</v>
      </c>
      <c r="S539" s="177" t="s">
        <v>234</v>
      </c>
      <c r="T539" s="178" t="s">
        <v>234</v>
      </c>
      <c r="U539" s="152">
        <v>5.8999999999999997E-2</v>
      </c>
      <c r="V539" s="152">
        <f>ROUND(E539*U539,2)</f>
        <v>23.08</v>
      </c>
      <c r="W539" s="152"/>
      <c r="X539" s="152" t="s">
        <v>285</v>
      </c>
      <c r="Y539" s="152" t="s">
        <v>236</v>
      </c>
      <c r="Z539" s="141"/>
      <c r="AA539" s="141"/>
      <c r="AB539" s="141"/>
      <c r="AC539" s="141"/>
      <c r="AD539" s="141"/>
      <c r="AE539" s="141"/>
      <c r="AF539" s="141"/>
      <c r="AG539" s="141" t="s">
        <v>286</v>
      </c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  <c r="BC539" s="141"/>
      <c r="BD539" s="141"/>
      <c r="BE539" s="141"/>
      <c r="BF539" s="141"/>
      <c r="BG539" s="141"/>
      <c r="BH539" s="141"/>
    </row>
    <row r="540" spans="1:60" ht="22.5" outlineLevel="1" x14ac:dyDescent="0.2">
      <c r="A540" s="164">
        <v>77</v>
      </c>
      <c r="B540" s="165" t="s">
        <v>1628</v>
      </c>
      <c r="C540" s="181" t="s">
        <v>1629</v>
      </c>
      <c r="D540" s="166" t="s">
        <v>299</v>
      </c>
      <c r="E540" s="167">
        <v>3</v>
      </c>
      <c r="F540" s="168"/>
      <c r="G540" s="169">
        <f>ROUND(E540*F540,2)</f>
        <v>0</v>
      </c>
      <c r="H540" s="168"/>
      <c r="I540" s="169">
        <f>ROUND(E540*H540,2)</f>
        <v>0</v>
      </c>
      <c r="J540" s="168"/>
      <c r="K540" s="169">
        <f>ROUND(E540*J540,2)</f>
        <v>0</v>
      </c>
      <c r="L540" s="169">
        <v>21</v>
      </c>
      <c r="M540" s="169">
        <f>G540*(1+L540/100)</f>
        <v>0</v>
      </c>
      <c r="N540" s="167">
        <v>2E-3</v>
      </c>
      <c r="O540" s="167">
        <f>ROUND(E540*N540,2)</f>
        <v>0.01</v>
      </c>
      <c r="P540" s="167">
        <v>0</v>
      </c>
      <c r="Q540" s="167">
        <f>ROUND(E540*P540,2)</f>
        <v>0</v>
      </c>
      <c r="R540" s="169"/>
      <c r="S540" s="169" t="s">
        <v>267</v>
      </c>
      <c r="T540" s="170" t="s">
        <v>275</v>
      </c>
      <c r="U540" s="152">
        <v>0.10100000000000001</v>
      </c>
      <c r="V540" s="152">
        <f>ROUND(E540*U540,2)</f>
        <v>0.3</v>
      </c>
      <c r="W540" s="152"/>
      <c r="X540" s="152" t="s">
        <v>285</v>
      </c>
      <c r="Y540" s="152" t="s">
        <v>236</v>
      </c>
      <c r="Z540" s="141"/>
      <c r="AA540" s="141"/>
      <c r="AB540" s="141"/>
      <c r="AC540" s="141"/>
      <c r="AD540" s="141"/>
      <c r="AE540" s="141"/>
      <c r="AF540" s="141"/>
      <c r="AG540" s="141" t="s">
        <v>286</v>
      </c>
      <c r="AH540" s="141"/>
      <c r="AI540" s="141"/>
      <c r="AJ540" s="141"/>
      <c r="AK540" s="141"/>
      <c r="AL540" s="141"/>
      <c r="AM540" s="141"/>
      <c r="AN540" s="141"/>
      <c r="AO540" s="141"/>
      <c r="AP540" s="141"/>
      <c r="AQ540" s="141"/>
      <c r="AR540" s="141"/>
      <c r="AS540" s="141"/>
      <c r="AT540" s="141"/>
      <c r="AU540" s="141"/>
      <c r="AV540" s="141"/>
      <c r="AW540" s="141"/>
      <c r="AX540" s="141"/>
      <c r="AY540" s="141"/>
      <c r="AZ540" s="141"/>
      <c r="BA540" s="141"/>
      <c r="BB540" s="141"/>
      <c r="BC540" s="141"/>
      <c r="BD540" s="141"/>
      <c r="BE540" s="141"/>
      <c r="BF540" s="141"/>
      <c r="BG540" s="141"/>
      <c r="BH540" s="141"/>
    </row>
    <row r="541" spans="1:60" outlineLevel="2" x14ac:dyDescent="0.2">
      <c r="A541" s="148"/>
      <c r="B541" s="149"/>
      <c r="C541" s="253" t="s">
        <v>1492</v>
      </c>
      <c r="D541" s="254"/>
      <c r="E541" s="254"/>
      <c r="F541" s="254"/>
      <c r="G541" s="254"/>
      <c r="H541" s="152"/>
      <c r="I541" s="152"/>
      <c r="J541" s="152"/>
      <c r="K541" s="152"/>
      <c r="L541" s="152"/>
      <c r="M541" s="152"/>
      <c r="N541" s="151"/>
      <c r="O541" s="151"/>
      <c r="P541" s="151"/>
      <c r="Q541" s="151"/>
      <c r="R541" s="152"/>
      <c r="S541" s="152"/>
      <c r="T541" s="152"/>
      <c r="U541" s="152"/>
      <c r="V541" s="152"/>
      <c r="W541" s="152"/>
      <c r="X541" s="152"/>
      <c r="Y541" s="152"/>
      <c r="Z541" s="141"/>
      <c r="AA541" s="141"/>
      <c r="AB541" s="141"/>
      <c r="AC541" s="141"/>
      <c r="AD541" s="141"/>
      <c r="AE541" s="141"/>
      <c r="AF541" s="141"/>
      <c r="AG541" s="141" t="s">
        <v>246</v>
      </c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  <c r="BC541" s="141"/>
      <c r="BD541" s="141"/>
      <c r="BE541" s="141"/>
      <c r="BF541" s="141"/>
      <c r="BG541" s="141"/>
      <c r="BH541" s="141"/>
    </row>
    <row r="542" spans="1:60" outlineLevel="2" x14ac:dyDescent="0.2">
      <c r="A542" s="148"/>
      <c r="B542" s="149"/>
      <c r="C542" s="182" t="s">
        <v>1630</v>
      </c>
      <c r="D542" s="154"/>
      <c r="E542" s="155">
        <v>3</v>
      </c>
      <c r="F542" s="152"/>
      <c r="G542" s="152"/>
      <c r="H542" s="152"/>
      <c r="I542" s="152"/>
      <c r="J542" s="152"/>
      <c r="K542" s="152"/>
      <c r="L542" s="152"/>
      <c r="M542" s="152"/>
      <c r="N542" s="151"/>
      <c r="O542" s="151"/>
      <c r="P542" s="151"/>
      <c r="Q542" s="151"/>
      <c r="R542" s="152"/>
      <c r="S542" s="152"/>
      <c r="T542" s="152"/>
      <c r="U542" s="152"/>
      <c r="V542" s="152"/>
      <c r="W542" s="152"/>
      <c r="X542" s="152"/>
      <c r="Y542" s="152"/>
      <c r="Z542" s="141"/>
      <c r="AA542" s="141"/>
      <c r="AB542" s="141"/>
      <c r="AC542" s="141"/>
      <c r="AD542" s="141"/>
      <c r="AE542" s="141"/>
      <c r="AF542" s="141"/>
      <c r="AG542" s="141" t="s">
        <v>241</v>
      </c>
      <c r="AH542" s="141">
        <v>0</v>
      </c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  <c r="BC542" s="141"/>
      <c r="BD542" s="141"/>
      <c r="BE542" s="141"/>
      <c r="BF542" s="141"/>
      <c r="BG542" s="141"/>
      <c r="BH542" s="141"/>
    </row>
    <row r="543" spans="1:60" ht="22.5" outlineLevel="1" x14ac:dyDescent="0.2">
      <c r="A543" s="164">
        <v>78</v>
      </c>
      <c r="B543" s="165" t="s">
        <v>1631</v>
      </c>
      <c r="C543" s="181" t="s">
        <v>1632</v>
      </c>
      <c r="D543" s="166" t="s">
        <v>299</v>
      </c>
      <c r="E543" s="167">
        <v>391.2</v>
      </c>
      <c r="F543" s="168"/>
      <c r="G543" s="169">
        <f>ROUND(E543*F543,2)</f>
        <v>0</v>
      </c>
      <c r="H543" s="168"/>
      <c r="I543" s="169">
        <f>ROUND(E543*H543,2)</f>
        <v>0</v>
      </c>
      <c r="J543" s="168"/>
      <c r="K543" s="169">
        <f>ROUND(E543*J543,2)</f>
        <v>0</v>
      </c>
      <c r="L543" s="169">
        <v>21</v>
      </c>
      <c r="M543" s="169">
        <f>G543*(1+L543/100)</f>
        <v>0</v>
      </c>
      <c r="N543" s="167">
        <v>3.5000000000000001E-3</v>
      </c>
      <c r="O543" s="167">
        <f>ROUND(E543*N543,2)</f>
        <v>1.37</v>
      </c>
      <c r="P543" s="167">
        <v>0</v>
      </c>
      <c r="Q543" s="167">
        <f>ROUND(E543*P543,2)</f>
        <v>0</v>
      </c>
      <c r="R543" s="169"/>
      <c r="S543" s="169" t="s">
        <v>267</v>
      </c>
      <c r="T543" s="170" t="s">
        <v>275</v>
      </c>
      <c r="U543" s="152">
        <v>0.8</v>
      </c>
      <c r="V543" s="152">
        <f>ROUND(E543*U543,2)</f>
        <v>312.95999999999998</v>
      </c>
      <c r="W543" s="152"/>
      <c r="X543" s="152" t="s">
        <v>285</v>
      </c>
      <c r="Y543" s="152" t="s">
        <v>236</v>
      </c>
      <c r="Z543" s="141"/>
      <c r="AA543" s="141"/>
      <c r="AB543" s="141"/>
      <c r="AC543" s="141"/>
      <c r="AD543" s="141"/>
      <c r="AE543" s="141"/>
      <c r="AF543" s="141"/>
      <c r="AG543" s="141" t="s">
        <v>286</v>
      </c>
      <c r="AH543" s="141"/>
      <c r="AI543" s="141"/>
      <c r="AJ543" s="141"/>
      <c r="AK543" s="141"/>
      <c r="AL543" s="141"/>
      <c r="AM543" s="141"/>
      <c r="AN543" s="141"/>
      <c r="AO543" s="141"/>
      <c r="AP543" s="141"/>
      <c r="AQ543" s="141"/>
      <c r="AR543" s="141"/>
      <c r="AS543" s="141"/>
      <c r="AT543" s="141"/>
      <c r="AU543" s="141"/>
      <c r="AV543" s="141"/>
      <c r="AW543" s="141"/>
      <c r="AX543" s="141"/>
      <c r="AY543" s="141"/>
      <c r="AZ543" s="141"/>
      <c r="BA543" s="141"/>
      <c r="BB543" s="141"/>
      <c r="BC543" s="141"/>
      <c r="BD543" s="141"/>
      <c r="BE543" s="141"/>
      <c r="BF543" s="141"/>
      <c r="BG543" s="141"/>
      <c r="BH543" s="141"/>
    </row>
    <row r="544" spans="1:60" outlineLevel="2" x14ac:dyDescent="0.2">
      <c r="A544" s="148"/>
      <c r="B544" s="149"/>
      <c r="C544" s="253" t="s">
        <v>1492</v>
      </c>
      <c r="D544" s="254"/>
      <c r="E544" s="254"/>
      <c r="F544" s="254"/>
      <c r="G544" s="254"/>
      <c r="H544" s="152"/>
      <c r="I544" s="152"/>
      <c r="J544" s="152"/>
      <c r="K544" s="152"/>
      <c r="L544" s="152"/>
      <c r="M544" s="152"/>
      <c r="N544" s="151"/>
      <c r="O544" s="151"/>
      <c r="P544" s="151"/>
      <c r="Q544" s="151"/>
      <c r="R544" s="152"/>
      <c r="S544" s="152"/>
      <c r="T544" s="152"/>
      <c r="U544" s="152"/>
      <c r="V544" s="152"/>
      <c r="W544" s="152"/>
      <c r="X544" s="152"/>
      <c r="Y544" s="152"/>
      <c r="Z544" s="141"/>
      <c r="AA544" s="141"/>
      <c r="AB544" s="141"/>
      <c r="AC544" s="141"/>
      <c r="AD544" s="141"/>
      <c r="AE544" s="141"/>
      <c r="AF544" s="141"/>
      <c r="AG544" s="141" t="s">
        <v>246</v>
      </c>
      <c r="AH544" s="141"/>
      <c r="AI544" s="141"/>
      <c r="AJ544" s="141"/>
      <c r="AK544" s="141"/>
      <c r="AL544" s="141"/>
      <c r="AM544" s="141"/>
      <c r="AN544" s="141"/>
      <c r="AO544" s="141"/>
      <c r="AP544" s="141"/>
      <c r="AQ544" s="141"/>
      <c r="AR544" s="141"/>
      <c r="AS544" s="141"/>
      <c r="AT544" s="141"/>
      <c r="AU544" s="141"/>
      <c r="AV544" s="141"/>
      <c r="AW544" s="141"/>
      <c r="AX544" s="141"/>
      <c r="AY544" s="141"/>
      <c r="AZ544" s="141"/>
      <c r="BA544" s="141"/>
      <c r="BB544" s="141"/>
      <c r="BC544" s="141"/>
      <c r="BD544" s="141"/>
      <c r="BE544" s="141"/>
      <c r="BF544" s="141"/>
      <c r="BG544" s="141"/>
      <c r="BH544" s="141"/>
    </row>
    <row r="545" spans="1:60" outlineLevel="2" x14ac:dyDescent="0.2">
      <c r="A545" s="148"/>
      <c r="B545" s="149"/>
      <c r="C545" s="182" t="s">
        <v>1339</v>
      </c>
      <c r="D545" s="154"/>
      <c r="E545" s="155"/>
      <c r="F545" s="152"/>
      <c r="G545" s="152"/>
      <c r="H545" s="152"/>
      <c r="I545" s="152"/>
      <c r="J545" s="152"/>
      <c r="K545" s="152"/>
      <c r="L545" s="152"/>
      <c r="M545" s="152"/>
      <c r="N545" s="151"/>
      <c r="O545" s="151"/>
      <c r="P545" s="151"/>
      <c r="Q545" s="151"/>
      <c r="R545" s="152"/>
      <c r="S545" s="152"/>
      <c r="T545" s="152"/>
      <c r="U545" s="152"/>
      <c r="V545" s="152"/>
      <c r="W545" s="152"/>
      <c r="X545" s="152"/>
      <c r="Y545" s="152"/>
      <c r="Z545" s="141"/>
      <c r="AA545" s="141"/>
      <c r="AB545" s="141"/>
      <c r="AC545" s="141"/>
      <c r="AD545" s="141"/>
      <c r="AE545" s="141"/>
      <c r="AF545" s="141"/>
      <c r="AG545" s="141" t="s">
        <v>241</v>
      </c>
      <c r="AH545" s="141">
        <v>0</v>
      </c>
      <c r="AI545" s="141"/>
      <c r="AJ545" s="141"/>
      <c r="AK545" s="141"/>
      <c r="AL545" s="141"/>
      <c r="AM545" s="141"/>
      <c r="AN545" s="141"/>
      <c r="AO545" s="141"/>
      <c r="AP545" s="141"/>
      <c r="AQ545" s="141"/>
      <c r="AR545" s="141"/>
      <c r="AS545" s="141"/>
      <c r="AT545" s="141"/>
      <c r="AU545" s="141"/>
      <c r="AV545" s="141"/>
      <c r="AW545" s="141"/>
      <c r="AX545" s="141"/>
      <c r="AY545" s="141"/>
      <c r="AZ545" s="141"/>
      <c r="BA545" s="141"/>
      <c r="BB545" s="141"/>
      <c r="BC545" s="141"/>
      <c r="BD545" s="141"/>
      <c r="BE545" s="141"/>
      <c r="BF545" s="141"/>
      <c r="BG545" s="141"/>
      <c r="BH545" s="141"/>
    </row>
    <row r="546" spans="1:60" outlineLevel="3" x14ac:dyDescent="0.2">
      <c r="A546" s="148"/>
      <c r="B546" s="149"/>
      <c r="C546" s="182" t="s">
        <v>1633</v>
      </c>
      <c r="D546" s="154"/>
      <c r="E546" s="155">
        <v>26</v>
      </c>
      <c r="F546" s="152"/>
      <c r="G546" s="152"/>
      <c r="H546" s="152"/>
      <c r="I546" s="152"/>
      <c r="J546" s="152"/>
      <c r="K546" s="152"/>
      <c r="L546" s="152"/>
      <c r="M546" s="152"/>
      <c r="N546" s="151"/>
      <c r="O546" s="151"/>
      <c r="P546" s="151"/>
      <c r="Q546" s="151"/>
      <c r="R546" s="152"/>
      <c r="S546" s="152"/>
      <c r="T546" s="152"/>
      <c r="U546" s="152"/>
      <c r="V546" s="152"/>
      <c r="W546" s="152"/>
      <c r="X546" s="152"/>
      <c r="Y546" s="152"/>
      <c r="Z546" s="141"/>
      <c r="AA546" s="141"/>
      <c r="AB546" s="141"/>
      <c r="AC546" s="141"/>
      <c r="AD546" s="141"/>
      <c r="AE546" s="141"/>
      <c r="AF546" s="141"/>
      <c r="AG546" s="141" t="s">
        <v>241</v>
      </c>
      <c r="AH546" s="141">
        <v>0</v>
      </c>
      <c r="AI546" s="141"/>
      <c r="AJ546" s="141"/>
      <c r="AK546" s="141"/>
      <c r="AL546" s="141"/>
      <c r="AM546" s="141"/>
      <c r="AN546" s="141"/>
      <c r="AO546" s="141"/>
      <c r="AP546" s="141"/>
      <c r="AQ546" s="141"/>
      <c r="AR546" s="141"/>
      <c r="AS546" s="141"/>
      <c r="AT546" s="141"/>
      <c r="AU546" s="141"/>
      <c r="AV546" s="141"/>
      <c r="AW546" s="141"/>
      <c r="AX546" s="141"/>
      <c r="AY546" s="141"/>
      <c r="AZ546" s="141"/>
      <c r="BA546" s="141"/>
      <c r="BB546" s="141"/>
      <c r="BC546" s="141"/>
      <c r="BD546" s="141"/>
      <c r="BE546" s="141"/>
      <c r="BF546" s="141"/>
      <c r="BG546" s="141"/>
      <c r="BH546" s="141"/>
    </row>
    <row r="547" spans="1:60" ht="22.5" outlineLevel="3" x14ac:dyDescent="0.2">
      <c r="A547" s="148"/>
      <c r="B547" s="149"/>
      <c r="C547" s="182" t="s">
        <v>1634</v>
      </c>
      <c r="D547" s="154"/>
      <c r="E547" s="155"/>
      <c r="F547" s="152"/>
      <c r="G547" s="152"/>
      <c r="H547" s="152"/>
      <c r="I547" s="152"/>
      <c r="J547" s="152"/>
      <c r="K547" s="152"/>
      <c r="L547" s="152"/>
      <c r="M547" s="152"/>
      <c r="N547" s="151"/>
      <c r="O547" s="151"/>
      <c r="P547" s="151"/>
      <c r="Q547" s="151"/>
      <c r="R547" s="152"/>
      <c r="S547" s="152"/>
      <c r="T547" s="152"/>
      <c r="U547" s="152"/>
      <c r="V547" s="152"/>
      <c r="W547" s="152"/>
      <c r="X547" s="152"/>
      <c r="Y547" s="152"/>
      <c r="Z547" s="141"/>
      <c r="AA547" s="141"/>
      <c r="AB547" s="141"/>
      <c r="AC547" s="141"/>
      <c r="AD547" s="141"/>
      <c r="AE547" s="141"/>
      <c r="AF547" s="141"/>
      <c r="AG547" s="141" t="s">
        <v>241</v>
      </c>
      <c r="AH547" s="141">
        <v>0</v>
      </c>
      <c r="AI547" s="141"/>
      <c r="AJ547" s="141"/>
      <c r="AK547" s="141"/>
      <c r="AL547" s="141"/>
      <c r="AM547" s="141"/>
      <c r="AN547" s="141"/>
      <c r="AO547" s="141"/>
      <c r="AP547" s="141"/>
      <c r="AQ547" s="141"/>
      <c r="AR547" s="141"/>
      <c r="AS547" s="141"/>
      <c r="AT547" s="141"/>
      <c r="AU547" s="141"/>
      <c r="AV547" s="141"/>
      <c r="AW547" s="141"/>
      <c r="AX547" s="141"/>
      <c r="AY547" s="141"/>
      <c r="AZ547" s="141"/>
      <c r="BA547" s="141"/>
      <c r="BB547" s="141"/>
      <c r="BC547" s="141"/>
      <c r="BD547" s="141"/>
      <c r="BE547" s="141"/>
      <c r="BF547" s="141"/>
      <c r="BG547" s="141"/>
      <c r="BH547" s="141"/>
    </row>
    <row r="548" spans="1:60" outlineLevel="3" x14ac:dyDescent="0.2">
      <c r="A548" s="148"/>
      <c r="B548" s="149"/>
      <c r="C548" s="182" t="s">
        <v>1635</v>
      </c>
      <c r="D548" s="154"/>
      <c r="E548" s="155">
        <v>28</v>
      </c>
      <c r="F548" s="152"/>
      <c r="G548" s="152"/>
      <c r="H548" s="152"/>
      <c r="I548" s="152"/>
      <c r="J548" s="152"/>
      <c r="K548" s="152"/>
      <c r="L548" s="152"/>
      <c r="M548" s="152"/>
      <c r="N548" s="151"/>
      <c r="O548" s="151"/>
      <c r="P548" s="151"/>
      <c r="Q548" s="151"/>
      <c r="R548" s="152"/>
      <c r="S548" s="152"/>
      <c r="T548" s="152"/>
      <c r="U548" s="152"/>
      <c r="V548" s="152"/>
      <c r="W548" s="152"/>
      <c r="X548" s="152"/>
      <c r="Y548" s="152"/>
      <c r="Z548" s="141"/>
      <c r="AA548" s="141"/>
      <c r="AB548" s="141"/>
      <c r="AC548" s="141"/>
      <c r="AD548" s="141"/>
      <c r="AE548" s="141"/>
      <c r="AF548" s="141"/>
      <c r="AG548" s="141" t="s">
        <v>241</v>
      </c>
      <c r="AH548" s="141">
        <v>0</v>
      </c>
      <c r="AI548" s="141"/>
      <c r="AJ548" s="141"/>
      <c r="AK548" s="141"/>
      <c r="AL548" s="141"/>
      <c r="AM548" s="141"/>
      <c r="AN548" s="141"/>
      <c r="AO548" s="141"/>
      <c r="AP548" s="141"/>
      <c r="AQ548" s="141"/>
      <c r="AR548" s="141"/>
      <c r="AS548" s="141"/>
      <c r="AT548" s="141"/>
      <c r="AU548" s="141"/>
      <c r="AV548" s="141"/>
      <c r="AW548" s="141"/>
      <c r="AX548" s="141"/>
      <c r="AY548" s="141"/>
      <c r="AZ548" s="141"/>
      <c r="BA548" s="141"/>
      <c r="BB548" s="141"/>
      <c r="BC548" s="141"/>
      <c r="BD548" s="141"/>
      <c r="BE548" s="141"/>
      <c r="BF548" s="141"/>
      <c r="BG548" s="141"/>
      <c r="BH548" s="141"/>
    </row>
    <row r="549" spans="1:60" outlineLevel="3" x14ac:dyDescent="0.2">
      <c r="A549" s="148"/>
      <c r="B549" s="149"/>
      <c r="C549" s="182" t="s">
        <v>1636</v>
      </c>
      <c r="D549" s="154"/>
      <c r="E549" s="155">
        <v>52</v>
      </c>
      <c r="F549" s="152"/>
      <c r="G549" s="152"/>
      <c r="H549" s="152"/>
      <c r="I549" s="152"/>
      <c r="J549" s="152"/>
      <c r="K549" s="152"/>
      <c r="L549" s="152"/>
      <c r="M549" s="152"/>
      <c r="N549" s="151"/>
      <c r="O549" s="151"/>
      <c r="P549" s="151"/>
      <c r="Q549" s="151"/>
      <c r="R549" s="152"/>
      <c r="S549" s="152"/>
      <c r="T549" s="152"/>
      <c r="U549" s="152"/>
      <c r="V549" s="152"/>
      <c r="W549" s="152"/>
      <c r="X549" s="152"/>
      <c r="Y549" s="152"/>
      <c r="Z549" s="141"/>
      <c r="AA549" s="141"/>
      <c r="AB549" s="141"/>
      <c r="AC549" s="141"/>
      <c r="AD549" s="141"/>
      <c r="AE549" s="141"/>
      <c r="AF549" s="141"/>
      <c r="AG549" s="141" t="s">
        <v>241</v>
      </c>
      <c r="AH549" s="141">
        <v>0</v>
      </c>
      <c r="AI549" s="141"/>
      <c r="AJ549" s="141"/>
      <c r="AK549" s="141"/>
      <c r="AL549" s="141"/>
      <c r="AM549" s="141"/>
      <c r="AN549" s="141"/>
      <c r="AO549" s="141"/>
      <c r="AP549" s="141"/>
      <c r="AQ549" s="141"/>
      <c r="AR549" s="141"/>
      <c r="AS549" s="141"/>
      <c r="AT549" s="141"/>
      <c r="AU549" s="141"/>
      <c r="AV549" s="141"/>
      <c r="AW549" s="141"/>
      <c r="AX549" s="141"/>
      <c r="AY549" s="141"/>
      <c r="AZ549" s="141"/>
      <c r="BA549" s="141"/>
      <c r="BB549" s="141"/>
      <c r="BC549" s="141"/>
      <c r="BD549" s="141"/>
      <c r="BE549" s="141"/>
      <c r="BF549" s="141"/>
      <c r="BG549" s="141"/>
      <c r="BH549" s="141"/>
    </row>
    <row r="550" spans="1:60" outlineLevel="3" x14ac:dyDescent="0.2">
      <c r="A550" s="148"/>
      <c r="B550" s="149"/>
      <c r="C550" s="182" t="s">
        <v>1637</v>
      </c>
      <c r="D550" s="154"/>
      <c r="E550" s="155">
        <v>25</v>
      </c>
      <c r="F550" s="152"/>
      <c r="G550" s="152"/>
      <c r="H550" s="152"/>
      <c r="I550" s="152"/>
      <c r="J550" s="152"/>
      <c r="K550" s="152"/>
      <c r="L550" s="152"/>
      <c r="M550" s="152"/>
      <c r="N550" s="151"/>
      <c r="O550" s="151"/>
      <c r="P550" s="151"/>
      <c r="Q550" s="151"/>
      <c r="R550" s="152"/>
      <c r="S550" s="152"/>
      <c r="T550" s="152"/>
      <c r="U550" s="152"/>
      <c r="V550" s="152"/>
      <c r="W550" s="152"/>
      <c r="X550" s="152"/>
      <c r="Y550" s="152"/>
      <c r="Z550" s="141"/>
      <c r="AA550" s="141"/>
      <c r="AB550" s="141"/>
      <c r="AC550" s="141"/>
      <c r="AD550" s="141"/>
      <c r="AE550" s="141"/>
      <c r="AF550" s="141"/>
      <c r="AG550" s="141" t="s">
        <v>241</v>
      </c>
      <c r="AH550" s="141">
        <v>0</v>
      </c>
      <c r="AI550" s="141"/>
      <c r="AJ550" s="141"/>
      <c r="AK550" s="141"/>
      <c r="AL550" s="141"/>
      <c r="AM550" s="141"/>
      <c r="AN550" s="141"/>
      <c r="AO550" s="141"/>
      <c r="AP550" s="141"/>
      <c r="AQ550" s="141"/>
      <c r="AR550" s="141"/>
      <c r="AS550" s="141"/>
      <c r="AT550" s="141"/>
      <c r="AU550" s="141"/>
      <c r="AV550" s="141"/>
      <c r="AW550" s="141"/>
      <c r="AX550" s="141"/>
      <c r="AY550" s="141"/>
      <c r="AZ550" s="141"/>
      <c r="BA550" s="141"/>
      <c r="BB550" s="141"/>
      <c r="BC550" s="141"/>
      <c r="BD550" s="141"/>
      <c r="BE550" s="141"/>
      <c r="BF550" s="141"/>
      <c r="BG550" s="141"/>
      <c r="BH550" s="141"/>
    </row>
    <row r="551" spans="1:60" outlineLevel="3" x14ac:dyDescent="0.2">
      <c r="A551" s="148"/>
      <c r="B551" s="149"/>
      <c r="C551" s="182" t="s">
        <v>1638</v>
      </c>
      <c r="D551" s="154"/>
      <c r="E551" s="155">
        <v>6</v>
      </c>
      <c r="F551" s="152"/>
      <c r="G551" s="152"/>
      <c r="H551" s="152"/>
      <c r="I551" s="152"/>
      <c r="J551" s="152"/>
      <c r="K551" s="152"/>
      <c r="L551" s="152"/>
      <c r="M551" s="152"/>
      <c r="N551" s="151"/>
      <c r="O551" s="151"/>
      <c r="P551" s="151"/>
      <c r="Q551" s="151"/>
      <c r="R551" s="152"/>
      <c r="S551" s="152"/>
      <c r="T551" s="152"/>
      <c r="U551" s="152"/>
      <c r="V551" s="152"/>
      <c r="W551" s="152"/>
      <c r="X551" s="152"/>
      <c r="Y551" s="152"/>
      <c r="Z551" s="141"/>
      <c r="AA551" s="141"/>
      <c r="AB551" s="141"/>
      <c r="AC551" s="141"/>
      <c r="AD551" s="141"/>
      <c r="AE551" s="141"/>
      <c r="AF551" s="141"/>
      <c r="AG551" s="141" t="s">
        <v>241</v>
      </c>
      <c r="AH551" s="141">
        <v>0</v>
      </c>
      <c r="AI551" s="141"/>
      <c r="AJ551" s="141"/>
      <c r="AK551" s="141"/>
      <c r="AL551" s="141"/>
      <c r="AM551" s="141"/>
      <c r="AN551" s="141"/>
      <c r="AO551" s="141"/>
      <c r="AP551" s="141"/>
      <c r="AQ551" s="141"/>
      <c r="AR551" s="141"/>
      <c r="AS551" s="141"/>
      <c r="AT551" s="141"/>
      <c r="AU551" s="141"/>
      <c r="AV551" s="141"/>
      <c r="AW551" s="141"/>
      <c r="AX551" s="141"/>
      <c r="AY551" s="141"/>
      <c r="AZ551" s="141"/>
      <c r="BA551" s="141"/>
      <c r="BB551" s="141"/>
      <c r="BC551" s="141"/>
      <c r="BD551" s="141"/>
      <c r="BE551" s="141"/>
      <c r="BF551" s="141"/>
      <c r="BG551" s="141"/>
      <c r="BH551" s="141"/>
    </row>
    <row r="552" spans="1:60" outlineLevel="3" x14ac:dyDescent="0.2">
      <c r="A552" s="148"/>
      <c r="B552" s="149"/>
      <c r="C552" s="182" t="s">
        <v>1639</v>
      </c>
      <c r="D552" s="154"/>
      <c r="E552" s="155">
        <v>76</v>
      </c>
      <c r="F552" s="152"/>
      <c r="G552" s="152"/>
      <c r="H552" s="152"/>
      <c r="I552" s="152"/>
      <c r="J552" s="152"/>
      <c r="K552" s="152"/>
      <c r="L552" s="152"/>
      <c r="M552" s="152"/>
      <c r="N552" s="151"/>
      <c r="O552" s="151"/>
      <c r="P552" s="151"/>
      <c r="Q552" s="151"/>
      <c r="R552" s="152"/>
      <c r="S552" s="152"/>
      <c r="T552" s="152"/>
      <c r="U552" s="152"/>
      <c r="V552" s="152"/>
      <c r="W552" s="152"/>
      <c r="X552" s="152"/>
      <c r="Y552" s="152"/>
      <c r="Z552" s="141"/>
      <c r="AA552" s="141"/>
      <c r="AB552" s="141"/>
      <c r="AC552" s="141"/>
      <c r="AD552" s="141"/>
      <c r="AE552" s="141"/>
      <c r="AF552" s="141"/>
      <c r="AG552" s="141" t="s">
        <v>241</v>
      </c>
      <c r="AH552" s="141">
        <v>0</v>
      </c>
      <c r="AI552" s="141"/>
      <c r="AJ552" s="141"/>
      <c r="AK552" s="141"/>
      <c r="AL552" s="141"/>
      <c r="AM552" s="141"/>
      <c r="AN552" s="141"/>
      <c r="AO552" s="141"/>
      <c r="AP552" s="141"/>
      <c r="AQ552" s="141"/>
      <c r="AR552" s="141"/>
      <c r="AS552" s="141"/>
      <c r="AT552" s="141"/>
      <c r="AU552" s="141"/>
      <c r="AV552" s="141"/>
      <c r="AW552" s="141"/>
      <c r="AX552" s="141"/>
      <c r="AY552" s="141"/>
      <c r="AZ552" s="141"/>
      <c r="BA552" s="141"/>
      <c r="BB552" s="141"/>
      <c r="BC552" s="141"/>
      <c r="BD552" s="141"/>
      <c r="BE552" s="141"/>
      <c r="BF552" s="141"/>
      <c r="BG552" s="141"/>
      <c r="BH552" s="141"/>
    </row>
    <row r="553" spans="1:60" outlineLevel="3" x14ac:dyDescent="0.2">
      <c r="A553" s="148"/>
      <c r="B553" s="149"/>
      <c r="C553" s="182" t="s">
        <v>1640</v>
      </c>
      <c r="D553" s="154"/>
      <c r="E553" s="155">
        <v>106</v>
      </c>
      <c r="F553" s="152"/>
      <c r="G553" s="152"/>
      <c r="H553" s="152"/>
      <c r="I553" s="152"/>
      <c r="J553" s="152"/>
      <c r="K553" s="152"/>
      <c r="L553" s="152"/>
      <c r="M553" s="152"/>
      <c r="N553" s="151"/>
      <c r="O553" s="151"/>
      <c r="P553" s="151"/>
      <c r="Q553" s="151"/>
      <c r="R553" s="152"/>
      <c r="S553" s="152"/>
      <c r="T553" s="152"/>
      <c r="U553" s="152"/>
      <c r="V553" s="152"/>
      <c r="W553" s="152"/>
      <c r="X553" s="152"/>
      <c r="Y553" s="152"/>
      <c r="Z553" s="141"/>
      <c r="AA553" s="141"/>
      <c r="AB553" s="141"/>
      <c r="AC553" s="141"/>
      <c r="AD553" s="141"/>
      <c r="AE553" s="141"/>
      <c r="AF553" s="141"/>
      <c r="AG553" s="141" t="s">
        <v>241</v>
      </c>
      <c r="AH553" s="141">
        <v>0</v>
      </c>
      <c r="AI553" s="141"/>
      <c r="AJ553" s="141"/>
      <c r="AK553" s="141"/>
      <c r="AL553" s="141"/>
      <c r="AM553" s="141"/>
      <c r="AN553" s="141"/>
      <c r="AO553" s="141"/>
      <c r="AP553" s="141"/>
      <c r="AQ553" s="141"/>
      <c r="AR553" s="141"/>
      <c r="AS553" s="141"/>
      <c r="AT553" s="141"/>
      <c r="AU553" s="141"/>
      <c r="AV553" s="141"/>
      <c r="AW553" s="141"/>
      <c r="AX553" s="141"/>
      <c r="AY553" s="141"/>
      <c r="AZ553" s="141"/>
      <c r="BA553" s="141"/>
      <c r="BB553" s="141"/>
      <c r="BC553" s="141"/>
      <c r="BD553" s="141"/>
      <c r="BE553" s="141"/>
      <c r="BF553" s="141"/>
      <c r="BG553" s="141"/>
      <c r="BH553" s="141"/>
    </row>
    <row r="554" spans="1:60" outlineLevel="3" x14ac:dyDescent="0.2">
      <c r="A554" s="148"/>
      <c r="B554" s="149"/>
      <c r="C554" s="182" t="s">
        <v>1641</v>
      </c>
      <c r="D554" s="154"/>
      <c r="E554" s="155">
        <v>7</v>
      </c>
      <c r="F554" s="152"/>
      <c r="G554" s="152"/>
      <c r="H554" s="152"/>
      <c r="I554" s="152"/>
      <c r="J554" s="152"/>
      <c r="K554" s="152"/>
      <c r="L554" s="152"/>
      <c r="M554" s="152"/>
      <c r="N554" s="151"/>
      <c r="O554" s="151"/>
      <c r="P554" s="151"/>
      <c r="Q554" s="151"/>
      <c r="R554" s="152"/>
      <c r="S554" s="152"/>
      <c r="T554" s="152"/>
      <c r="U554" s="152"/>
      <c r="V554" s="152"/>
      <c r="W554" s="152"/>
      <c r="X554" s="152"/>
      <c r="Y554" s="152"/>
      <c r="Z554" s="141"/>
      <c r="AA554" s="141"/>
      <c r="AB554" s="141"/>
      <c r="AC554" s="141"/>
      <c r="AD554" s="141"/>
      <c r="AE554" s="141"/>
      <c r="AF554" s="141"/>
      <c r="AG554" s="141" t="s">
        <v>241</v>
      </c>
      <c r="AH554" s="141">
        <v>0</v>
      </c>
      <c r="AI554" s="141"/>
      <c r="AJ554" s="141"/>
      <c r="AK554" s="141"/>
      <c r="AL554" s="141"/>
      <c r="AM554" s="141"/>
      <c r="AN554" s="141"/>
      <c r="AO554" s="141"/>
      <c r="AP554" s="141"/>
      <c r="AQ554" s="141"/>
      <c r="AR554" s="141"/>
      <c r="AS554" s="141"/>
      <c r="AT554" s="141"/>
      <c r="AU554" s="141"/>
      <c r="AV554" s="141"/>
      <c r="AW554" s="141"/>
      <c r="AX554" s="141"/>
      <c r="AY554" s="141"/>
      <c r="AZ554" s="141"/>
      <c r="BA554" s="141"/>
      <c r="BB554" s="141"/>
      <c r="BC554" s="141"/>
      <c r="BD554" s="141"/>
      <c r="BE554" s="141"/>
      <c r="BF554" s="141"/>
      <c r="BG554" s="141"/>
      <c r="BH554" s="141"/>
    </row>
    <row r="555" spans="1:60" outlineLevel="3" x14ac:dyDescent="0.2">
      <c r="A555" s="148"/>
      <c r="B555" s="149"/>
      <c r="C555" s="190" t="s">
        <v>1325</v>
      </c>
      <c r="D555" s="188"/>
      <c r="E555" s="189">
        <v>326</v>
      </c>
      <c r="F555" s="152"/>
      <c r="G555" s="152"/>
      <c r="H555" s="152"/>
      <c r="I555" s="152"/>
      <c r="J555" s="152"/>
      <c r="K555" s="152"/>
      <c r="L555" s="152"/>
      <c r="M555" s="152"/>
      <c r="N555" s="151"/>
      <c r="O555" s="151"/>
      <c r="P555" s="151"/>
      <c r="Q555" s="151"/>
      <c r="R555" s="152"/>
      <c r="S555" s="152"/>
      <c r="T555" s="152"/>
      <c r="U555" s="152"/>
      <c r="V555" s="152"/>
      <c r="W555" s="152"/>
      <c r="X555" s="152"/>
      <c r="Y555" s="152"/>
      <c r="Z555" s="141"/>
      <c r="AA555" s="141"/>
      <c r="AB555" s="141"/>
      <c r="AC555" s="141"/>
      <c r="AD555" s="141"/>
      <c r="AE555" s="141"/>
      <c r="AF555" s="141"/>
      <c r="AG555" s="141" t="s">
        <v>241</v>
      </c>
      <c r="AH555" s="141">
        <v>1</v>
      </c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1"/>
      <c r="AV555" s="141"/>
      <c r="AW555" s="141"/>
      <c r="AX555" s="141"/>
      <c r="AY555" s="141"/>
      <c r="AZ555" s="141"/>
      <c r="BA555" s="141"/>
      <c r="BB555" s="141"/>
      <c r="BC555" s="141"/>
      <c r="BD555" s="141"/>
      <c r="BE555" s="141"/>
      <c r="BF555" s="141"/>
      <c r="BG555" s="141"/>
      <c r="BH555" s="141"/>
    </row>
    <row r="556" spans="1:60" outlineLevel="3" x14ac:dyDescent="0.2">
      <c r="A556" s="148"/>
      <c r="B556" s="149"/>
      <c r="C556" s="182" t="s">
        <v>1642</v>
      </c>
      <c r="D556" s="154"/>
      <c r="E556" s="155">
        <v>65.2</v>
      </c>
      <c r="F556" s="152"/>
      <c r="G556" s="152"/>
      <c r="H556" s="152"/>
      <c r="I556" s="152"/>
      <c r="J556" s="152"/>
      <c r="K556" s="152"/>
      <c r="L556" s="152"/>
      <c r="M556" s="152"/>
      <c r="N556" s="151"/>
      <c r="O556" s="151"/>
      <c r="P556" s="151"/>
      <c r="Q556" s="151"/>
      <c r="R556" s="152"/>
      <c r="S556" s="152"/>
      <c r="T556" s="152"/>
      <c r="U556" s="152"/>
      <c r="V556" s="152"/>
      <c r="W556" s="152"/>
      <c r="X556" s="152"/>
      <c r="Y556" s="152"/>
      <c r="Z556" s="141"/>
      <c r="AA556" s="141"/>
      <c r="AB556" s="141"/>
      <c r="AC556" s="141"/>
      <c r="AD556" s="141"/>
      <c r="AE556" s="141"/>
      <c r="AF556" s="141"/>
      <c r="AG556" s="141" t="s">
        <v>241</v>
      </c>
      <c r="AH556" s="141">
        <v>0</v>
      </c>
      <c r="AI556" s="141"/>
      <c r="AJ556" s="141"/>
      <c r="AK556" s="141"/>
      <c r="AL556" s="141"/>
      <c r="AM556" s="141"/>
      <c r="AN556" s="141"/>
      <c r="AO556" s="141"/>
      <c r="AP556" s="141"/>
      <c r="AQ556" s="141"/>
      <c r="AR556" s="141"/>
      <c r="AS556" s="141"/>
      <c r="AT556" s="141"/>
      <c r="AU556" s="141"/>
      <c r="AV556" s="141"/>
      <c r="AW556" s="141"/>
      <c r="AX556" s="141"/>
      <c r="AY556" s="141"/>
      <c r="AZ556" s="141"/>
      <c r="BA556" s="141"/>
      <c r="BB556" s="141"/>
      <c r="BC556" s="141"/>
      <c r="BD556" s="141"/>
      <c r="BE556" s="141"/>
      <c r="BF556" s="141"/>
      <c r="BG556" s="141"/>
      <c r="BH556" s="141"/>
    </row>
    <row r="557" spans="1:60" ht="22.5" outlineLevel="1" x14ac:dyDescent="0.2">
      <c r="A557" s="164">
        <v>79</v>
      </c>
      <c r="B557" s="165" t="s">
        <v>1643</v>
      </c>
      <c r="C557" s="181" t="s">
        <v>1644</v>
      </c>
      <c r="D557" s="166" t="s">
        <v>299</v>
      </c>
      <c r="E557" s="167">
        <v>2</v>
      </c>
      <c r="F557" s="168"/>
      <c r="G557" s="169">
        <f>ROUND(E557*F557,2)</f>
        <v>0</v>
      </c>
      <c r="H557" s="168"/>
      <c r="I557" s="169">
        <f>ROUND(E557*H557,2)</f>
        <v>0</v>
      </c>
      <c r="J557" s="168"/>
      <c r="K557" s="169">
        <f>ROUND(E557*J557,2)</f>
        <v>0</v>
      </c>
      <c r="L557" s="169">
        <v>21</v>
      </c>
      <c r="M557" s="169">
        <f>G557*(1+L557/100)</f>
        <v>0</v>
      </c>
      <c r="N557" s="167">
        <v>8.0000000000000004E-4</v>
      </c>
      <c r="O557" s="167">
        <f>ROUND(E557*N557,2)</f>
        <v>0</v>
      </c>
      <c r="P557" s="167">
        <v>0</v>
      </c>
      <c r="Q557" s="167">
        <f>ROUND(E557*P557,2)</f>
        <v>0</v>
      </c>
      <c r="R557" s="169"/>
      <c r="S557" s="169" t="s">
        <v>267</v>
      </c>
      <c r="T557" s="170" t="s">
        <v>275</v>
      </c>
      <c r="U557" s="152">
        <v>0.8</v>
      </c>
      <c r="V557" s="152">
        <f>ROUND(E557*U557,2)</f>
        <v>1.6</v>
      </c>
      <c r="W557" s="152"/>
      <c r="X557" s="152" t="s">
        <v>285</v>
      </c>
      <c r="Y557" s="152" t="s">
        <v>236</v>
      </c>
      <c r="Z557" s="141"/>
      <c r="AA557" s="141"/>
      <c r="AB557" s="141"/>
      <c r="AC557" s="141"/>
      <c r="AD557" s="141"/>
      <c r="AE557" s="141"/>
      <c r="AF557" s="141"/>
      <c r="AG557" s="141" t="s">
        <v>286</v>
      </c>
      <c r="AH557" s="141"/>
      <c r="AI557" s="141"/>
      <c r="AJ557" s="141"/>
      <c r="AK557" s="141"/>
      <c r="AL557" s="141"/>
      <c r="AM557" s="141"/>
      <c r="AN557" s="141"/>
      <c r="AO557" s="141"/>
      <c r="AP557" s="141"/>
      <c r="AQ557" s="141"/>
      <c r="AR557" s="141"/>
      <c r="AS557" s="141"/>
      <c r="AT557" s="141"/>
      <c r="AU557" s="141"/>
      <c r="AV557" s="141"/>
      <c r="AW557" s="141"/>
      <c r="AX557" s="141"/>
      <c r="AY557" s="141"/>
      <c r="AZ557" s="141"/>
      <c r="BA557" s="141"/>
      <c r="BB557" s="141"/>
      <c r="BC557" s="141"/>
      <c r="BD557" s="141"/>
      <c r="BE557" s="141"/>
      <c r="BF557" s="141"/>
      <c r="BG557" s="141"/>
      <c r="BH557" s="141"/>
    </row>
    <row r="558" spans="1:60" outlineLevel="2" x14ac:dyDescent="0.2">
      <c r="A558" s="148"/>
      <c r="B558" s="149"/>
      <c r="C558" s="253" t="s">
        <v>1492</v>
      </c>
      <c r="D558" s="254"/>
      <c r="E558" s="254"/>
      <c r="F558" s="254"/>
      <c r="G558" s="254"/>
      <c r="H558" s="152"/>
      <c r="I558" s="152"/>
      <c r="J558" s="152"/>
      <c r="K558" s="152"/>
      <c r="L558" s="152"/>
      <c r="M558" s="152"/>
      <c r="N558" s="151"/>
      <c r="O558" s="151"/>
      <c r="P558" s="151"/>
      <c r="Q558" s="151"/>
      <c r="R558" s="152"/>
      <c r="S558" s="152"/>
      <c r="T558" s="152"/>
      <c r="U558" s="152"/>
      <c r="V558" s="152"/>
      <c r="W558" s="152"/>
      <c r="X558" s="152"/>
      <c r="Y558" s="152"/>
      <c r="Z558" s="141"/>
      <c r="AA558" s="141"/>
      <c r="AB558" s="141"/>
      <c r="AC558" s="141"/>
      <c r="AD558" s="141"/>
      <c r="AE558" s="141"/>
      <c r="AF558" s="141"/>
      <c r="AG558" s="141" t="s">
        <v>246</v>
      </c>
      <c r="AH558" s="141"/>
      <c r="AI558" s="141"/>
      <c r="AJ558" s="141"/>
      <c r="AK558" s="141"/>
      <c r="AL558" s="141"/>
      <c r="AM558" s="141"/>
      <c r="AN558" s="141"/>
      <c r="AO558" s="141"/>
      <c r="AP558" s="141"/>
      <c r="AQ558" s="141"/>
      <c r="AR558" s="141"/>
      <c r="AS558" s="141"/>
      <c r="AT558" s="141"/>
      <c r="AU558" s="141"/>
      <c r="AV558" s="141"/>
      <c r="AW558" s="141"/>
      <c r="AX558" s="141"/>
      <c r="AY558" s="141"/>
      <c r="AZ558" s="141"/>
      <c r="BA558" s="141"/>
      <c r="BB558" s="141"/>
      <c r="BC558" s="141"/>
      <c r="BD558" s="141"/>
      <c r="BE558" s="141"/>
      <c r="BF558" s="141"/>
      <c r="BG558" s="141"/>
      <c r="BH558" s="141"/>
    </row>
    <row r="559" spans="1:60" outlineLevel="2" x14ac:dyDescent="0.2">
      <c r="A559" s="148"/>
      <c r="B559" s="149"/>
      <c r="C559" s="182" t="s">
        <v>1493</v>
      </c>
      <c r="D559" s="154"/>
      <c r="E559" s="155"/>
      <c r="F559" s="152"/>
      <c r="G559" s="152"/>
      <c r="H559" s="152"/>
      <c r="I559" s="152"/>
      <c r="J559" s="152"/>
      <c r="K559" s="152"/>
      <c r="L559" s="152"/>
      <c r="M559" s="152"/>
      <c r="N559" s="151"/>
      <c r="O559" s="151"/>
      <c r="P559" s="151"/>
      <c r="Q559" s="151"/>
      <c r="R559" s="152"/>
      <c r="S559" s="152"/>
      <c r="T559" s="152"/>
      <c r="U559" s="152"/>
      <c r="V559" s="152"/>
      <c r="W559" s="152"/>
      <c r="X559" s="152"/>
      <c r="Y559" s="152"/>
      <c r="Z559" s="141"/>
      <c r="AA559" s="141"/>
      <c r="AB559" s="141"/>
      <c r="AC559" s="141"/>
      <c r="AD559" s="141"/>
      <c r="AE559" s="141"/>
      <c r="AF559" s="141"/>
      <c r="AG559" s="141" t="s">
        <v>241</v>
      </c>
      <c r="AH559" s="141">
        <v>0</v>
      </c>
      <c r="AI559" s="141"/>
      <c r="AJ559" s="141"/>
      <c r="AK559" s="141"/>
      <c r="AL559" s="141"/>
      <c r="AM559" s="141"/>
      <c r="AN559" s="141"/>
      <c r="AO559" s="141"/>
      <c r="AP559" s="141"/>
      <c r="AQ559" s="141"/>
      <c r="AR559" s="141"/>
      <c r="AS559" s="141"/>
      <c r="AT559" s="141"/>
      <c r="AU559" s="141"/>
      <c r="AV559" s="141"/>
      <c r="AW559" s="141"/>
      <c r="AX559" s="141"/>
      <c r="AY559" s="141"/>
      <c r="AZ559" s="141"/>
      <c r="BA559" s="141"/>
      <c r="BB559" s="141"/>
      <c r="BC559" s="141"/>
      <c r="BD559" s="141"/>
      <c r="BE559" s="141"/>
      <c r="BF559" s="141"/>
      <c r="BG559" s="141"/>
      <c r="BH559" s="141"/>
    </row>
    <row r="560" spans="1:60" outlineLevel="3" x14ac:dyDescent="0.2">
      <c r="A560" s="148"/>
      <c r="B560" s="149"/>
      <c r="C560" s="182" t="s">
        <v>1645</v>
      </c>
      <c r="D560" s="154"/>
      <c r="E560" s="155">
        <v>2</v>
      </c>
      <c r="F560" s="152"/>
      <c r="G560" s="152"/>
      <c r="H560" s="152"/>
      <c r="I560" s="152"/>
      <c r="J560" s="152"/>
      <c r="K560" s="152"/>
      <c r="L560" s="152"/>
      <c r="M560" s="152"/>
      <c r="N560" s="151"/>
      <c r="O560" s="151"/>
      <c r="P560" s="151"/>
      <c r="Q560" s="151"/>
      <c r="R560" s="152"/>
      <c r="S560" s="152"/>
      <c r="T560" s="152"/>
      <c r="U560" s="152"/>
      <c r="V560" s="152"/>
      <c r="W560" s="152"/>
      <c r="X560" s="152"/>
      <c r="Y560" s="152"/>
      <c r="Z560" s="141"/>
      <c r="AA560" s="141"/>
      <c r="AB560" s="141"/>
      <c r="AC560" s="141"/>
      <c r="AD560" s="141"/>
      <c r="AE560" s="141"/>
      <c r="AF560" s="141"/>
      <c r="AG560" s="141" t="s">
        <v>241</v>
      </c>
      <c r="AH560" s="141">
        <v>0</v>
      </c>
      <c r="AI560" s="141"/>
      <c r="AJ560" s="141"/>
      <c r="AK560" s="141"/>
      <c r="AL560" s="141"/>
      <c r="AM560" s="141"/>
      <c r="AN560" s="141"/>
      <c r="AO560" s="141"/>
      <c r="AP560" s="141"/>
      <c r="AQ560" s="141"/>
      <c r="AR560" s="141"/>
      <c r="AS560" s="141"/>
      <c r="AT560" s="141"/>
      <c r="AU560" s="141"/>
      <c r="AV560" s="141"/>
      <c r="AW560" s="141"/>
      <c r="AX560" s="141"/>
      <c r="AY560" s="141"/>
      <c r="AZ560" s="141"/>
      <c r="BA560" s="141"/>
      <c r="BB560" s="141"/>
      <c r="BC560" s="141"/>
      <c r="BD560" s="141"/>
      <c r="BE560" s="141"/>
      <c r="BF560" s="141"/>
      <c r="BG560" s="141"/>
      <c r="BH560" s="141"/>
    </row>
    <row r="561" spans="1:60" outlineLevel="1" x14ac:dyDescent="0.2">
      <c r="A561" s="164">
        <v>80</v>
      </c>
      <c r="B561" s="165" t="s">
        <v>1646</v>
      </c>
      <c r="C561" s="181" t="s">
        <v>1647</v>
      </c>
      <c r="D561" s="166" t="s">
        <v>244</v>
      </c>
      <c r="E561" s="167">
        <v>7.2</v>
      </c>
      <c r="F561" s="168"/>
      <c r="G561" s="169">
        <f>ROUND(E561*F561,2)</f>
        <v>0</v>
      </c>
      <c r="H561" s="168"/>
      <c r="I561" s="169">
        <f>ROUND(E561*H561,2)</f>
        <v>0</v>
      </c>
      <c r="J561" s="168"/>
      <c r="K561" s="169">
        <f>ROUND(E561*J561,2)</f>
        <v>0</v>
      </c>
      <c r="L561" s="169">
        <v>21</v>
      </c>
      <c r="M561" s="169">
        <f>G561*(1+L561/100)</f>
        <v>0</v>
      </c>
      <c r="N561" s="167">
        <v>0</v>
      </c>
      <c r="O561" s="167">
        <f>ROUND(E561*N561,2)</f>
        <v>0</v>
      </c>
      <c r="P561" s="167">
        <v>0</v>
      </c>
      <c r="Q561" s="167">
        <f>ROUND(E561*P561,2)</f>
        <v>0</v>
      </c>
      <c r="R561" s="169" t="s">
        <v>233</v>
      </c>
      <c r="S561" s="169" t="s">
        <v>234</v>
      </c>
      <c r="T561" s="170" t="s">
        <v>234</v>
      </c>
      <c r="U561" s="152">
        <v>9.1370000000000005</v>
      </c>
      <c r="V561" s="152">
        <f>ROUND(E561*U561,2)</f>
        <v>65.790000000000006</v>
      </c>
      <c r="W561" s="152"/>
      <c r="X561" s="152" t="s">
        <v>235</v>
      </c>
      <c r="Y561" s="152" t="s">
        <v>236</v>
      </c>
      <c r="Z561" s="141"/>
      <c r="AA561" s="141"/>
      <c r="AB561" s="141"/>
      <c r="AC561" s="141"/>
      <c r="AD561" s="141"/>
      <c r="AE561" s="141"/>
      <c r="AF561" s="141"/>
      <c r="AG561" s="141" t="s">
        <v>237</v>
      </c>
      <c r="AH561" s="141"/>
      <c r="AI561" s="141"/>
      <c r="AJ561" s="141"/>
      <c r="AK561" s="141"/>
      <c r="AL561" s="141"/>
      <c r="AM561" s="141"/>
      <c r="AN561" s="141"/>
      <c r="AO561" s="141"/>
      <c r="AP561" s="141"/>
      <c r="AQ561" s="141"/>
      <c r="AR561" s="141"/>
      <c r="AS561" s="141"/>
      <c r="AT561" s="141"/>
      <c r="AU561" s="141"/>
      <c r="AV561" s="141"/>
      <c r="AW561" s="141"/>
      <c r="AX561" s="141"/>
      <c r="AY561" s="141"/>
      <c r="AZ561" s="141"/>
      <c r="BA561" s="141"/>
      <c r="BB561" s="141"/>
      <c r="BC561" s="141"/>
      <c r="BD561" s="141"/>
      <c r="BE561" s="141"/>
      <c r="BF561" s="141"/>
      <c r="BG561" s="141"/>
      <c r="BH561" s="141"/>
    </row>
    <row r="562" spans="1:60" outlineLevel="2" x14ac:dyDescent="0.2">
      <c r="A562" s="148"/>
      <c r="B562" s="149"/>
      <c r="C562" s="253" t="s">
        <v>245</v>
      </c>
      <c r="D562" s="254"/>
      <c r="E562" s="254"/>
      <c r="F562" s="254"/>
      <c r="G562" s="254"/>
      <c r="H562" s="152"/>
      <c r="I562" s="152"/>
      <c r="J562" s="152"/>
      <c r="K562" s="152"/>
      <c r="L562" s="152"/>
      <c r="M562" s="152"/>
      <c r="N562" s="151"/>
      <c r="O562" s="151"/>
      <c r="P562" s="151"/>
      <c r="Q562" s="151"/>
      <c r="R562" s="152"/>
      <c r="S562" s="152"/>
      <c r="T562" s="152"/>
      <c r="U562" s="152"/>
      <c r="V562" s="152"/>
      <c r="W562" s="152"/>
      <c r="X562" s="152"/>
      <c r="Y562" s="152"/>
      <c r="Z562" s="141"/>
      <c r="AA562" s="141"/>
      <c r="AB562" s="141"/>
      <c r="AC562" s="141"/>
      <c r="AD562" s="141"/>
      <c r="AE562" s="141"/>
      <c r="AF562" s="141"/>
      <c r="AG562" s="141" t="s">
        <v>246</v>
      </c>
      <c r="AH562" s="141"/>
      <c r="AI562" s="141"/>
      <c r="AJ562" s="141"/>
      <c r="AK562" s="141"/>
      <c r="AL562" s="141"/>
      <c r="AM562" s="141"/>
      <c r="AN562" s="141"/>
      <c r="AO562" s="141"/>
      <c r="AP562" s="141"/>
      <c r="AQ562" s="141"/>
      <c r="AR562" s="141"/>
      <c r="AS562" s="141"/>
      <c r="AT562" s="141"/>
      <c r="AU562" s="141"/>
      <c r="AV562" s="141"/>
      <c r="AW562" s="141"/>
      <c r="AX562" s="141"/>
      <c r="AY562" s="141"/>
      <c r="AZ562" s="141"/>
      <c r="BA562" s="141"/>
      <c r="BB562" s="141"/>
      <c r="BC562" s="141"/>
      <c r="BD562" s="141"/>
      <c r="BE562" s="141"/>
      <c r="BF562" s="141"/>
      <c r="BG562" s="141"/>
      <c r="BH562" s="141"/>
    </row>
    <row r="563" spans="1:60" outlineLevel="2" x14ac:dyDescent="0.2">
      <c r="A563" s="148"/>
      <c r="B563" s="149"/>
      <c r="C563" s="182" t="s">
        <v>1339</v>
      </c>
      <c r="D563" s="154"/>
      <c r="E563" s="155"/>
      <c r="F563" s="152"/>
      <c r="G563" s="152"/>
      <c r="H563" s="152"/>
      <c r="I563" s="152"/>
      <c r="J563" s="152"/>
      <c r="K563" s="152"/>
      <c r="L563" s="152"/>
      <c r="M563" s="152"/>
      <c r="N563" s="151"/>
      <c r="O563" s="151"/>
      <c r="P563" s="151"/>
      <c r="Q563" s="151"/>
      <c r="R563" s="152"/>
      <c r="S563" s="152"/>
      <c r="T563" s="152"/>
      <c r="U563" s="152"/>
      <c r="V563" s="152"/>
      <c r="W563" s="152"/>
      <c r="X563" s="152"/>
      <c r="Y563" s="152"/>
      <c r="Z563" s="141"/>
      <c r="AA563" s="141"/>
      <c r="AB563" s="141"/>
      <c r="AC563" s="141"/>
      <c r="AD563" s="141"/>
      <c r="AE563" s="141"/>
      <c r="AF563" s="141"/>
      <c r="AG563" s="141" t="s">
        <v>241</v>
      </c>
      <c r="AH563" s="141">
        <v>0</v>
      </c>
      <c r="AI563" s="141"/>
      <c r="AJ563" s="141"/>
      <c r="AK563" s="141"/>
      <c r="AL563" s="141"/>
      <c r="AM563" s="141"/>
      <c r="AN563" s="141"/>
      <c r="AO563" s="141"/>
      <c r="AP563" s="141"/>
      <c r="AQ563" s="141"/>
      <c r="AR563" s="141"/>
      <c r="AS563" s="141"/>
      <c r="AT563" s="141"/>
      <c r="AU563" s="141"/>
      <c r="AV563" s="141"/>
      <c r="AW563" s="141"/>
      <c r="AX563" s="141"/>
      <c r="AY563" s="141"/>
      <c r="AZ563" s="141"/>
      <c r="BA563" s="141"/>
      <c r="BB563" s="141"/>
      <c r="BC563" s="141"/>
      <c r="BD563" s="141"/>
      <c r="BE563" s="141"/>
      <c r="BF563" s="141"/>
      <c r="BG563" s="141"/>
      <c r="BH563" s="141"/>
    </row>
    <row r="564" spans="1:60" outlineLevel="3" x14ac:dyDescent="0.2">
      <c r="A564" s="148"/>
      <c r="B564" s="149"/>
      <c r="C564" s="182" t="s">
        <v>1648</v>
      </c>
      <c r="D564" s="154"/>
      <c r="E564" s="155">
        <v>3.6</v>
      </c>
      <c r="F564" s="152"/>
      <c r="G564" s="152"/>
      <c r="H564" s="152"/>
      <c r="I564" s="152"/>
      <c r="J564" s="152"/>
      <c r="K564" s="152"/>
      <c r="L564" s="152"/>
      <c r="M564" s="152"/>
      <c r="N564" s="151"/>
      <c r="O564" s="151"/>
      <c r="P564" s="151"/>
      <c r="Q564" s="151"/>
      <c r="R564" s="152"/>
      <c r="S564" s="152"/>
      <c r="T564" s="152"/>
      <c r="U564" s="152"/>
      <c r="V564" s="152"/>
      <c r="W564" s="152"/>
      <c r="X564" s="152"/>
      <c r="Y564" s="152"/>
      <c r="Z564" s="141"/>
      <c r="AA564" s="141"/>
      <c r="AB564" s="141"/>
      <c r="AC564" s="141"/>
      <c r="AD564" s="141"/>
      <c r="AE564" s="141"/>
      <c r="AF564" s="141"/>
      <c r="AG564" s="141" t="s">
        <v>241</v>
      </c>
      <c r="AH564" s="141">
        <v>0</v>
      </c>
      <c r="AI564" s="141"/>
      <c r="AJ564" s="141"/>
      <c r="AK564" s="141"/>
      <c r="AL564" s="141"/>
      <c r="AM564" s="141"/>
      <c r="AN564" s="141"/>
      <c r="AO564" s="141"/>
      <c r="AP564" s="141"/>
      <c r="AQ564" s="141"/>
      <c r="AR564" s="141"/>
      <c r="AS564" s="141"/>
      <c r="AT564" s="141"/>
      <c r="AU564" s="141"/>
      <c r="AV564" s="141"/>
      <c r="AW564" s="141"/>
      <c r="AX564" s="141"/>
      <c r="AY564" s="141"/>
      <c r="AZ564" s="141"/>
      <c r="BA564" s="141"/>
      <c r="BB564" s="141"/>
      <c r="BC564" s="141"/>
      <c r="BD564" s="141"/>
      <c r="BE564" s="141"/>
      <c r="BF564" s="141"/>
      <c r="BG564" s="141"/>
      <c r="BH564" s="141"/>
    </row>
    <row r="565" spans="1:60" outlineLevel="3" x14ac:dyDescent="0.2">
      <c r="A565" s="148"/>
      <c r="B565" s="149"/>
      <c r="C565" s="182" t="s">
        <v>1649</v>
      </c>
      <c r="D565" s="154"/>
      <c r="E565" s="155"/>
      <c r="F565" s="152"/>
      <c r="G565" s="152"/>
      <c r="H565" s="152"/>
      <c r="I565" s="152"/>
      <c r="J565" s="152"/>
      <c r="K565" s="152"/>
      <c r="L565" s="152"/>
      <c r="M565" s="152"/>
      <c r="N565" s="151"/>
      <c r="O565" s="151"/>
      <c r="P565" s="151"/>
      <c r="Q565" s="151"/>
      <c r="R565" s="152"/>
      <c r="S565" s="152"/>
      <c r="T565" s="152"/>
      <c r="U565" s="152"/>
      <c r="V565" s="152"/>
      <c r="W565" s="152"/>
      <c r="X565" s="152"/>
      <c r="Y565" s="152"/>
      <c r="Z565" s="141"/>
      <c r="AA565" s="141"/>
      <c r="AB565" s="141"/>
      <c r="AC565" s="141"/>
      <c r="AD565" s="141"/>
      <c r="AE565" s="141"/>
      <c r="AF565" s="141"/>
      <c r="AG565" s="141" t="s">
        <v>241</v>
      </c>
      <c r="AH565" s="141">
        <v>0</v>
      </c>
      <c r="AI565" s="141"/>
      <c r="AJ565" s="141"/>
      <c r="AK565" s="141"/>
      <c r="AL565" s="141"/>
      <c r="AM565" s="141"/>
      <c r="AN565" s="141"/>
      <c r="AO565" s="141"/>
      <c r="AP565" s="141"/>
      <c r="AQ565" s="141"/>
      <c r="AR565" s="141"/>
      <c r="AS565" s="141"/>
      <c r="AT565" s="141"/>
      <c r="AU565" s="141"/>
      <c r="AV565" s="141"/>
      <c r="AW565" s="141"/>
      <c r="AX565" s="141"/>
      <c r="AY565" s="141"/>
      <c r="AZ565" s="141"/>
      <c r="BA565" s="141"/>
      <c r="BB565" s="141"/>
      <c r="BC565" s="141"/>
      <c r="BD565" s="141"/>
      <c r="BE565" s="141"/>
      <c r="BF565" s="141"/>
      <c r="BG565" s="141"/>
      <c r="BH565" s="141"/>
    </row>
    <row r="566" spans="1:60" outlineLevel="3" x14ac:dyDescent="0.2">
      <c r="A566" s="148"/>
      <c r="B566" s="149"/>
      <c r="C566" s="182" t="s">
        <v>1650</v>
      </c>
      <c r="D566" s="154"/>
      <c r="E566" s="155">
        <v>3.6</v>
      </c>
      <c r="F566" s="152"/>
      <c r="G566" s="152"/>
      <c r="H566" s="152"/>
      <c r="I566" s="152"/>
      <c r="J566" s="152"/>
      <c r="K566" s="152"/>
      <c r="L566" s="152"/>
      <c r="M566" s="152"/>
      <c r="N566" s="151"/>
      <c r="O566" s="151"/>
      <c r="P566" s="151"/>
      <c r="Q566" s="151"/>
      <c r="R566" s="152"/>
      <c r="S566" s="152"/>
      <c r="T566" s="152"/>
      <c r="U566" s="152"/>
      <c r="V566" s="152"/>
      <c r="W566" s="152"/>
      <c r="X566" s="152"/>
      <c r="Y566" s="152"/>
      <c r="Z566" s="141"/>
      <c r="AA566" s="141"/>
      <c r="AB566" s="141"/>
      <c r="AC566" s="141"/>
      <c r="AD566" s="141"/>
      <c r="AE566" s="141"/>
      <c r="AF566" s="141"/>
      <c r="AG566" s="141" t="s">
        <v>241</v>
      </c>
      <c r="AH566" s="141">
        <v>0</v>
      </c>
      <c r="AI566" s="141"/>
      <c r="AJ566" s="141"/>
      <c r="AK566" s="141"/>
      <c r="AL566" s="141"/>
      <c r="AM566" s="141"/>
      <c r="AN566" s="141"/>
      <c r="AO566" s="141"/>
      <c r="AP566" s="141"/>
      <c r="AQ566" s="141"/>
      <c r="AR566" s="141"/>
      <c r="AS566" s="141"/>
      <c r="AT566" s="141"/>
      <c r="AU566" s="141"/>
      <c r="AV566" s="141"/>
      <c r="AW566" s="141"/>
      <c r="AX566" s="141"/>
      <c r="AY566" s="141"/>
      <c r="AZ566" s="141"/>
      <c r="BA566" s="141"/>
      <c r="BB566" s="141"/>
      <c r="BC566" s="141"/>
      <c r="BD566" s="141"/>
      <c r="BE566" s="141"/>
      <c r="BF566" s="141"/>
      <c r="BG566" s="141"/>
      <c r="BH566" s="141"/>
    </row>
    <row r="567" spans="1:60" ht="22.5" outlineLevel="1" x14ac:dyDescent="0.2">
      <c r="A567" s="164">
        <v>81</v>
      </c>
      <c r="B567" s="165" t="s">
        <v>1651</v>
      </c>
      <c r="C567" s="181" t="s">
        <v>1652</v>
      </c>
      <c r="D567" s="166" t="s">
        <v>244</v>
      </c>
      <c r="E567" s="167">
        <v>4.5599999999999996</v>
      </c>
      <c r="F567" s="168"/>
      <c r="G567" s="169">
        <f>ROUND(E567*F567,2)</f>
        <v>0</v>
      </c>
      <c r="H567" s="168"/>
      <c r="I567" s="169">
        <f>ROUND(E567*H567,2)</f>
        <v>0</v>
      </c>
      <c r="J567" s="168"/>
      <c r="K567" s="169">
        <f>ROUND(E567*J567,2)</f>
        <v>0</v>
      </c>
      <c r="L567" s="169">
        <v>21</v>
      </c>
      <c r="M567" s="169">
        <f>G567*(1+L567/100)</f>
        <v>0</v>
      </c>
      <c r="N567" s="167">
        <v>1.67</v>
      </c>
      <c r="O567" s="167">
        <f>ROUND(E567*N567,2)</f>
        <v>7.62</v>
      </c>
      <c r="P567" s="167">
        <v>0</v>
      </c>
      <c r="Q567" s="167">
        <f>ROUND(E567*P567,2)</f>
        <v>0</v>
      </c>
      <c r="R567" s="169" t="s">
        <v>233</v>
      </c>
      <c r="S567" s="169" t="s">
        <v>234</v>
      </c>
      <c r="T567" s="170" t="s">
        <v>234</v>
      </c>
      <c r="U567" s="152">
        <v>0.21299999999999999</v>
      </c>
      <c r="V567" s="152">
        <f>ROUND(E567*U567,2)</f>
        <v>0.97</v>
      </c>
      <c r="W567" s="152"/>
      <c r="X567" s="152" t="s">
        <v>235</v>
      </c>
      <c r="Y567" s="152" t="s">
        <v>236</v>
      </c>
      <c r="Z567" s="141"/>
      <c r="AA567" s="141"/>
      <c r="AB567" s="141"/>
      <c r="AC567" s="141"/>
      <c r="AD567" s="141"/>
      <c r="AE567" s="141"/>
      <c r="AF567" s="141"/>
      <c r="AG567" s="141" t="s">
        <v>237</v>
      </c>
      <c r="AH567" s="141"/>
      <c r="AI567" s="141"/>
      <c r="AJ567" s="141"/>
      <c r="AK567" s="141"/>
      <c r="AL567" s="141"/>
      <c r="AM567" s="141"/>
      <c r="AN567" s="141"/>
      <c r="AO567" s="141"/>
      <c r="AP567" s="141"/>
      <c r="AQ567" s="141"/>
      <c r="AR567" s="141"/>
      <c r="AS567" s="141"/>
      <c r="AT567" s="141"/>
      <c r="AU567" s="141"/>
      <c r="AV567" s="141"/>
      <c r="AW567" s="141"/>
      <c r="AX567" s="141"/>
      <c r="AY567" s="141"/>
      <c r="AZ567" s="141"/>
      <c r="BA567" s="141"/>
      <c r="BB567" s="141"/>
      <c r="BC567" s="141"/>
      <c r="BD567" s="141"/>
      <c r="BE567" s="141"/>
      <c r="BF567" s="141"/>
      <c r="BG567" s="141"/>
      <c r="BH567" s="141"/>
    </row>
    <row r="568" spans="1:60" outlineLevel="2" x14ac:dyDescent="0.2">
      <c r="A568" s="148"/>
      <c r="B568" s="149"/>
      <c r="C568" s="265" t="s">
        <v>261</v>
      </c>
      <c r="D568" s="266"/>
      <c r="E568" s="266"/>
      <c r="F568" s="266"/>
      <c r="G568" s="266"/>
      <c r="H568" s="152"/>
      <c r="I568" s="152"/>
      <c r="J568" s="152"/>
      <c r="K568" s="152"/>
      <c r="L568" s="152"/>
      <c r="M568" s="152"/>
      <c r="N568" s="151"/>
      <c r="O568" s="151"/>
      <c r="P568" s="151"/>
      <c r="Q568" s="151"/>
      <c r="R568" s="152"/>
      <c r="S568" s="152"/>
      <c r="T568" s="152"/>
      <c r="U568" s="152"/>
      <c r="V568" s="152"/>
      <c r="W568" s="152"/>
      <c r="X568" s="152"/>
      <c r="Y568" s="152"/>
      <c r="Z568" s="141"/>
      <c r="AA568" s="141"/>
      <c r="AB568" s="141"/>
      <c r="AC568" s="141"/>
      <c r="AD568" s="141"/>
      <c r="AE568" s="141"/>
      <c r="AF568" s="141"/>
      <c r="AG568" s="141" t="s">
        <v>239</v>
      </c>
      <c r="AH568" s="141"/>
      <c r="AI568" s="141"/>
      <c r="AJ568" s="141"/>
      <c r="AK568" s="141"/>
      <c r="AL568" s="141"/>
      <c r="AM568" s="141"/>
      <c r="AN568" s="141"/>
      <c r="AO568" s="141"/>
      <c r="AP568" s="141"/>
      <c r="AQ568" s="141"/>
      <c r="AR568" s="141"/>
      <c r="AS568" s="141"/>
      <c r="AT568" s="141"/>
      <c r="AU568" s="141"/>
      <c r="AV568" s="141"/>
      <c r="AW568" s="141"/>
      <c r="AX568" s="141"/>
      <c r="AY568" s="141"/>
      <c r="AZ568" s="141"/>
      <c r="BA568" s="141"/>
      <c r="BB568" s="141"/>
      <c r="BC568" s="141"/>
      <c r="BD568" s="141"/>
      <c r="BE568" s="141"/>
      <c r="BF568" s="141"/>
      <c r="BG568" s="141"/>
      <c r="BH568" s="141"/>
    </row>
    <row r="569" spans="1:60" outlineLevel="2" x14ac:dyDescent="0.2">
      <c r="A569" s="148"/>
      <c r="B569" s="149"/>
      <c r="C569" s="182" t="s">
        <v>1653</v>
      </c>
      <c r="D569" s="154"/>
      <c r="E569" s="155">
        <v>4.5599999999999996</v>
      </c>
      <c r="F569" s="152"/>
      <c r="G569" s="152"/>
      <c r="H569" s="152"/>
      <c r="I569" s="152"/>
      <c r="J569" s="152"/>
      <c r="K569" s="152"/>
      <c r="L569" s="152"/>
      <c r="M569" s="152"/>
      <c r="N569" s="151"/>
      <c r="O569" s="151"/>
      <c r="P569" s="151"/>
      <c r="Q569" s="151"/>
      <c r="R569" s="152"/>
      <c r="S569" s="152"/>
      <c r="T569" s="152"/>
      <c r="U569" s="152"/>
      <c r="V569" s="152"/>
      <c r="W569" s="152"/>
      <c r="X569" s="152"/>
      <c r="Y569" s="152"/>
      <c r="Z569" s="141"/>
      <c r="AA569" s="141"/>
      <c r="AB569" s="141"/>
      <c r="AC569" s="141"/>
      <c r="AD569" s="141"/>
      <c r="AE569" s="141"/>
      <c r="AF569" s="141"/>
      <c r="AG569" s="141" t="s">
        <v>241</v>
      </c>
      <c r="AH569" s="141">
        <v>0</v>
      </c>
      <c r="AI569" s="141"/>
      <c r="AJ569" s="141"/>
      <c r="AK569" s="141"/>
      <c r="AL569" s="141"/>
      <c r="AM569" s="141"/>
      <c r="AN569" s="141"/>
      <c r="AO569" s="141"/>
      <c r="AP569" s="141"/>
      <c r="AQ569" s="141"/>
      <c r="AR569" s="141"/>
      <c r="AS569" s="141"/>
      <c r="AT569" s="141"/>
      <c r="AU569" s="141"/>
      <c r="AV569" s="141"/>
      <c r="AW569" s="141"/>
      <c r="AX569" s="141"/>
      <c r="AY569" s="141"/>
      <c r="AZ569" s="141"/>
      <c r="BA569" s="141"/>
      <c r="BB569" s="141"/>
      <c r="BC569" s="141"/>
      <c r="BD569" s="141"/>
      <c r="BE569" s="141"/>
      <c r="BF569" s="141"/>
      <c r="BG569" s="141"/>
      <c r="BH569" s="141"/>
    </row>
    <row r="570" spans="1:60" ht="22.5" outlineLevel="1" x14ac:dyDescent="0.2">
      <c r="A570" s="164">
        <v>82</v>
      </c>
      <c r="B570" s="165" t="s">
        <v>1654</v>
      </c>
      <c r="C570" s="181" t="s">
        <v>1655</v>
      </c>
      <c r="D570" s="166" t="s">
        <v>244</v>
      </c>
      <c r="E570" s="167">
        <v>2.64</v>
      </c>
      <c r="F570" s="168"/>
      <c r="G570" s="169">
        <f>ROUND(E570*F570,2)</f>
        <v>0</v>
      </c>
      <c r="H570" s="168"/>
      <c r="I570" s="169">
        <f>ROUND(E570*H570,2)</f>
        <v>0</v>
      </c>
      <c r="J570" s="168"/>
      <c r="K570" s="169">
        <f>ROUND(E570*J570,2)</f>
        <v>0</v>
      </c>
      <c r="L570" s="169">
        <v>21</v>
      </c>
      <c r="M570" s="169">
        <f>G570*(1+L570/100)</f>
        <v>0</v>
      </c>
      <c r="N570" s="167">
        <v>1.67</v>
      </c>
      <c r="O570" s="167">
        <f>ROUND(E570*N570,2)</f>
        <v>4.41</v>
      </c>
      <c r="P570" s="167">
        <v>0</v>
      </c>
      <c r="Q570" s="167">
        <f>ROUND(E570*P570,2)</f>
        <v>0</v>
      </c>
      <c r="R570" s="169" t="s">
        <v>233</v>
      </c>
      <c r="S570" s="169" t="s">
        <v>234</v>
      </c>
      <c r="T570" s="170" t="s">
        <v>234</v>
      </c>
      <c r="U570" s="152">
        <v>1.5980000000000001</v>
      </c>
      <c r="V570" s="152">
        <f>ROUND(E570*U570,2)</f>
        <v>4.22</v>
      </c>
      <c r="W570" s="152"/>
      <c r="X570" s="152" t="s">
        <v>235</v>
      </c>
      <c r="Y570" s="152" t="s">
        <v>236</v>
      </c>
      <c r="Z570" s="141"/>
      <c r="AA570" s="141"/>
      <c r="AB570" s="141"/>
      <c r="AC570" s="141"/>
      <c r="AD570" s="141"/>
      <c r="AE570" s="141"/>
      <c r="AF570" s="141"/>
      <c r="AG570" s="141" t="s">
        <v>237</v>
      </c>
      <c r="AH570" s="141"/>
      <c r="AI570" s="141"/>
      <c r="AJ570" s="141"/>
      <c r="AK570" s="141"/>
      <c r="AL570" s="141"/>
      <c r="AM570" s="141"/>
      <c r="AN570" s="141"/>
      <c r="AO570" s="141"/>
      <c r="AP570" s="141"/>
      <c r="AQ570" s="141"/>
      <c r="AR570" s="141"/>
      <c r="AS570" s="141"/>
      <c r="AT570" s="141"/>
      <c r="AU570" s="141"/>
      <c r="AV570" s="141"/>
      <c r="AW570" s="141"/>
      <c r="AX570" s="141"/>
      <c r="AY570" s="141"/>
      <c r="AZ570" s="141"/>
      <c r="BA570" s="141"/>
      <c r="BB570" s="141"/>
      <c r="BC570" s="141"/>
      <c r="BD570" s="141"/>
      <c r="BE570" s="141"/>
      <c r="BF570" s="141"/>
      <c r="BG570" s="141"/>
      <c r="BH570" s="141"/>
    </row>
    <row r="571" spans="1:60" outlineLevel="2" x14ac:dyDescent="0.2">
      <c r="A571" s="148"/>
      <c r="B571" s="149"/>
      <c r="C571" s="265" t="s">
        <v>1656</v>
      </c>
      <c r="D571" s="266"/>
      <c r="E571" s="266"/>
      <c r="F571" s="266"/>
      <c r="G571" s="266"/>
      <c r="H571" s="152"/>
      <c r="I571" s="152"/>
      <c r="J571" s="152"/>
      <c r="K571" s="152"/>
      <c r="L571" s="152"/>
      <c r="M571" s="152"/>
      <c r="N571" s="151"/>
      <c r="O571" s="151"/>
      <c r="P571" s="151"/>
      <c r="Q571" s="151"/>
      <c r="R571" s="152"/>
      <c r="S571" s="152"/>
      <c r="T571" s="152"/>
      <c r="U571" s="152"/>
      <c r="V571" s="152"/>
      <c r="W571" s="152"/>
      <c r="X571" s="152"/>
      <c r="Y571" s="152"/>
      <c r="Z571" s="141"/>
      <c r="AA571" s="141"/>
      <c r="AB571" s="141"/>
      <c r="AC571" s="141"/>
      <c r="AD571" s="141"/>
      <c r="AE571" s="141"/>
      <c r="AF571" s="141"/>
      <c r="AG571" s="141" t="s">
        <v>239</v>
      </c>
      <c r="AH571" s="141"/>
      <c r="AI571" s="141"/>
      <c r="AJ571" s="141"/>
      <c r="AK571" s="141"/>
      <c r="AL571" s="141"/>
      <c r="AM571" s="141"/>
      <c r="AN571" s="141"/>
      <c r="AO571" s="141"/>
      <c r="AP571" s="141"/>
      <c r="AQ571" s="141"/>
      <c r="AR571" s="141"/>
      <c r="AS571" s="141"/>
      <c r="AT571" s="141"/>
      <c r="AU571" s="141"/>
      <c r="AV571" s="141"/>
      <c r="AW571" s="141"/>
      <c r="AX571" s="141"/>
      <c r="AY571" s="141"/>
      <c r="AZ571" s="141"/>
      <c r="BA571" s="171" t="str">
        <f>C571</f>
        <v>prohozenou zeminou nebo štěrkopískem, s vodorovnou přepravou k místu zásypu, uložením ve vrstvách a zhutněním.</v>
      </c>
      <c r="BB571" s="141"/>
      <c r="BC571" s="141"/>
      <c r="BD571" s="141"/>
      <c r="BE571" s="141"/>
      <c r="BF571" s="141"/>
      <c r="BG571" s="141"/>
      <c r="BH571" s="141"/>
    </row>
    <row r="572" spans="1:60" outlineLevel="2" x14ac:dyDescent="0.2">
      <c r="A572" s="148"/>
      <c r="B572" s="149"/>
      <c r="C572" s="267" t="s">
        <v>1657</v>
      </c>
      <c r="D572" s="268"/>
      <c r="E572" s="268"/>
      <c r="F572" s="268"/>
      <c r="G572" s="268"/>
      <c r="H572" s="152"/>
      <c r="I572" s="152"/>
      <c r="J572" s="152"/>
      <c r="K572" s="152"/>
      <c r="L572" s="152"/>
      <c r="M572" s="152"/>
      <c r="N572" s="151"/>
      <c r="O572" s="151"/>
      <c r="P572" s="151"/>
      <c r="Q572" s="151"/>
      <c r="R572" s="152"/>
      <c r="S572" s="152"/>
      <c r="T572" s="152"/>
      <c r="U572" s="152"/>
      <c r="V572" s="152"/>
      <c r="W572" s="152"/>
      <c r="X572" s="152"/>
      <c r="Y572" s="152"/>
      <c r="Z572" s="141"/>
      <c r="AA572" s="141"/>
      <c r="AB572" s="141"/>
      <c r="AC572" s="141"/>
      <c r="AD572" s="141"/>
      <c r="AE572" s="141"/>
      <c r="AF572" s="141"/>
      <c r="AG572" s="141" t="s">
        <v>246</v>
      </c>
      <c r="AH572" s="141"/>
      <c r="AI572" s="141"/>
      <c r="AJ572" s="141"/>
      <c r="AK572" s="141"/>
      <c r="AL572" s="141"/>
      <c r="AM572" s="141"/>
      <c r="AN572" s="141"/>
      <c r="AO572" s="141"/>
      <c r="AP572" s="141"/>
      <c r="AQ572" s="141"/>
      <c r="AR572" s="141"/>
      <c r="AS572" s="141"/>
      <c r="AT572" s="141"/>
      <c r="AU572" s="141"/>
      <c r="AV572" s="141"/>
      <c r="AW572" s="141"/>
      <c r="AX572" s="141"/>
      <c r="AY572" s="141"/>
      <c r="AZ572" s="141"/>
      <c r="BA572" s="141"/>
      <c r="BB572" s="141"/>
      <c r="BC572" s="141"/>
      <c r="BD572" s="141"/>
      <c r="BE572" s="141"/>
      <c r="BF572" s="141"/>
      <c r="BG572" s="141"/>
      <c r="BH572" s="141"/>
    </row>
    <row r="573" spans="1:60" outlineLevel="2" x14ac:dyDescent="0.2">
      <c r="A573" s="148"/>
      <c r="B573" s="149"/>
      <c r="C573" s="182" t="s">
        <v>1658</v>
      </c>
      <c r="D573" s="154"/>
      <c r="E573" s="155"/>
      <c r="F573" s="152"/>
      <c r="G573" s="152"/>
      <c r="H573" s="152"/>
      <c r="I573" s="152"/>
      <c r="J573" s="152"/>
      <c r="K573" s="152"/>
      <c r="L573" s="152"/>
      <c r="M573" s="152"/>
      <c r="N573" s="151"/>
      <c r="O573" s="151"/>
      <c r="P573" s="151"/>
      <c r="Q573" s="151"/>
      <c r="R573" s="152"/>
      <c r="S573" s="152"/>
      <c r="T573" s="152"/>
      <c r="U573" s="152"/>
      <c r="V573" s="152"/>
      <c r="W573" s="152"/>
      <c r="X573" s="152"/>
      <c r="Y573" s="152"/>
      <c r="Z573" s="141"/>
      <c r="AA573" s="141"/>
      <c r="AB573" s="141"/>
      <c r="AC573" s="141"/>
      <c r="AD573" s="141"/>
      <c r="AE573" s="141"/>
      <c r="AF573" s="141"/>
      <c r="AG573" s="141" t="s">
        <v>241</v>
      </c>
      <c r="AH573" s="141">
        <v>0</v>
      </c>
      <c r="AI573" s="141"/>
      <c r="AJ573" s="141"/>
      <c r="AK573" s="141"/>
      <c r="AL573" s="141"/>
      <c r="AM573" s="141"/>
      <c r="AN573" s="141"/>
      <c r="AO573" s="141"/>
      <c r="AP573" s="141"/>
      <c r="AQ573" s="141"/>
      <c r="AR573" s="141"/>
      <c r="AS573" s="141"/>
      <c r="AT573" s="141"/>
      <c r="AU573" s="141"/>
      <c r="AV573" s="141"/>
      <c r="AW573" s="141"/>
      <c r="AX573" s="141"/>
      <c r="AY573" s="141"/>
      <c r="AZ573" s="141"/>
      <c r="BA573" s="141"/>
      <c r="BB573" s="141"/>
      <c r="BC573" s="141"/>
      <c r="BD573" s="141"/>
      <c r="BE573" s="141"/>
      <c r="BF573" s="141"/>
      <c r="BG573" s="141"/>
      <c r="BH573" s="141"/>
    </row>
    <row r="574" spans="1:60" outlineLevel="3" x14ac:dyDescent="0.2">
      <c r="A574" s="148"/>
      <c r="B574" s="149"/>
      <c r="C574" s="182" t="s">
        <v>1339</v>
      </c>
      <c r="D574" s="154"/>
      <c r="E574" s="155"/>
      <c r="F574" s="152"/>
      <c r="G574" s="152"/>
      <c r="H574" s="152"/>
      <c r="I574" s="152"/>
      <c r="J574" s="152"/>
      <c r="K574" s="152"/>
      <c r="L574" s="152"/>
      <c r="M574" s="152"/>
      <c r="N574" s="151"/>
      <c r="O574" s="151"/>
      <c r="P574" s="151"/>
      <c r="Q574" s="151"/>
      <c r="R574" s="152"/>
      <c r="S574" s="152"/>
      <c r="T574" s="152"/>
      <c r="U574" s="152"/>
      <c r="V574" s="152"/>
      <c r="W574" s="152"/>
      <c r="X574" s="152"/>
      <c r="Y574" s="152"/>
      <c r="Z574" s="141"/>
      <c r="AA574" s="141"/>
      <c r="AB574" s="141"/>
      <c r="AC574" s="141"/>
      <c r="AD574" s="141"/>
      <c r="AE574" s="141"/>
      <c r="AF574" s="141"/>
      <c r="AG574" s="141" t="s">
        <v>241</v>
      </c>
      <c r="AH574" s="141">
        <v>0</v>
      </c>
      <c r="AI574" s="141"/>
      <c r="AJ574" s="141"/>
      <c r="AK574" s="141"/>
      <c r="AL574" s="141"/>
      <c r="AM574" s="141"/>
      <c r="AN574" s="141"/>
      <c r="AO574" s="141"/>
      <c r="AP574" s="141"/>
      <c r="AQ574" s="141"/>
      <c r="AR574" s="141"/>
      <c r="AS574" s="141"/>
      <c r="AT574" s="141"/>
      <c r="AU574" s="141"/>
      <c r="AV574" s="141"/>
      <c r="AW574" s="141"/>
      <c r="AX574" s="141"/>
      <c r="AY574" s="141"/>
      <c r="AZ574" s="141"/>
      <c r="BA574" s="141"/>
      <c r="BB574" s="141"/>
      <c r="BC574" s="141"/>
      <c r="BD574" s="141"/>
      <c r="BE574" s="141"/>
      <c r="BF574" s="141"/>
      <c r="BG574" s="141"/>
      <c r="BH574" s="141"/>
    </row>
    <row r="575" spans="1:60" outlineLevel="3" x14ac:dyDescent="0.2">
      <c r="A575" s="148"/>
      <c r="B575" s="149"/>
      <c r="C575" s="182" t="s">
        <v>1659</v>
      </c>
      <c r="D575" s="154"/>
      <c r="E575" s="155">
        <v>1.32</v>
      </c>
      <c r="F575" s="152"/>
      <c r="G575" s="152"/>
      <c r="H575" s="152"/>
      <c r="I575" s="152"/>
      <c r="J575" s="152"/>
      <c r="K575" s="152"/>
      <c r="L575" s="152"/>
      <c r="M575" s="152"/>
      <c r="N575" s="151"/>
      <c r="O575" s="151"/>
      <c r="P575" s="151"/>
      <c r="Q575" s="151"/>
      <c r="R575" s="152"/>
      <c r="S575" s="152"/>
      <c r="T575" s="152"/>
      <c r="U575" s="152"/>
      <c r="V575" s="152"/>
      <c r="W575" s="152"/>
      <c r="X575" s="152"/>
      <c r="Y575" s="152"/>
      <c r="Z575" s="141"/>
      <c r="AA575" s="141"/>
      <c r="AB575" s="141"/>
      <c r="AC575" s="141"/>
      <c r="AD575" s="141"/>
      <c r="AE575" s="141"/>
      <c r="AF575" s="141"/>
      <c r="AG575" s="141" t="s">
        <v>241</v>
      </c>
      <c r="AH575" s="141">
        <v>0</v>
      </c>
      <c r="AI575" s="141"/>
      <c r="AJ575" s="141"/>
      <c r="AK575" s="141"/>
      <c r="AL575" s="141"/>
      <c r="AM575" s="141"/>
      <c r="AN575" s="141"/>
      <c r="AO575" s="141"/>
      <c r="AP575" s="141"/>
      <c r="AQ575" s="141"/>
      <c r="AR575" s="141"/>
      <c r="AS575" s="141"/>
      <c r="AT575" s="141"/>
      <c r="AU575" s="141"/>
      <c r="AV575" s="141"/>
      <c r="AW575" s="141"/>
      <c r="AX575" s="141"/>
      <c r="AY575" s="141"/>
      <c r="AZ575" s="141"/>
      <c r="BA575" s="141"/>
      <c r="BB575" s="141"/>
      <c r="BC575" s="141"/>
      <c r="BD575" s="141"/>
      <c r="BE575" s="141"/>
      <c r="BF575" s="141"/>
      <c r="BG575" s="141"/>
      <c r="BH575" s="141"/>
    </row>
    <row r="576" spans="1:60" outlineLevel="3" x14ac:dyDescent="0.2">
      <c r="A576" s="148"/>
      <c r="B576" s="149"/>
      <c r="C576" s="182" t="s">
        <v>1649</v>
      </c>
      <c r="D576" s="154"/>
      <c r="E576" s="155"/>
      <c r="F576" s="152"/>
      <c r="G576" s="152"/>
      <c r="H576" s="152"/>
      <c r="I576" s="152"/>
      <c r="J576" s="152"/>
      <c r="K576" s="152"/>
      <c r="L576" s="152"/>
      <c r="M576" s="152"/>
      <c r="N576" s="151"/>
      <c r="O576" s="151"/>
      <c r="P576" s="151"/>
      <c r="Q576" s="151"/>
      <c r="R576" s="152"/>
      <c r="S576" s="152"/>
      <c r="T576" s="152"/>
      <c r="U576" s="152"/>
      <c r="V576" s="152"/>
      <c r="W576" s="152"/>
      <c r="X576" s="152"/>
      <c r="Y576" s="152"/>
      <c r="Z576" s="141"/>
      <c r="AA576" s="141"/>
      <c r="AB576" s="141"/>
      <c r="AC576" s="141"/>
      <c r="AD576" s="141"/>
      <c r="AE576" s="141"/>
      <c r="AF576" s="141"/>
      <c r="AG576" s="141" t="s">
        <v>241</v>
      </c>
      <c r="AH576" s="141">
        <v>0</v>
      </c>
      <c r="AI576" s="141"/>
      <c r="AJ576" s="141"/>
      <c r="AK576" s="141"/>
      <c r="AL576" s="141"/>
      <c r="AM576" s="141"/>
      <c r="AN576" s="141"/>
      <c r="AO576" s="141"/>
      <c r="AP576" s="141"/>
      <c r="AQ576" s="141"/>
      <c r="AR576" s="141"/>
      <c r="AS576" s="141"/>
      <c r="AT576" s="141"/>
      <c r="AU576" s="141"/>
      <c r="AV576" s="141"/>
      <c r="AW576" s="141"/>
      <c r="AX576" s="141"/>
      <c r="AY576" s="141"/>
      <c r="AZ576" s="141"/>
      <c r="BA576" s="141"/>
      <c r="BB576" s="141"/>
      <c r="BC576" s="141"/>
      <c r="BD576" s="141"/>
      <c r="BE576" s="141"/>
      <c r="BF576" s="141"/>
      <c r="BG576" s="141"/>
      <c r="BH576" s="141"/>
    </row>
    <row r="577" spans="1:60" outlineLevel="3" x14ac:dyDescent="0.2">
      <c r="A577" s="148"/>
      <c r="B577" s="149"/>
      <c r="C577" s="182" t="s">
        <v>1660</v>
      </c>
      <c r="D577" s="154"/>
      <c r="E577" s="155">
        <v>1.32</v>
      </c>
      <c r="F577" s="152"/>
      <c r="G577" s="152"/>
      <c r="H577" s="152"/>
      <c r="I577" s="152"/>
      <c r="J577" s="152"/>
      <c r="K577" s="152"/>
      <c r="L577" s="152"/>
      <c r="M577" s="152"/>
      <c r="N577" s="151"/>
      <c r="O577" s="151"/>
      <c r="P577" s="151"/>
      <c r="Q577" s="151"/>
      <c r="R577" s="152"/>
      <c r="S577" s="152"/>
      <c r="T577" s="152"/>
      <c r="U577" s="152"/>
      <c r="V577" s="152"/>
      <c r="W577" s="152"/>
      <c r="X577" s="152"/>
      <c r="Y577" s="152"/>
      <c r="Z577" s="141"/>
      <c r="AA577" s="141"/>
      <c r="AB577" s="141"/>
      <c r="AC577" s="141"/>
      <c r="AD577" s="141"/>
      <c r="AE577" s="141"/>
      <c r="AF577" s="141"/>
      <c r="AG577" s="141" t="s">
        <v>241</v>
      </c>
      <c r="AH577" s="141">
        <v>0</v>
      </c>
      <c r="AI577" s="141"/>
      <c r="AJ577" s="141"/>
      <c r="AK577" s="141"/>
      <c r="AL577" s="141"/>
      <c r="AM577" s="141"/>
      <c r="AN577" s="141"/>
      <c r="AO577" s="141"/>
      <c r="AP577" s="141"/>
      <c r="AQ577" s="141"/>
      <c r="AR577" s="141"/>
      <c r="AS577" s="141"/>
      <c r="AT577" s="141"/>
      <c r="AU577" s="141"/>
      <c r="AV577" s="141"/>
      <c r="AW577" s="141"/>
      <c r="AX577" s="141"/>
      <c r="AY577" s="141"/>
      <c r="AZ577" s="141"/>
      <c r="BA577" s="141"/>
      <c r="BB577" s="141"/>
      <c r="BC577" s="141"/>
      <c r="BD577" s="141"/>
      <c r="BE577" s="141"/>
      <c r="BF577" s="141"/>
      <c r="BG577" s="141"/>
      <c r="BH577" s="141"/>
    </row>
    <row r="578" spans="1:60" ht="33.75" outlineLevel="1" x14ac:dyDescent="0.2">
      <c r="A578" s="164">
        <v>83</v>
      </c>
      <c r="B578" s="165" t="s">
        <v>1661</v>
      </c>
      <c r="C578" s="181" t="s">
        <v>1662</v>
      </c>
      <c r="D578" s="166" t="s">
        <v>317</v>
      </c>
      <c r="E578" s="167">
        <v>20</v>
      </c>
      <c r="F578" s="168"/>
      <c r="G578" s="169">
        <f>ROUND(E578*F578,2)</f>
        <v>0</v>
      </c>
      <c r="H578" s="168"/>
      <c r="I578" s="169">
        <f>ROUND(E578*H578,2)</f>
        <v>0</v>
      </c>
      <c r="J578" s="168"/>
      <c r="K578" s="169">
        <f>ROUND(E578*J578,2)</f>
        <v>0</v>
      </c>
      <c r="L578" s="169">
        <v>21</v>
      </c>
      <c r="M578" s="169">
        <f>G578*(1+L578/100)</f>
        <v>0</v>
      </c>
      <c r="N578" s="167">
        <v>5.6129999999999999E-2</v>
      </c>
      <c r="O578" s="167">
        <f>ROUND(E578*N578,2)</f>
        <v>1.1200000000000001</v>
      </c>
      <c r="P578" s="167">
        <v>0</v>
      </c>
      <c r="Q578" s="167">
        <f>ROUND(E578*P578,2)</f>
        <v>0</v>
      </c>
      <c r="R578" s="169" t="s">
        <v>233</v>
      </c>
      <c r="S578" s="169" t="s">
        <v>234</v>
      </c>
      <c r="T578" s="170" t="s">
        <v>234</v>
      </c>
      <c r="U578" s="152">
        <v>1.99187</v>
      </c>
      <c r="V578" s="152">
        <f>ROUND(E578*U578,2)</f>
        <v>39.840000000000003</v>
      </c>
      <c r="W578" s="152"/>
      <c r="X578" s="152" t="s">
        <v>235</v>
      </c>
      <c r="Y578" s="152" t="s">
        <v>236</v>
      </c>
      <c r="Z578" s="141"/>
      <c r="AA578" s="141"/>
      <c r="AB578" s="141"/>
      <c r="AC578" s="141"/>
      <c r="AD578" s="141"/>
      <c r="AE578" s="141"/>
      <c r="AF578" s="141"/>
      <c r="AG578" s="141" t="s">
        <v>237</v>
      </c>
      <c r="AH578" s="141"/>
      <c r="AI578" s="141"/>
      <c r="AJ578" s="141"/>
      <c r="AK578" s="141"/>
      <c r="AL578" s="141"/>
      <c r="AM578" s="141"/>
      <c r="AN578" s="141"/>
      <c r="AO578" s="141"/>
      <c r="AP578" s="141"/>
      <c r="AQ578" s="141"/>
      <c r="AR578" s="141"/>
      <c r="AS578" s="141"/>
      <c r="AT578" s="141"/>
      <c r="AU578" s="141"/>
      <c r="AV578" s="141"/>
      <c r="AW578" s="141"/>
      <c r="AX578" s="141"/>
      <c r="AY578" s="141"/>
      <c r="AZ578" s="141"/>
      <c r="BA578" s="141"/>
      <c r="BB578" s="141"/>
      <c r="BC578" s="141"/>
      <c r="BD578" s="141"/>
      <c r="BE578" s="141"/>
      <c r="BF578" s="141"/>
      <c r="BG578" s="141"/>
      <c r="BH578" s="141"/>
    </row>
    <row r="579" spans="1:60" outlineLevel="2" x14ac:dyDescent="0.2">
      <c r="A579" s="148"/>
      <c r="B579" s="149"/>
      <c r="C579" s="253" t="s">
        <v>1663</v>
      </c>
      <c r="D579" s="254"/>
      <c r="E579" s="254"/>
      <c r="F579" s="254"/>
      <c r="G579" s="254"/>
      <c r="H579" s="152"/>
      <c r="I579" s="152"/>
      <c r="J579" s="152"/>
      <c r="K579" s="152"/>
      <c r="L579" s="152"/>
      <c r="M579" s="152"/>
      <c r="N579" s="151"/>
      <c r="O579" s="151"/>
      <c r="P579" s="151"/>
      <c r="Q579" s="151"/>
      <c r="R579" s="152"/>
      <c r="S579" s="152"/>
      <c r="T579" s="152"/>
      <c r="U579" s="152"/>
      <c r="V579" s="152"/>
      <c r="W579" s="152"/>
      <c r="X579" s="152"/>
      <c r="Y579" s="152"/>
      <c r="Z579" s="141"/>
      <c r="AA579" s="141"/>
      <c r="AB579" s="141"/>
      <c r="AC579" s="141"/>
      <c r="AD579" s="141"/>
      <c r="AE579" s="141"/>
      <c r="AF579" s="141"/>
      <c r="AG579" s="141" t="s">
        <v>246</v>
      </c>
      <c r="AH579" s="141"/>
      <c r="AI579" s="141"/>
      <c r="AJ579" s="141"/>
      <c r="AK579" s="141"/>
      <c r="AL579" s="141"/>
      <c r="AM579" s="141"/>
      <c r="AN579" s="141"/>
      <c r="AO579" s="141"/>
      <c r="AP579" s="141"/>
      <c r="AQ579" s="141"/>
      <c r="AR579" s="141"/>
      <c r="AS579" s="141"/>
      <c r="AT579" s="141"/>
      <c r="AU579" s="141"/>
      <c r="AV579" s="141"/>
      <c r="AW579" s="141"/>
      <c r="AX579" s="141"/>
      <c r="AY579" s="141"/>
      <c r="AZ579" s="141"/>
      <c r="BA579" s="171" t="str">
        <f>C579</f>
        <v>Osazení plastového dna, osazení korugované šachtové roury, vložení těsnění, osazení šachtové teleskopické roury a litinového poklopu.</v>
      </c>
      <c r="BB579" s="141"/>
      <c r="BC579" s="141"/>
      <c r="BD579" s="141"/>
      <c r="BE579" s="141"/>
      <c r="BF579" s="141"/>
      <c r="BG579" s="141"/>
      <c r="BH579" s="141"/>
    </row>
    <row r="580" spans="1:60" outlineLevel="3" x14ac:dyDescent="0.2">
      <c r="A580" s="148"/>
      <c r="B580" s="149"/>
      <c r="C580" s="267" t="s">
        <v>1664</v>
      </c>
      <c r="D580" s="268"/>
      <c r="E580" s="268"/>
      <c r="F580" s="268"/>
      <c r="G580" s="268"/>
      <c r="H580" s="152"/>
      <c r="I580" s="152"/>
      <c r="J580" s="152"/>
      <c r="K580" s="152"/>
      <c r="L580" s="152"/>
      <c r="M580" s="152"/>
      <c r="N580" s="151"/>
      <c r="O580" s="151"/>
      <c r="P580" s="151"/>
      <c r="Q580" s="151"/>
      <c r="R580" s="152"/>
      <c r="S580" s="152"/>
      <c r="T580" s="152"/>
      <c r="U580" s="152"/>
      <c r="V580" s="152"/>
      <c r="W580" s="152"/>
      <c r="X580" s="152"/>
      <c r="Y580" s="152"/>
      <c r="Z580" s="141"/>
      <c r="AA580" s="141"/>
      <c r="AB580" s="141"/>
      <c r="AC580" s="141"/>
      <c r="AD580" s="141"/>
      <c r="AE580" s="141"/>
      <c r="AF580" s="141"/>
      <c r="AG580" s="141" t="s">
        <v>246</v>
      </c>
      <c r="AH580" s="141"/>
      <c r="AI580" s="141"/>
      <c r="AJ580" s="141"/>
      <c r="AK580" s="141"/>
      <c r="AL580" s="141"/>
      <c r="AM580" s="141"/>
      <c r="AN580" s="141"/>
      <c r="AO580" s="141"/>
      <c r="AP580" s="141"/>
      <c r="AQ580" s="141"/>
      <c r="AR580" s="141"/>
      <c r="AS580" s="141"/>
      <c r="AT580" s="141"/>
      <c r="AU580" s="141"/>
      <c r="AV580" s="141"/>
      <c r="AW580" s="141"/>
      <c r="AX580" s="141"/>
      <c r="AY580" s="141"/>
      <c r="AZ580" s="141"/>
      <c r="BA580" s="141"/>
      <c r="BB580" s="141"/>
      <c r="BC580" s="141"/>
      <c r="BD580" s="141"/>
      <c r="BE580" s="141"/>
      <c r="BF580" s="141"/>
      <c r="BG580" s="141"/>
      <c r="BH580" s="141"/>
    </row>
    <row r="581" spans="1:60" ht="22.5" outlineLevel="2" x14ac:dyDescent="0.2">
      <c r="A581" s="148"/>
      <c r="B581" s="149"/>
      <c r="C581" s="182" t="s">
        <v>1634</v>
      </c>
      <c r="D581" s="154"/>
      <c r="E581" s="155"/>
      <c r="F581" s="152"/>
      <c r="G581" s="152"/>
      <c r="H581" s="152"/>
      <c r="I581" s="152"/>
      <c r="J581" s="152"/>
      <c r="K581" s="152"/>
      <c r="L581" s="152"/>
      <c r="M581" s="152"/>
      <c r="N581" s="151"/>
      <c r="O581" s="151"/>
      <c r="P581" s="151"/>
      <c r="Q581" s="151"/>
      <c r="R581" s="152"/>
      <c r="S581" s="152"/>
      <c r="T581" s="152"/>
      <c r="U581" s="152"/>
      <c r="V581" s="152"/>
      <c r="W581" s="152"/>
      <c r="X581" s="152"/>
      <c r="Y581" s="152"/>
      <c r="Z581" s="141"/>
      <c r="AA581" s="141"/>
      <c r="AB581" s="141"/>
      <c r="AC581" s="141"/>
      <c r="AD581" s="141"/>
      <c r="AE581" s="141"/>
      <c r="AF581" s="141"/>
      <c r="AG581" s="141" t="s">
        <v>241</v>
      </c>
      <c r="AH581" s="141">
        <v>0</v>
      </c>
      <c r="AI581" s="141"/>
      <c r="AJ581" s="141"/>
      <c r="AK581" s="141"/>
      <c r="AL581" s="141"/>
      <c r="AM581" s="141"/>
      <c r="AN581" s="141"/>
      <c r="AO581" s="141"/>
      <c r="AP581" s="141"/>
      <c r="AQ581" s="141"/>
      <c r="AR581" s="141"/>
      <c r="AS581" s="141"/>
      <c r="AT581" s="141"/>
      <c r="AU581" s="141"/>
      <c r="AV581" s="141"/>
      <c r="AW581" s="141"/>
      <c r="AX581" s="141"/>
      <c r="AY581" s="141"/>
      <c r="AZ581" s="141"/>
      <c r="BA581" s="141"/>
      <c r="BB581" s="141"/>
      <c r="BC581" s="141"/>
      <c r="BD581" s="141"/>
      <c r="BE581" s="141"/>
      <c r="BF581" s="141"/>
      <c r="BG581" s="141"/>
      <c r="BH581" s="141"/>
    </row>
    <row r="582" spans="1:60" outlineLevel="3" x14ac:dyDescent="0.2">
      <c r="A582" s="148"/>
      <c r="B582" s="149"/>
      <c r="C582" s="182" t="s">
        <v>1665</v>
      </c>
      <c r="D582" s="154"/>
      <c r="E582" s="155">
        <v>20</v>
      </c>
      <c r="F582" s="152"/>
      <c r="G582" s="152"/>
      <c r="H582" s="152"/>
      <c r="I582" s="152"/>
      <c r="J582" s="152"/>
      <c r="K582" s="152"/>
      <c r="L582" s="152"/>
      <c r="M582" s="152"/>
      <c r="N582" s="151"/>
      <c r="O582" s="151"/>
      <c r="P582" s="151"/>
      <c r="Q582" s="151"/>
      <c r="R582" s="152"/>
      <c r="S582" s="152"/>
      <c r="T582" s="152"/>
      <c r="U582" s="152"/>
      <c r="V582" s="152"/>
      <c r="W582" s="152"/>
      <c r="X582" s="152"/>
      <c r="Y582" s="152"/>
      <c r="Z582" s="141"/>
      <c r="AA582" s="141"/>
      <c r="AB582" s="141"/>
      <c r="AC582" s="141"/>
      <c r="AD582" s="141"/>
      <c r="AE582" s="141"/>
      <c r="AF582" s="141"/>
      <c r="AG582" s="141" t="s">
        <v>241</v>
      </c>
      <c r="AH582" s="141">
        <v>0</v>
      </c>
      <c r="AI582" s="141"/>
      <c r="AJ582" s="141"/>
      <c r="AK582" s="141"/>
      <c r="AL582" s="141"/>
      <c r="AM582" s="141"/>
      <c r="AN582" s="141"/>
      <c r="AO582" s="141"/>
      <c r="AP582" s="141"/>
      <c r="AQ582" s="141"/>
      <c r="AR582" s="141"/>
      <c r="AS582" s="141"/>
      <c r="AT582" s="141"/>
      <c r="AU582" s="141"/>
      <c r="AV582" s="141"/>
      <c r="AW582" s="141"/>
      <c r="AX582" s="141"/>
      <c r="AY582" s="141"/>
      <c r="AZ582" s="141"/>
      <c r="BA582" s="141"/>
      <c r="BB582" s="141"/>
      <c r="BC582" s="141"/>
      <c r="BD582" s="141"/>
      <c r="BE582" s="141"/>
      <c r="BF582" s="141"/>
      <c r="BG582" s="141"/>
      <c r="BH582" s="141"/>
    </row>
    <row r="583" spans="1:60" outlineLevel="1" x14ac:dyDescent="0.2">
      <c r="A583" s="164">
        <v>84</v>
      </c>
      <c r="B583" s="165" t="s">
        <v>1666</v>
      </c>
      <c r="C583" s="181" t="s">
        <v>1667</v>
      </c>
      <c r="D583" s="166" t="s">
        <v>232</v>
      </c>
      <c r="E583" s="167">
        <v>60</v>
      </c>
      <c r="F583" s="168"/>
      <c r="G583" s="169">
        <f>ROUND(E583*F583,2)</f>
        <v>0</v>
      </c>
      <c r="H583" s="168"/>
      <c r="I583" s="169">
        <f>ROUND(E583*H583,2)</f>
        <v>0</v>
      </c>
      <c r="J583" s="168"/>
      <c r="K583" s="169">
        <f>ROUND(E583*J583,2)</f>
        <v>0</v>
      </c>
      <c r="L583" s="169">
        <v>21</v>
      </c>
      <c r="M583" s="169">
        <f>G583*(1+L583/100)</f>
        <v>0</v>
      </c>
      <c r="N583" s="167">
        <v>0</v>
      </c>
      <c r="O583" s="167">
        <f>ROUND(E583*N583,2)</f>
        <v>0</v>
      </c>
      <c r="P583" s="167">
        <v>0</v>
      </c>
      <c r="Q583" s="167">
        <f>ROUND(E583*P583,2)</f>
        <v>0</v>
      </c>
      <c r="R583" s="169" t="s">
        <v>419</v>
      </c>
      <c r="S583" s="169" t="s">
        <v>234</v>
      </c>
      <c r="T583" s="170" t="s">
        <v>234</v>
      </c>
      <c r="U583" s="152">
        <v>1</v>
      </c>
      <c r="V583" s="152">
        <f>ROUND(E583*U583,2)</f>
        <v>60</v>
      </c>
      <c r="W583" s="152"/>
      <c r="X583" s="152" t="s">
        <v>143</v>
      </c>
      <c r="Y583" s="152" t="s">
        <v>236</v>
      </c>
      <c r="Z583" s="141"/>
      <c r="AA583" s="141"/>
      <c r="AB583" s="141"/>
      <c r="AC583" s="141"/>
      <c r="AD583" s="141"/>
      <c r="AE583" s="141"/>
      <c r="AF583" s="141"/>
      <c r="AG583" s="141" t="s">
        <v>420</v>
      </c>
      <c r="AH583" s="141"/>
      <c r="AI583" s="141"/>
      <c r="AJ583" s="141"/>
      <c r="AK583" s="141"/>
      <c r="AL583" s="141"/>
      <c r="AM583" s="141"/>
      <c r="AN583" s="141"/>
      <c r="AO583" s="141"/>
      <c r="AP583" s="141"/>
      <c r="AQ583" s="141"/>
      <c r="AR583" s="141"/>
      <c r="AS583" s="141"/>
      <c r="AT583" s="141"/>
      <c r="AU583" s="141"/>
      <c r="AV583" s="141"/>
      <c r="AW583" s="141"/>
      <c r="AX583" s="141"/>
      <c r="AY583" s="141"/>
      <c r="AZ583" s="141"/>
      <c r="BA583" s="141"/>
      <c r="BB583" s="141"/>
      <c r="BC583" s="141"/>
      <c r="BD583" s="141"/>
      <c r="BE583" s="141"/>
      <c r="BF583" s="141"/>
      <c r="BG583" s="141"/>
      <c r="BH583" s="141"/>
    </row>
    <row r="584" spans="1:60" outlineLevel="2" x14ac:dyDescent="0.2">
      <c r="A584" s="148"/>
      <c r="B584" s="149"/>
      <c r="C584" s="182" t="s">
        <v>1668</v>
      </c>
      <c r="D584" s="154"/>
      <c r="E584" s="155">
        <v>60</v>
      </c>
      <c r="F584" s="152"/>
      <c r="G584" s="152"/>
      <c r="H584" s="152"/>
      <c r="I584" s="152"/>
      <c r="J584" s="152"/>
      <c r="K584" s="152"/>
      <c r="L584" s="152"/>
      <c r="M584" s="152"/>
      <c r="N584" s="151"/>
      <c r="O584" s="151"/>
      <c r="P584" s="151"/>
      <c r="Q584" s="151"/>
      <c r="R584" s="152"/>
      <c r="S584" s="152"/>
      <c r="T584" s="152"/>
      <c r="U584" s="152"/>
      <c r="V584" s="152"/>
      <c r="W584" s="152"/>
      <c r="X584" s="152"/>
      <c r="Y584" s="152"/>
      <c r="Z584" s="141"/>
      <c r="AA584" s="141"/>
      <c r="AB584" s="141"/>
      <c r="AC584" s="141"/>
      <c r="AD584" s="141"/>
      <c r="AE584" s="141"/>
      <c r="AF584" s="141"/>
      <c r="AG584" s="141" t="s">
        <v>241</v>
      </c>
      <c r="AH584" s="141">
        <v>0</v>
      </c>
      <c r="AI584" s="141"/>
      <c r="AJ584" s="141"/>
      <c r="AK584" s="141"/>
      <c r="AL584" s="141"/>
      <c r="AM584" s="141"/>
      <c r="AN584" s="141"/>
      <c r="AO584" s="141"/>
      <c r="AP584" s="141"/>
      <c r="AQ584" s="141"/>
      <c r="AR584" s="141"/>
      <c r="AS584" s="141"/>
      <c r="AT584" s="141"/>
      <c r="AU584" s="141"/>
      <c r="AV584" s="141"/>
      <c r="AW584" s="141"/>
      <c r="AX584" s="141"/>
      <c r="AY584" s="141"/>
      <c r="AZ584" s="141"/>
      <c r="BA584" s="141"/>
      <c r="BB584" s="141"/>
      <c r="BC584" s="141"/>
      <c r="BD584" s="141"/>
      <c r="BE584" s="141"/>
      <c r="BF584" s="141"/>
      <c r="BG584" s="141"/>
      <c r="BH584" s="141"/>
    </row>
    <row r="585" spans="1:60" outlineLevel="1" x14ac:dyDescent="0.2">
      <c r="A585" s="148">
        <v>85</v>
      </c>
      <c r="B585" s="149" t="s">
        <v>1121</v>
      </c>
      <c r="C585" s="184" t="s">
        <v>1122</v>
      </c>
      <c r="D585" s="150" t="s">
        <v>0</v>
      </c>
      <c r="E585" s="179"/>
      <c r="F585" s="153"/>
      <c r="G585" s="152">
        <f>ROUND(E585*F585,2)</f>
        <v>0</v>
      </c>
      <c r="H585" s="153"/>
      <c r="I585" s="152">
        <f>ROUND(E585*H585,2)</f>
        <v>0</v>
      </c>
      <c r="J585" s="153"/>
      <c r="K585" s="152">
        <f>ROUND(E585*J585,2)</f>
        <v>0</v>
      </c>
      <c r="L585" s="152">
        <v>21</v>
      </c>
      <c r="M585" s="152">
        <f>G585*(1+L585/100)</f>
        <v>0</v>
      </c>
      <c r="N585" s="151">
        <v>0</v>
      </c>
      <c r="O585" s="151">
        <f>ROUND(E585*N585,2)</f>
        <v>0</v>
      </c>
      <c r="P585" s="151">
        <v>0</v>
      </c>
      <c r="Q585" s="151">
        <f>ROUND(E585*P585,2)</f>
        <v>0</v>
      </c>
      <c r="R585" s="152" t="s">
        <v>1123</v>
      </c>
      <c r="S585" s="152" t="s">
        <v>234</v>
      </c>
      <c r="T585" s="152" t="s">
        <v>234</v>
      </c>
      <c r="U585" s="152">
        <v>0</v>
      </c>
      <c r="V585" s="152">
        <f>ROUND(E585*U585,2)</f>
        <v>0</v>
      </c>
      <c r="W585" s="152"/>
      <c r="X585" s="152" t="s">
        <v>435</v>
      </c>
      <c r="Y585" s="152" t="s">
        <v>236</v>
      </c>
      <c r="Z585" s="141"/>
      <c r="AA585" s="141"/>
      <c r="AB585" s="141"/>
      <c r="AC585" s="141"/>
      <c r="AD585" s="141"/>
      <c r="AE585" s="141"/>
      <c r="AF585" s="141"/>
      <c r="AG585" s="141" t="s">
        <v>436</v>
      </c>
      <c r="AH585" s="141"/>
      <c r="AI585" s="141"/>
      <c r="AJ585" s="141"/>
      <c r="AK585" s="141"/>
      <c r="AL585" s="141"/>
      <c r="AM585" s="141"/>
      <c r="AN585" s="141"/>
      <c r="AO585" s="141"/>
      <c r="AP585" s="141"/>
      <c r="AQ585" s="141"/>
      <c r="AR585" s="141"/>
      <c r="AS585" s="141"/>
      <c r="AT585" s="141"/>
      <c r="AU585" s="141"/>
      <c r="AV585" s="141"/>
      <c r="AW585" s="141"/>
      <c r="AX585" s="141"/>
      <c r="AY585" s="141"/>
      <c r="AZ585" s="141"/>
      <c r="BA585" s="141"/>
      <c r="BB585" s="141"/>
      <c r="BC585" s="141"/>
      <c r="BD585" s="141"/>
      <c r="BE585" s="141"/>
      <c r="BF585" s="141"/>
      <c r="BG585" s="141"/>
      <c r="BH585" s="141"/>
    </row>
    <row r="586" spans="1:60" outlineLevel="2" x14ac:dyDescent="0.2">
      <c r="A586" s="148"/>
      <c r="B586" s="149"/>
      <c r="C586" s="269" t="s">
        <v>485</v>
      </c>
      <c r="D586" s="270"/>
      <c r="E586" s="270"/>
      <c r="F586" s="270"/>
      <c r="G586" s="270"/>
      <c r="H586" s="152"/>
      <c r="I586" s="152"/>
      <c r="J586" s="152"/>
      <c r="K586" s="152"/>
      <c r="L586" s="152"/>
      <c r="M586" s="152"/>
      <c r="N586" s="151"/>
      <c r="O586" s="151"/>
      <c r="P586" s="151"/>
      <c r="Q586" s="151"/>
      <c r="R586" s="152"/>
      <c r="S586" s="152"/>
      <c r="T586" s="152"/>
      <c r="U586" s="152"/>
      <c r="V586" s="152"/>
      <c r="W586" s="152"/>
      <c r="X586" s="152"/>
      <c r="Y586" s="152"/>
      <c r="Z586" s="141"/>
      <c r="AA586" s="141"/>
      <c r="AB586" s="141"/>
      <c r="AC586" s="141"/>
      <c r="AD586" s="141"/>
      <c r="AE586" s="141"/>
      <c r="AF586" s="141"/>
      <c r="AG586" s="141" t="s">
        <v>239</v>
      </c>
      <c r="AH586" s="141"/>
      <c r="AI586" s="141"/>
      <c r="AJ586" s="141"/>
      <c r="AK586" s="141"/>
      <c r="AL586" s="141"/>
      <c r="AM586" s="141"/>
      <c r="AN586" s="141"/>
      <c r="AO586" s="141"/>
      <c r="AP586" s="141"/>
      <c r="AQ586" s="141"/>
      <c r="AR586" s="141"/>
      <c r="AS586" s="141"/>
      <c r="AT586" s="141"/>
      <c r="AU586" s="141"/>
      <c r="AV586" s="141"/>
      <c r="AW586" s="141"/>
      <c r="AX586" s="141"/>
      <c r="AY586" s="141"/>
      <c r="AZ586" s="141"/>
      <c r="BA586" s="141"/>
      <c r="BB586" s="141"/>
      <c r="BC586" s="141"/>
      <c r="BD586" s="141"/>
      <c r="BE586" s="141"/>
      <c r="BF586" s="141"/>
      <c r="BG586" s="141"/>
      <c r="BH586" s="141"/>
    </row>
    <row r="587" spans="1:60" x14ac:dyDescent="0.2">
      <c r="A587" s="157" t="s">
        <v>228</v>
      </c>
      <c r="B587" s="158" t="s">
        <v>178</v>
      </c>
      <c r="C587" s="180" t="s">
        <v>179</v>
      </c>
      <c r="D587" s="159"/>
      <c r="E587" s="160"/>
      <c r="F587" s="161"/>
      <c r="G587" s="161">
        <f>SUMIF(AG588:AG650,"&lt;&gt;NOR",G588:G650)</f>
        <v>0</v>
      </c>
      <c r="H587" s="161"/>
      <c r="I587" s="161">
        <f>SUM(I588:I650)</f>
        <v>0</v>
      </c>
      <c r="J587" s="161"/>
      <c r="K587" s="161">
        <f>SUM(K588:K650)</f>
        <v>0</v>
      </c>
      <c r="L587" s="161"/>
      <c r="M587" s="161">
        <f>SUM(M588:M650)</f>
        <v>0</v>
      </c>
      <c r="N587" s="160"/>
      <c r="O587" s="160">
        <f>SUM(O588:O650)</f>
        <v>250.96</v>
      </c>
      <c r="P587" s="160"/>
      <c r="Q587" s="160">
        <f>SUM(Q588:Q650)</f>
        <v>0</v>
      </c>
      <c r="R587" s="161"/>
      <c r="S587" s="161"/>
      <c r="T587" s="162"/>
      <c r="U587" s="156"/>
      <c r="V587" s="156">
        <f>SUM(V588:V650)</f>
        <v>20507.2</v>
      </c>
      <c r="W587" s="156"/>
      <c r="X587" s="156"/>
      <c r="Y587" s="156"/>
      <c r="AG587" t="s">
        <v>229</v>
      </c>
    </row>
    <row r="588" spans="1:60" outlineLevel="1" x14ac:dyDescent="0.2">
      <c r="A588" s="164">
        <v>86</v>
      </c>
      <c r="B588" s="165" t="s">
        <v>506</v>
      </c>
      <c r="C588" s="181" t="s">
        <v>507</v>
      </c>
      <c r="D588" s="166" t="s">
        <v>494</v>
      </c>
      <c r="E588" s="167">
        <v>139824</v>
      </c>
      <c r="F588" s="168"/>
      <c r="G588" s="169">
        <f>ROUND(E588*F588,2)</f>
        <v>0</v>
      </c>
      <c r="H588" s="168"/>
      <c r="I588" s="169">
        <f>ROUND(E588*H588,2)</f>
        <v>0</v>
      </c>
      <c r="J588" s="168"/>
      <c r="K588" s="169">
        <f>ROUND(E588*J588,2)</f>
        <v>0</v>
      </c>
      <c r="L588" s="169">
        <v>21</v>
      </c>
      <c r="M588" s="169">
        <f>G588*(1+L588/100)</f>
        <v>0</v>
      </c>
      <c r="N588" s="167">
        <v>5.0000000000000002E-5</v>
      </c>
      <c r="O588" s="167">
        <f>ROUND(E588*N588,2)</f>
        <v>6.99</v>
      </c>
      <c r="P588" s="167">
        <v>0</v>
      </c>
      <c r="Q588" s="167">
        <f>ROUND(E588*P588,2)</f>
        <v>0</v>
      </c>
      <c r="R588" s="169" t="s">
        <v>495</v>
      </c>
      <c r="S588" s="169" t="s">
        <v>234</v>
      </c>
      <c r="T588" s="170" t="s">
        <v>234</v>
      </c>
      <c r="U588" s="152">
        <v>0.1</v>
      </c>
      <c r="V588" s="152">
        <f>ROUND(E588*U588,2)</f>
        <v>13982.4</v>
      </c>
      <c r="W588" s="152"/>
      <c r="X588" s="152" t="s">
        <v>285</v>
      </c>
      <c r="Y588" s="152" t="s">
        <v>236</v>
      </c>
      <c r="Z588" s="141"/>
      <c r="AA588" s="141"/>
      <c r="AB588" s="141"/>
      <c r="AC588" s="141"/>
      <c r="AD588" s="141"/>
      <c r="AE588" s="141"/>
      <c r="AF588" s="141"/>
      <c r="AG588" s="141" t="s">
        <v>286</v>
      </c>
      <c r="AH588" s="141"/>
      <c r="AI588" s="141"/>
      <c r="AJ588" s="141"/>
      <c r="AK588" s="141"/>
      <c r="AL588" s="141"/>
      <c r="AM588" s="141"/>
      <c r="AN588" s="141"/>
      <c r="AO588" s="141"/>
      <c r="AP588" s="141"/>
      <c r="AQ588" s="141"/>
      <c r="AR588" s="141"/>
      <c r="AS588" s="141"/>
      <c r="AT588" s="141"/>
      <c r="AU588" s="141"/>
      <c r="AV588" s="141"/>
      <c r="AW588" s="141"/>
      <c r="AX588" s="141"/>
      <c r="AY588" s="141"/>
      <c r="AZ588" s="141"/>
      <c r="BA588" s="141"/>
      <c r="BB588" s="141"/>
      <c r="BC588" s="141"/>
      <c r="BD588" s="141"/>
      <c r="BE588" s="141"/>
      <c r="BF588" s="141"/>
      <c r="BG588" s="141"/>
      <c r="BH588" s="141"/>
    </row>
    <row r="589" spans="1:60" outlineLevel="2" x14ac:dyDescent="0.2">
      <c r="A589" s="148"/>
      <c r="B589" s="149"/>
      <c r="C589" s="182" t="s">
        <v>1550</v>
      </c>
      <c r="D589" s="154"/>
      <c r="E589" s="155"/>
      <c r="F589" s="152"/>
      <c r="G589" s="152"/>
      <c r="H589" s="152"/>
      <c r="I589" s="152"/>
      <c r="J589" s="152"/>
      <c r="K589" s="152"/>
      <c r="L589" s="152"/>
      <c r="M589" s="152"/>
      <c r="N589" s="151"/>
      <c r="O589" s="151"/>
      <c r="P589" s="151"/>
      <c r="Q589" s="151"/>
      <c r="R589" s="152"/>
      <c r="S589" s="152"/>
      <c r="T589" s="152"/>
      <c r="U589" s="152"/>
      <c r="V589" s="152"/>
      <c r="W589" s="152"/>
      <c r="X589" s="152"/>
      <c r="Y589" s="152"/>
      <c r="Z589" s="141"/>
      <c r="AA589" s="141"/>
      <c r="AB589" s="141"/>
      <c r="AC589" s="141"/>
      <c r="AD589" s="141"/>
      <c r="AE589" s="141"/>
      <c r="AF589" s="141"/>
      <c r="AG589" s="141" t="s">
        <v>241</v>
      </c>
      <c r="AH589" s="141">
        <v>0</v>
      </c>
      <c r="AI589" s="141"/>
      <c r="AJ589" s="141"/>
      <c r="AK589" s="141"/>
      <c r="AL589" s="141"/>
      <c r="AM589" s="141"/>
      <c r="AN589" s="141"/>
      <c r="AO589" s="141"/>
      <c r="AP589" s="141"/>
      <c r="AQ589" s="141"/>
      <c r="AR589" s="141"/>
      <c r="AS589" s="141"/>
      <c r="AT589" s="141"/>
      <c r="AU589" s="141"/>
      <c r="AV589" s="141"/>
      <c r="AW589" s="141"/>
      <c r="AX589" s="141"/>
      <c r="AY589" s="141"/>
      <c r="AZ589" s="141"/>
      <c r="BA589" s="141"/>
      <c r="BB589" s="141"/>
      <c r="BC589" s="141"/>
      <c r="BD589" s="141"/>
      <c r="BE589" s="141"/>
      <c r="BF589" s="141"/>
      <c r="BG589" s="141"/>
      <c r="BH589" s="141"/>
    </row>
    <row r="590" spans="1:60" outlineLevel="3" x14ac:dyDescent="0.2">
      <c r="A590" s="148"/>
      <c r="B590" s="149"/>
      <c r="C590" s="182" t="s">
        <v>1669</v>
      </c>
      <c r="D590" s="154"/>
      <c r="E590" s="155"/>
      <c r="F590" s="152"/>
      <c r="G590" s="152"/>
      <c r="H590" s="152"/>
      <c r="I590" s="152"/>
      <c r="J590" s="152"/>
      <c r="K590" s="152"/>
      <c r="L590" s="152"/>
      <c r="M590" s="152"/>
      <c r="N590" s="151"/>
      <c r="O590" s="151"/>
      <c r="P590" s="151"/>
      <c r="Q590" s="151"/>
      <c r="R590" s="152"/>
      <c r="S590" s="152"/>
      <c r="T590" s="152"/>
      <c r="U590" s="152"/>
      <c r="V590" s="152"/>
      <c r="W590" s="152"/>
      <c r="X590" s="152"/>
      <c r="Y590" s="152"/>
      <c r="Z590" s="141"/>
      <c r="AA590" s="141"/>
      <c r="AB590" s="141"/>
      <c r="AC590" s="141"/>
      <c r="AD590" s="141"/>
      <c r="AE590" s="141"/>
      <c r="AF590" s="141"/>
      <c r="AG590" s="141" t="s">
        <v>241</v>
      </c>
      <c r="AH590" s="141">
        <v>0</v>
      </c>
      <c r="AI590" s="141"/>
      <c r="AJ590" s="141"/>
      <c r="AK590" s="141"/>
      <c r="AL590" s="141"/>
      <c r="AM590" s="141"/>
      <c r="AN590" s="141"/>
      <c r="AO590" s="141"/>
      <c r="AP590" s="141"/>
      <c r="AQ590" s="141"/>
      <c r="AR590" s="141"/>
      <c r="AS590" s="141"/>
      <c r="AT590" s="141"/>
      <c r="AU590" s="141"/>
      <c r="AV590" s="141"/>
      <c r="AW590" s="141"/>
      <c r="AX590" s="141"/>
      <c r="AY590" s="141"/>
      <c r="AZ590" s="141"/>
      <c r="BA590" s="141"/>
      <c r="BB590" s="141"/>
      <c r="BC590" s="141"/>
      <c r="BD590" s="141"/>
      <c r="BE590" s="141"/>
      <c r="BF590" s="141"/>
      <c r="BG590" s="141"/>
      <c r="BH590" s="141"/>
    </row>
    <row r="591" spans="1:60" outlineLevel="3" x14ac:dyDescent="0.2">
      <c r="A591" s="148"/>
      <c r="B591" s="149"/>
      <c r="C591" s="182" t="s">
        <v>1670</v>
      </c>
      <c r="D591" s="154"/>
      <c r="E591" s="155">
        <v>9600</v>
      </c>
      <c r="F591" s="152"/>
      <c r="G591" s="152"/>
      <c r="H591" s="152"/>
      <c r="I591" s="152"/>
      <c r="J591" s="152"/>
      <c r="K591" s="152"/>
      <c r="L591" s="152"/>
      <c r="M591" s="152"/>
      <c r="N591" s="151"/>
      <c r="O591" s="151"/>
      <c r="P591" s="151"/>
      <c r="Q591" s="151"/>
      <c r="R591" s="152"/>
      <c r="S591" s="152"/>
      <c r="T591" s="152"/>
      <c r="U591" s="152"/>
      <c r="V591" s="152"/>
      <c r="W591" s="152"/>
      <c r="X591" s="152"/>
      <c r="Y591" s="152"/>
      <c r="Z591" s="141"/>
      <c r="AA591" s="141"/>
      <c r="AB591" s="141"/>
      <c r="AC591" s="141"/>
      <c r="AD591" s="141"/>
      <c r="AE591" s="141"/>
      <c r="AF591" s="141"/>
      <c r="AG591" s="141" t="s">
        <v>241</v>
      </c>
      <c r="AH591" s="141">
        <v>0</v>
      </c>
      <c r="AI591" s="141"/>
      <c r="AJ591" s="141"/>
      <c r="AK591" s="141"/>
      <c r="AL591" s="141"/>
      <c r="AM591" s="141"/>
      <c r="AN591" s="141"/>
      <c r="AO591" s="141"/>
      <c r="AP591" s="141"/>
      <c r="AQ591" s="141"/>
      <c r="AR591" s="141"/>
      <c r="AS591" s="141"/>
      <c r="AT591" s="141"/>
      <c r="AU591" s="141"/>
      <c r="AV591" s="141"/>
      <c r="AW591" s="141"/>
      <c r="AX591" s="141"/>
      <c r="AY591" s="141"/>
      <c r="AZ591" s="141"/>
      <c r="BA591" s="141"/>
      <c r="BB591" s="141"/>
      <c r="BC591" s="141"/>
      <c r="BD591" s="141"/>
      <c r="BE591" s="141"/>
      <c r="BF591" s="141"/>
      <c r="BG591" s="141"/>
      <c r="BH591" s="141"/>
    </row>
    <row r="592" spans="1:60" outlineLevel="3" x14ac:dyDescent="0.2">
      <c r="A592" s="148"/>
      <c r="B592" s="149"/>
      <c r="C592" s="182" t="s">
        <v>1671</v>
      </c>
      <c r="D592" s="154"/>
      <c r="E592" s="155">
        <v>1290</v>
      </c>
      <c r="F592" s="152"/>
      <c r="G592" s="152"/>
      <c r="H592" s="152"/>
      <c r="I592" s="152"/>
      <c r="J592" s="152"/>
      <c r="K592" s="152"/>
      <c r="L592" s="152"/>
      <c r="M592" s="152"/>
      <c r="N592" s="151"/>
      <c r="O592" s="151"/>
      <c r="P592" s="151"/>
      <c r="Q592" s="151"/>
      <c r="R592" s="152"/>
      <c r="S592" s="152"/>
      <c r="T592" s="152"/>
      <c r="U592" s="152"/>
      <c r="V592" s="152"/>
      <c r="W592" s="152"/>
      <c r="X592" s="152"/>
      <c r="Y592" s="152"/>
      <c r="Z592" s="141"/>
      <c r="AA592" s="141"/>
      <c r="AB592" s="141"/>
      <c r="AC592" s="141"/>
      <c r="AD592" s="141"/>
      <c r="AE592" s="141"/>
      <c r="AF592" s="141"/>
      <c r="AG592" s="141" t="s">
        <v>241</v>
      </c>
      <c r="AH592" s="141">
        <v>0</v>
      </c>
      <c r="AI592" s="141"/>
      <c r="AJ592" s="141"/>
      <c r="AK592" s="141"/>
      <c r="AL592" s="141"/>
      <c r="AM592" s="141"/>
      <c r="AN592" s="141"/>
      <c r="AO592" s="141"/>
      <c r="AP592" s="141"/>
      <c r="AQ592" s="141"/>
      <c r="AR592" s="141"/>
      <c r="AS592" s="141"/>
      <c r="AT592" s="141"/>
      <c r="AU592" s="141"/>
      <c r="AV592" s="141"/>
      <c r="AW592" s="141"/>
      <c r="AX592" s="141"/>
      <c r="AY592" s="141"/>
      <c r="AZ592" s="141"/>
      <c r="BA592" s="141"/>
      <c r="BB592" s="141"/>
      <c r="BC592" s="141"/>
      <c r="BD592" s="141"/>
      <c r="BE592" s="141"/>
      <c r="BF592" s="141"/>
      <c r="BG592" s="141"/>
      <c r="BH592" s="141"/>
    </row>
    <row r="593" spans="1:60" outlineLevel="3" x14ac:dyDescent="0.2">
      <c r="A593" s="148"/>
      <c r="B593" s="149"/>
      <c r="C593" s="182" t="s">
        <v>1672</v>
      </c>
      <c r="D593" s="154"/>
      <c r="E593" s="155">
        <v>1250</v>
      </c>
      <c r="F593" s="152"/>
      <c r="G593" s="152"/>
      <c r="H593" s="152"/>
      <c r="I593" s="152"/>
      <c r="J593" s="152"/>
      <c r="K593" s="152"/>
      <c r="L593" s="152"/>
      <c r="M593" s="152"/>
      <c r="N593" s="151"/>
      <c r="O593" s="151"/>
      <c r="P593" s="151"/>
      <c r="Q593" s="151"/>
      <c r="R593" s="152"/>
      <c r="S593" s="152"/>
      <c r="T593" s="152"/>
      <c r="U593" s="152"/>
      <c r="V593" s="152"/>
      <c r="W593" s="152"/>
      <c r="X593" s="152"/>
      <c r="Y593" s="152"/>
      <c r="Z593" s="141"/>
      <c r="AA593" s="141"/>
      <c r="AB593" s="141"/>
      <c r="AC593" s="141"/>
      <c r="AD593" s="141"/>
      <c r="AE593" s="141"/>
      <c r="AF593" s="141"/>
      <c r="AG593" s="141" t="s">
        <v>241</v>
      </c>
      <c r="AH593" s="141">
        <v>0</v>
      </c>
      <c r="AI593" s="141"/>
      <c r="AJ593" s="141"/>
      <c r="AK593" s="141"/>
      <c r="AL593" s="141"/>
      <c r="AM593" s="141"/>
      <c r="AN593" s="141"/>
      <c r="AO593" s="141"/>
      <c r="AP593" s="141"/>
      <c r="AQ593" s="141"/>
      <c r="AR593" s="141"/>
      <c r="AS593" s="141"/>
      <c r="AT593" s="141"/>
      <c r="AU593" s="141"/>
      <c r="AV593" s="141"/>
      <c r="AW593" s="141"/>
      <c r="AX593" s="141"/>
      <c r="AY593" s="141"/>
      <c r="AZ593" s="141"/>
      <c r="BA593" s="141"/>
      <c r="BB593" s="141"/>
      <c r="BC593" s="141"/>
      <c r="BD593" s="141"/>
      <c r="BE593" s="141"/>
      <c r="BF593" s="141"/>
      <c r="BG593" s="141"/>
      <c r="BH593" s="141"/>
    </row>
    <row r="594" spans="1:60" outlineLevel="3" x14ac:dyDescent="0.2">
      <c r="A594" s="148"/>
      <c r="B594" s="149"/>
      <c r="C594" s="182" t="s">
        <v>1673</v>
      </c>
      <c r="D594" s="154"/>
      <c r="E594" s="155">
        <v>1925</v>
      </c>
      <c r="F594" s="152"/>
      <c r="G594" s="152"/>
      <c r="H594" s="152"/>
      <c r="I594" s="152"/>
      <c r="J594" s="152"/>
      <c r="K594" s="152"/>
      <c r="L594" s="152"/>
      <c r="M594" s="152"/>
      <c r="N594" s="151"/>
      <c r="O594" s="151"/>
      <c r="P594" s="151"/>
      <c r="Q594" s="151"/>
      <c r="R594" s="152"/>
      <c r="S594" s="152"/>
      <c r="T594" s="152"/>
      <c r="U594" s="152"/>
      <c r="V594" s="152"/>
      <c r="W594" s="152"/>
      <c r="X594" s="152"/>
      <c r="Y594" s="152"/>
      <c r="Z594" s="141"/>
      <c r="AA594" s="141"/>
      <c r="AB594" s="141"/>
      <c r="AC594" s="141"/>
      <c r="AD594" s="141"/>
      <c r="AE594" s="141"/>
      <c r="AF594" s="141"/>
      <c r="AG594" s="141" t="s">
        <v>241</v>
      </c>
      <c r="AH594" s="141">
        <v>0</v>
      </c>
      <c r="AI594" s="141"/>
      <c r="AJ594" s="141"/>
      <c r="AK594" s="141"/>
      <c r="AL594" s="141"/>
      <c r="AM594" s="141"/>
      <c r="AN594" s="141"/>
      <c r="AO594" s="141"/>
      <c r="AP594" s="141"/>
      <c r="AQ594" s="141"/>
      <c r="AR594" s="141"/>
      <c r="AS594" s="141"/>
      <c r="AT594" s="141"/>
      <c r="AU594" s="141"/>
      <c r="AV594" s="141"/>
      <c r="AW594" s="141"/>
      <c r="AX594" s="141"/>
      <c r="AY594" s="141"/>
      <c r="AZ594" s="141"/>
      <c r="BA594" s="141"/>
      <c r="BB594" s="141"/>
      <c r="BC594" s="141"/>
      <c r="BD594" s="141"/>
      <c r="BE594" s="141"/>
      <c r="BF594" s="141"/>
      <c r="BG594" s="141"/>
      <c r="BH594" s="141"/>
    </row>
    <row r="595" spans="1:60" outlineLevel="3" x14ac:dyDescent="0.2">
      <c r="A595" s="148"/>
      <c r="B595" s="149"/>
      <c r="C595" s="182" t="s">
        <v>1674</v>
      </c>
      <c r="D595" s="154"/>
      <c r="E595" s="155">
        <v>2220</v>
      </c>
      <c r="F595" s="152"/>
      <c r="G595" s="152"/>
      <c r="H595" s="152"/>
      <c r="I595" s="152"/>
      <c r="J595" s="152"/>
      <c r="K595" s="152"/>
      <c r="L595" s="152"/>
      <c r="M595" s="152"/>
      <c r="N595" s="151"/>
      <c r="O595" s="151"/>
      <c r="P595" s="151"/>
      <c r="Q595" s="151"/>
      <c r="R595" s="152"/>
      <c r="S595" s="152"/>
      <c r="T595" s="152"/>
      <c r="U595" s="152"/>
      <c r="V595" s="152"/>
      <c r="W595" s="152"/>
      <c r="X595" s="152"/>
      <c r="Y595" s="152"/>
      <c r="Z595" s="141"/>
      <c r="AA595" s="141"/>
      <c r="AB595" s="141"/>
      <c r="AC595" s="141"/>
      <c r="AD595" s="141"/>
      <c r="AE595" s="141"/>
      <c r="AF595" s="141"/>
      <c r="AG595" s="141" t="s">
        <v>241</v>
      </c>
      <c r="AH595" s="141">
        <v>0</v>
      </c>
      <c r="AI595" s="141"/>
      <c r="AJ595" s="141"/>
      <c r="AK595" s="141"/>
      <c r="AL595" s="141"/>
      <c r="AM595" s="141"/>
      <c r="AN595" s="141"/>
      <c r="AO595" s="141"/>
      <c r="AP595" s="141"/>
      <c r="AQ595" s="141"/>
      <c r="AR595" s="141"/>
      <c r="AS595" s="141"/>
      <c r="AT595" s="141"/>
      <c r="AU595" s="141"/>
      <c r="AV595" s="141"/>
      <c r="AW595" s="141"/>
      <c r="AX595" s="141"/>
      <c r="AY595" s="141"/>
      <c r="AZ595" s="141"/>
      <c r="BA595" s="141"/>
      <c r="BB595" s="141"/>
      <c r="BC595" s="141"/>
      <c r="BD595" s="141"/>
      <c r="BE595" s="141"/>
      <c r="BF595" s="141"/>
      <c r="BG595" s="141"/>
      <c r="BH595" s="141"/>
    </row>
    <row r="596" spans="1:60" outlineLevel="3" x14ac:dyDescent="0.2">
      <c r="A596" s="148"/>
      <c r="B596" s="149"/>
      <c r="C596" s="182" t="s">
        <v>1675</v>
      </c>
      <c r="D596" s="154"/>
      <c r="E596" s="155">
        <v>3080</v>
      </c>
      <c r="F596" s="152"/>
      <c r="G596" s="152"/>
      <c r="H596" s="152"/>
      <c r="I596" s="152"/>
      <c r="J596" s="152"/>
      <c r="K596" s="152"/>
      <c r="L596" s="152"/>
      <c r="M596" s="152"/>
      <c r="N596" s="151"/>
      <c r="O596" s="151"/>
      <c r="P596" s="151"/>
      <c r="Q596" s="151"/>
      <c r="R596" s="152"/>
      <c r="S596" s="152"/>
      <c r="T596" s="152"/>
      <c r="U596" s="152"/>
      <c r="V596" s="152"/>
      <c r="W596" s="152"/>
      <c r="X596" s="152"/>
      <c r="Y596" s="152"/>
      <c r="Z596" s="141"/>
      <c r="AA596" s="141"/>
      <c r="AB596" s="141"/>
      <c r="AC596" s="141"/>
      <c r="AD596" s="141"/>
      <c r="AE596" s="141"/>
      <c r="AF596" s="141"/>
      <c r="AG596" s="141" t="s">
        <v>241</v>
      </c>
      <c r="AH596" s="141">
        <v>0</v>
      </c>
      <c r="AI596" s="141"/>
      <c r="AJ596" s="141"/>
      <c r="AK596" s="141"/>
      <c r="AL596" s="141"/>
      <c r="AM596" s="141"/>
      <c r="AN596" s="141"/>
      <c r="AO596" s="141"/>
      <c r="AP596" s="141"/>
      <c r="AQ596" s="141"/>
      <c r="AR596" s="141"/>
      <c r="AS596" s="141"/>
      <c r="AT596" s="141"/>
      <c r="AU596" s="141"/>
      <c r="AV596" s="141"/>
      <c r="AW596" s="141"/>
      <c r="AX596" s="141"/>
      <c r="AY596" s="141"/>
      <c r="AZ596" s="141"/>
      <c r="BA596" s="141"/>
      <c r="BB596" s="141"/>
      <c r="BC596" s="141"/>
      <c r="BD596" s="141"/>
      <c r="BE596" s="141"/>
      <c r="BF596" s="141"/>
      <c r="BG596" s="141"/>
      <c r="BH596" s="141"/>
    </row>
    <row r="597" spans="1:60" outlineLevel="3" x14ac:dyDescent="0.2">
      <c r="A597" s="148"/>
      <c r="B597" s="149"/>
      <c r="C597" s="182" t="s">
        <v>1676</v>
      </c>
      <c r="D597" s="154"/>
      <c r="E597" s="155">
        <v>40</v>
      </c>
      <c r="F597" s="152"/>
      <c r="G597" s="152"/>
      <c r="H597" s="152"/>
      <c r="I597" s="152"/>
      <c r="J597" s="152"/>
      <c r="K597" s="152"/>
      <c r="L597" s="152"/>
      <c r="M597" s="152"/>
      <c r="N597" s="151"/>
      <c r="O597" s="151"/>
      <c r="P597" s="151"/>
      <c r="Q597" s="151"/>
      <c r="R597" s="152"/>
      <c r="S597" s="152"/>
      <c r="T597" s="152"/>
      <c r="U597" s="152"/>
      <c r="V597" s="152"/>
      <c r="W597" s="152"/>
      <c r="X597" s="152"/>
      <c r="Y597" s="152"/>
      <c r="Z597" s="141"/>
      <c r="AA597" s="141"/>
      <c r="AB597" s="141"/>
      <c r="AC597" s="141"/>
      <c r="AD597" s="141"/>
      <c r="AE597" s="141"/>
      <c r="AF597" s="141"/>
      <c r="AG597" s="141" t="s">
        <v>241</v>
      </c>
      <c r="AH597" s="141">
        <v>0</v>
      </c>
      <c r="AI597" s="141"/>
      <c r="AJ597" s="141"/>
      <c r="AK597" s="141"/>
      <c r="AL597" s="141"/>
      <c r="AM597" s="141"/>
      <c r="AN597" s="141"/>
      <c r="AO597" s="141"/>
      <c r="AP597" s="141"/>
      <c r="AQ597" s="141"/>
      <c r="AR597" s="141"/>
      <c r="AS597" s="141"/>
      <c r="AT597" s="141"/>
      <c r="AU597" s="141"/>
      <c r="AV597" s="141"/>
      <c r="AW597" s="141"/>
      <c r="AX597" s="141"/>
      <c r="AY597" s="141"/>
      <c r="AZ597" s="141"/>
      <c r="BA597" s="141"/>
      <c r="BB597" s="141"/>
      <c r="BC597" s="141"/>
      <c r="BD597" s="141"/>
      <c r="BE597" s="141"/>
      <c r="BF597" s="141"/>
      <c r="BG597" s="141"/>
      <c r="BH597" s="141"/>
    </row>
    <row r="598" spans="1:60" ht="22.5" outlineLevel="3" x14ac:dyDescent="0.2">
      <c r="A598" s="148"/>
      <c r="B598" s="149"/>
      <c r="C598" s="182" t="s">
        <v>1677</v>
      </c>
      <c r="D598" s="154"/>
      <c r="E598" s="155">
        <v>2310</v>
      </c>
      <c r="F598" s="152"/>
      <c r="G598" s="152"/>
      <c r="H598" s="152"/>
      <c r="I598" s="152"/>
      <c r="J598" s="152"/>
      <c r="K598" s="152"/>
      <c r="L598" s="152"/>
      <c r="M598" s="152"/>
      <c r="N598" s="151"/>
      <c r="O598" s="151"/>
      <c r="P598" s="151"/>
      <c r="Q598" s="151"/>
      <c r="R598" s="152"/>
      <c r="S598" s="152"/>
      <c r="T598" s="152"/>
      <c r="U598" s="152"/>
      <c r="V598" s="152"/>
      <c r="W598" s="152"/>
      <c r="X598" s="152"/>
      <c r="Y598" s="152"/>
      <c r="Z598" s="141"/>
      <c r="AA598" s="141"/>
      <c r="AB598" s="141"/>
      <c r="AC598" s="141"/>
      <c r="AD598" s="141"/>
      <c r="AE598" s="141"/>
      <c r="AF598" s="141"/>
      <c r="AG598" s="141" t="s">
        <v>241</v>
      </c>
      <c r="AH598" s="141">
        <v>0</v>
      </c>
      <c r="AI598" s="141"/>
      <c r="AJ598" s="141"/>
      <c r="AK598" s="141"/>
      <c r="AL598" s="141"/>
      <c r="AM598" s="141"/>
      <c r="AN598" s="141"/>
      <c r="AO598" s="141"/>
      <c r="AP598" s="141"/>
      <c r="AQ598" s="141"/>
      <c r="AR598" s="141"/>
      <c r="AS598" s="141"/>
      <c r="AT598" s="141"/>
      <c r="AU598" s="141"/>
      <c r="AV598" s="141"/>
      <c r="AW598" s="141"/>
      <c r="AX598" s="141"/>
      <c r="AY598" s="141"/>
      <c r="AZ598" s="141"/>
      <c r="BA598" s="141"/>
      <c r="BB598" s="141"/>
      <c r="BC598" s="141"/>
      <c r="BD598" s="141"/>
      <c r="BE598" s="141"/>
      <c r="BF598" s="141"/>
      <c r="BG598" s="141"/>
      <c r="BH598" s="141"/>
    </row>
    <row r="599" spans="1:60" outlineLevel="3" x14ac:dyDescent="0.2">
      <c r="A599" s="148"/>
      <c r="B599" s="149"/>
      <c r="C599" s="182" t="s">
        <v>1678</v>
      </c>
      <c r="D599" s="154"/>
      <c r="E599" s="155">
        <v>840</v>
      </c>
      <c r="F599" s="152"/>
      <c r="G599" s="152"/>
      <c r="H599" s="152"/>
      <c r="I599" s="152"/>
      <c r="J599" s="152"/>
      <c r="K599" s="152"/>
      <c r="L599" s="152"/>
      <c r="M599" s="152"/>
      <c r="N599" s="151"/>
      <c r="O599" s="151"/>
      <c r="P599" s="151"/>
      <c r="Q599" s="151"/>
      <c r="R599" s="152"/>
      <c r="S599" s="152"/>
      <c r="T599" s="152"/>
      <c r="U599" s="152"/>
      <c r="V599" s="152"/>
      <c r="W599" s="152"/>
      <c r="X599" s="152"/>
      <c r="Y599" s="152"/>
      <c r="Z599" s="141"/>
      <c r="AA599" s="141"/>
      <c r="AB599" s="141"/>
      <c r="AC599" s="141"/>
      <c r="AD599" s="141"/>
      <c r="AE599" s="141"/>
      <c r="AF599" s="141"/>
      <c r="AG599" s="141" t="s">
        <v>241</v>
      </c>
      <c r="AH599" s="141">
        <v>0</v>
      </c>
      <c r="AI599" s="141"/>
      <c r="AJ599" s="141"/>
      <c r="AK599" s="141"/>
      <c r="AL599" s="141"/>
      <c r="AM599" s="141"/>
      <c r="AN599" s="141"/>
      <c r="AO599" s="141"/>
      <c r="AP599" s="141"/>
      <c r="AQ599" s="141"/>
      <c r="AR599" s="141"/>
      <c r="AS599" s="141"/>
      <c r="AT599" s="141"/>
      <c r="AU599" s="141"/>
      <c r="AV599" s="141"/>
      <c r="AW599" s="141"/>
      <c r="AX599" s="141"/>
      <c r="AY599" s="141"/>
      <c r="AZ599" s="141"/>
      <c r="BA599" s="141"/>
      <c r="BB599" s="141"/>
      <c r="BC599" s="141"/>
      <c r="BD599" s="141"/>
      <c r="BE599" s="141"/>
      <c r="BF599" s="141"/>
      <c r="BG599" s="141"/>
      <c r="BH599" s="141"/>
    </row>
    <row r="600" spans="1:60" outlineLevel="3" x14ac:dyDescent="0.2">
      <c r="A600" s="148"/>
      <c r="B600" s="149"/>
      <c r="C600" s="190" t="s">
        <v>1325</v>
      </c>
      <c r="D600" s="188"/>
      <c r="E600" s="189">
        <v>22555</v>
      </c>
      <c r="F600" s="152"/>
      <c r="G600" s="152"/>
      <c r="H600" s="152"/>
      <c r="I600" s="152"/>
      <c r="J600" s="152"/>
      <c r="K600" s="152"/>
      <c r="L600" s="152"/>
      <c r="M600" s="152"/>
      <c r="N600" s="151"/>
      <c r="O600" s="151"/>
      <c r="P600" s="151"/>
      <c r="Q600" s="151"/>
      <c r="R600" s="152"/>
      <c r="S600" s="152"/>
      <c r="T600" s="152"/>
      <c r="U600" s="152"/>
      <c r="V600" s="152"/>
      <c r="W600" s="152"/>
      <c r="X600" s="152"/>
      <c r="Y600" s="152"/>
      <c r="Z600" s="141"/>
      <c r="AA600" s="141"/>
      <c r="AB600" s="141"/>
      <c r="AC600" s="141"/>
      <c r="AD600" s="141"/>
      <c r="AE600" s="141"/>
      <c r="AF600" s="141"/>
      <c r="AG600" s="141" t="s">
        <v>241</v>
      </c>
      <c r="AH600" s="141">
        <v>1</v>
      </c>
      <c r="AI600" s="141"/>
      <c r="AJ600" s="141"/>
      <c r="AK600" s="141"/>
      <c r="AL600" s="141"/>
      <c r="AM600" s="141"/>
      <c r="AN600" s="141"/>
      <c r="AO600" s="141"/>
      <c r="AP600" s="141"/>
      <c r="AQ600" s="141"/>
      <c r="AR600" s="141"/>
      <c r="AS600" s="141"/>
      <c r="AT600" s="141"/>
      <c r="AU600" s="141"/>
      <c r="AV600" s="141"/>
      <c r="AW600" s="141"/>
      <c r="AX600" s="141"/>
      <c r="AY600" s="141"/>
      <c r="AZ600" s="141"/>
      <c r="BA600" s="141"/>
      <c r="BB600" s="141"/>
      <c r="BC600" s="141"/>
      <c r="BD600" s="141"/>
      <c r="BE600" s="141"/>
      <c r="BF600" s="141"/>
      <c r="BG600" s="141"/>
      <c r="BH600" s="141"/>
    </row>
    <row r="601" spans="1:60" outlineLevel="3" x14ac:dyDescent="0.2">
      <c r="A601" s="148"/>
      <c r="B601" s="149"/>
      <c r="C601" s="182" t="s">
        <v>1679</v>
      </c>
      <c r="D601" s="154"/>
      <c r="E601" s="155"/>
      <c r="F601" s="152"/>
      <c r="G601" s="152"/>
      <c r="H601" s="152"/>
      <c r="I601" s="152"/>
      <c r="J601" s="152"/>
      <c r="K601" s="152"/>
      <c r="L601" s="152"/>
      <c r="M601" s="152"/>
      <c r="N601" s="151"/>
      <c r="O601" s="151"/>
      <c r="P601" s="151"/>
      <c r="Q601" s="151"/>
      <c r="R601" s="152"/>
      <c r="S601" s="152"/>
      <c r="T601" s="152"/>
      <c r="U601" s="152"/>
      <c r="V601" s="152"/>
      <c r="W601" s="152"/>
      <c r="X601" s="152"/>
      <c r="Y601" s="152"/>
      <c r="Z601" s="141"/>
      <c r="AA601" s="141"/>
      <c r="AB601" s="141"/>
      <c r="AC601" s="141"/>
      <c r="AD601" s="141"/>
      <c r="AE601" s="141"/>
      <c r="AF601" s="141"/>
      <c r="AG601" s="141" t="s">
        <v>241</v>
      </c>
      <c r="AH601" s="141">
        <v>0</v>
      </c>
      <c r="AI601" s="141"/>
      <c r="AJ601" s="141"/>
      <c r="AK601" s="141"/>
      <c r="AL601" s="141"/>
      <c r="AM601" s="141"/>
      <c r="AN601" s="141"/>
      <c r="AO601" s="141"/>
      <c r="AP601" s="141"/>
      <c r="AQ601" s="141"/>
      <c r="AR601" s="141"/>
      <c r="AS601" s="141"/>
      <c r="AT601" s="141"/>
      <c r="AU601" s="141"/>
      <c r="AV601" s="141"/>
      <c r="AW601" s="141"/>
      <c r="AX601" s="141"/>
      <c r="AY601" s="141"/>
      <c r="AZ601" s="141"/>
      <c r="BA601" s="141"/>
      <c r="BB601" s="141"/>
      <c r="BC601" s="141"/>
      <c r="BD601" s="141"/>
      <c r="BE601" s="141"/>
      <c r="BF601" s="141"/>
      <c r="BG601" s="141"/>
      <c r="BH601" s="141"/>
    </row>
    <row r="602" spans="1:60" outlineLevel="3" x14ac:dyDescent="0.2">
      <c r="A602" s="148"/>
      <c r="B602" s="149"/>
      <c r="C602" s="182" t="s">
        <v>1680</v>
      </c>
      <c r="D602" s="154"/>
      <c r="E602" s="155">
        <v>41550</v>
      </c>
      <c r="F602" s="152"/>
      <c r="G602" s="152"/>
      <c r="H602" s="152"/>
      <c r="I602" s="152"/>
      <c r="J602" s="152"/>
      <c r="K602" s="152"/>
      <c r="L602" s="152"/>
      <c r="M602" s="152"/>
      <c r="N602" s="151"/>
      <c r="O602" s="151"/>
      <c r="P602" s="151"/>
      <c r="Q602" s="151"/>
      <c r="R602" s="152"/>
      <c r="S602" s="152"/>
      <c r="T602" s="152"/>
      <c r="U602" s="152"/>
      <c r="V602" s="152"/>
      <c r="W602" s="152"/>
      <c r="X602" s="152"/>
      <c r="Y602" s="152"/>
      <c r="Z602" s="141"/>
      <c r="AA602" s="141"/>
      <c r="AB602" s="141"/>
      <c r="AC602" s="141"/>
      <c r="AD602" s="141"/>
      <c r="AE602" s="141"/>
      <c r="AF602" s="141"/>
      <c r="AG602" s="141" t="s">
        <v>241</v>
      </c>
      <c r="AH602" s="141">
        <v>0</v>
      </c>
      <c r="AI602" s="141"/>
      <c r="AJ602" s="141"/>
      <c r="AK602" s="141"/>
      <c r="AL602" s="141"/>
      <c r="AM602" s="141"/>
      <c r="AN602" s="141"/>
      <c r="AO602" s="141"/>
      <c r="AP602" s="141"/>
      <c r="AQ602" s="141"/>
      <c r="AR602" s="141"/>
      <c r="AS602" s="141"/>
      <c r="AT602" s="141"/>
      <c r="AU602" s="141"/>
      <c r="AV602" s="141"/>
      <c r="AW602" s="141"/>
      <c r="AX602" s="141"/>
      <c r="AY602" s="141"/>
      <c r="AZ602" s="141"/>
      <c r="BA602" s="141"/>
      <c r="BB602" s="141"/>
      <c r="BC602" s="141"/>
      <c r="BD602" s="141"/>
      <c r="BE602" s="141"/>
      <c r="BF602" s="141"/>
      <c r="BG602" s="141"/>
      <c r="BH602" s="141"/>
    </row>
    <row r="603" spans="1:60" outlineLevel="3" x14ac:dyDescent="0.2">
      <c r="A603" s="148"/>
      <c r="B603" s="149"/>
      <c r="C603" s="182" t="s">
        <v>1681</v>
      </c>
      <c r="D603" s="154"/>
      <c r="E603" s="155">
        <v>64080</v>
      </c>
      <c r="F603" s="152"/>
      <c r="G603" s="152"/>
      <c r="H603" s="152"/>
      <c r="I603" s="152"/>
      <c r="J603" s="152"/>
      <c r="K603" s="152"/>
      <c r="L603" s="152"/>
      <c r="M603" s="152"/>
      <c r="N603" s="151"/>
      <c r="O603" s="151"/>
      <c r="P603" s="151"/>
      <c r="Q603" s="151"/>
      <c r="R603" s="152"/>
      <c r="S603" s="152"/>
      <c r="T603" s="152"/>
      <c r="U603" s="152"/>
      <c r="V603" s="152"/>
      <c r="W603" s="152"/>
      <c r="X603" s="152"/>
      <c r="Y603" s="152"/>
      <c r="Z603" s="141"/>
      <c r="AA603" s="141"/>
      <c r="AB603" s="141"/>
      <c r="AC603" s="141"/>
      <c r="AD603" s="141"/>
      <c r="AE603" s="141"/>
      <c r="AF603" s="141"/>
      <c r="AG603" s="141" t="s">
        <v>241</v>
      </c>
      <c r="AH603" s="141">
        <v>0</v>
      </c>
      <c r="AI603" s="141"/>
      <c r="AJ603" s="141"/>
      <c r="AK603" s="141"/>
      <c r="AL603" s="141"/>
      <c r="AM603" s="141"/>
      <c r="AN603" s="141"/>
      <c r="AO603" s="141"/>
      <c r="AP603" s="141"/>
      <c r="AQ603" s="141"/>
      <c r="AR603" s="141"/>
      <c r="AS603" s="141"/>
      <c r="AT603" s="141"/>
      <c r="AU603" s="141"/>
      <c r="AV603" s="141"/>
      <c r="AW603" s="141"/>
      <c r="AX603" s="141"/>
      <c r="AY603" s="141"/>
      <c r="AZ603" s="141"/>
      <c r="BA603" s="141"/>
      <c r="BB603" s="141"/>
      <c r="BC603" s="141"/>
      <c r="BD603" s="141"/>
      <c r="BE603" s="141"/>
      <c r="BF603" s="141"/>
      <c r="BG603" s="141"/>
      <c r="BH603" s="141"/>
    </row>
    <row r="604" spans="1:60" outlineLevel="3" x14ac:dyDescent="0.2">
      <c r="A604" s="148"/>
      <c r="B604" s="149"/>
      <c r="C604" s="190" t="s">
        <v>1325</v>
      </c>
      <c r="D604" s="188"/>
      <c r="E604" s="189">
        <v>105630</v>
      </c>
      <c r="F604" s="152"/>
      <c r="G604" s="152"/>
      <c r="H604" s="152"/>
      <c r="I604" s="152"/>
      <c r="J604" s="152"/>
      <c r="K604" s="152"/>
      <c r="L604" s="152"/>
      <c r="M604" s="152"/>
      <c r="N604" s="151"/>
      <c r="O604" s="151"/>
      <c r="P604" s="151"/>
      <c r="Q604" s="151"/>
      <c r="R604" s="152"/>
      <c r="S604" s="152"/>
      <c r="T604" s="152"/>
      <c r="U604" s="152"/>
      <c r="V604" s="152"/>
      <c r="W604" s="152"/>
      <c r="X604" s="152"/>
      <c r="Y604" s="152"/>
      <c r="Z604" s="141"/>
      <c r="AA604" s="141"/>
      <c r="AB604" s="141"/>
      <c r="AC604" s="141"/>
      <c r="AD604" s="141"/>
      <c r="AE604" s="141"/>
      <c r="AF604" s="141"/>
      <c r="AG604" s="141" t="s">
        <v>241</v>
      </c>
      <c r="AH604" s="141">
        <v>1</v>
      </c>
      <c r="AI604" s="141"/>
      <c r="AJ604" s="141"/>
      <c r="AK604" s="141"/>
      <c r="AL604" s="141"/>
      <c r="AM604" s="141"/>
      <c r="AN604" s="141"/>
      <c r="AO604" s="141"/>
      <c r="AP604" s="141"/>
      <c r="AQ604" s="141"/>
      <c r="AR604" s="141"/>
      <c r="AS604" s="141"/>
      <c r="AT604" s="141"/>
      <c r="AU604" s="141"/>
      <c r="AV604" s="141"/>
      <c r="AW604" s="141"/>
      <c r="AX604" s="141"/>
      <c r="AY604" s="141"/>
      <c r="AZ604" s="141"/>
      <c r="BA604" s="141"/>
      <c r="BB604" s="141"/>
      <c r="BC604" s="141"/>
      <c r="BD604" s="141"/>
      <c r="BE604" s="141"/>
      <c r="BF604" s="141"/>
      <c r="BG604" s="141"/>
      <c r="BH604" s="141"/>
    </row>
    <row r="605" spans="1:60" outlineLevel="3" x14ac:dyDescent="0.2">
      <c r="A605" s="148"/>
      <c r="B605" s="149"/>
      <c r="C605" s="182" t="s">
        <v>1682</v>
      </c>
      <c r="D605" s="154"/>
      <c r="E605" s="155"/>
      <c r="F605" s="152"/>
      <c r="G605" s="152"/>
      <c r="H605" s="152"/>
      <c r="I605" s="152"/>
      <c r="J605" s="152"/>
      <c r="K605" s="152"/>
      <c r="L605" s="152"/>
      <c r="M605" s="152"/>
      <c r="N605" s="151"/>
      <c r="O605" s="151"/>
      <c r="P605" s="151"/>
      <c r="Q605" s="151"/>
      <c r="R605" s="152"/>
      <c r="S605" s="152"/>
      <c r="T605" s="152"/>
      <c r="U605" s="152"/>
      <c r="V605" s="152"/>
      <c r="W605" s="152"/>
      <c r="X605" s="152"/>
      <c r="Y605" s="152"/>
      <c r="Z605" s="141"/>
      <c r="AA605" s="141"/>
      <c r="AB605" s="141"/>
      <c r="AC605" s="141"/>
      <c r="AD605" s="141"/>
      <c r="AE605" s="141"/>
      <c r="AF605" s="141"/>
      <c r="AG605" s="141" t="s">
        <v>241</v>
      </c>
      <c r="AH605" s="141">
        <v>0</v>
      </c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  <c r="BA605" s="141"/>
      <c r="BB605" s="141"/>
      <c r="BC605" s="141"/>
      <c r="BD605" s="141"/>
      <c r="BE605" s="141"/>
      <c r="BF605" s="141"/>
      <c r="BG605" s="141"/>
      <c r="BH605" s="141"/>
    </row>
    <row r="606" spans="1:60" outlineLevel="3" x14ac:dyDescent="0.2">
      <c r="A606" s="148"/>
      <c r="B606" s="149"/>
      <c r="C606" s="182" t="s">
        <v>1683</v>
      </c>
      <c r="D606" s="154"/>
      <c r="E606" s="155">
        <v>400</v>
      </c>
      <c r="F606" s="152"/>
      <c r="G606" s="152"/>
      <c r="H606" s="152"/>
      <c r="I606" s="152"/>
      <c r="J606" s="152"/>
      <c r="K606" s="152"/>
      <c r="L606" s="152"/>
      <c r="M606" s="152"/>
      <c r="N606" s="151"/>
      <c r="O606" s="151"/>
      <c r="P606" s="151"/>
      <c r="Q606" s="151"/>
      <c r="R606" s="152"/>
      <c r="S606" s="152"/>
      <c r="T606" s="152"/>
      <c r="U606" s="152"/>
      <c r="V606" s="152"/>
      <c r="W606" s="152"/>
      <c r="X606" s="152"/>
      <c r="Y606" s="152"/>
      <c r="Z606" s="141"/>
      <c r="AA606" s="141"/>
      <c r="AB606" s="141"/>
      <c r="AC606" s="141"/>
      <c r="AD606" s="141"/>
      <c r="AE606" s="141"/>
      <c r="AF606" s="141"/>
      <c r="AG606" s="141" t="s">
        <v>241</v>
      </c>
      <c r="AH606" s="141">
        <v>0</v>
      </c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  <c r="BA606" s="141"/>
      <c r="BB606" s="141"/>
      <c r="BC606" s="141"/>
      <c r="BD606" s="141"/>
      <c r="BE606" s="141"/>
      <c r="BF606" s="141"/>
      <c r="BG606" s="141"/>
      <c r="BH606" s="141"/>
    </row>
    <row r="607" spans="1:60" outlineLevel="3" x14ac:dyDescent="0.2">
      <c r="A607" s="148"/>
      <c r="B607" s="149"/>
      <c r="C607" s="182" t="s">
        <v>1684</v>
      </c>
      <c r="D607" s="154"/>
      <c r="E607" s="155">
        <v>203</v>
      </c>
      <c r="F607" s="152"/>
      <c r="G607" s="152"/>
      <c r="H607" s="152"/>
      <c r="I607" s="152"/>
      <c r="J607" s="152"/>
      <c r="K607" s="152"/>
      <c r="L607" s="152"/>
      <c r="M607" s="152"/>
      <c r="N607" s="151"/>
      <c r="O607" s="151"/>
      <c r="P607" s="151"/>
      <c r="Q607" s="151"/>
      <c r="R607" s="152"/>
      <c r="S607" s="152"/>
      <c r="T607" s="152"/>
      <c r="U607" s="152"/>
      <c r="V607" s="152"/>
      <c r="W607" s="152"/>
      <c r="X607" s="152"/>
      <c r="Y607" s="152"/>
      <c r="Z607" s="141"/>
      <c r="AA607" s="141"/>
      <c r="AB607" s="141"/>
      <c r="AC607" s="141"/>
      <c r="AD607" s="141"/>
      <c r="AE607" s="141"/>
      <c r="AF607" s="141"/>
      <c r="AG607" s="141" t="s">
        <v>241</v>
      </c>
      <c r="AH607" s="141">
        <v>0</v>
      </c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  <c r="BA607" s="141"/>
      <c r="BB607" s="141"/>
      <c r="BC607" s="141"/>
      <c r="BD607" s="141"/>
      <c r="BE607" s="141"/>
      <c r="BF607" s="141"/>
      <c r="BG607" s="141"/>
      <c r="BH607" s="141"/>
    </row>
    <row r="608" spans="1:60" outlineLevel="3" x14ac:dyDescent="0.2">
      <c r="A608" s="148"/>
      <c r="B608" s="149"/>
      <c r="C608" s="182" t="s">
        <v>1685</v>
      </c>
      <c r="D608" s="154"/>
      <c r="E608" s="155">
        <v>86</v>
      </c>
      <c r="F608" s="152"/>
      <c r="G608" s="152"/>
      <c r="H608" s="152"/>
      <c r="I608" s="152"/>
      <c r="J608" s="152"/>
      <c r="K608" s="152"/>
      <c r="L608" s="152"/>
      <c r="M608" s="152"/>
      <c r="N608" s="151"/>
      <c r="O608" s="151"/>
      <c r="P608" s="151"/>
      <c r="Q608" s="151"/>
      <c r="R608" s="152"/>
      <c r="S608" s="152"/>
      <c r="T608" s="152"/>
      <c r="U608" s="152"/>
      <c r="V608" s="152"/>
      <c r="W608" s="152"/>
      <c r="X608" s="152"/>
      <c r="Y608" s="152"/>
      <c r="Z608" s="141"/>
      <c r="AA608" s="141"/>
      <c r="AB608" s="141"/>
      <c r="AC608" s="141"/>
      <c r="AD608" s="141"/>
      <c r="AE608" s="141"/>
      <c r="AF608" s="141"/>
      <c r="AG608" s="141" t="s">
        <v>241</v>
      </c>
      <c r="AH608" s="141">
        <v>0</v>
      </c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  <c r="BA608" s="141"/>
      <c r="BB608" s="141"/>
      <c r="BC608" s="141"/>
      <c r="BD608" s="141"/>
      <c r="BE608" s="141"/>
      <c r="BF608" s="141"/>
      <c r="BG608" s="141"/>
      <c r="BH608" s="141"/>
    </row>
    <row r="609" spans="1:60" outlineLevel="3" x14ac:dyDescent="0.2">
      <c r="A609" s="148"/>
      <c r="B609" s="149"/>
      <c r="C609" s="182" t="s">
        <v>1686</v>
      </c>
      <c r="D609" s="154"/>
      <c r="E609" s="155">
        <v>1200</v>
      </c>
      <c r="F609" s="152"/>
      <c r="G609" s="152"/>
      <c r="H609" s="152"/>
      <c r="I609" s="152"/>
      <c r="J609" s="152"/>
      <c r="K609" s="152"/>
      <c r="L609" s="152"/>
      <c r="M609" s="152"/>
      <c r="N609" s="151"/>
      <c r="O609" s="151"/>
      <c r="P609" s="151"/>
      <c r="Q609" s="151"/>
      <c r="R609" s="152"/>
      <c r="S609" s="152"/>
      <c r="T609" s="152"/>
      <c r="U609" s="152"/>
      <c r="V609" s="152"/>
      <c r="W609" s="152"/>
      <c r="X609" s="152"/>
      <c r="Y609" s="152"/>
      <c r="Z609" s="141"/>
      <c r="AA609" s="141"/>
      <c r="AB609" s="141"/>
      <c r="AC609" s="141"/>
      <c r="AD609" s="141"/>
      <c r="AE609" s="141"/>
      <c r="AF609" s="141"/>
      <c r="AG609" s="141" t="s">
        <v>241</v>
      </c>
      <c r="AH609" s="141">
        <v>0</v>
      </c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  <c r="BA609" s="141"/>
      <c r="BB609" s="141"/>
      <c r="BC609" s="141"/>
      <c r="BD609" s="141"/>
      <c r="BE609" s="141"/>
      <c r="BF609" s="141"/>
      <c r="BG609" s="141"/>
      <c r="BH609" s="141"/>
    </row>
    <row r="610" spans="1:60" outlineLevel="3" x14ac:dyDescent="0.2">
      <c r="A610" s="148"/>
      <c r="B610" s="149"/>
      <c r="C610" s="182" t="s">
        <v>1687</v>
      </c>
      <c r="D610" s="154"/>
      <c r="E610" s="155">
        <v>8000</v>
      </c>
      <c r="F610" s="152"/>
      <c r="G610" s="152"/>
      <c r="H610" s="152"/>
      <c r="I610" s="152"/>
      <c r="J610" s="152"/>
      <c r="K610" s="152"/>
      <c r="L610" s="152"/>
      <c r="M610" s="152"/>
      <c r="N610" s="151"/>
      <c r="O610" s="151"/>
      <c r="P610" s="151"/>
      <c r="Q610" s="151"/>
      <c r="R610" s="152"/>
      <c r="S610" s="152"/>
      <c r="T610" s="152"/>
      <c r="U610" s="152"/>
      <c r="V610" s="152"/>
      <c r="W610" s="152"/>
      <c r="X610" s="152"/>
      <c r="Y610" s="152"/>
      <c r="Z610" s="141"/>
      <c r="AA610" s="141"/>
      <c r="AB610" s="141"/>
      <c r="AC610" s="141"/>
      <c r="AD610" s="141"/>
      <c r="AE610" s="141"/>
      <c r="AF610" s="141"/>
      <c r="AG610" s="141" t="s">
        <v>241</v>
      </c>
      <c r="AH610" s="141">
        <v>0</v>
      </c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  <c r="BA610" s="141"/>
      <c r="BB610" s="141"/>
      <c r="BC610" s="141"/>
      <c r="BD610" s="141"/>
      <c r="BE610" s="141"/>
      <c r="BF610" s="141"/>
      <c r="BG610" s="141"/>
      <c r="BH610" s="141"/>
    </row>
    <row r="611" spans="1:60" outlineLevel="3" x14ac:dyDescent="0.2">
      <c r="A611" s="148"/>
      <c r="B611" s="149"/>
      <c r="C611" s="182" t="s">
        <v>1688</v>
      </c>
      <c r="D611" s="154"/>
      <c r="E611" s="155">
        <v>1750</v>
      </c>
      <c r="F611" s="152"/>
      <c r="G611" s="152"/>
      <c r="H611" s="152"/>
      <c r="I611" s="152"/>
      <c r="J611" s="152"/>
      <c r="K611" s="152"/>
      <c r="L611" s="152"/>
      <c r="M611" s="152"/>
      <c r="N611" s="151"/>
      <c r="O611" s="151"/>
      <c r="P611" s="151"/>
      <c r="Q611" s="151"/>
      <c r="R611" s="152"/>
      <c r="S611" s="152"/>
      <c r="T611" s="152"/>
      <c r="U611" s="152"/>
      <c r="V611" s="152"/>
      <c r="W611" s="152"/>
      <c r="X611" s="152"/>
      <c r="Y611" s="152"/>
      <c r="Z611" s="141"/>
      <c r="AA611" s="141"/>
      <c r="AB611" s="141"/>
      <c r="AC611" s="141"/>
      <c r="AD611" s="141"/>
      <c r="AE611" s="141"/>
      <c r="AF611" s="141"/>
      <c r="AG611" s="141" t="s">
        <v>241</v>
      </c>
      <c r="AH611" s="141">
        <v>0</v>
      </c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  <c r="BA611" s="141"/>
      <c r="BB611" s="141"/>
      <c r="BC611" s="141"/>
      <c r="BD611" s="141"/>
      <c r="BE611" s="141"/>
      <c r="BF611" s="141"/>
      <c r="BG611" s="141"/>
      <c r="BH611" s="141"/>
    </row>
    <row r="612" spans="1:60" outlineLevel="3" x14ac:dyDescent="0.2">
      <c r="A612" s="148"/>
      <c r="B612" s="149"/>
      <c r="C612" s="190" t="s">
        <v>1325</v>
      </c>
      <c r="D612" s="188"/>
      <c r="E612" s="189">
        <v>11639</v>
      </c>
      <c r="F612" s="152"/>
      <c r="G612" s="152"/>
      <c r="H612" s="152"/>
      <c r="I612" s="152"/>
      <c r="J612" s="152"/>
      <c r="K612" s="152"/>
      <c r="L612" s="152"/>
      <c r="M612" s="152"/>
      <c r="N612" s="151"/>
      <c r="O612" s="151"/>
      <c r="P612" s="151"/>
      <c r="Q612" s="151"/>
      <c r="R612" s="152"/>
      <c r="S612" s="152"/>
      <c r="T612" s="152"/>
      <c r="U612" s="152"/>
      <c r="V612" s="152"/>
      <c r="W612" s="152"/>
      <c r="X612" s="152"/>
      <c r="Y612" s="152"/>
      <c r="Z612" s="141"/>
      <c r="AA612" s="141"/>
      <c r="AB612" s="141"/>
      <c r="AC612" s="141"/>
      <c r="AD612" s="141"/>
      <c r="AE612" s="141"/>
      <c r="AF612" s="141"/>
      <c r="AG612" s="141" t="s">
        <v>241</v>
      </c>
      <c r="AH612" s="141">
        <v>1</v>
      </c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  <c r="BA612" s="141"/>
      <c r="BB612" s="141"/>
      <c r="BC612" s="141"/>
      <c r="BD612" s="141"/>
      <c r="BE612" s="141"/>
      <c r="BF612" s="141"/>
      <c r="BG612" s="141"/>
      <c r="BH612" s="141"/>
    </row>
    <row r="613" spans="1:60" outlineLevel="1" x14ac:dyDescent="0.2">
      <c r="A613" s="164">
        <v>87</v>
      </c>
      <c r="B613" s="165" t="s">
        <v>1689</v>
      </c>
      <c r="C613" s="181" t="s">
        <v>1690</v>
      </c>
      <c r="D613" s="166" t="s">
        <v>494</v>
      </c>
      <c r="E613" s="167">
        <v>76500</v>
      </c>
      <c r="F613" s="168"/>
      <c r="G613" s="169">
        <f>ROUND(E613*F613,2)</f>
        <v>0</v>
      </c>
      <c r="H613" s="168"/>
      <c r="I613" s="169">
        <f>ROUND(E613*H613,2)</f>
        <v>0</v>
      </c>
      <c r="J613" s="168"/>
      <c r="K613" s="169">
        <f>ROUND(E613*J613,2)</f>
        <v>0</v>
      </c>
      <c r="L613" s="169">
        <v>21</v>
      </c>
      <c r="M613" s="169">
        <f>G613*(1+L613/100)</f>
        <v>0</v>
      </c>
      <c r="N613" s="167">
        <v>5.0000000000000002E-5</v>
      </c>
      <c r="O613" s="167">
        <f>ROUND(E613*N613,2)</f>
        <v>3.83</v>
      </c>
      <c r="P613" s="167">
        <v>0</v>
      </c>
      <c r="Q613" s="167">
        <f>ROUND(E613*P613,2)</f>
        <v>0</v>
      </c>
      <c r="R613" s="169" t="s">
        <v>495</v>
      </c>
      <c r="S613" s="169" t="s">
        <v>234</v>
      </c>
      <c r="T613" s="170" t="s">
        <v>234</v>
      </c>
      <c r="U613" s="152">
        <v>8.4000000000000005E-2</v>
      </c>
      <c r="V613" s="152">
        <f>ROUND(E613*U613,2)</f>
        <v>6426</v>
      </c>
      <c r="W613" s="152"/>
      <c r="X613" s="152" t="s">
        <v>285</v>
      </c>
      <c r="Y613" s="152" t="s">
        <v>236</v>
      </c>
      <c r="Z613" s="141"/>
      <c r="AA613" s="141"/>
      <c r="AB613" s="141"/>
      <c r="AC613" s="141"/>
      <c r="AD613" s="141"/>
      <c r="AE613" s="141"/>
      <c r="AF613" s="141"/>
      <c r="AG613" s="141" t="s">
        <v>286</v>
      </c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  <c r="BA613" s="141"/>
      <c r="BB613" s="141"/>
      <c r="BC613" s="141"/>
      <c r="BD613" s="141"/>
      <c r="BE613" s="141"/>
      <c r="BF613" s="141"/>
      <c r="BG613" s="141"/>
      <c r="BH613" s="141"/>
    </row>
    <row r="614" spans="1:60" outlineLevel="2" x14ac:dyDescent="0.2">
      <c r="A614" s="148"/>
      <c r="B614" s="149"/>
      <c r="C614" s="182" t="s">
        <v>1550</v>
      </c>
      <c r="D614" s="154"/>
      <c r="E614" s="155"/>
      <c r="F614" s="152"/>
      <c r="G614" s="152"/>
      <c r="H614" s="152"/>
      <c r="I614" s="152"/>
      <c r="J614" s="152"/>
      <c r="K614" s="152"/>
      <c r="L614" s="152"/>
      <c r="M614" s="152"/>
      <c r="N614" s="151"/>
      <c r="O614" s="151"/>
      <c r="P614" s="151"/>
      <c r="Q614" s="151"/>
      <c r="R614" s="152"/>
      <c r="S614" s="152"/>
      <c r="T614" s="152"/>
      <c r="U614" s="152"/>
      <c r="V614" s="152"/>
      <c r="W614" s="152"/>
      <c r="X614" s="152"/>
      <c r="Y614" s="152"/>
      <c r="Z614" s="141"/>
      <c r="AA614" s="141"/>
      <c r="AB614" s="141"/>
      <c r="AC614" s="141"/>
      <c r="AD614" s="141"/>
      <c r="AE614" s="141"/>
      <c r="AF614" s="141"/>
      <c r="AG614" s="141" t="s">
        <v>241</v>
      </c>
      <c r="AH614" s="141">
        <v>0</v>
      </c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  <c r="BA614" s="141"/>
      <c r="BB614" s="141"/>
      <c r="BC614" s="141"/>
      <c r="BD614" s="141"/>
      <c r="BE614" s="141"/>
      <c r="BF614" s="141"/>
      <c r="BG614" s="141"/>
      <c r="BH614" s="141"/>
    </row>
    <row r="615" spans="1:60" ht="22.5" outlineLevel="3" x14ac:dyDescent="0.2">
      <c r="A615" s="148"/>
      <c r="B615" s="149"/>
      <c r="C615" s="182" t="s">
        <v>1691</v>
      </c>
      <c r="D615" s="154"/>
      <c r="E615" s="155"/>
      <c r="F615" s="152"/>
      <c r="G615" s="152"/>
      <c r="H615" s="152"/>
      <c r="I615" s="152"/>
      <c r="J615" s="152"/>
      <c r="K615" s="152"/>
      <c r="L615" s="152"/>
      <c r="M615" s="152"/>
      <c r="N615" s="151"/>
      <c r="O615" s="151"/>
      <c r="P615" s="151"/>
      <c r="Q615" s="151"/>
      <c r="R615" s="152"/>
      <c r="S615" s="152"/>
      <c r="T615" s="152"/>
      <c r="U615" s="152"/>
      <c r="V615" s="152"/>
      <c r="W615" s="152"/>
      <c r="X615" s="152"/>
      <c r="Y615" s="152"/>
      <c r="Z615" s="141"/>
      <c r="AA615" s="141"/>
      <c r="AB615" s="141"/>
      <c r="AC615" s="141"/>
      <c r="AD615" s="141"/>
      <c r="AE615" s="141"/>
      <c r="AF615" s="141"/>
      <c r="AG615" s="141" t="s">
        <v>241</v>
      </c>
      <c r="AH615" s="141">
        <v>0</v>
      </c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  <c r="BA615" s="141"/>
      <c r="BB615" s="141"/>
      <c r="BC615" s="141"/>
      <c r="BD615" s="141"/>
      <c r="BE615" s="141"/>
      <c r="BF615" s="141"/>
      <c r="BG615" s="141"/>
      <c r="BH615" s="141"/>
    </row>
    <row r="616" spans="1:60" outlineLevel="3" x14ac:dyDescent="0.2">
      <c r="A616" s="148"/>
      <c r="B616" s="149"/>
      <c r="C616" s="182" t="s">
        <v>1692</v>
      </c>
      <c r="D616" s="154"/>
      <c r="E616" s="155">
        <v>3285</v>
      </c>
      <c r="F616" s="152"/>
      <c r="G616" s="152"/>
      <c r="H616" s="152"/>
      <c r="I616" s="152"/>
      <c r="J616" s="152"/>
      <c r="K616" s="152"/>
      <c r="L616" s="152"/>
      <c r="M616" s="152"/>
      <c r="N616" s="151"/>
      <c r="O616" s="151"/>
      <c r="P616" s="151"/>
      <c r="Q616" s="151"/>
      <c r="R616" s="152"/>
      <c r="S616" s="152"/>
      <c r="T616" s="152"/>
      <c r="U616" s="152"/>
      <c r="V616" s="152"/>
      <c r="W616" s="152"/>
      <c r="X616" s="152"/>
      <c r="Y616" s="152"/>
      <c r="Z616" s="141"/>
      <c r="AA616" s="141"/>
      <c r="AB616" s="141"/>
      <c r="AC616" s="141"/>
      <c r="AD616" s="141"/>
      <c r="AE616" s="141"/>
      <c r="AF616" s="141"/>
      <c r="AG616" s="141" t="s">
        <v>241</v>
      </c>
      <c r="AH616" s="141">
        <v>0</v>
      </c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  <c r="BA616" s="141"/>
      <c r="BB616" s="141"/>
      <c r="BC616" s="141"/>
      <c r="BD616" s="141"/>
      <c r="BE616" s="141"/>
      <c r="BF616" s="141"/>
      <c r="BG616" s="141"/>
      <c r="BH616" s="141"/>
    </row>
    <row r="617" spans="1:60" outlineLevel="3" x14ac:dyDescent="0.2">
      <c r="A617" s="148"/>
      <c r="B617" s="149"/>
      <c r="C617" s="182" t="s">
        <v>1693</v>
      </c>
      <c r="D617" s="154"/>
      <c r="E617" s="155">
        <v>3015</v>
      </c>
      <c r="F617" s="152"/>
      <c r="G617" s="152"/>
      <c r="H617" s="152"/>
      <c r="I617" s="152"/>
      <c r="J617" s="152"/>
      <c r="K617" s="152"/>
      <c r="L617" s="152"/>
      <c r="M617" s="152"/>
      <c r="N617" s="151"/>
      <c r="O617" s="151"/>
      <c r="P617" s="151"/>
      <c r="Q617" s="151"/>
      <c r="R617" s="152"/>
      <c r="S617" s="152"/>
      <c r="T617" s="152"/>
      <c r="U617" s="152"/>
      <c r="V617" s="152"/>
      <c r="W617" s="152"/>
      <c r="X617" s="152"/>
      <c r="Y617" s="152"/>
      <c r="Z617" s="141"/>
      <c r="AA617" s="141"/>
      <c r="AB617" s="141"/>
      <c r="AC617" s="141"/>
      <c r="AD617" s="141"/>
      <c r="AE617" s="141"/>
      <c r="AF617" s="141"/>
      <c r="AG617" s="141" t="s">
        <v>241</v>
      </c>
      <c r="AH617" s="141">
        <v>0</v>
      </c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  <c r="BA617" s="141"/>
      <c r="BB617" s="141"/>
      <c r="BC617" s="141"/>
      <c r="BD617" s="141"/>
      <c r="BE617" s="141"/>
      <c r="BF617" s="141"/>
      <c r="BG617" s="141"/>
      <c r="BH617" s="141"/>
    </row>
    <row r="618" spans="1:60" outlineLevel="3" x14ac:dyDescent="0.2">
      <c r="A618" s="148"/>
      <c r="B618" s="149"/>
      <c r="C618" s="182" t="s">
        <v>1694</v>
      </c>
      <c r="D618" s="154"/>
      <c r="E618" s="155">
        <v>13500</v>
      </c>
      <c r="F618" s="152"/>
      <c r="G618" s="152"/>
      <c r="H618" s="152"/>
      <c r="I618" s="152"/>
      <c r="J618" s="152"/>
      <c r="K618" s="152"/>
      <c r="L618" s="152"/>
      <c r="M618" s="152"/>
      <c r="N618" s="151"/>
      <c r="O618" s="151"/>
      <c r="P618" s="151"/>
      <c r="Q618" s="151"/>
      <c r="R618" s="152"/>
      <c r="S618" s="152"/>
      <c r="T618" s="152"/>
      <c r="U618" s="152"/>
      <c r="V618" s="152"/>
      <c r="W618" s="152"/>
      <c r="X618" s="152"/>
      <c r="Y618" s="152"/>
      <c r="Z618" s="141"/>
      <c r="AA618" s="141"/>
      <c r="AB618" s="141"/>
      <c r="AC618" s="141"/>
      <c r="AD618" s="141"/>
      <c r="AE618" s="141"/>
      <c r="AF618" s="141"/>
      <c r="AG618" s="141" t="s">
        <v>241</v>
      </c>
      <c r="AH618" s="141">
        <v>0</v>
      </c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  <c r="BA618" s="141"/>
      <c r="BB618" s="141"/>
      <c r="BC618" s="141"/>
      <c r="BD618" s="141"/>
      <c r="BE618" s="141"/>
      <c r="BF618" s="141"/>
      <c r="BG618" s="141"/>
      <c r="BH618" s="141"/>
    </row>
    <row r="619" spans="1:60" outlineLevel="3" x14ac:dyDescent="0.2">
      <c r="A619" s="148"/>
      <c r="B619" s="149"/>
      <c r="C619" s="182" t="s">
        <v>1695</v>
      </c>
      <c r="D619" s="154"/>
      <c r="E619" s="155">
        <v>6750</v>
      </c>
      <c r="F619" s="152"/>
      <c r="G619" s="152"/>
      <c r="H619" s="152"/>
      <c r="I619" s="152"/>
      <c r="J619" s="152"/>
      <c r="K619" s="152"/>
      <c r="L619" s="152"/>
      <c r="M619" s="152"/>
      <c r="N619" s="151"/>
      <c r="O619" s="151"/>
      <c r="P619" s="151"/>
      <c r="Q619" s="151"/>
      <c r="R619" s="152"/>
      <c r="S619" s="152"/>
      <c r="T619" s="152"/>
      <c r="U619" s="152"/>
      <c r="V619" s="152"/>
      <c r="W619" s="152"/>
      <c r="X619" s="152"/>
      <c r="Y619" s="152"/>
      <c r="Z619" s="141"/>
      <c r="AA619" s="141"/>
      <c r="AB619" s="141"/>
      <c r="AC619" s="141"/>
      <c r="AD619" s="141"/>
      <c r="AE619" s="141"/>
      <c r="AF619" s="141"/>
      <c r="AG619" s="141" t="s">
        <v>241</v>
      </c>
      <c r="AH619" s="141">
        <v>0</v>
      </c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  <c r="BA619" s="141"/>
      <c r="BB619" s="141"/>
      <c r="BC619" s="141"/>
      <c r="BD619" s="141"/>
      <c r="BE619" s="141"/>
      <c r="BF619" s="141"/>
      <c r="BG619" s="141"/>
      <c r="BH619" s="141"/>
    </row>
    <row r="620" spans="1:60" outlineLevel="3" x14ac:dyDescent="0.2">
      <c r="A620" s="148"/>
      <c r="B620" s="149"/>
      <c r="C620" s="182" t="s">
        <v>1696</v>
      </c>
      <c r="D620" s="154"/>
      <c r="E620" s="155">
        <v>6570</v>
      </c>
      <c r="F620" s="152"/>
      <c r="G620" s="152"/>
      <c r="H620" s="152"/>
      <c r="I620" s="152"/>
      <c r="J620" s="152"/>
      <c r="K620" s="152"/>
      <c r="L620" s="152"/>
      <c r="M620" s="152"/>
      <c r="N620" s="151"/>
      <c r="O620" s="151"/>
      <c r="P620" s="151"/>
      <c r="Q620" s="151"/>
      <c r="R620" s="152"/>
      <c r="S620" s="152"/>
      <c r="T620" s="152"/>
      <c r="U620" s="152"/>
      <c r="V620" s="152"/>
      <c r="W620" s="152"/>
      <c r="X620" s="152"/>
      <c r="Y620" s="152"/>
      <c r="Z620" s="141"/>
      <c r="AA620" s="141"/>
      <c r="AB620" s="141"/>
      <c r="AC620" s="141"/>
      <c r="AD620" s="141"/>
      <c r="AE620" s="141"/>
      <c r="AF620" s="141"/>
      <c r="AG620" s="141" t="s">
        <v>241</v>
      </c>
      <c r="AH620" s="141">
        <v>0</v>
      </c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  <c r="BA620" s="141"/>
      <c r="BB620" s="141"/>
      <c r="BC620" s="141"/>
      <c r="BD620" s="141"/>
      <c r="BE620" s="141"/>
      <c r="BF620" s="141"/>
      <c r="BG620" s="141"/>
      <c r="BH620" s="141"/>
    </row>
    <row r="621" spans="1:60" outlineLevel="3" x14ac:dyDescent="0.2">
      <c r="A621" s="148"/>
      <c r="B621" s="149"/>
      <c r="C621" s="182" t="s">
        <v>1697</v>
      </c>
      <c r="D621" s="154"/>
      <c r="E621" s="155">
        <v>4320</v>
      </c>
      <c r="F621" s="152"/>
      <c r="G621" s="152"/>
      <c r="H621" s="152"/>
      <c r="I621" s="152"/>
      <c r="J621" s="152"/>
      <c r="K621" s="152"/>
      <c r="L621" s="152"/>
      <c r="M621" s="152"/>
      <c r="N621" s="151"/>
      <c r="O621" s="151"/>
      <c r="P621" s="151"/>
      <c r="Q621" s="151"/>
      <c r="R621" s="152"/>
      <c r="S621" s="152"/>
      <c r="T621" s="152"/>
      <c r="U621" s="152"/>
      <c r="V621" s="152"/>
      <c r="W621" s="152"/>
      <c r="X621" s="152"/>
      <c r="Y621" s="152"/>
      <c r="Z621" s="141"/>
      <c r="AA621" s="141"/>
      <c r="AB621" s="141"/>
      <c r="AC621" s="141"/>
      <c r="AD621" s="141"/>
      <c r="AE621" s="141"/>
      <c r="AF621" s="141"/>
      <c r="AG621" s="141" t="s">
        <v>241</v>
      </c>
      <c r="AH621" s="141">
        <v>0</v>
      </c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  <c r="BA621" s="141"/>
      <c r="BB621" s="141"/>
      <c r="BC621" s="141"/>
      <c r="BD621" s="141"/>
      <c r="BE621" s="141"/>
      <c r="BF621" s="141"/>
      <c r="BG621" s="141"/>
      <c r="BH621" s="141"/>
    </row>
    <row r="622" spans="1:60" outlineLevel="3" x14ac:dyDescent="0.2">
      <c r="A622" s="148"/>
      <c r="B622" s="149"/>
      <c r="C622" s="182" t="s">
        <v>1698</v>
      </c>
      <c r="D622" s="154"/>
      <c r="E622" s="155">
        <v>39060</v>
      </c>
      <c r="F622" s="152"/>
      <c r="G622" s="152"/>
      <c r="H622" s="152"/>
      <c r="I622" s="152"/>
      <c r="J622" s="152"/>
      <c r="K622" s="152"/>
      <c r="L622" s="152"/>
      <c r="M622" s="152"/>
      <c r="N622" s="151"/>
      <c r="O622" s="151"/>
      <c r="P622" s="151"/>
      <c r="Q622" s="151"/>
      <c r="R622" s="152"/>
      <c r="S622" s="152"/>
      <c r="T622" s="152"/>
      <c r="U622" s="152"/>
      <c r="V622" s="152"/>
      <c r="W622" s="152"/>
      <c r="X622" s="152"/>
      <c r="Y622" s="152"/>
      <c r="Z622" s="141"/>
      <c r="AA622" s="141"/>
      <c r="AB622" s="141"/>
      <c r="AC622" s="141"/>
      <c r="AD622" s="141"/>
      <c r="AE622" s="141"/>
      <c r="AF622" s="141"/>
      <c r="AG622" s="141" t="s">
        <v>241</v>
      </c>
      <c r="AH622" s="141">
        <v>0</v>
      </c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  <c r="BA622" s="141"/>
      <c r="BB622" s="141"/>
      <c r="BC622" s="141"/>
      <c r="BD622" s="141"/>
      <c r="BE622" s="141"/>
      <c r="BF622" s="141"/>
      <c r="BG622" s="141"/>
      <c r="BH622" s="141"/>
    </row>
    <row r="623" spans="1:60" outlineLevel="3" x14ac:dyDescent="0.2">
      <c r="A623" s="148"/>
      <c r="B623" s="149"/>
      <c r="C623" s="190" t="s">
        <v>1325</v>
      </c>
      <c r="D623" s="188"/>
      <c r="E623" s="189">
        <v>76500</v>
      </c>
      <c r="F623" s="152"/>
      <c r="G623" s="152"/>
      <c r="H623" s="152"/>
      <c r="I623" s="152"/>
      <c r="J623" s="152"/>
      <c r="K623" s="152"/>
      <c r="L623" s="152"/>
      <c r="M623" s="152"/>
      <c r="N623" s="151"/>
      <c r="O623" s="151"/>
      <c r="P623" s="151"/>
      <c r="Q623" s="151"/>
      <c r="R623" s="152"/>
      <c r="S623" s="152"/>
      <c r="T623" s="152"/>
      <c r="U623" s="152"/>
      <c r="V623" s="152"/>
      <c r="W623" s="152"/>
      <c r="X623" s="152"/>
      <c r="Y623" s="152"/>
      <c r="Z623" s="141"/>
      <c r="AA623" s="141"/>
      <c r="AB623" s="141"/>
      <c r="AC623" s="141"/>
      <c r="AD623" s="141"/>
      <c r="AE623" s="141"/>
      <c r="AF623" s="141"/>
      <c r="AG623" s="141" t="s">
        <v>241</v>
      </c>
      <c r="AH623" s="141">
        <v>1</v>
      </c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  <c r="BA623" s="141"/>
      <c r="BB623" s="141"/>
      <c r="BC623" s="141"/>
      <c r="BD623" s="141"/>
      <c r="BE623" s="141"/>
      <c r="BF623" s="141"/>
      <c r="BG623" s="141"/>
      <c r="BH623" s="141"/>
    </row>
    <row r="624" spans="1:60" outlineLevel="1" x14ac:dyDescent="0.2">
      <c r="A624" s="164">
        <v>88</v>
      </c>
      <c r="B624" s="165" t="s">
        <v>1699</v>
      </c>
      <c r="C624" s="181" t="s">
        <v>1700</v>
      </c>
      <c r="D624" s="166" t="s">
        <v>494</v>
      </c>
      <c r="E624" s="167">
        <v>1900</v>
      </c>
      <c r="F624" s="168"/>
      <c r="G624" s="169">
        <f>ROUND(E624*F624,2)</f>
        <v>0</v>
      </c>
      <c r="H624" s="168"/>
      <c r="I624" s="169">
        <f>ROUND(E624*H624,2)</f>
        <v>0</v>
      </c>
      <c r="J624" s="168"/>
      <c r="K624" s="169">
        <f>ROUND(E624*J624,2)</f>
        <v>0</v>
      </c>
      <c r="L624" s="169">
        <v>21</v>
      </c>
      <c r="M624" s="169">
        <f>G624*(1+L624/100)</f>
        <v>0</v>
      </c>
      <c r="N624" s="167">
        <v>5.0000000000000002E-5</v>
      </c>
      <c r="O624" s="167">
        <f>ROUND(E624*N624,2)</f>
        <v>0.1</v>
      </c>
      <c r="P624" s="167">
        <v>0</v>
      </c>
      <c r="Q624" s="167">
        <f>ROUND(E624*P624,2)</f>
        <v>0</v>
      </c>
      <c r="R624" s="169" t="s">
        <v>495</v>
      </c>
      <c r="S624" s="169" t="s">
        <v>234</v>
      </c>
      <c r="T624" s="170" t="s">
        <v>234</v>
      </c>
      <c r="U624" s="152">
        <v>5.1999999999999998E-2</v>
      </c>
      <c r="V624" s="152">
        <f>ROUND(E624*U624,2)</f>
        <v>98.8</v>
      </c>
      <c r="W624" s="152"/>
      <c r="X624" s="152" t="s">
        <v>285</v>
      </c>
      <c r="Y624" s="152" t="s">
        <v>236</v>
      </c>
      <c r="Z624" s="141"/>
      <c r="AA624" s="141"/>
      <c r="AB624" s="141"/>
      <c r="AC624" s="141"/>
      <c r="AD624" s="141"/>
      <c r="AE624" s="141"/>
      <c r="AF624" s="141"/>
      <c r="AG624" s="141" t="s">
        <v>286</v>
      </c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  <c r="BA624" s="141"/>
      <c r="BB624" s="141"/>
      <c r="BC624" s="141"/>
      <c r="BD624" s="141"/>
      <c r="BE624" s="141"/>
      <c r="BF624" s="141"/>
      <c r="BG624" s="141"/>
      <c r="BH624" s="141"/>
    </row>
    <row r="625" spans="1:60" outlineLevel="2" x14ac:dyDescent="0.2">
      <c r="A625" s="148"/>
      <c r="B625" s="149"/>
      <c r="C625" s="182" t="s">
        <v>1550</v>
      </c>
      <c r="D625" s="154"/>
      <c r="E625" s="155"/>
      <c r="F625" s="152"/>
      <c r="G625" s="152"/>
      <c r="H625" s="152"/>
      <c r="I625" s="152"/>
      <c r="J625" s="152"/>
      <c r="K625" s="152"/>
      <c r="L625" s="152"/>
      <c r="M625" s="152"/>
      <c r="N625" s="151"/>
      <c r="O625" s="151"/>
      <c r="P625" s="151"/>
      <c r="Q625" s="151"/>
      <c r="R625" s="152"/>
      <c r="S625" s="152"/>
      <c r="T625" s="152"/>
      <c r="U625" s="152"/>
      <c r="V625" s="152"/>
      <c r="W625" s="152"/>
      <c r="X625" s="152"/>
      <c r="Y625" s="152"/>
      <c r="Z625" s="141"/>
      <c r="AA625" s="141"/>
      <c r="AB625" s="141"/>
      <c r="AC625" s="141"/>
      <c r="AD625" s="141"/>
      <c r="AE625" s="141"/>
      <c r="AF625" s="141"/>
      <c r="AG625" s="141" t="s">
        <v>241</v>
      </c>
      <c r="AH625" s="141">
        <v>0</v>
      </c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  <c r="BA625" s="141"/>
      <c r="BB625" s="141"/>
      <c r="BC625" s="141"/>
      <c r="BD625" s="141"/>
      <c r="BE625" s="141"/>
      <c r="BF625" s="141"/>
      <c r="BG625" s="141"/>
      <c r="BH625" s="141"/>
    </row>
    <row r="626" spans="1:60" outlineLevel="3" x14ac:dyDescent="0.2">
      <c r="A626" s="148"/>
      <c r="B626" s="149"/>
      <c r="C626" s="182" t="s">
        <v>1701</v>
      </c>
      <c r="D626" s="154"/>
      <c r="E626" s="155">
        <v>550</v>
      </c>
      <c r="F626" s="152"/>
      <c r="G626" s="152"/>
      <c r="H626" s="152"/>
      <c r="I626" s="152"/>
      <c r="J626" s="152"/>
      <c r="K626" s="152"/>
      <c r="L626" s="152"/>
      <c r="M626" s="152"/>
      <c r="N626" s="151"/>
      <c r="O626" s="151"/>
      <c r="P626" s="151"/>
      <c r="Q626" s="151"/>
      <c r="R626" s="152"/>
      <c r="S626" s="152"/>
      <c r="T626" s="152"/>
      <c r="U626" s="152"/>
      <c r="V626" s="152"/>
      <c r="W626" s="152"/>
      <c r="X626" s="152"/>
      <c r="Y626" s="152"/>
      <c r="Z626" s="141"/>
      <c r="AA626" s="141"/>
      <c r="AB626" s="141"/>
      <c r="AC626" s="141"/>
      <c r="AD626" s="141"/>
      <c r="AE626" s="141"/>
      <c r="AF626" s="141"/>
      <c r="AG626" s="141" t="s">
        <v>241</v>
      </c>
      <c r="AH626" s="141">
        <v>0</v>
      </c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  <c r="BA626" s="141"/>
      <c r="BB626" s="141"/>
      <c r="BC626" s="141"/>
      <c r="BD626" s="141"/>
      <c r="BE626" s="141"/>
      <c r="BF626" s="141"/>
      <c r="BG626" s="141"/>
      <c r="BH626" s="141"/>
    </row>
    <row r="627" spans="1:60" ht="22.5" outlineLevel="3" x14ac:dyDescent="0.2">
      <c r="A627" s="148"/>
      <c r="B627" s="149"/>
      <c r="C627" s="182" t="s">
        <v>1702</v>
      </c>
      <c r="D627" s="154"/>
      <c r="E627" s="155">
        <v>1350</v>
      </c>
      <c r="F627" s="152"/>
      <c r="G627" s="152"/>
      <c r="H627" s="152"/>
      <c r="I627" s="152"/>
      <c r="J627" s="152"/>
      <c r="K627" s="152"/>
      <c r="L627" s="152"/>
      <c r="M627" s="152"/>
      <c r="N627" s="151"/>
      <c r="O627" s="151"/>
      <c r="P627" s="151"/>
      <c r="Q627" s="151"/>
      <c r="R627" s="152"/>
      <c r="S627" s="152"/>
      <c r="T627" s="152"/>
      <c r="U627" s="152"/>
      <c r="V627" s="152"/>
      <c r="W627" s="152"/>
      <c r="X627" s="152"/>
      <c r="Y627" s="152"/>
      <c r="Z627" s="141"/>
      <c r="AA627" s="141"/>
      <c r="AB627" s="141"/>
      <c r="AC627" s="141"/>
      <c r="AD627" s="141"/>
      <c r="AE627" s="141"/>
      <c r="AF627" s="141"/>
      <c r="AG627" s="141" t="s">
        <v>241</v>
      </c>
      <c r="AH627" s="141">
        <v>0</v>
      </c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  <c r="BA627" s="141"/>
      <c r="BB627" s="141"/>
      <c r="BC627" s="141"/>
      <c r="BD627" s="141"/>
      <c r="BE627" s="141"/>
      <c r="BF627" s="141"/>
      <c r="BG627" s="141"/>
      <c r="BH627" s="141"/>
    </row>
    <row r="628" spans="1:60" ht="22.5" outlineLevel="1" x14ac:dyDescent="0.2">
      <c r="A628" s="164">
        <v>89</v>
      </c>
      <c r="B628" s="165" t="s">
        <v>637</v>
      </c>
      <c r="C628" s="181" t="s">
        <v>1703</v>
      </c>
      <c r="D628" s="166" t="s">
        <v>274</v>
      </c>
      <c r="E628" s="167">
        <v>141.0035</v>
      </c>
      <c r="F628" s="168"/>
      <c r="G628" s="169">
        <f>ROUND(E628*F628,2)</f>
        <v>0</v>
      </c>
      <c r="H628" s="168"/>
      <c r="I628" s="169">
        <f>ROUND(E628*H628,2)</f>
        <v>0</v>
      </c>
      <c r="J628" s="168"/>
      <c r="K628" s="169">
        <f>ROUND(E628*J628,2)</f>
        <v>0</v>
      </c>
      <c r="L628" s="169">
        <v>21</v>
      </c>
      <c r="M628" s="169">
        <f>G628*(1+L628/100)</f>
        <v>0</v>
      </c>
      <c r="N628" s="167">
        <v>1</v>
      </c>
      <c r="O628" s="167">
        <f>ROUND(E628*N628,2)</f>
        <v>141</v>
      </c>
      <c r="P628" s="167">
        <v>0</v>
      </c>
      <c r="Q628" s="167">
        <f>ROUND(E628*P628,2)</f>
        <v>0</v>
      </c>
      <c r="R628" s="169"/>
      <c r="S628" s="169" t="s">
        <v>267</v>
      </c>
      <c r="T628" s="170" t="s">
        <v>275</v>
      </c>
      <c r="U628" s="152">
        <v>0</v>
      </c>
      <c r="V628" s="152">
        <f>ROUND(E628*U628,2)</f>
        <v>0</v>
      </c>
      <c r="W628" s="152"/>
      <c r="X628" s="152" t="s">
        <v>276</v>
      </c>
      <c r="Y628" s="152" t="s">
        <v>236</v>
      </c>
      <c r="Z628" s="141"/>
      <c r="AA628" s="141"/>
      <c r="AB628" s="141"/>
      <c r="AC628" s="141"/>
      <c r="AD628" s="141"/>
      <c r="AE628" s="141"/>
      <c r="AF628" s="141"/>
      <c r="AG628" s="141" t="s">
        <v>277</v>
      </c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  <c r="BA628" s="141"/>
      <c r="BB628" s="141"/>
      <c r="BC628" s="141"/>
      <c r="BD628" s="141"/>
      <c r="BE628" s="141"/>
      <c r="BF628" s="141"/>
      <c r="BG628" s="141"/>
      <c r="BH628" s="141"/>
    </row>
    <row r="629" spans="1:60" outlineLevel="2" x14ac:dyDescent="0.2">
      <c r="A629" s="148"/>
      <c r="B629" s="149"/>
      <c r="C629" s="182" t="s">
        <v>1550</v>
      </c>
      <c r="D629" s="154"/>
      <c r="E629" s="155"/>
      <c r="F629" s="152"/>
      <c r="G629" s="152"/>
      <c r="H629" s="152"/>
      <c r="I629" s="152"/>
      <c r="J629" s="152"/>
      <c r="K629" s="152"/>
      <c r="L629" s="152"/>
      <c r="M629" s="152"/>
      <c r="N629" s="151"/>
      <c r="O629" s="151"/>
      <c r="P629" s="151"/>
      <c r="Q629" s="151"/>
      <c r="R629" s="152"/>
      <c r="S629" s="152"/>
      <c r="T629" s="152"/>
      <c r="U629" s="152"/>
      <c r="V629" s="152"/>
      <c r="W629" s="152"/>
      <c r="X629" s="152"/>
      <c r="Y629" s="152"/>
      <c r="Z629" s="141"/>
      <c r="AA629" s="141"/>
      <c r="AB629" s="141"/>
      <c r="AC629" s="141"/>
      <c r="AD629" s="141"/>
      <c r="AE629" s="141"/>
      <c r="AF629" s="141"/>
      <c r="AG629" s="141" t="s">
        <v>241</v>
      </c>
      <c r="AH629" s="141">
        <v>0</v>
      </c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  <c r="BA629" s="141"/>
      <c r="BB629" s="141"/>
      <c r="BC629" s="141"/>
      <c r="BD629" s="141"/>
      <c r="BE629" s="141"/>
      <c r="BF629" s="141"/>
      <c r="BG629" s="141"/>
      <c r="BH629" s="141"/>
    </row>
    <row r="630" spans="1:60" outlineLevel="3" x14ac:dyDescent="0.2">
      <c r="A630" s="148"/>
      <c r="B630" s="149"/>
      <c r="C630" s="182" t="s">
        <v>1669</v>
      </c>
      <c r="D630" s="154"/>
      <c r="E630" s="155"/>
      <c r="F630" s="152"/>
      <c r="G630" s="152"/>
      <c r="H630" s="152"/>
      <c r="I630" s="152"/>
      <c r="J630" s="152"/>
      <c r="K630" s="152"/>
      <c r="L630" s="152"/>
      <c r="M630" s="152"/>
      <c r="N630" s="151"/>
      <c r="O630" s="151"/>
      <c r="P630" s="151"/>
      <c r="Q630" s="151"/>
      <c r="R630" s="152"/>
      <c r="S630" s="152"/>
      <c r="T630" s="152"/>
      <c r="U630" s="152"/>
      <c r="V630" s="152"/>
      <c r="W630" s="152"/>
      <c r="X630" s="152"/>
      <c r="Y630" s="152"/>
      <c r="Z630" s="141"/>
      <c r="AA630" s="141"/>
      <c r="AB630" s="141"/>
      <c r="AC630" s="141"/>
      <c r="AD630" s="141"/>
      <c r="AE630" s="141"/>
      <c r="AF630" s="141"/>
      <c r="AG630" s="141" t="s">
        <v>241</v>
      </c>
      <c r="AH630" s="141">
        <v>0</v>
      </c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  <c r="BA630" s="141"/>
      <c r="BB630" s="141"/>
      <c r="BC630" s="141"/>
      <c r="BD630" s="141"/>
      <c r="BE630" s="141"/>
      <c r="BF630" s="141"/>
      <c r="BG630" s="141"/>
      <c r="BH630" s="141"/>
    </row>
    <row r="631" spans="1:60" outlineLevel="3" x14ac:dyDescent="0.2">
      <c r="A631" s="148"/>
      <c r="B631" s="149"/>
      <c r="C631" s="182" t="s">
        <v>1704</v>
      </c>
      <c r="D631" s="154"/>
      <c r="E631" s="155">
        <v>24.810500000000001</v>
      </c>
      <c r="F631" s="152"/>
      <c r="G631" s="152"/>
      <c r="H631" s="152"/>
      <c r="I631" s="152"/>
      <c r="J631" s="152"/>
      <c r="K631" s="152"/>
      <c r="L631" s="152"/>
      <c r="M631" s="152"/>
      <c r="N631" s="151"/>
      <c r="O631" s="151"/>
      <c r="P631" s="151"/>
      <c r="Q631" s="151"/>
      <c r="R631" s="152"/>
      <c r="S631" s="152"/>
      <c r="T631" s="152"/>
      <c r="U631" s="152"/>
      <c r="V631" s="152"/>
      <c r="W631" s="152"/>
      <c r="X631" s="152"/>
      <c r="Y631" s="152"/>
      <c r="Z631" s="141"/>
      <c r="AA631" s="141"/>
      <c r="AB631" s="141"/>
      <c r="AC631" s="141"/>
      <c r="AD631" s="141"/>
      <c r="AE631" s="141"/>
      <c r="AF631" s="141"/>
      <c r="AG631" s="141" t="s">
        <v>241</v>
      </c>
      <c r="AH631" s="141">
        <v>0</v>
      </c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  <c r="BA631" s="141"/>
      <c r="BB631" s="141"/>
      <c r="BC631" s="141"/>
      <c r="BD631" s="141"/>
      <c r="BE631" s="141"/>
      <c r="BF631" s="141"/>
      <c r="BG631" s="141"/>
      <c r="BH631" s="141"/>
    </row>
    <row r="632" spans="1:60" outlineLevel="3" x14ac:dyDescent="0.2">
      <c r="A632" s="148"/>
      <c r="B632" s="149"/>
      <c r="C632" s="190" t="s">
        <v>1325</v>
      </c>
      <c r="D632" s="188"/>
      <c r="E632" s="189">
        <v>24.810500000000001</v>
      </c>
      <c r="F632" s="152"/>
      <c r="G632" s="152"/>
      <c r="H632" s="152"/>
      <c r="I632" s="152"/>
      <c r="J632" s="152"/>
      <c r="K632" s="152"/>
      <c r="L632" s="152"/>
      <c r="M632" s="152"/>
      <c r="N632" s="151"/>
      <c r="O632" s="151"/>
      <c r="P632" s="151"/>
      <c r="Q632" s="151"/>
      <c r="R632" s="152"/>
      <c r="S632" s="152"/>
      <c r="T632" s="152"/>
      <c r="U632" s="152"/>
      <c r="V632" s="152"/>
      <c r="W632" s="152"/>
      <c r="X632" s="152"/>
      <c r="Y632" s="152"/>
      <c r="Z632" s="141"/>
      <c r="AA632" s="141"/>
      <c r="AB632" s="141"/>
      <c r="AC632" s="141"/>
      <c r="AD632" s="141"/>
      <c r="AE632" s="141"/>
      <c r="AF632" s="141"/>
      <c r="AG632" s="141" t="s">
        <v>241</v>
      </c>
      <c r="AH632" s="141">
        <v>1</v>
      </c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  <c r="BA632" s="141"/>
      <c r="BB632" s="141"/>
      <c r="BC632" s="141"/>
      <c r="BD632" s="141"/>
      <c r="BE632" s="141"/>
      <c r="BF632" s="141"/>
      <c r="BG632" s="141"/>
      <c r="BH632" s="141"/>
    </row>
    <row r="633" spans="1:60" outlineLevel="3" x14ac:dyDescent="0.2">
      <c r="A633" s="148"/>
      <c r="B633" s="149"/>
      <c r="C633" s="182" t="s">
        <v>1679</v>
      </c>
      <c r="D633" s="154"/>
      <c r="E633" s="155"/>
      <c r="F633" s="152"/>
      <c r="G633" s="152"/>
      <c r="H633" s="152"/>
      <c r="I633" s="152"/>
      <c r="J633" s="152"/>
      <c r="K633" s="152"/>
      <c r="L633" s="152"/>
      <c r="M633" s="152"/>
      <c r="N633" s="151"/>
      <c r="O633" s="151"/>
      <c r="P633" s="151"/>
      <c r="Q633" s="151"/>
      <c r="R633" s="152"/>
      <c r="S633" s="152"/>
      <c r="T633" s="152"/>
      <c r="U633" s="152"/>
      <c r="V633" s="152"/>
      <c r="W633" s="152"/>
      <c r="X633" s="152"/>
      <c r="Y633" s="152"/>
      <c r="Z633" s="141"/>
      <c r="AA633" s="141"/>
      <c r="AB633" s="141"/>
      <c r="AC633" s="141"/>
      <c r="AD633" s="141"/>
      <c r="AE633" s="141"/>
      <c r="AF633" s="141"/>
      <c r="AG633" s="141" t="s">
        <v>241</v>
      </c>
      <c r="AH633" s="141">
        <v>0</v>
      </c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  <c r="BA633" s="141"/>
      <c r="BB633" s="141"/>
      <c r="BC633" s="141"/>
      <c r="BD633" s="141"/>
      <c r="BE633" s="141"/>
      <c r="BF633" s="141"/>
      <c r="BG633" s="141"/>
      <c r="BH633" s="141"/>
    </row>
    <row r="634" spans="1:60" outlineLevel="3" x14ac:dyDescent="0.2">
      <c r="A634" s="148"/>
      <c r="B634" s="149"/>
      <c r="C634" s="182" t="s">
        <v>1705</v>
      </c>
      <c r="D634" s="154"/>
      <c r="E634" s="155">
        <v>116.193</v>
      </c>
      <c r="F634" s="152"/>
      <c r="G634" s="152"/>
      <c r="H634" s="152"/>
      <c r="I634" s="152"/>
      <c r="J634" s="152"/>
      <c r="K634" s="152"/>
      <c r="L634" s="152"/>
      <c r="M634" s="152"/>
      <c r="N634" s="151"/>
      <c r="O634" s="151"/>
      <c r="P634" s="151"/>
      <c r="Q634" s="151"/>
      <c r="R634" s="152"/>
      <c r="S634" s="152"/>
      <c r="T634" s="152"/>
      <c r="U634" s="152"/>
      <c r="V634" s="152"/>
      <c r="W634" s="152"/>
      <c r="X634" s="152"/>
      <c r="Y634" s="152"/>
      <c r="Z634" s="141"/>
      <c r="AA634" s="141"/>
      <c r="AB634" s="141"/>
      <c r="AC634" s="141"/>
      <c r="AD634" s="141"/>
      <c r="AE634" s="141"/>
      <c r="AF634" s="141"/>
      <c r="AG634" s="141" t="s">
        <v>241</v>
      </c>
      <c r="AH634" s="141">
        <v>0</v>
      </c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  <c r="BA634" s="141"/>
      <c r="BB634" s="141"/>
      <c r="BC634" s="141"/>
      <c r="BD634" s="141"/>
      <c r="BE634" s="141"/>
      <c r="BF634" s="141"/>
      <c r="BG634" s="141"/>
      <c r="BH634" s="141"/>
    </row>
    <row r="635" spans="1:60" outlineLevel="3" x14ac:dyDescent="0.2">
      <c r="A635" s="148"/>
      <c r="B635" s="149"/>
      <c r="C635" s="190" t="s">
        <v>1325</v>
      </c>
      <c r="D635" s="188"/>
      <c r="E635" s="189">
        <v>116.193</v>
      </c>
      <c r="F635" s="152"/>
      <c r="G635" s="152"/>
      <c r="H635" s="152"/>
      <c r="I635" s="152"/>
      <c r="J635" s="152"/>
      <c r="K635" s="152"/>
      <c r="L635" s="152"/>
      <c r="M635" s="152"/>
      <c r="N635" s="151"/>
      <c r="O635" s="151"/>
      <c r="P635" s="151"/>
      <c r="Q635" s="151"/>
      <c r="R635" s="152"/>
      <c r="S635" s="152"/>
      <c r="T635" s="152"/>
      <c r="U635" s="152"/>
      <c r="V635" s="152"/>
      <c r="W635" s="152"/>
      <c r="X635" s="152"/>
      <c r="Y635" s="152"/>
      <c r="Z635" s="141"/>
      <c r="AA635" s="141"/>
      <c r="AB635" s="141"/>
      <c r="AC635" s="141"/>
      <c r="AD635" s="141"/>
      <c r="AE635" s="141"/>
      <c r="AF635" s="141"/>
      <c r="AG635" s="141" t="s">
        <v>241</v>
      </c>
      <c r="AH635" s="141">
        <v>1</v>
      </c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  <c r="BA635" s="141"/>
      <c r="BB635" s="141"/>
      <c r="BC635" s="141"/>
      <c r="BD635" s="141"/>
      <c r="BE635" s="141"/>
      <c r="BF635" s="141"/>
      <c r="BG635" s="141"/>
      <c r="BH635" s="141"/>
    </row>
    <row r="636" spans="1:60" ht="22.5" outlineLevel="1" x14ac:dyDescent="0.2">
      <c r="A636" s="164">
        <v>90</v>
      </c>
      <c r="B636" s="165" t="s">
        <v>1706</v>
      </c>
      <c r="C636" s="181" t="s">
        <v>1707</v>
      </c>
      <c r="D636" s="166" t="s">
        <v>274</v>
      </c>
      <c r="E636" s="167">
        <v>84.15</v>
      </c>
      <c r="F636" s="168"/>
      <c r="G636" s="169">
        <f>ROUND(E636*F636,2)</f>
        <v>0</v>
      </c>
      <c r="H636" s="168"/>
      <c r="I636" s="169">
        <f>ROUND(E636*H636,2)</f>
        <v>0</v>
      </c>
      <c r="J636" s="168"/>
      <c r="K636" s="169">
        <f>ROUND(E636*J636,2)</f>
        <v>0</v>
      </c>
      <c r="L636" s="169">
        <v>21</v>
      </c>
      <c r="M636" s="169">
        <f>G636*(1+L636/100)</f>
        <v>0</v>
      </c>
      <c r="N636" s="167">
        <v>1</v>
      </c>
      <c r="O636" s="167">
        <f>ROUND(E636*N636,2)</f>
        <v>84.15</v>
      </c>
      <c r="P636" s="167">
        <v>0</v>
      </c>
      <c r="Q636" s="167">
        <f>ROUND(E636*P636,2)</f>
        <v>0</v>
      </c>
      <c r="R636" s="169"/>
      <c r="S636" s="169" t="s">
        <v>267</v>
      </c>
      <c r="T636" s="170" t="s">
        <v>275</v>
      </c>
      <c r="U636" s="152">
        <v>0</v>
      </c>
      <c r="V636" s="152">
        <f>ROUND(E636*U636,2)</f>
        <v>0</v>
      </c>
      <c r="W636" s="152"/>
      <c r="X636" s="152" t="s">
        <v>276</v>
      </c>
      <c r="Y636" s="152" t="s">
        <v>236</v>
      </c>
      <c r="Z636" s="141"/>
      <c r="AA636" s="141"/>
      <c r="AB636" s="141"/>
      <c r="AC636" s="141"/>
      <c r="AD636" s="141"/>
      <c r="AE636" s="141"/>
      <c r="AF636" s="141"/>
      <c r="AG636" s="141" t="s">
        <v>277</v>
      </c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  <c r="BA636" s="141"/>
      <c r="BB636" s="141"/>
      <c r="BC636" s="141"/>
      <c r="BD636" s="141"/>
      <c r="BE636" s="141"/>
      <c r="BF636" s="141"/>
      <c r="BG636" s="141"/>
      <c r="BH636" s="141"/>
    </row>
    <row r="637" spans="1:60" outlineLevel="2" x14ac:dyDescent="0.2">
      <c r="A637" s="148"/>
      <c r="B637" s="149"/>
      <c r="C637" s="182" t="s">
        <v>1550</v>
      </c>
      <c r="D637" s="154"/>
      <c r="E637" s="155"/>
      <c r="F637" s="152"/>
      <c r="G637" s="152"/>
      <c r="H637" s="152"/>
      <c r="I637" s="152"/>
      <c r="J637" s="152"/>
      <c r="K637" s="152"/>
      <c r="L637" s="152"/>
      <c r="M637" s="152"/>
      <c r="N637" s="151"/>
      <c r="O637" s="151"/>
      <c r="P637" s="151"/>
      <c r="Q637" s="151"/>
      <c r="R637" s="152"/>
      <c r="S637" s="152"/>
      <c r="T637" s="152"/>
      <c r="U637" s="152"/>
      <c r="V637" s="152"/>
      <c r="W637" s="152"/>
      <c r="X637" s="152"/>
      <c r="Y637" s="152"/>
      <c r="Z637" s="141"/>
      <c r="AA637" s="141"/>
      <c r="AB637" s="141"/>
      <c r="AC637" s="141"/>
      <c r="AD637" s="141"/>
      <c r="AE637" s="141"/>
      <c r="AF637" s="141"/>
      <c r="AG637" s="141" t="s">
        <v>241</v>
      </c>
      <c r="AH637" s="141">
        <v>0</v>
      </c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  <c r="BA637" s="141"/>
      <c r="BB637" s="141"/>
      <c r="BC637" s="141"/>
      <c r="BD637" s="141"/>
      <c r="BE637" s="141"/>
      <c r="BF637" s="141"/>
      <c r="BG637" s="141"/>
      <c r="BH637" s="141"/>
    </row>
    <row r="638" spans="1:60" ht="22.5" outlineLevel="3" x14ac:dyDescent="0.2">
      <c r="A638" s="148"/>
      <c r="B638" s="149"/>
      <c r="C638" s="182" t="s">
        <v>1691</v>
      </c>
      <c r="D638" s="154"/>
      <c r="E638" s="155"/>
      <c r="F638" s="152"/>
      <c r="G638" s="152"/>
      <c r="H638" s="152"/>
      <c r="I638" s="152"/>
      <c r="J638" s="152"/>
      <c r="K638" s="152"/>
      <c r="L638" s="152"/>
      <c r="M638" s="152"/>
      <c r="N638" s="151"/>
      <c r="O638" s="151"/>
      <c r="P638" s="151"/>
      <c r="Q638" s="151"/>
      <c r="R638" s="152"/>
      <c r="S638" s="152"/>
      <c r="T638" s="152"/>
      <c r="U638" s="152"/>
      <c r="V638" s="152"/>
      <c r="W638" s="152"/>
      <c r="X638" s="152"/>
      <c r="Y638" s="152"/>
      <c r="Z638" s="141"/>
      <c r="AA638" s="141"/>
      <c r="AB638" s="141"/>
      <c r="AC638" s="141"/>
      <c r="AD638" s="141"/>
      <c r="AE638" s="141"/>
      <c r="AF638" s="141"/>
      <c r="AG638" s="141" t="s">
        <v>241</v>
      </c>
      <c r="AH638" s="141">
        <v>0</v>
      </c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  <c r="BA638" s="141"/>
      <c r="BB638" s="141"/>
      <c r="BC638" s="141"/>
      <c r="BD638" s="141"/>
      <c r="BE638" s="141"/>
      <c r="BF638" s="141"/>
      <c r="BG638" s="141"/>
      <c r="BH638" s="141"/>
    </row>
    <row r="639" spans="1:60" outlineLevel="3" x14ac:dyDescent="0.2">
      <c r="A639" s="148"/>
      <c r="B639" s="149"/>
      <c r="C639" s="182" t="s">
        <v>1708</v>
      </c>
      <c r="D639" s="154"/>
      <c r="E639" s="155">
        <v>84.15</v>
      </c>
      <c r="F639" s="152"/>
      <c r="G639" s="152"/>
      <c r="H639" s="152"/>
      <c r="I639" s="152"/>
      <c r="J639" s="152"/>
      <c r="K639" s="152"/>
      <c r="L639" s="152"/>
      <c r="M639" s="152"/>
      <c r="N639" s="151"/>
      <c r="O639" s="151"/>
      <c r="P639" s="151"/>
      <c r="Q639" s="151"/>
      <c r="R639" s="152"/>
      <c r="S639" s="152"/>
      <c r="T639" s="152"/>
      <c r="U639" s="152"/>
      <c r="V639" s="152"/>
      <c r="W639" s="152"/>
      <c r="X639" s="152"/>
      <c r="Y639" s="152"/>
      <c r="Z639" s="141"/>
      <c r="AA639" s="141"/>
      <c r="AB639" s="141"/>
      <c r="AC639" s="141"/>
      <c r="AD639" s="141"/>
      <c r="AE639" s="141"/>
      <c r="AF639" s="141"/>
      <c r="AG639" s="141" t="s">
        <v>241</v>
      </c>
      <c r="AH639" s="141">
        <v>0</v>
      </c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  <c r="BA639" s="141"/>
      <c r="BB639" s="141"/>
      <c r="BC639" s="141"/>
      <c r="BD639" s="141"/>
      <c r="BE639" s="141"/>
      <c r="BF639" s="141"/>
      <c r="BG639" s="141"/>
      <c r="BH639" s="141"/>
    </row>
    <row r="640" spans="1:60" ht="22.5" outlineLevel="1" x14ac:dyDescent="0.2">
      <c r="A640" s="164">
        <v>91</v>
      </c>
      <c r="B640" s="165" t="s">
        <v>1709</v>
      </c>
      <c r="C640" s="181" t="s">
        <v>1710</v>
      </c>
      <c r="D640" s="166" t="s">
        <v>274</v>
      </c>
      <c r="E640" s="167">
        <v>12.802899999999999</v>
      </c>
      <c r="F640" s="168"/>
      <c r="G640" s="169">
        <f>ROUND(E640*F640,2)</f>
        <v>0</v>
      </c>
      <c r="H640" s="168"/>
      <c r="I640" s="169">
        <f>ROUND(E640*H640,2)</f>
        <v>0</v>
      </c>
      <c r="J640" s="168"/>
      <c r="K640" s="169">
        <f>ROUND(E640*J640,2)</f>
        <v>0</v>
      </c>
      <c r="L640" s="169">
        <v>21</v>
      </c>
      <c r="M640" s="169">
        <f>G640*(1+L640/100)</f>
        <v>0</v>
      </c>
      <c r="N640" s="167">
        <v>1</v>
      </c>
      <c r="O640" s="167">
        <f>ROUND(E640*N640,2)</f>
        <v>12.8</v>
      </c>
      <c r="P640" s="167">
        <v>0</v>
      </c>
      <c r="Q640" s="167">
        <f>ROUND(E640*P640,2)</f>
        <v>0</v>
      </c>
      <c r="R640" s="169"/>
      <c r="S640" s="169" t="s">
        <v>267</v>
      </c>
      <c r="T640" s="170" t="s">
        <v>275</v>
      </c>
      <c r="U640" s="152">
        <v>0</v>
      </c>
      <c r="V640" s="152">
        <f>ROUND(E640*U640,2)</f>
        <v>0</v>
      </c>
      <c r="W640" s="152"/>
      <c r="X640" s="152" t="s">
        <v>276</v>
      </c>
      <c r="Y640" s="152" t="s">
        <v>236</v>
      </c>
      <c r="Z640" s="141"/>
      <c r="AA640" s="141"/>
      <c r="AB640" s="141"/>
      <c r="AC640" s="141"/>
      <c r="AD640" s="141"/>
      <c r="AE640" s="141"/>
      <c r="AF640" s="141"/>
      <c r="AG640" s="141" t="s">
        <v>277</v>
      </c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  <c r="BA640" s="141"/>
      <c r="BB640" s="141"/>
      <c r="BC640" s="141"/>
      <c r="BD640" s="141"/>
      <c r="BE640" s="141"/>
      <c r="BF640" s="141"/>
      <c r="BG640" s="141"/>
      <c r="BH640" s="141"/>
    </row>
    <row r="641" spans="1:60" outlineLevel="2" x14ac:dyDescent="0.2">
      <c r="A641" s="148"/>
      <c r="B641" s="149"/>
      <c r="C641" s="182" t="s">
        <v>1550</v>
      </c>
      <c r="D641" s="154"/>
      <c r="E641" s="155"/>
      <c r="F641" s="152"/>
      <c r="G641" s="152"/>
      <c r="H641" s="152"/>
      <c r="I641" s="152"/>
      <c r="J641" s="152"/>
      <c r="K641" s="152"/>
      <c r="L641" s="152"/>
      <c r="M641" s="152"/>
      <c r="N641" s="151"/>
      <c r="O641" s="151"/>
      <c r="P641" s="151"/>
      <c r="Q641" s="151"/>
      <c r="R641" s="152"/>
      <c r="S641" s="152"/>
      <c r="T641" s="152"/>
      <c r="U641" s="152"/>
      <c r="V641" s="152"/>
      <c r="W641" s="152"/>
      <c r="X641" s="152"/>
      <c r="Y641" s="152"/>
      <c r="Z641" s="141"/>
      <c r="AA641" s="141"/>
      <c r="AB641" s="141"/>
      <c r="AC641" s="141"/>
      <c r="AD641" s="141"/>
      <c r="AE641" s="141"/>
      <c r="AF641" s="141"/>
      <c r="AG641" s="141" t="s">
        <v>241</v>
      </c>
      <c r="AH641" s="141">
        <v>0</v>
      </c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  <c r="BA641" s="141"/>
      <c r="BB641" s="141"/>
      <c r="BC641" s="141"/>
      <c r="BD641" s="141"/>
      <c r="BE641" s="141"/>
      <c r="BF641" s="141"/>
      <c r="BG641" s="141"/>
      <c r="BH641" s="141"/>
    </row>
    <row r="642" spans="1:60" outlineLevel="3" x14ac:dyDescent="0.2">
      <c r="A642" s="148"/>
      <c r="B642" s="149"/>
      <c r="C642" s="182" t="s">
        <v>1682</v>
      </c>
      <c r="D642" s="154"/>
      <c r="E642" s="155"/>
      <c r="F642" s="152"/>
      <c r="G642" s="152"/>
      <c r="H642" s="152"/>
      <c r="I642" s="152"/>
      <c r="J642" s="152"/>
      <c r="K642" s="152"/>
      <c r="L642" s="152"/>
      <c r="M642" s="152"/>
      <c r="N642" s="151"/>
      <c r="O642" s="151"/>
      <c r="P642" s="151"/>
      <c r="Q642" s="151"/>
      <c r="R642" s="152"/>
      <c r="S642" s="152"/>
      <c r="T642" s="152"/>
      <c r="U642" s="152"/>
      <c r="V642" s="152"/>
      <c r="W642" s="152"/>
      <c r="X642" s="152"/>
      <c r="Y642" s="152"/>
      <c r="Z642" s="141"/>
      <c r="AA642" s="141"/>
      <c r="AB642" s="141"/>
      <c r="AC642" s="141"/>
      <c r="AD642" s="141"/>
      <c r="AE642" s="141"/>
      <c r="AF642" s="141"/>
      <c r="AG642" s="141" t="s">
        <v>241</v>
      </c>
      <c r="AH642" s="141">
        <v>0</v>
      </c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  <c r="BA642" s="141"/>
      <c r="BB642" s="141"/>
      <c r="BC642" s="141"/>
      <c r="BD642" s="141"/>
      <c r="BE642" s="141"/>
      <c r="BF642" s="141"/>
      <c r="BG642" s="141"/>
      <c r="BH642" s="141"/>
    </row>
    <row r="643" spans="1:60" outlineLevel="3" x14ac:dyDescent="0.2">
      <c r="A643" s="148"/>
      <c r="B643" s="149"/>
      <c r="C643" s="182" t="s">
        <v>1711</v>
      </c>
      <c r="D643" s="154"/>
      <c r="E643" s="155">
        <v>12.802899999999999</v>
      </c>
      <c r="F643" s="152"/>
      <c r="G643" s="152"/>
      <c r="H643" s="152"/>
      <c r="I643" s="152"/>
      <c r="J643" s="152"/>
      <c r="K643" s="152"/>
      <c r="L643" s="152"/>
      <c r="M643" s="152"/>
      <c r="N643" s="151"/>
      <c r="O643" s="151"/>
      <c r="P643" s="151"/>
      <c r="Q643" s="151"/>
      <c r="R643" s="152"/>
      <c r="S643" s="152"/>
      <c r="T643" s="152"/>
      <c r="U643" s="152"/>
      <c r="V643" s="152"/>
      <c r="W643" s="152"/>
      <c r="X643" s="152"/>
      <c r="Y643" s="152"/>
      <c r="Z643" s="141"/>
      <c r="AA643" s="141"/>
      <c r="AB643" s="141"/>
      <c r="AC643" s="141"/>
      <c r="AD643" s="141"/>
      <c r="AE643" s="141"/>
      <c r="AF643" s="141"/>
      <c r="AG643" s="141" t="s">
        <v>241</v>
      </c>
      <c r="AH643" s="141">
        <v>0</v>
      </c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  <c r="BA643" s="141"/>
      <c r="BB643" s="141"/>
      <c r="BC643" s="141"/>
      <c r="BD643" s="141"/>
      <c r="BE643" s="141"/>
      <c r="BF643" s="141"/>
      <c r="BG643" s="141"/>
      <c r="BH643" s="141"/>
    </row>
    <row r="644" spans="1:60" ht="22.5" outlineLevel="1" x14ac:dyDescent="0.2">
      <c r="A644" s="164">
        <v>92</v>
      </c>
      <c r="B644" s="165" t="s">
        <v>1712</v>
      </c>
      <c r="C644" s="181" t="s">
        <v>1713</v>
      </c>
      <c r="D644" s="166" t="s">
        <v>274</v>
      </c>
      <c r="E644" s="167">
        <v>2.09</v>
      </c>
      <c r="F644" s="168"/>
      <c r="G644" s="169">
        <f>ROUND(E644*F644,2)</f>
        <v>0</v>
      </c>
      <c r="H644" s="168"/>
      <c r="I644" s="169">
        <f>ROUND(E644*H644,2)</f>
        <v>0</v>
      </c>
      <c r="J644" s="168"/>
      <c r="K644" s="169">
        <f>ROUND(E644*J644,2)</f>
        <v>0</v>
      </c>
      <c r="L644" s="169">
        <v>21</v>
      </c>
      <c r="M644" s="169">
        <f>G644*(1+L644/100)</f>
        <v>0</v>
      </c>
      <c r="N644" s="167">
        <v>1</v>
      </c>
      <c r="O644" s="167">
        <f>ROUND(E644*N644,2)</f>
        <v>2.09</v>
      </c>
      <c r="P644" s="167">
        <v>0</v>
      </c>
      <c r="Q644" s="167">
        <f>ROUND(E644*P644,2)</f>
        <v>0</v>
      </c>
      <c r="R644" s="169"/>
      <c r="S644" s="169" t="s">
        <v>267</v>
      </c>
      <c r="T644" s="170" t="s">
        <v>275</v>
      </c>
      <c r="U644" s="152">
        <v>0</v>
      </c>
      <c r="V644" s="152">
        <f>ROUND(E644*U644,2)</f>
        <v>0</v>
      </c>
      <c r="W644" s="152"/>
      <c r="X644" s="152" t="s">
        <v>276</v>
      </c>
      <c r="Y644" s="152" t="s">
        <v>236</v>
      </c>
      <c r="Z644" s="141"/>
      <c r="AA644" s="141"/>
      <c r="AB644" s="141"/>
      <c r="AC644" s="141"/>
      <c r="AD644" s="141"/>
      <c r="AE644" s="141"/>
      <c r="AF644" s="141"/>
      <c r="AG644" s="141" t="s">
        <v>277</v>
      </c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  <c r="BA644" s="141"/>
      <c r="BB644" s="141"/>
      <c r="BC644" s="141"/>
      <c r="BD644" s="141"/>
      <c r="BE644" s="141"/>
      <c r="BF644" s="141"/>
      <c r="BG644" s="141"/>
      <c r="BH644" s="141"/>
    </row>
    <row r="645" spans="1:60" outlineLevel="2" x14ac:dyDescent="0.2">
      <c r="A645" s="148"/>
      <c r="B645" s="149"/>
      <c r="C645" s="182" t="s">
        <v>1550</v>
      </c>
      <c r="D645" s="154"/>
      <c r="E645" s="155"/>
      <c r="F645" s="152"/>
      <c r="G645" s="152"/>
      <c r="H645" s="152"/>
      <c r="I645" s="152"/>
      <c r="J645" s="152"/>
      <c r="K645" s="152"/>
      <c r="L645" s="152"/>
      <c r="M645" s="152"/>
      <c r="N645" s="151"/>
      <c r="O645" s="151"/>
      <c r="P645" s="151"/>
      <c r="Q645" s="151"/>
      <c r="R645" s="152"/>
      <c r="S645" s="152"/>
      <c r="T645" s="152"/>
      <c r="U645" s="152"/>
      <c r="V645" s="152"/>
      <c r="W645" s="152"/>
      <c r="X645" s="152"/>
      <c r="Y645" s="152"/>
      <c r="Z645" s="141"/>
      <c r="AA645" s="141"/>
      <c r="AB645" s="141"/>
      <c r="AC645" s="141"/>
      <c r="AD645" s="141"/>
      <c r="AE645" s="141"/>
      <c r="AF645" s="141"/>
      <c r="AG645" s="141" t="s">
        <v>241</v>
      </c>
      <c r="AH645" s="141">
        <v>0</v>
      </c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  <c r="BA645" s="141"/>
      <c r="BB645" s="141"/>
      <c r="BC645" s="141"/>
      <c r="BD645" s="141"/>
      <c r="BE645" s="141"/>
      <c r="BF645" s="141"/>
      <c r="BG645" s="141"/>
      <c r="BH645" s="141"/>
    </row>
    <row r="646" spans="1:60" outlineLevel="3" x14ac:dyDescent="0.2">
      <c r="A646" s="148"/>
      <c r="B646" s="149"/>
      <c r="C646" s="182" t="s">
        <v>1714</v>
      </c>
      <c r="D646" s="154"/>
      <c r="E646" s="155"/>
      <c r="F646" s="152"/>
      <c r="G646" s="152"/>
      <c r="H646" s="152"/>
      <c r="I646" s="152"/>
      <c r="J646" s="152"/>
      <c r="K646" s="152"/>
      <c r="L646" s="152"/>
      <c r="M646" s="152"/>
      <c r="N646" s="151"/>
      <c r="O646" s="151"/>
      <c r="P646" s="151"/>
      <c r="Q646" s="151"/>
      <c r="R646" s="152"/>
      <c r="S646" s="152"/>
      <c r="T646" s="152"/>
      <c r="U646" s="152"/>
      <c r="V646" s="152"/>
      <c r="W646" s="152"/>
      <c r="X646" s="152"/>
      <c r="Y646" s="152"/>
      <c r="Z646" s="141"/>
      <c r="AA646" s="141"/>
      <c r="AB646" s="141"/>
      <c r="AC646" s="141"/>
      <c r="AD646" s="141"/>
      <c r="AE646" s="141"/>
      <c r="AF646" s="141"/>
      <c r="AG646" s="141" t="s">
        <v>241</v>
      </c>
      <c r="AH646" s="141">
        <v>0</v>
      </c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  <c r="BA646" s="141"/>
      <c r="BB646" s="141"/>
      <c r="BC646" s="141"/>
      <c r="BD646" s="141"/>
      <c r="BE646" s="141"/>
      <c r="BF646" s="141"/>
      <c r="BG646" s="141"/>
      <c r="BH646" s="141"/>
    </row>
    <row r="647" spans="1:60" ht="22.5" outlineLevel="3" x14ac:dyDescent="0.2">
      <c r="A647" s="148"/>
      <c r="B647" s="149"/>
      <c r="C647" s="182" t="s">
        <v>1715</v>
      </c>
      <c r="D647" s="154"/>
      <c r="E647" s="155"/>
      <c r="F647" s="152"/>
      <c r="G647" s="152"/>
      <c r="H647" s="152"/>
      <c r="I647" s="152"/>
      <c r="J647" s="152"/>
      <c r="K647" s="152"/>
      <c r="L647" s="152"/>
      <c r="M647" s="152"/>
      <c r="N647" s="151"/>
      <c r="O647" s="151"/>
      <c r="P647" s="151"/>
      <c r="Q647" s="151"/>
      <c r="R647" s="152"/>
      <c r="S647" s="152"/>
      <c r="T647" s="152"/>
      <c r="U647" s="152"/>
      <c r="V647" s="152"/>
      <c r="W647" s="152"/>
      <c r="X647" s="152"/>
      <c r="Y647" s="152"/>
      <c r="Z647" s="141"/>
      <c r="AA647" s="141"/>
      <c r="AB647" s="141"/>
      <c r="AC647" s="141"/>
      <c r="AD647" s="141"/>
      <c r="AE647" s="141"/>
      <c r="AF647" s="141"/>
      <c r="AG647" s="141" t="s">
        <v>241</v>
      </c>
      <c r="AH647" s="141">
        <v>0</v>
      </c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  <c r="BA647" s="141"/>
      <c r="BB647" s="141"/>
      <c r="BC647" s="141"/>
      <c r="BD647" s="141"/>
      <c r="BE647" s="141"/>
      <c r="BF647" s="141"/>
      <c r="BG647" s="141"/>
      <c r="BH647" s="141"/>
    </row>
    <row r="648" spans="1:60" outlineLevel="3" x14ac:dyDescent="0.2">
      <c r="A648" s="148"/>
      <c r="B648" s="149"/>
      <c r="C648" s="182" t="s">
        <v>1716</v>
      </c>
      <c r="D648" s="154"/>
      <c r="E648" s="155">
        <v>2.09</v>
      </c>
      <c r="F648" s="152"/>
      <c r="G648" s="152"/>
      <c r="H648" s="152"/>
      <c r="I648" s="152"/>
      <c r="J648" s="152"/>
      <c r="K648" s="152"/>
      <c r="L648" s="152"/>
      <c r="M648" s="152"/>
      <c r="N648" s="151"/>
      <c r="O648" s="151"/>
      <c r="P648" s="151"/>
      <c r="Q648" s="151"/>
      <c r="R648" s="152"/>
      <c r="S648" s="152"/>
      <c r="T648" s="152"/>
      <c r="U648" s="152"/>
      <c r="V648" s="152"/>
      <c r="W648" s="152"/>
      <c r="X648" s="152"/>
      <c r="Y648" s="152"/>
      <c r="Z648" s="141"/>
      <c r="AA648" s="141"/>
      <c r="AB648" s="141"/>
      <c r="AC648" s="141"/>
      <c r="AD648" s="141"/>
      <c r="AE648" s="141"/>
      <c r="AF648" s="141"/>
      <c r="AG648" s="141" t="s">
        <v>241</v>
      </c>
      <c r="AH648" s="141">
        <v>0</v>
      </c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  <c r="BA648" s="141"/>
      <c r="BB648" s="141"/>
      <c r="BC648" s="141"/>
      <c r="BD648" s="141"/>
      <c r="BE648" s="141"/>
      <c r="BF648" s="141"/>
      <c r="BG648" s="141"/>
      <c r="BH648" s="141"/>
    </row>
    <row r="649" spans="1:60" outlineLevel="1" x14ac:dyDescent="0.2">
      <c r="A649" s="148">
        <v>93</v>
      </c>
      <c r="B649" s="149" t="s">
        <v>547</v>
      </c>
      <c r="C649" s="184" t="s">
        <v>548</v>
      </c>
      <c r="D649" s="150" t="s">
        <v>0</v>
      </c>
      <c r="E649" s="179"/>
      <c r="F649" s="153"/>
      <c r="G649" s="152">
        <f>ROUND(E649*F649,2)</f>
        <v>0</v>
      </c>
      <c r="H649" s="153"/>
      <c r="I649" s="152">
        <f>ROUND(E649*H649,2)</f>
        <v>0</v>
      </c>
      <c r="J649" s="153"/>
      <c r="K649" s="152">
        <f>ROUND(E649*J649,2)</f>
        <v>0</v>
      </c>
      <c r="L649" s="152">
        <v>21</v>
      </c>
      <c r="M649" s="152">
        <f>G649*(1+L649/100)</f>
        <v>0</v>
      </c>
      <c r="N649" s="151">
        <v>0</v>
      </c>
      <c r="O649" s="151">
        <f>ROUND(E649*N649,2)</f>
        <v>0</v>
      </c>
      <c r="P649" s="151">
        <v>0</v>
      </c>
      <c r="Q649" s="151">
        <f>ROUND(E649*P649,2)</f>
        <v>0</v>
      </c>
      <c r="R649" s="152" t="s">
        <v>495</v>
      </c>
      <c r="S649" s="152" t="s">
        <v>234</v>
      </c>
      <c r="T649" s="152" t="s">
        <v>234</v>
      </c>
      <c r="U649" s="152">
        <v>0</v>
      </c>
      <c r="V649" s="152">
        <f>ROUND(E649*U649,2)</f>
        <v>0</v>
      </c>
      <c r="W649" s="152"/>
      <c r="X649" s="152" t="s">
        <v>435</v>
      </c>
      <c r="Y649" s="152" t="s">
        <v>236</v>
      </c>
      <c r="Z649" s="141"/>
      <c r="AA649" s="141"/>
      <c r="AB649" s="141"/>
      <c r="AC649" s="141"/>
      <c r="AD649" s="141"/>
      <c r="AE649" s="141"/>
      <c r="AF649" s="141"/>
      <c r="AG649" s="141" t="s">
        <v>436</v>
      </c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  <c r="BA649" s="141"/>
      <c r="BB649" s="141"/>
      <c r="BC649" s="141"/>
      <c r="BD649" s="141"/>
      <c r="BE649" s="141"/>
      <c r="BF649" s="141"/>
      <c r="BG649" s="141"/>
      <c r="BH649" s="141"/>
    </row>
    <row r="650" spans="1:60" outlineLevel="2" x14ac:dyDescent="0.2">
      <c r="A650" s="148"/>
      <c r="B650" s="149"/>
      <c r="C650" s="269" t="s">
        <v>491</v>
      </c>
      <c r="D650" s="270"/>
      <c r="E650" s="270"/>
      <c r="F650" s="270"/>
      <c r="G650" s="270"/>
      <c r="H650" s="152"/>
      <c r="I650" s="152"/>
      <c r="J650" s="152"/>
      <c r="K650" s="152"/>
      <c r="L650" s="152"/>
      <c r="M650" s="152"/>
      <c r="N650" s="151"/>
      <c r="O650" s="151"/>
      <c r="P650" s="151"/>
      <c r="Q650" s="151"/>
      <c r="R650" s="152"/>
      <c r="S650" s="152"/>
      <c r="T650" s="152"/>
      <c r="U650" s="152"/>
      <c r="V650" s="152"/>
      <c r="W650" s="152"/>
      <c r="X650" s="152"/>
      <c r="Y650" s="152"/>
      <c r="Z650" s="141"/>
      <c r="AA650" s="141"/>
      <c r="AB650" s="141"/>
      <c r="AC650" s="141"/>
      <c r="AD650" s="141"/>
      <c r="AE650" s="141"/>
      <c r="AF650" s="141"/>
      <c r="AG650" s="141" t="s">
        <v>239</v>
      </c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  <c r="BA650" s="141"/>
      <c r="BB650" s="141"/>
      <c r="BC650" s="141"/>
      <c r="BD650" s="141"/>
      <c r="BE650" s="141"/>
      <c r="BF650" s="141"/>
      <c r="BG650" s="141"/>
      <c r="BH650" s="141"/>
    </row>
    <row r="651" spans="1:60" x14ac:dyDescent="0.2">
      <c r="A651" s="157" t="s">
        <v>228</v>
      </c>
      <c r="B651" s="158" t="s">
        <v>190</v>
      </c>
      <c r="C651" s="180" t="s">
        <v>191</v>
      </c>
      <c r="D651" s="159"/>
      <c r="E651" s="160"/>
      <c r="F651" s="161"/>
      <c r="G651" s="161">
        <f>SUMIF(AG652:AG663,"&lt;&gt;NOR",G652:G663)</f>
        <v>0</v>
      </c>
      <c r="H651" s="161"/>
      <c r="I651" s="161">
        <f>SUM(I652:I663)</f>
        <v>0</v>
      </c>
      <c r="J651" s="161"/>
      <c r="K651" s="161">
        <f>SUM(K652:K663)</f>
        <v>0</v>
      </c>
      <c r="L651" s="161"/>
      <c r="M651" s="161">
        <f>SUM(M652:M663)</f>
        <v>0</v>
      </c>
      <c r="N651" s="160"/>
      <c r="O651" s="160">
        <f>SUM(O652:O663)</f>
        <v>0</v>
      </c>
      <c r="P651" s="160"/>
      <c r="Q651" s="160">
        <f>SUM(Q652:Q663)</f>
        <v>0</v>
      </c>
      <c r="R651" s="161"/>
      <c r="S651" s="161"/>
      <c r="T651" s="162"/>
      <c r="U651" s="156"/>
      <c r="V651" s="156">
        <f>SUM(V652:V663)</f>
        <v>0</v>
      </c>
      <c r="W651" s="156"/>
      <c r="X651" s="156"/>
      <c r="Y651" s="156"/>
      <c r="AG651" t="s">
        <v>229</v>
      </c>
    </row>
    <row r="652" spans="1:60" ht="22.5" outlineLevel="1" x14ac:dyDescent="0.2">
      <c r="A652" s="172">
        <v>94</v>
      </c>
      <c r="B652" s="173" t="s">
        <v>1717</v>
      </c>
      <c r="C652" s="183" t="s">
        <v>1718</v>
      </c>
      <c r="D652" s="174" t="s">
        <v>299</v>
      </c>
      <c r="E652" s="175">
        <v>2919</v>
      </c>
      <c r="F652" s="176"/>
      <c r="G652" s="177">
        <f t="shared" ref="G652:G663" si="0">ROUND(E652*F652,2)</f>
        <v>0</v>
      </c>
      <c r="H652" s="176"/>
      <c r="I652" s="177">
        <f t="shared" ref="I652:I663" si="1">ROUND(E652*H652,2)</f>
        <v>0</v>
      </c>
      <c r="J652" s="176"/>
      <c r="K652" s="177">
        <f t="shared" ref="K652:K663" si="2">ROUND(E652*J652,2)</f>
        <v>0</v>
      </c>
      <c r="L652" s="177">
        <v>21</v>
      </c>
      <c r="M652" s="177">
        <f t="shared" ref="M652:M663" si="3">G652*(1+L652/100)</f>
        <v>0</v>
      </c>
      <c r="N652" s="175">
        <v>0</v>
      </c>
      <c r="O652" s="175">
        <f t="shared" ref="O652:O663" si="4">ROUND(E652*N652,2)</f>
        <v>0</v>
      </c>
      <c r="P652" s="175">
        <v>0</v>
      </c>
      <c r="Q652" s="175">
        <f t="shared" ref="Q652:Q663" si="5">ROUND(E652*P652,2)</f>
        <v>0</v>
      </c>
      <c r="R652" s="177"/>
      <c r="S652" s="177" t="s">
        <v>267</v>
      </c>
      <c r="T652" s="178" t="s">
        <v>275</v>
      </c>
      <c r="U652" s="152">
        <v>0</v>
      </c>
      <c r="V652" s="152">
        <f t="shared" ref="V652:V663" si="6">ROUND(E652*U652,2)</f>
        <v>0</v>
      </c>
      <c r="W652" s="152"/>
      <c r="X652" s="152" t="s">
        <v>285</v>
      </c>
      <c r="Y652" s="152" t="s">
        <v>236</v>
      </c>
      <c r="Z652" s="141"/>
      <c r="AA652" s="141"/>
      <c r="AB652" s="141"/>
      <c r="AC652" s="141"/>
      <c r="AD652" s="141"/>
      <c r="AE652" s="141"/>
      <c r="AF652" s="141"/>
      <c r="AG652" s="141" t="s">
        <v>286</v>
      </c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  <c r="BA652" s="141"/>
      <c r="BB652" s="141"/>
      <c r="BC652" s="141"/>
      <c r="BD652" s="141"/>
      <c r="BE652" s="141"/>
      <c r="BF652" s="141"/>
      <c r="BG652" s="141"/>
      <c r="BH652" s="141"/>
    </row>
    <row r="653" spans="1:60" outlineLevel="1" x14ac:dyDescent="0.2">
      <c r="A653" s="172">
        <v>95</v>
      </c>
      <c r="B653" s="173" t="s">
        <v>1719</v>
      </c>
      <c r="C653" s="183" t="s">
        <v>1720</v>
      </c>
      <c r="D653" s="174" t="s">
        <v>274</v>
      </c>
      <c r="E653" s="175">
        <v>3</v>
      </c>
      <c r="F653" s="176"/>
      <c r="G653" s="177">
        <f t="shared" si="0"/>
        <v>0</v>
      </c>
      <c r="H653" s="176"/>
      <c r="I653" s="177">
        <f t="shared" si="1"/>
        <v>0</v>
      </c>
      <c r="J653" s="176"/>
      <c r="K653" s="177">
        <f t="shared" si="2"/>
        <v>0</v>
      </c>
      <c r="L653" s="177">
        <v>21</v>
      </c>
      <c r="M653" s="177">
        <f t="shared" si="3"/>
        <v>0</v>
      </c>
      <c r="N653" s="175">
        <v>0</v>
      </c>
      <c r="O653" s="175">
        <f t="shared" si="4"/>
        <v>0</v>
      </c>
      <c r="P653" s="175">
        <v>0</v>
      </c>
      <c r="Q653" s="175">
        <f t="shared" si="5"/>
        <v>0</v>
      </c>
      <c r="R653" s="177"/>
      <c r="S653" s="177" t="s">
        <v>267</v>
      </c>
      <c r="T653" s="178" t="s">
        <v>275</v>
      </c>
      <c r="U653" s="152">
        <v>0</v>
      </c>
      <c r="V653" s="152">
        <f t="shared" si="6"/>
        <v>0</v>
      </c>
      <c r="W653" s="152"/>
      <c r="X653" s="152" t="s">
        <v>285</v>
      </c>
      <c r="Y653" s="152" t="s">
        <v>236</v>
      </c>
      <c r="Z653" s="141"/>
      <c r="AA653" s="141"/>
      <c r="AB653" s="141"/>
      <c r="AC653" s="141"/>
      <c r="AD653" s="141"/>
      <c r="AE653" s="141"/>
      <c r="AF653" s="141"/>
      <c r="AG653" s="141" t="s">
        <v>286</v>
      </c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  <c r="BA653" s="141"/>
      <c r="BB653" s="141"/>
      <c r="BC653" s="141"/>
      <c r="BD653" s="141"/>
      <c r="BE653" s="141"/>
      <c r="BF653" s="141"/>
      <c r="BG653" s="141"/>
      <c r="BH653" s="141"/>
    </row>
    <row r="654" spans="1:60" outlineLevel="1" x14ac:dyDescent="0.2">
      <c r="A654" s="172">
        <v>96</v>
      </c>
      <c r="B654" s="173" t="s">
        <v>1721</v>
      </c>
      <c r="C654" s="183" t="s">
        <v>1722</v>
      </c>
      <c r="D654" s="174" t="s">
        <v>299</v>
      </c>
      <c r="E654" s="175">
        <v>2260</v>
      </c>
      <c r="F654" s="176"/>
      <c r="G654" s="177">
        <f t="shared" si="0"/>
        <v>0</v>
      </c>
      <c r="H654" s="176"/>
      <c r="I654" s="177">
        <f t="shared" si="1"/>
        <v>0</v>
      </c>
      <c r="J654" s="176"/>
      <c r="K654" s="177">
        <f t="shared" si="2"/>
        <v>0</v>
      </c>
      <c r="L654" s="177">
        <v>21</v>
      </c>
      <c r="M654" s="177">
        <f t="shared" si="3"/>
        <v>0</v>
      </c>
      <c r="N654" s="175">
        <v>0</v>
      </c>
      <c r="O654" s="175">
        <f t="shared" si="4"/>
        <v>0</v>
      </c>
      <c r="P654" s="175">
        <v>0</v>
      </c>
      <c r="Q654" s="175">
        <f t="shared" si="5"/>
        <v>0</v>
      </c>
      <c r="R654" s="177"/>
      <c r="S654" s="177" t="s">
        <v>267</v>
      </c>
      <c r="T654" s="178" t="s">
        <v>275</v>
      </c>
      <c r="U654" s="152">
        <v>0</v>
      </c>
      <c r="V654" s="152">
        <f t="shared" si="6"/>
        <v>0</v>
      </c>
      <c r="W654" s="152"/>
      <c r="X654" s="152" t="s">
        <v>276</v>
      </c>
      <c r="Y654" s="152" t="s">
        <v>236</v>
      </c>
      <c r="Z654" s="141"/>
      <c r="AA654" s="141"/>
      <c r="AB654" s="141"/>
      <c r="AC654" s="141"/>
      <c r="AD654" s="141"/>
      <c r="AE654" s="141"/>
      <c r="AF654" s="141"/>
      <c r="AG654" s="141" t="s">
        <v>277</v>
      </c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  <c r="BA654" s="141"/>
      <c r="BB654" s="141"/>
      <c r="BC654" s="141"/>
      <c r="BD654" s="141"/>
      <c r="BE654" s="141"/>
      <c r="BF654" s="141"/>
      <c r="BG654" s="141"/>
      <c r="BH654" s="141"/>
    </row>
    <row r="655" spans="1:60" outlineLevel="1" x14ac:dyDescent="0.2">
      <c r="A655" s="172">
        <v>97</v>
      </c>
      <c r="B655" s="173" t="s">
        <v>1723</v>
      </c>
      <c r="C655" s="183" t="s">
        <v>1724</v>
      </c>
      <c r="D655" s="174" t="s">
        <v>299</v>
      </c>
      <c r="E655" s="175">
        <v>659</v>
      </c>
      <c r="F655" s="176"/>
      <c r="G655" s="177">
        <f t="shared" si="0"/>
        <v>0</v>
      </c>
      <c r="H655" s="176"/>
      <c r="I655" s="177">
        <f t="shared" si="1"/>
        <v>0</v>
      </c>
      <c r="J655" s="176"/>
      <c r="K655" s="177">
        <f t="shared" si="2"/>
        <v>0</v>
      </c>
      <c r="L655" s="177">
        <v>21</v>
      </c>
      <c r="M655" s="177">
        <f t="shared" si="3"/>
        <v>0</v>
      </c>
      <c r="N655" s="175">
        <v>0</v>
      </c>
      <c r="O655" s="175">
        <f t="shared" si="4"/>
        <v>0</v>
      </c>
      <c r="P655" s="175">
        <v>0</v>
      </c>
      <c r="Q655" s="175">
        <f t="shared" si="5"/>
        <v>0</v>
      </c>
      <c r="R655" s="177"/>
      <c r="S655" s="177" t="s">
        <v>267</v>
      </c>
      <c r="T655" s="178" t="s">
        <v>275</v>
      </c>
      <c r="U655" s="152">
        <v>0</v>
      </c>
      <c r="V655" s="152">
        <f t="shared" si="6"/>
        <v>0</v>
      </c>
      <c r="W655" s="152"/>
      <c r="X655" s="152" t="s">
        <v>276</v>
      </c>
      <c r="Y655" s="152" t="s">
        <v>236</v>
      </c>
      <c r="Z655" s="141"/>
      <c r="AA655" s="141"/>
      <c r="AB655" s="141"/>
      <c r="AC655" s="141"/>
      <c r="AD655" s="141"/>
      <c r="AE655" s="141"/>
      <c r="AF655" s="141"/>
      <c r="AG655" s="141" t="s">
        <v>277</v>
      </c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  <c r="BA655" s="141"/>
      <c r="BB655" s="141"/>
      <c r="BC655" s="141"/>
      <c r="BD655" s="141"/>
      <c r="BE655" s="141"/>
      <c r="BF655" s="141"/>
      <c r="BG655" s="141"/>
      <c r="BH655" s="141"/>
    </row>
    <row r="656" spans="1:60" ht="22.5" outlineLevel="1" x14ac:dyDescent="0.2">
      <c r="A656" s="172">
        <v>98</v>
      </c>
      <c r="B656" s="173" t="s">
        <v>1725</v>
      </c>
      <c r="C656" s="183" t="s">
        <v>1726</v>
      </c>
      <c r="D656" s="174" t="s">
        <v>317</v>
      </c>
      <c r="E656" s="175">
        <v>800</v>
      </c>
      <c r="F656" s="176"/>
      <c r="G656" s="177">
        <f t="shared" si="0"/>
        <v>0</v>
      </c>
      <c r="H656" s="176"/>
      <c r="I656" s="177">
        <f t="shared" si="1"/>
        <v>0</v>
      </c>
      <c r="J656" s="176"/>
      <c r="K656" s="177">
        <f t="shared" si="2"/>
        <v>0</v>
      </c>
      <c r="L656" s="177">
        <v>21</v>
      </c>
      <c r="M656" s="177">
        <f t="shared" si="3"/>
        <v>0</v>
      </c>
      <c r="N656" s="175">
        <v>0</v>
      </c>
      <c r="O656" s="175">
        <f t="shared" si="4"/>
        <v>0</v>
      </c>
      <c r="P656" s="175">
        <v>0</v>
      </c>
      <c r="Q656" s="175">
        <f t="shared" si="5"/>
        <v>0</v>
      </c>
      <c r="R656" s="177"/>
      <c r="S656" s="177" t="s">
        <v>267</v>
      </c>
      <c r="T656" s="178" t="s">
        <v>275</v>
      </c>
      <c r="U656" s="152">
        <v>0</v>
      </c>
      <c r="V656" s="152">
        <f t="shared" si="6"/>
        <v>0</v>
      </c>
      <c r="W656" s="152"/>
      <c r="X656" s="152" t="s">
        <v>276</v>
      </c>
      <c r="Y656" s="152" t="s">
        <v>236</v>
      </c>
      <c r="Z656" s="141"/>
      <c r="AA656" s="141"/>
      <c r="AB656" s="141"/>
      <c r="AC656" s="141"/>
      <c r="AD656" s="141"/>
      <c r="AE656" s="141"/>
      <c r="AF656" s="141"/>
      <c r="AG656" s="141" t="s">
        <v>277</v>
      </c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  <c r="BA656" s="141"/>
      <c r="BB656" s="141"/>
      <c r="BC656" s="141"/>
      <c r="BD656" s="141"/>
      <c r="BE656" s="141"/>
      <c r="BF656" s="141"/>
      <c r="BG656" s="141"/>
      <c r="BH656" s="141"/>
    </row>
    <row r="657" spans="1:60" outlineLevel="1" x14ac:dyDescent="0.2">
      <c r="A657" s="172">
        <v>99</v>
      </c>
      <c r="B657" s="173" t="s">
        <v>1727</v>
      </c>
      <c r="C657" s="183" t="s">
        <v>1728</v>
      </c>
      <c r="D657" s="174" t="s">
        <v>317</v>
      </c>
      <c r="E657" s="175">
        <v>280</v>
      </c>
      <c r="F657" s="176"/>
      <c r="G657" s="177">
        <f t="shared" si="0"/>
        <v>0</v>
      </c>
      <c r="H657" s="176"/>
      <c r="I657" s="177">
        <f t="shared" si="1"/>
        <v>0</v>
      </c>
      <c r="J657" s="176"/>
      <c r="K657" s="177">
        <f t="shared" si="2"/>
        <v>0</v>
      </c>
      <c r="L657" s="177">
        <v>21</v>
      </c>
      <c r="M657" s="177">
        <f t="shared" si="3"/>
        <v>0</v>
      </c>
      <c r="N657" s="175">
        <v>0</v>
      </c>
      <c r="O657" s="175">
        <f t="shared" si="4"/>
        <v>0</v>
      </c>
      <c r="P657" s="175">
        <v>0</v>
      </c>
      <c r="Q657" s="175">
        <f t="shared" si="5"/>
        <v>0</v>
      </c>
      <c r="R657" s="177"/>
      <c r="S657" s="177" t="s">
        <v>267</v>
      </c>
      <c r="T657" s="178" t="s">
        <v>275</v>
      </c>
      <c r="U657" s="152">
        <v>0</v>
      </c>
      <c r="V657" s="152">
        <f t="shared" si="6"/>
        <v>0</v>
      </c>
      <c r="W657" s="152"/>
      <c r="X657" s="152" t="s">
        <v>276</v>
      </c>
      <c r="Y657" s="152" t="s">
        <v>236</v>
      </c>
      <c r="Z657" s="141"/>
      <c r="AA657" s="141"/>
      <c r="AB657" s="141"/>
      <c r="AC657" s="141"/>
      <c r="AD657" s="141"/>
      <c r="AE657" s="141"/>
      <c r="AF657" s="141"/>
      <c r="AG657" s="141" t="s">
        <v>277</v>
      </c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  <c r="BA657" s="141"/>
      <c r="BB657" s="141"/>
      <c r="BC657" s="141"/>
      <c r="BD657" s="141"/>
      <c r="BE657" s="141"/>
      <c r="BF657" s="141"/>
      <c r="BG657" s="141"/>
      <c r="BH657" s="141"/>
    </row>
    <row r="658" spans="1:60" outlineLevel="1" x14ac:dyDescent="0.2">
      <c r="A658" s="172">
        <v>100</v>
      </c>
      <c r="B658" s="173" t="s">
        <v>1729</v>
      </c>
      <c r="C658" s="183" t="s">
        <v>1730</v>
      </c>
      <c r="D658" s="174" t="s">
        <v>317</v>
      </c>
      <c r="E658" s="175">
        <v>150</v>
      </c>
      <c r="F658" s="176"/>
      <c r="G658" s="177">
        <f t="shared" si="0"/>
        <v>0</v>
      </c>
      <c r="H658" s="176"/>
      <c r="I658" s="177">
        <f t="shared" si="1"/>
        <v>0</v>
      </c>
      <c r="J658" s="176"/>
      <c r="K658" s="177">
        <f t="shared" si="2"/>
        <v>0</v>
      </c>
      <c r="L658" s="177">
        <v>21</v>
      </c>
      <c r="M658" s="177">
        <f t="shared" si="3"/>
        <v>0</v>
      </c>
      <c r="N658" s="175">
        <v>0</v>
      </c>
      <c r="O658" s="175">
        <f t="shared" si="4"/>
        <v>0</v>
      </c>
      <c r="P658" s="175">
        <v>0</v>
      </c>
      <c r="Q658" s="175">
        <f t="shared" si="5"/>
        <v>0</v>
      </c>
      <c r="R658" s="177"/>
      <c r="S658" s="177" t="s">
        <v>267</v>
      </c>
      <c r="T658" s="178" t="s">
        <v>275</v>
      </c>
      <c r="U658" s="152">
        <v>0</v>
      </c>
      <c r="V658" s="152">
        <f t="shared" si="6"/>
        <v>0</v>
      </c>
      <c r="W658" s="152"/>
      <c r="X658" s="152" t="s">
        <v>276</v>
      </c>
      <c r="Y658" s="152" t="s">
        <v>236</v>
      </c>
      <c r="Z658" s="141"/>
      <c r="AA658" s="141"/>
      <c r="AB658" s="141"/>
      <c r="AC658" s="141"/>
      <c r="AD658" s="141"/>
      <c r="AE658" s="141"/>
      <c r="AF658" s="141"/>
      <c r="AG658" s="141" t="s">
        <v>277</v>
      </c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  <c r="BA658" s="141"/>
      <c r="BB658" s="141"/>
      <c r="BC658" s="141"/>
      <c r="BD658" s="141"/>
      <c r="BE658" s="141"/>
      <c r="BF658" s="141"/>
      <c r="BG658" s="141"/>
      <c r="BH658" s="141"/>
    </row>
    <row r="659" spans="1:60" outlineLevel="1" x14ac:dyDescent="0.2">
      <c r="A659" s="172">
        <v>101</v>
      </c>
      <c r="B659" s="173" t="s">
        <v>1731</v>
      </c>
      <c r="C659" s="183" t="s">
        <v>1732</v>
      </c>
      <c r="D659" s="174" t="s">
        <v>317</v>
      </c>
      <c r="E659" s="175">
        <v>2</v>
      </c>
      <c r="F659" s="176"/>
      <c r="G659" s="177">
        <f t="shared" si="0"/>
        <v>0</v>
      </c>
      <c r="H659" s="176"/>
      <c r="I659" s="177">
        <f t="shared" si="1"/>
        <v>0</v>
      </c>
      <c r="J659" s="176"/>
      <c r="K659" s="177">
        <f t="shared" si="2"/>
        <v>0</v>
      </c>
      <c r="L659" s="177">
        <v>21</v>
      </c>
      <c r="M659" s="177">
        <f t="shared" si="3"/>
        <v>0</v>
      </c>
      <c r="N659" s="175">
        <v>0</v>
      </c>
      <c r="O659" s="175">
        <f t="shared" si="4"/>
        <v>0</v>
      </c>
      <c r="P659" s="175">
        <v>0</v>
      </c>
      <c r="Q659" s="175">
        <f t="shared" si="5"/>
        <v>0</v>
      </c>
      <c r="R659" s="177"/>
      <c r="S659" s="177" t="s">
        <v>267</v>
      </c>
      <c r="T659" s="178" t="s">
        <v>275</v>
      </c>
      <c r="U659" s="152">
        <v>0</v>
      </c>
      <c r="V659" s="152">
        <f t="shared" si="6"/>
        <v>0</v>
      </c>
      <c r="W659" s="152"/>
      <c r="X659" s="152" t="s">
        <v>276</v>
      </c>
      <c r="Y659" s="152" t="s">
        <v>236</v>
      </c>
      <c r="Z659" s="141"/>
      <c r="AA659" s="141"/>
      <c r="AB659" s="141"/>
      <c r="AC659" s="141"/>
      <c r="AD659" s="141"/>
      <c r="AE659" s="141"/>
      <c r="AF659" s="141"/>
      <c r="AG659" s="141" t="s">
        <v>277</v>
      </c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  <c r="BA659" s="141"/>
      <c r="BB659" s="141"/>
      <c r="BC659" s="141"/>
      <c r="BD659" s="141"/>
      <c r="BE659" s="141"/>
      <c r="BF659" s="141"/>
      <c r="BG659" s="141"/>
      <c r="BH659" s="141"/>
    </row>
    <row r="660" spans="1:60" outlineLevel="1" x14ac:dyDescent="0.2">
      <c r="A660" s="172">
        <v>102</v>
      </c>
      <c r="B660" s="173" t="s">
        <v>1733</v>
      </c>
      <c r="C660" s="183" t="s">
        <v>1734</v>
      </c>
      <c r="D660" s="174" t="s">
        <v>317</v>
      </c>
      <c r="E660" s="175">
        <v>10</v>
      </c>
      <c r="F660" s="176"/>
      <c r="G660" s="177">
        <f t="shared" si="0"/>
        <v>0</v>
      </c>
      <c r="H660" s="176"/>
      <c r="I660" s="177">
        <f t="shared" si="1"/>
        <v>0</v>
      </c>
      <c r="J660" s="176"/>
      <c r="K660" s="177">
        <f t="shared" si="2"/>
        <v>0</v>
      </c>
      <c r="L660" s="177">
        <v>21</v>
      </c>
      <c r="M660" s="177">
        <f t="shared" si="3"/>
        <v>0</v>
      </c>
      <c r="N660" s="175">
        <v>0</v>
      </c>
      <c r="O660" s="175">
        <f t="shared" si="4"/>
        <v>0</v>
      </c>
      <c r="P660" s="175">
        <v>0</v>
      </c>
      <c r="Q660" s="175">
        <f t="shared" si="5"/>
        <v>0</v>
      </c>
      <c r="R660" s="177"/>
      <c r="S660" s="177" t="s">
        <v>267</v>
      </c>
      <c r="T660" s="178" t="s">
        <v>275</v>
      </c>
      <c r="U660" s="152">
        <v>0</v>
      </c>
      <c r="V660" s="152">
        <f t="shared" si="6"/>
        <v>0</v>
      </c>
      <c r="W660" s="152"/>
      <c r="X660" s="152" t="s">
        <v>276</v>
      </c>
      <c r="Y660" s="152" t="s">
        <v>236</v>
      </c>
      <c r="Z660" s="141"/>
      <c r="AA660" s="141"/>
      <c r="AB660" s="141"/>
      <c r="AC660" s="141"/>
      <c r="AD660" s="141"/>
      <c r="AE660" s="141"/>
      <c r="AF660" s="141"/>
      <c r="AG660" s="141" t="s">
        <v>277</v>
      </c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  <c r="BA660" s="141"/>
      <c r="BB660" s="141"/>
      <c r="BC660" s="141"/>
      <c r="BD660" s="141"/>
      <c r="BE660" s="141"/>
      <c r="BF660" s="141"/>
      <c r="BG660" s="141"/>
      <c r="BH660" s="141"/>
    </row>
    <row r="661" spans="1:60" outlineLevel="1" x14ac:dyDescent="0.2">
      <c r="A661" s="172">
        <v>103</v>
      </c>
      <c r="B661" s="173" t="s">
        <v>1735</v>
      </c>
      <c r="C661" s="183" t="s">
        <v>1736</v>
      </c>
      <c r="D661" s="174" t="s">
        <v>513</v>
      </c>
      <c r="E661" s="175">
        <v>1</v>
      </c>
      <c r="F661" s="176"/>
      <c r="G661" s="177">
        <f t="shared" si="0"/>
        <v>0</v>
      </c>
      <c r="H661" s="176"/>
      <c r="I661" s="177">
        <f t="shared" si="1"/>
        <v>0</v>
      </c>
      <c r="J661" s="176"/>
      <c r="K661" s="177">
        <f t="shared" si="2"/>
        <v>0</v>
      </c>
      <c r="L661" s="177">
        <v>21</v>
      </c>
      <c r="M661" s="177">
        <f t="shared" si="3"/>
        <v>0</v>
      </c>
      <c r="N661" s="175">
        <v>0</v>
      </c>
      <c r="O661" s="175">
        <f t="shared" si="4"/>
        <v>0</v>
      </c>
      <c r="P661" s="175">
        <v>0</v>
      </c>
      <c r="Q661" s="175">
        <f t="shared" si="5"/>
        <v>0</v>
      </c>
      <c r="R661" s="177"/>
      <c r="S661" s="177" t="s">
        <v>267</v>
      </c>
      <c r="T661" s="178" t="s">
        <v>275</v>
      </c>
      <c r="U661" s="152">
        <v>0</v>
      </c>
      <c r="V661" s="152">
        <f t="shared" si="6"/>
        <v>0</v>
      </c>
      <c r="W661" s="152"/>
      <c r="X661" s="152" t="s">
        <v>276</v>
      </c>
      <c r="Y661" s="152" t="s">
        <v>236</v>
      </c>
      <c r="Z661" s="141"/>
      <c r="AA661" s="141"/>
      <c r="AB661" s="141"/>
      <c r="AC661" s="141"/>
      <c r="AD661" s="141"/>
      <c r="AE661" s="141"/>
      <c r="AF661" s="141"/>
      <c r="AG661" s="141" t="s">
        <v>277</v>
      </c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  <c r="BA661" s="141"/>
      <c r="BB661" s="141"/>
      <c r="BC661" s="141"/>
      <c r="BD661" s="141"/>
      <c r="BE661" s="141"/>
      <c r="BF661" s="141"/>
      <c r="BG661" s="141"/>
      <c r="BH661" s="141"/>
    </row>
    <row r="662" spans="1:60" outlineLevel="1" x14ac:dyDescent="0.2">
      <c r="A662" s="172">
        <v>104</v>
      </c>
      <c r="B662" s="173" t="s">
        <v>1737</v>
      </c>
      <c r="C662" s="183" t="s">
        <v>1738</v>
      </c>
      <c r="D662" s="174" t="s">
        <v>551</v>
      </c>
      <c r="E662" s="175">
        <v>1</v>
      </c>
      <c r="F662" s="176"/>
      <c r="G662" s="177">
        <f t="shared" si="0"/>
        <v>0</v>
      </c>
      <c r="H662" s="176"/>
      <c r="I662" s="177">
        <f t="shared" si="1"/>
        <v>0</v>
      </c>
      <c r="J662" s="176"/>
      <c r="K662" s="177">
        <f t="shared" si="2"/>
        <v>0</v>
      </c>
      <c r="L662" s="177">
        <v>21</v>
      </c>
      <c r="M662" s="177">
        <f t="shared" si="3"/>
        <v>0</v>
      </c>
      <c r="N662" s="175">
        <v>0</v>
      </c>
      <c r="O662" s="175">
        <f t="shared" si="4"/>
        <v>0</v>
      </c>
      <c r="P662" s="175">
        <v>0</v>
      </c>
      <c r="Q662" s="175">
        <f t="shared" si="5"/>
        <v>0</v>
      </c>
      <c r="R662" s="177"/>
      <c r="S662" s="177" t="s">
        <v>267</v>
      </c>
      <c r="T662" s="178" t="s">
        <v>275</v>
      </c>
      <c r="U662" s="152">
        <v>0</v>
      </c>
      <c r="V662" s="152">
        <f t="shared" si="6"/>
        <v>0</v>
      </c>
      <c r="W662" s="152"/>
      <c r="X662" s="152" t="s">
        <v>552</v>
      </c>
      <c r="Y662" s="152" t="s">
        <v>236</v>
      </c>
      <c r="Z662" s="141"/>
      <c r="AA662" s="141"/>
      <c r="AB662" s="141"/>
      <c r="AC662" s="141"/>
      <c r="AD662" s="141"/>
      <c r="AE662" s="141"/>
      <c r="AF662" s="141"/>
      <c r="AG662" s="141" t="s">
        <v>1739</v>
      </c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  <c r="BA662" s="141"/>
      <c r="BB662" s="141"/>
      <c r="BC662" s="141"/>
      <c r="BD662" s="141"/>
      <c r="BE662" s="141"/>
      <c r="BF662" s="141"/>
      <c r="BG662" s="141"/>
      <c r="BH662" s="141"/>
    </row>
    <row r="663" spans="1:60" outlineLevel="1" x14ac:dyDescent="0.2">
      <c r="A663" s="172">
        <v>105</v>
      </c>
      <c r="B663" s="173" t="s">
        <v>1740</v>
      </c>
      <c r="C663" s="183" t="s">
        <v>1741</v>
      </c>
      <c r="D663" s="174" t="s">
        <v>551</v>
      </c>
      <c r="E663" s="175">
        <v>1</v>
      </c>
      <c r="F663" s="176"/>
      <c r="G663" s="177">
        <f t="shared" si="0"/>
        <v>0</v>
      </c>
      <c r="H663" s="176"/>
      <c r="I663" s="177">
        <f t="shared" si="1"/>
        <v>0</v>
      </c>
      <c r="J663" s="176"/>
      <c r="K663" s="177">
        <f t="shared" si="2"/>
        <v>0</v>
      </c>
      <c r="L663" s="177">
        <v>21</v>
      </c>
      <c r="M663" s="177">
        <f t="shared" si="3"/>
        <v>0</v>
      </c>
      <c r="N663" s="175">
        <v>0</v>
      </c>
      <c r="O663" s="175">
        <f t="shared" si="4"/>
        <v>0</v>
      </c>
      <c r="P663" s="175">
        <v>0</v>
      </c>
      <c r="Q663" s="175">
        <f t="shared" si="5"/>
        <v>0</v>
      </c>
      <c r="R663" s="177"/>
      <c r="S663" s="177" t="s">
        <v>267</v>
      </c>
      <c r="T663" s="178" t="s">
        <v>275</v>
      </c>
      <c r="U663" s="152">
        <v>0</v>
      </c>
      <c r="V663" s="152">
        <f t="shared" si="6"/>
        <v>0</v>
      </c>
      <c r="W663" s="152"/>
      <c r="X663" s="152" t="s">
        <v>552</v>
      </c>
      <c r="Y663" s="152" t="s">
        <v>236</v>
      </c>
      <c r="Z663" s="141"/>
      <c r="AA663" s="141"/>
      <c r="AB663" s="141"/>
      <c r="AC663" s="141"/>
      <c r="AD663" s="141"/>
      <c r="AE663" s="141"/>
      <c r="AF663" s="141"/>
      <c r="AG663" s="141" t="s">
        <v>1739</v>
      </c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  <c r="BA663" s="141"/>
      <c r="BB663" s="141"/>
      <c r="BC663" s="141"/>
      <c r="BD663" s="141"/>
      <c r="BE663" s="141"/>
      <c r="BF663" s="141"/>
      <c r="BG663" s="141"/>
      <c r="BH663" s="141"/>
    </row>
    <row r="664" spans="1:60" x14ac:dyDescent="0.2">
      <c r="A664" s="157" t="s">
        <v>228</v>
      </c>
      <c r="B664" s="158" t="s">
        <v>196</v>
      </c>
      <c r="C664" s="180" t="s">
        <v>197</v>
      </c>
      <c r="D664" s="159"/>
      <c r="E664" s="160"/>
      <c r="F664" s="161"/>
      <c r="G664" s="161">
        <f>SUMIF(AG665:AG678,"&lt;&gt;NOR",G665:G678)</f>
        <v>0</v>
      </c>
      <c r="H664" s="161"/>
      <c r="I664" s="161">
        <f>SUM(I665:I678)</f>
        <v>0</v>
      </c>
      <c r="J664" s="161"/>
      <c r="K664" s="161">
        <f>SUM(K665:K678)</f>
        <v>0</v>
      </c>
      <c r="L664" s="161"/>
      <c r="M664" s="161">
        <f>SUM(M665:M678)</f>
        <v>0</v>
      </c>
      <c r="N664" s="160"/>
      <c r="O664" s="160">
        <f>SUM(O665:O678)</f>
        <v>0</v>
      </c>
      <c r="P664" s="160"/>
      <c r="Q664" s="160">
        <f>SUM(Q665:Q678)</f>
        <v>0</v>
      </c>
      <c r="R664" s="161"/>
      <c r="S664" s="161"/>
      <c r="T664" s="162"/>
      <c r="U664" s="156"/>
      <c r="V664" s="156">
        <f>SUM(V665:V678)</f>
        <v>28945.73</v>
      </c>
      <c r="W664" s="156"/>
      <c r="X664" s="156"/>
      <c r="Y664" s="156"/>
      <c r="AG664" t="s">
        <v>229</v>
      </c>
    </row>
    <row r="665" spans="1:60" outlineLevel="1" x14ac:dyDescent="0.2">
      <c r="A665" s="164">
        <v>106</v>
      </c>
      <c r="B665" s="165" t="s">
        <v>1742</v>
      </c>
      <c r="C665" s="181" t="s">
        <v>1743</v>
      </c>
      <c r="D665" s="166" t="s">
        <v>274</v>
      </c>
      <c r="E665" s="167">
        <v>3571.7831999999999</v>
      </c>
      <c r="F665" s="168"/>
      <c r="G665" s="169">
        <f>ROUND(E665*F665,2)</f>
        <v>0</v>
      </c>
      <c r="H665" s="168"/>
      <c r="I665" s="169">
        <f>ROUND(E665*H665,2)</f>
        <v>0</v>
      </c>
      <c r="J665" s="168"/>
      <c r="K665" s="169">
        <f>ROUND(E665*J665,2)</f>
        <v>0</v>
      </c>
      <c r="L665" s="169">
        <v>21</v>
      </c>
      <c r="M665" s="169">
        <f>G665*(1+L665/100)</f>
        <v>0</v>
      </c>
      <c r="N665" s="167">
        <v>0</v>
      </c>
      <c r="O665" s="167">
        <f>ROUND(E665*N665,2)</f>
        <v>0</v>
      </c>
      <c r="P665" s="167">
        <v>0</v>
      </c>
      <c r="Q665" s="167">
        <f>ROUND(E665*P665,2)</f>
        <v>0</v>
      </c>
      <c r="R665" s="169" t="s">
        <v>1416</v>
      </c>
      <c r="S665" s="169" t="s">
        <v>234</v>
      </c>
      <c r="T665" s="170" t="s">
        <v>234</v>
      </c>
      <c r="U665" s="152">
        <v>0.749</v>
      </c>
      <c r="V665" s="152">
        <f>ROUND(E665*U665,2)</f>
        <v>2675.27</v>
      </c>
      <c r="W665" s="152"/>
      <c r="X665" s="152" t="s">
        <v>1744</v>
      </c>
      <c r="Y665" s="152" t="s">
        <v>236</v>
      </c>
      <c r="Z665" s="141"/>
      <c r="AA665" s="141"/>
      <c r="AB665" s="141"/>
      <c r="AC665" s="141"/>
      <c r="AD665" s="141"/>
      <c r="AE665" s="141"/>
      <c r="AF665" s="141"/>
      <c r="AG665" s="141" t="s">
        <v>1745</v>
      </c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  <c r="BA665" s="141"/>
      <c r="BB665" s="141"/>
      <c r="BC665" s="141"/>
      <c r="BD665" s="141"/>
      <c r="BE665" s="141"/>
      <c r="BF665" s="141"/>
      <c r="BG665" s="141"/>
      <c r="BH665" s="141"/>
    </row>
    <row r="666" spans="1:60" ht="22.5" outlineLevel="2" x14ac:dyDescent="0.2">
      <c r="A666" s="148"/>
      <c r="B666" s="149"/>
      <c r="C666" s="265" t="s">
        <v>1746</v>
      </c>
      <c r="D666" s="266"/>
      <c r="E666" s="266"/>
      <c r="F666" s="266"/>
      <c r="G666" s="266"/>
      <c r="H666" s="152"/>
      <c r="I666" s="152"/>
      <c r="J666" s="152"/>
      <c r="K666" s="152"/>
      <c r="L666" s="152"/>
      <c r="M666" s="152"/>
      <c r="N666" s="151"/>
      <c r="O666" s="151"/>
      <c r="P666" s="151"/>
      <c r="Q666" s="151"/>
      <c r="R666" s="152"/>
      <c r="S666" s="152"/>
      <c r="T666" s="152"/>
      <c r="U666" s="152"/>
      <c r="V666" s="152"/>
      <c r="W666" s="152"/>
      <c r="X666" s="152"/>
      <c r="Y666" s="152"/>
      <c r="Z666" s="141"/>
      <c r="AA666" s="141"/>
      <c r="AB666" s="141"/>
      <c r="AC666" s="141"/>
      <c r="AD666" s="141"/>
      <c r="AE666" s="141"/>
      <c r="AF666" s="141"/>
      <c r="AG666" s="141" t="s">
        <v>239</v>
      </c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  <c r="BA666" s="171" t="str">
        <f>C666</f>
        <v>s popřípadným nutným naložením do dopravního zařízení, s vyprázdněním dopravního zařízení na hromadu nebo do dopravního prostředku, vč. příplatku za každých dalších i započatých 3,5 m výšky nad 3,5 m,</v>
      </c>
      <c r="BB666" s="141"/>
      <c r="BC666" s="141"/>
      <c r="BD666" s="141"/>
      <c r="BE666" s="141"/>
      <c r="BF666" s="141"/>
      <c r="BG666" s="141"/>
      <c r="BH666" s="141"/>
    </row>
    <row r="667" spans="1:60" ht="22.5" outlineLevel="1" x14ac:dyDescent="0.2">
      <c r="A667" s="164">
        <v>107</v>
      </c>
      <c r="B667" s="165" t="s">
        <v>1747</v>
      </c>
      <c r="C667" s="181" t="s">
        <v>1748</v>
      </c>
      <c r="D667" s="166" t="s">
        <v>274</v>
      </c>
      <c r="E667" s="167">
        <v>3571.7831999999999</v>
      </c>
      <c r="F667" s="168"/>
      <c r="G667" s="169">
        <f>ROUND(E667*F667,2)</f>
        <v>0</v>
      </c>
      <c r="H667" s="168"/>
      <c r="I667" s="169">
        <f>ROUND(E667*H667,2)</f>
        <v>0</v>
      </c>
      <c r="J667" s="168"/>
      <c r="K667" s="169">
        <f>ROUND(E667*J667,2)</f>
        <v>0</v>
      </c>
      <c r="L667" s="169">
        <v>21</v>
      </c>
      <c r="M667" s="169">
        <f>G667*(1+L667/100)</f>
        <v>0</v>
      </c>
      <c r="N667" s="167">
        <v>0</v>
      </c>
      <c r="O667" s="167">
        <f>ROUND(E667*N667,2)</f>
        <v>0</v>
      </c>
      <c r="P667" s="167">
        <v>0</v>
      </c>
      <c r="Q667" s="167">
        <f>ROUND(E667*P667,2)</f>
        <v>0</v>
      </c>
      <c r="R667" s="169" t="s">
        <v>1416</v>
      </c>
      <c r="S667" s="169" t="s">
        <v>234</v>
      </c>
      <c r="T667" s="170" t="s">
        <v>234</v>
      </c>
      <c r="U667" s="152">
        <v>0.03</v>
      </c>
      <c r="V667" s="152">
        <f>ROUND(E667*U667,2)</f>
        <v>107.15</v>
      </c>
      <c r="W667" s="152"/>
      <c r="X667" s="152" t="s">
        <v>1744</v>
      </c>
      <c r="Y667" s="152" t="s">
        <v>236</v>
      </c>
      <c r="Z667" s="141"/>
      <c r="AA667" s="141"/>
      <c r="AB667" s="141"/>
      <c r="AC667" s="141"/>
      <c r="AD667" s="141"/>
      <c r="AE667" s="141"/>
      <c r="AF667" s="141"/>
      <c r="AG667" s="141" t="s">
        <v>1745</v>
      </c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  <c r="BA667" s="141"/>
      <c r="BB667" s="141"/>
      <c r="BC667" s="141"/>
      <c r="BD667" s="141"/>
      <c r="BE667" s="141"/>
      <c r="BF667" s="141"/>
      <c r="BG667" s="141"/>
      <c r="BH667" s="141"/>
    </row>
    <row r="668" spans="1:60" ht="22.5" outlineLevel="2" x14ac:dyDescent="0.2">
      <c r="A668" s="148"/>
      <c r="B668" s="149"/>
      <c r="C668" s="265" t="s">
        <v>1746</v>
      </c>
      <c r="D668" s="266"/>
      <c r="E668" s="266"/>
      <c r="F668" s="266"/>
      <c r="G668" s="266"/>
      <c r="H668" s="152"/>
      <c r="I668" s="152"/>
      <c r="J668" s="152"/>
      <c r="K668" s="152"/>
      <c r="L668" s="152"/>
      <c r="M668" s="152"/>
      <c r="N668" s="151"/>
      <c r="O668" s="151"/>
      <c r="P668" s="151"/>
      <c r="Q668" s="151"/>
      <c r="R668" s="152"/>
      <c r="S668" s="152"/>
      <c r="T668" s="152"/>
      <c r="U668" s="152"/>
      <c r="V668" s="152"/>
      <c r="W668" s="152"/>
      <c r="X668" s="152"/>
      <c r="Y668" s="152"/>
      <c r="Z668" s="141"/>
      <c r="AA668" s="141"/>
      <c r="AB668" s="141"/>
      <c r="AC668" s="141"/>
      <c r="AD668" s="141"/>
      <c r="AE668" s="141"/>
      <c r="AF668" s="141"/>
      <c r="AG668" s="141" t="s">
        <v>239</v>
      </c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  <c r="BA668" s="171" t="str">
        <f>C668</f>
        <v>s popřípadným nutným naložením do dopravního zařízení, s vyprázdněním dopravního zařízení na hromadu nebo do dopravního prostředku, vč. příplatku za každých dalších i započatých 3,5 m výšky nad 3,5 m,</v>
      </c>
      <c r="BB668" s="141"/>
      <c r="BC668" s="141"/>
      <c r="BD668" s="141"/>
      <c r="BE668" s="141"/>
      <c r="BF668" s="141"/>
      <c r="BG668" s="141"/>
      <c r="BH668" s="141"/>
    </row>
    <row r="669" spans="1:60" ht="22.5" outlineLevel="1" x14ac:dyDescent="0.2">
      <c r="A669" s="164">
        <v>108</v>
      </c>
      <c r="B669" s="165" t="s">
        <v>1749</v>
      </c>
      <c r="C669" s="181" t="s">
        <v>1750</v>
      </c>
      <c r="D669" s="166" t="s">
        <v>274</v>
      </c>
      <c r="E669" s="167">
        <v>3571.7831999999999</v>
      </c>
      <c r="F669" s="168"/>
      <c r="G669" s="169">
        <f>ROUND(E669*F669,2)</f>
        <v>0</v>
      </c>
      <c r="H669" s="168"/>
      <c r="I669" s="169">
        <f>ROUND(E669*H669,2)</f>
        <v>0</v>
      </c>
      <c r="J669" s="168"/>
      <c r="K669" s="169">
        <f>ROUND(E669*J669,2)</f>
        <v>0</v>
      </c>
      <c r="L669" s="169">
        <v>21</v>
      </c>
      <c r="M669" s="169">
        <f>G669*(1+L669/100)</f>
        <v>0</v>
      </c>
      <c r="N669" s="167">
        <v>0</v>
      </c>
      <c r="O669" s="167">
        <f>ROUND(E669*N669,2)</f>
        <v>0</v>
      </c>
      <c r="P669" s="167">
        <v>0</v>
      </c>
      <c r="Q669" s="167">
        <f>ROUND(E669*P669,2)</f>
        <v>0</v>
      </c>
      <c r="R669" s="169" t="s">
        <v>1751</v>
      </c>
      <c r="S669" s="169" t="s">
        <v>234</v>
      </c>
      <c r="T669" s="170" t="s">
        <v>234</v>
      </c>
      <c r="U669" s="152">
        <v>0.27700000000000002</v>
      </c>
      <c r="V669" s="152">
        <f>ROUND(E669*U669,2)</f>
        <v>989.38</v>
      </c>
      <c r="W669" s="152"/>
      <c r="X669" s="152" t="s">
        <v>1744</v>
      </c>
      <c r="Y669" s="152" t="s">
        <v>236</v>
      </c>
      <c r="Z669" s="141"/>
      <c r="AA669" s="141"/>
      <c r="AB669" s="141"/>
      <c r="AC669" s="141"/>
      <c r="AD669" s="141"/>
      <c r="AE669" s="141"/>
      <c r="AF669" s="141"/>
      <c r="AG669" s="141" t="s">
        <v>1745</v>
      </c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  <c r="BA669" s="141"/>
      <c r="BB669" s="141"/>
      <c r="BC669" s="141"/>
      <c r="BD669" s="141"/>
      <c r="BE669" s="141"/>
      <c r="BF669" s="141"/>
      <c r="BG669" s="141"/>
      <c r="BH669" s="141"/>
    </row>
    <row r="670" spans="1:60" outlineLevel="2" x14ac:dyDescent="0.2">
      <c r="A670" s="148"/>
      <c r="B670" s="149"/>
      <c r="C670" s="265" t="s">
        <v>1752</v>
      </c>
      <c r="D670" s="266"/>
      <c r="E670" s="266"/>
      <c r="F670" s="266"/>
      <c r="G670" s="266"/>
      <c r="H670" s="152"/>
      <c r="I670" s="152"/>
      <c r="J670" s="152"/>
      <c r="K670" s="152"/>
      <c r="L670" s="152"/>
      <c r="M670" s="152"/>
      <c r="N670" s="151"/>
      <c r="O670" s="151"/>
      <c r="P670" s="151"/>
      <c r="Q670" s="151"/>
      <c r="R670" s="152"/>
      <c r="S670" s="152"/>
      <c r="T670" s="152"/>
      <c r="U670" s="152"/>
      <c r="V670" s="152"/>
      <c r="W670" s="152"/>
      <c r="X670" s="152"/>
      <c r="Y670" s="152"/>
      <c r="Z670" s="141"/>
      <c r="AA670" s="141"/>
      <c r="AB670" s="141"/>
      <c r="AC670" s="141"/>
      <c r="AD670" s="141"/>
      <c r="AE670" s="141"/>
      <c r="AF670" s="141"/>
      <c r="AG670" s="141" t="s">
        <v>239</v>
      </c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  <c r="BA670" s="141"/>
      <c r="BB670" s="141"/>
      <c r="BC670" s="141"/>
      <c r="BD670" s="141"/>
      <c r="BE670" s="141"/>
      <c r="BF670" s="141"/>
      <c r="BG670" s="141"/>
      <c r="BH670" s="141"/>
    </row>
    <row r="671" spans="1:60" ht="22.5" outlineLevel="1" x14ac:dyDescent="0.2">
      <c r="A671" s="172">
        <v>109</v>
      </c>
      <c r="B671" s="173" t="s">
        <v>1753</v>
      </c>
      <c r="C671" s="183" t="s">
        <v>1754</v>
      </c>
      <c r="D671" s="174" t="s">
        <v>274</v>
      </c>
      <c r="E671" s="175">
        <v>3571.7831999999999</v>
      </c>
      <c r="F671" s="176"/>
      <c r="G671" s="177">
        <f>ROUND(E671*F671,2)</f>
        <v>0</v>
      </c>
      <c r="H671" s="176"/>
      <c r="I671" s="177">
        <f>ROUND(E671*H671,2)</f>
        <v>0</v>
      </c>
      <c r="J671" s="176"/>
      <c r="K671" s="177">
        <f>ROUND(E671*J671,2)</f>
        <v>0</v>
      </c>
      <c r="L671" s="177">
        <v>21</v>
      </c>
      <c r="M671" s="177">
        <f>G671*(1+L671/100)</f>
        <v>0</v>
      </c>
      <c r="N671" s="175">
        <v>0</v>
      </c>
      <c r="O671" s="175">
        <f>ROUND(E671*N671,2)</f>
        <v>0</v>
      </c>
      <c r="P671" s="175">
        <v>0</v>
      </c>
      <c r="Q671" s="175">
        <f>ROUND(E671*P671,2)</f>
        <v>0</v>
      </c>
      <c r="R671" s="177" t="s">
        <v>1512</v>
      </c>
      <c r="S671" s="177" t="s">
        <v>234</v>
      </c>
      <c r="T671" s="178" t="s">
        <v>234</v>
      </c>
      <c r="U671" s="152">
        <v>0.01</v>
      </c>
      <c r="V671" s="152">
        <f>ROUND(E671*U671,2)</f>
        <v>35.72</v>
      </c>
      <c r="W671" s="152"/>
      <c r="X671" s="152" t="s">
        <v>1744</v>
      </c>
      <c r="Y671" s="152" t="s">
        <v>236</v>
      </c>
      <c r="Z671" s="141"/>
      <c r="AA671" s="141"/>
      <c r="AB671" s="141"/>
      <c r="AC671" s="141"/>
      <c r="AD671" s="141"/>
      <c r="AE671" s="141"/>
      <c r="AF671" s="141"/>
      <c r="AG671" s="141" t="s">
        <v>1745</v>
      </c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  <c r="BA671" s="141"/>
      <c r="BB671" s="141"/>
      <c r="BC671" s="141"/>
      <c r="BD671" s="141"/>
      <c r="BE671" s="141"/>
      <c r="BF671" s="141"/>
      <c r="BG671" s="141"/>
      <c r="BH671" s="141"/>
    </row>
    <row r="672" spans="1:60" ht="22.5" outlineLevel="1" x14ac:dyDescent="0.2">
      <c r="A672" s="164">
        <v>110</v>
      </c>
      <c r="B672" s="165" t="s">
        <v>1755</v>
      </c>
      <c r="C672" s="181" t="s">
        <v>1756</v>
      </c>
      <c r="D672" s="166" t="s">
        <v>274</v>
      </c>
      <c r="E672" s="167">
        <v>103581.71279999999</v>
      </c>
      <c r="F672" s="168"/>
      <c r="G672" s="169">
        <f>ROUND(E672*F672,2)</f>
        <v>0</v>
      </c>
      <c r="H672" s="168"/>
      <c r="I672" s="169">
        <f>ROUND(E672*H672,2)</f>
        <v>0</v>
      </c>
      <c r="J672" s="168"/>
      <c r="K672" s="169">
        <f>ROUND(E672*J672,2)</f>
        <v>0</v>
      </c>
      <c r="L672" s="169">
        <v>21</v>
      </c>
      <c r="M672" s="169">
        <f>G672*(1+L672/100)</f>
        <v>0</v>
      </c>
      <c r="N672" s="167">
        <v>0</v>
      </c>
      <c r="O672" s="167">
        <f>ROUND(E672*N672,2)</f>
        <v>0</v>
      </c>
      <c r="P672" s="167">
        <v>0</v>
      </c>
      <c r="Q672" s="167">
        <f>ROUND(E672*P672,2)</f>
        <v>0</v>
      </c>
      <c r="R672" s="169" t="s">
        <v>1512</v>
      </c>
      <c r="S672" s="169" t="s">
        <v>234</v>
      </c>
      <c r="T672" s="170" t="s">
        <v>234</v>
      </c>
      <c r="U672" s="152">
        <v>0</v>
      </c>
      <c r="V672" s="152">
        <f>ROUND(E672*U672,2)</f>
        <v>0</v>
      </c>
      <c r="W672" s="152"/>
      <c r="X672" s="152" t="s">
        <v>1744</v>
      </c>
      <c r="Y672" s="152" t="s">
        <v>236</v>
      </c>
      <c r="Z672" s="141"/>
      <c r="AA672" s="141"/>
      <c r="AB672" s="141"/>
      <c r="AC672" s="141"/>
      <c r="AD672" s="141"/>
      <c r="AE672" s="141"/>
      <c r="AF672" s="141"/>
      <c r="AG672" s="141" t="s">
        <v>1745</v>
      </c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  <c r="BA672" s="141"/>
      <c r="BB672" s="141"/>
      <c r="BC672" s="141"/>
      <c r="BD672" s="141"/>
      <c r="BE672" s="141"/>
      <c r="BF672" s="141"/>
      <c r="BG672" s="141"/>
      <c r="BH672" s="141"/>
    </row>
    <row r="673" spans="1:60" outlineLevel="2" x14ac:dyDescent="0.2">
      <c r="A673" s="148"/>
      <c r="B673" s="149"/>
      <c r="C673" s="253" t="s">
        <v>1757</v>
      </c>
      <c r="D673" s="254"/>
      <c r="E673" s="254"/>
      <c r="F673" s="254"/>
      <c r="G673" s="254"/>
      <c r="H673" s="152"/>
      <c r="I673" s="152"/>
      <c r="J673" s="152"/>
      <c r="K673" s="152"/>
      <c r="L673" s="152"/>
      <c r="M673" s="152"/>
      <c r="N673" s="151"/>
      <c r="O673" s="151"/>
      <c r="P673" s="151"/>
      <c r="Q673" s="151"/>
      <c r="R673" s="152"/>
      <c r="S673" s="152"/>
      <c r="T673" s="152"/>
      <c r="U673" s="152"/>
      <c r="V673" s="152"/>
      <c r="W673" s="152"/>
      <c r="X673" s="152"/>
      <c r="Y673" s="152"/>
      <c r="Z673" s="141"/>
      <c r="AA673" s="141"/>
      <c r="AB673" s="141"/>
      <c r="AC673" s="141"/>
      <c r="AD673" s="141"/>
      <c r="AE673" s="141"/>
      <c r="AF673" s="141"/>
      <c r="AG673" s="141" t="s">
        <v>246</v>
      </c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  <c r="BA673" s="141"/>
      <c r="BB673" s="141"/>
      <c r="BC673" s="141"/>
      <c r="BD673" s="141"/>
      <c r="BE673" s="141"/>
      <c r="BF673" s="141"/>
      <c r="BG673" s="141"/>
      <c r="BH673" s="141"/>
    </row>
    <row r="674" spans="1:60" outlineLevel="1" x14ac:dyDescent="0.2">
      <c r="A674" s="172">
        <v>111</v>
      </c>
      <c r="B674" s="173" t="s">
        <v>1758</v>
      </c>
      <c r="C674" s="183" t="s">
        <v>1759</v>
      </c>
      <c r="D674" s="174" t="s">
        <v>274</v>
      </c>
      <c r="E674" s="175">
        <v>3571.7831999999999</v>
      </c>
      <c r="F674" s="176"/>
      <c r="G674" s="177">
        <f>ROUND(E674*F674,2)</f>
        <v>0</v>
      </c>
      <c r="H674" s="176"/>
      <c r="I674" s="177">
        <f>ROUND(E674*H674,2)</f>
        <v>0</v>
      </c>
      <c r="J674" s="176"/>
      <c r="K674" s="177">
        <f>ROUND(E674*J674,2)</f>
        <v>0</v>
      </c>
      <c r="L674" s="177">
        <v>21</v>
      </c>
      <c r="M674" s="177">
        <f>G674*(1+L674/100)</f>
        <v>0</v>
      </c>
      <c r="N674" s="175">
        <v>0</v>
      </c>
      <c r="O674" s="175">
        <f>ROUND(E674*N674,2)</f>
        <v>0</v>
      </c>
      <c r="P674" s="175">
        <v>0</v>
      </c>
      <c r="Q674" s="175">
        <f>ROUND(E674*P674,2)</f>
        <v>0</v>
      </c>
      <c r="R674" s="177" t="s">
        <v>1083</v>
      </c>
      <c r="S674" s="177" t="s">
        <v>234</v>
      </c>
      <c r="T674" s="178" t="s">
        <v>234</v>
      </c>
      <c r="U674" s="152">
        <v>0.94199999999999995</v>
      </c>
      <c r="V674" s="152">
        <f>ROUND(E674*U674,2)</f>
        <v>3364.62</v>
      </c>
      <c r="W674" s="152"/>
      <c r="X674" s="152" t="s">
        <v>1744</v>
      </c>
      <c r="Y674" s="152" t="s">
        <v>236</v>
      </c>
      <c r="Z674" s="141"/>
      <c r="AA674" s="141"/>
      <c r="AB674" s="141"/>
      <c r="AC674" s="141"/>
      <c r="AD674" s="141"/>
      <c r="AE674" s="141"/>
      <c r="AF674" s="141"/>
      <c r="AG674" s="141" t="s">
        <v>1745</v>
      </c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  <c r="BA674" s="141"/>
      <c r="BB674" s="141"/>
      <c r="BC674" s="141"/>
      <c r="BD674" s="141"/>
      <c r="BE674" s="141"/>
      <c r="BF674" s="141"/>
      <c r="BG674" s="141"/>
      <c r="BH674" s="141"/>
    </row>
    <row r="675" spans="1:60" ht="22.5" outlineLevel="1" x14ac:dyDescent="0.2">
      <c r="A675" s="172">
        <v>112</v>
      </c>
      <c r="B675" s="173" t="s">
        <v>1760</v>
      </c>
      <c r="C675" s="183" t="s">
        <v>1761</v>
      </c>
      <c r="D675" s="174" t="s">
        <v>274</v>
      </c>
      <c r="E675" s="175">
        <v>207163.42559999999</v>
      </c>
      <c r="F675" s="176"/>
      <c r="G675" s="177">
        <f>ROUND(E675*F675,2)</f>
        <v>0</v>
      </c>
      <c r="H675" s="176"/>
      <c r="I675" s="177">
        <f>ROUND(E675*H675,2)</f>
        <v>0</v>
      </c>
      <c r="J675" s="176"/>
      <c r="K675" s="177">
        <f>ROUND(E675*J675,2)</f>
        <v>0</v>
      </c>
      <c r="L675" s="177">
        <v>21</v>
      </c>
      <c r="M675" s="177">
        <f>G675*(1+L675/100)</f>
        <v>0</v>
      </c>
      <c r="N675" s="175">
        <v>0</v>
      </c>
      <c r="O675" s="175">
        <f>ROUND(E675*N675,2)</f>
        <v>0</v>
      </c>
      <c r="P675" s="175">
        <v>0</v>
      </c>
      <c r="Q675" s="175">
        <f>ROUND(E675*P675,2)</f>
        <v>0</v>
      </c>
      <c r="R675" s="177" t="s">
        <v>1083</v>
      </c>
      <c r="S675" s="177" t="s">
        <v>234</v>
      </c>
      <c r="T675" s="178" t="s">
        <v>234</v>
      </c>
      <c r="U675" s="152">
        <v>0.105</v>
      </c>
      <c r="V675" s="152">
        <f>ROUND(E675*U675,2)</f>
        <v>21752.16</v>
      </c>
      <c r="W675" s="152"/>
      <c r="X675" s="152" t="s">
        <v>1744</v>
      </c>
      <c r="Y675" s="152" t="s">
        <v>236</v>
      </c>
      <c r="Z675" s="141"/>
      <c r="AA675" s="141"/>
      <c r="AB675" s="141"/>
      <c r="AC675" s="141"/>
      <c r="AD675" s="141"/>
      <c r="AE675" s="141"/>
      <c r="AF675" s="141"/>
      <c r="AG675" s="141" t="s">
        <v>1745</v>
      </c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  <c r="BA675" s="141"/>
      <c r="BB675" s="141"/>
      <c r="BC675" s="141"/>
      <c r="BD675" s="141"/>
      <c r="BE675" s="141"/>
      <c r="BF675" s="141"/>
      <c r="BG675" s="141"/>
      <c r="BH675" s="141"/>
    </row>
    <row r="676" spans="1:60" ht="22.5" outlineLevel="1" x14ac:dyDescent="0.2">
      <c r="A676" s="172">
        <v>113</v>
      </c>
      <c r="B676" s="173" t="s">
        <v>1762</v>
      </c>
      <c r="C676" s="183" t="s">
        <v>1763</v>
      </c>
      <c r="D676" s="174" t="s">
        <v>274</v>
      </c>
      <c r="E676" s="175">
        <v>3571.7831999999999</v>
      </c>
      <c r="F676" s="176"/>
      <c r="G676" s="177">
        <f>ROUND(E676*F676,2)</f>
        <v>0</v>
      </c>
      <c r="H676" s="176"/>
      <c r="I676" s="177">
        <f>ROUND(E676*H676,2)</f>
        <v>0</v>
      </c>
      <c r="J676" s="176"/>
      <c r="K676" s="177">
        <f>ROUND(E676*J676,2)</f>
        <v>0</v>
      </c>
      <c r="L676" s="177">
        <v>21</v>
      </c>
      <c r="M676" s="177">
        <f>G676*(1+L676/100)</f>
        <v>0</v>
      </c>
      <c r="N676" s="175">
        <v>0</v>
      </c>
      <c r="O676" s="175">
        <f>ROUND(E676*N676,2)</f>
        <v>0</v>
      </c>
      <c r="P676" s="175">
        <v>0</v>
      </c>
      <c r="Q676" s="175">
        <f>ROUND(E676*P676,2)</f>
        <v>0</v>
      </c>
      <c r="R676" s="177" t="s">
        <v>1083</v>
      </c>
      <c r="S676" s="177" t="s">
        <v>234</v>
      </c>
      <c r="T676" s="178" t="s">
        <v>234</v>
      </c>
      <c r="U676" s="152">
        <v>0</v>
      </c>
      <c r="V676" s="152">
        <f>ROUND(E676*U676,2)</f>
        <v>0</v>
      </c>
      <c r="W676" s="152"/>
      <c r="X676" s="152" t="s">
        <v>1744</v>
      </c>
      <c r="Y676" s="152" t="s">
        <v>236</v>
      </c>
      <c r="Z676" s="141"/>
      <c r="AA676" s="141"/>
      <c r="AB676" s="141"/>
      <c r="AC676" s="141"/>
      <c r="AD676" s="141"/>
      <c r="AE676" s="141"/>
      <c r="AF676" s="141"/>
      <c r="AG676" s="141" t="s">
        <v>1745</v>
      </c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  <c r="BA676" s="141"/>
      <c r="BB676" s="141"/>
      <c r="BC676" s="141"/>
      <c r="BD676" s="141"/>
      <c r="BE676" s="141"/>
      <c r="BF676" s="141"/>
      <c r="BG676" s="141"/>
      <c r="BH676" s="141"/>
    </row>
    <row r="677" spans="1:60" outlineLevel="1" x14ac:dyDescent="0.2">
      <c r="A677" s="164">
        <v>114</v>
      </c>
      <c r="B677" s="165" t="s">
        <v>1764</v>
      </c>
      <c r="C677" s="181" t="s">
        <v>1765</v>
      </c>
      <c r="D677" s="166" t="s">
        <v>274</v>
      </c>
      <c r="E677" s="167">
        <v>3571.7831999999999</v>
      </c>
      <c r="F677" s="168"/>
      <c r="G677" s="169">
        <f>ROUND(E677*F677,2)</f>
        <v>0</v>
      </c>
      <c r="H677" s="168"/>
      <c r="I677" s="169">
        <f>ROUND(E677*H677,2)</f>
        <v>0</v>
      </c>
      <c r="J677" s="168"/>
      <c r="K677" s="169">
        <f>ROUND(E677*J677,2)</f>
        <v>0</v>
      </c>
      <c r="L677" s="169">
        <v>21</v>
      </c>
      <c r="M677" s="169">
        <f>G677*(1+L677/100)</f>
        <v>0</v>
      </c>
      <c r="N677" s="167">
        <v>0</v>
      </c>
      <c r="O677" s="167">
        <f>ROUND(E677*N677,2)</f>
        <v>0</v>
      </c>
      <c r="P677" s="167">
        <v>0</v>
      </c>
      <c r="Q677" s="167">
        <f>ROUND(E677*P677,2)</f>
        <v>0</v>
      </c>
      <c r="R677" s="169" t="s">
        <v>1766</v>
      </c>
      <c r="S677" s="169" t="s">
        <v>234</v>
      </c>
      <c r="T677" s="170" t="s">
        <v>234</v>
      </c>
      <c r="U677" s="152">
        <v>6.0000000000000001E-3</v>
      </c>
      <c r="V677" s="152">
        <f>ROUND(E677*U677,2)</f>
        <v>21.43</v>
      </c>
      <c r="W677" s="152"/>
      <c r="X677" s="152" t="s">
        <v>1744</v>
      </c>
      <c r="Y677" s="152" t="s">
        <v>236</v>
      </c>
      <c r="Z677" s="141"/>
      <c r="AA677" s="141"/>
      <c r="AB677" s="141"/>
      <c r="AC677" s="141"/>
      <c r="AD677" s="141"/>
      <c r="AE677" s="141"/>
      <c r="AF677" s="141"/>
      <c r="AG677" s="141" t="s">
        <v>1745</v>
      </c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  <c r="BA677" s="141"/>
      <c r="BB677" s="141"/>
      <c r="BC677" s="141"/>
      <c r="BD677" s="141"/>
      <c r="BE677" s="141"/>
      <c r="BF677" s="141"/>
      <c r="BG677" s="141"/>
      <c r="BH677" s="141"/>
    </row>
    <row r="678" spans="1:60" outlineLevel="2" x14ac:dyDescent="0.2">
      <c r="A678" s="148"/>
      <c r="B678" s="149"/>
      <c r="C678" s="265" t="s">
        <v>1767</v>
      </c>
      <c r="D678" s="266"/>
      <c r="E678" s="266"/>
      <c r="F678" s="266"/>
      <c r="G678" s="266"/>
      <c r="H678" s="152"/>
      <c r="I678" s="152"/>
      <c r="J678" s="152"/>
      <c r="K678" s="152"/>
      <c r="L678" s="152"/>
      <c r="M678" s="152"/>
      <c r="N678" s="151"/>
      <c r="O678" s="151"/>
      <c r="P678" s="151"/>
      <c r="Q678" s="151"/>
      <c r="R678" s="152"/>
      <c r="S678" s="152"/>
      <c r="T678" s="152"/>
      <c r="U678" s="152"/>
      <c r="V678" s="152"/>
      <c r="W678" s="152"/>
      <c r="X678" s="152"/>
      <c r="Y678" s="152"/>
      <c r="Z678" s="141"/>
      <c r="AA678" s="141"/>
      <c r="AB678" s="141"/>
      <c r="AC678" s="141"/>
      <c r="AD678" s="141"/>
      <c r="AE678" s="141"/>
      <c r="AF678" s="141"/>
      <c r="AG678" s="141" t="s">
        <v>239</v>
      </c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  <c r="BA678" s="141"/>
      <c r="BB678" s="141"/>
      <c r="BC678" s="141"/>
      <c r="BD678" s="141"/>
      <c r="BE678" s="141"/>
      <c r="BF678" s="141"/>
      <c r="BG678" s="141"/>
      <c r="BH678" s="141"/>
    </row>
    <row r="679" spans="1:60" x14ac:dyDescent="0.2">
      <c r="A679" s="157" t="s">
        <v>228</v>
      </c>
      <c r="B679" s="158" t="s">
        <v>199</v>
      </c>
      <c r="C679" s="180" t="s">
        <v>26</v>
      </c>
      <c r="D679" s="159"/>
      <c r="E679" s="160"/>
      <c r="F679" s="161"/>
      <c r="G679" s="161">
        <f>SUMIF(AG680:AG686,"&lt;&gt;NOR",G680:G686)</f>
        <v>0</v>
      </c>
      <c r="H679" s="161"/>
      <c r="I679" s="161">
        <f>SUM(I680:I686)</f>
        <v>0</v>
      </c>
      <c r="J679" s="161"/>
      <c r="K679" s="161">
        <f>SUM(K680:K686)</f>
        <v>0</v>
      </c>
      <c r="L679" s="161"/>
      <c r="M679" s="161">
        <f>SUM(M680:M686)</f>
        <v>0</v>
      </c>
      <c r="N679" s="160"/>
      <c r="O679" s="160">
        <f>SUM(O680:O686)</f>
        <v>0</v>
      </c>
      <c r="P679" s="160"/>
      <c r="Q679" s="160">
        <f>SUM(Q680:Q686)</f>
        <v>0</v>
      </c>
      <c r="R679" s="161"/>
      <c r="S679" s="161"/>
      <c r="T679" s="162"/>
      <c r="U679" s="156"/>
      <c r="V679" s="156">
        <f>SUM(V680:V686)</f>
        <v>0</v>
      </c>
      <c r="W679" s="156"/>
      <c r="X679" s="156"/>
      <c r="Y679" s="156"/>
      <c r="AG679" t="s">
        <v>229</v>
      </c>
    </row>
    <row r="680" spans="1:60" outlineLevel="1" x14ac:dyDescent="0.2">
      <c r="A680" s="164">
        <v>115</v>
      </c>
      <c r="B680" s="165" t="s">
        <v>549</v>
      </c>
      <c r="C680" s="181" t="s">
        <v>550</v>
      </c>
      <c r="D680" s="166" t="s">
        <v>551</v>
      </c>
      <c r="E680" s="167">
        <v>1</v>
      </c>
      <c r="F680" s="168"/>
      <c r="G680" s="169">
        <f>ROUND(E680*F680,2)</f>
        <v>0</v>
      </c>
      <c r="H680" s="168"/>
      <c r="I680" s="169">
        <f>ROUND(E680*H680,2)</f>
        <v>0</v>
      </c>
      <c r="J680" s="168"/>
      <c r="K680" s="169">
        <f>ROUND(E680*J680,2)</f>
        <v>0</v>
      </c>
      <c r="L680" s="169">
        <v>21</v>
      </c>
      <c r="M680" s="169">
        <f>G680*(1+L680/100)</f>
        <v>0</v>
      </c>
      <c r="N680" s="167">
        <v>0</v>
      </c>
      <c r="O680" s="167">
        <f>ROUND(E680*N680,2)</f>
        <v>0</v>
      </c>
      <c r="P680" s="167">
        <v>0</v>
      </c>
      <c r="Q680" s="167">
        <f>ROUND(E680*P680,2)</f>
        <v>0</v>
      </c>
      <c r="R680" s="169"/>
      <c r="S680" s="169" t="s">
        <v>234</v>
      </c>
      <c r="T680" s="170" t="s">
        <v>275</v>
      </c>
      <c r="U680" s="152">
        <v>0</v>
      </c>
      <c r="V680" s="152">
        <f>ROUND(E680*U680,2)</f>
        <v>0</v>
      </c>
      <c r="W680" s="152"/>
      <c r="X680" s="152" t="s">
        <v>552</v>
      </c>
      <c r="Y680" s="152" t="s">
        <v>236</v>
      </c>
      <c r="Z680" s="141"/>
      <c r="AA680" s="141"/>
      <c r="AB680" s="141"/>
      <c r="AC680" s="141"/>
      <c r="AD680" s="141"/>
      <c r="AE680" s="141"/>
      <c r="AF680" s="141"/>
      <c r="AG680" s="141" t="s">
        <v>553</v>
      </c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  <c r="BA680" s="141"/>
      <c r="BB680" s="141"/>
      <c r="BC680" s="141"/>
      <c r="BD680" s="141"/>
      <c r="BE680" s="141"/>
      <c r="BF680" s="141"/>
      <c r="BG680" s="141"/>
      <c r="BH680" s="141"/>
    </row>
    <row r="681" spans="1:60" ht="22.5" outlineLevel="2" x14ac:dyDescent="0.2">
      <c r="A681" s="148"/>
      <c r="B681" s="149"/>
      <c r="C681" s="253" t="s">
        <v>554</v>
      </c>
      <c r="D681" s="254"/>
      <c r="E681" s="254"/>
      <c r="F681" s="254"/>
      <c r="G681" s="254"/>
      <c r="H681" s="152"/>
      <c r="I681" s="152"/>
      <c r="J681" s="152"/>
      <c r="K681" s="152"/>
      <c r="L681" s="152"/>
      <c r="M681" s="152"/>
      <c r="N681" s="151"/>
      <c r="O681" s="151"/>
      <c r="P681" s="151"/>
      <c r="Q681" s="151"/>
      <c r="R681" s="152"/>
      <c r="S681" s="152"/>
      <c r="T681" s="152"/>
      <c r="U681" s="152"/>
      <c r="V681" s="152"/>
      <c r="W681" s="152"/>
      <c r="X681" s="152"/>
      <c r="Y681" s="152"/>
      <c r="Z681" s="141"/>
      <c r="AA681" s="141"/>
      <c r="AB681" s="141"/>
      <c r="AC681" s="141"/>
      <c r="AD681" s="141"/>
      <c r="AE681" s="141"/>
      <c r="AF681" s="141"/>
      <c r="AG681" s="141" t="s">
        <v>246</v>
      </c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  <c r="BA681" s="171" t="str">
        <f>C681</f>
        <v>Veškeré náklady spojené s vybudováním, provozem a odstraněním zařízení staveniště včetně bezpečnostních a hygienických opatření na staveništi.</v>
      </c>
      <c r="BB681" s="141"/>
      <c r="BC681" s="141"/>
      <c r="BD681" s="141"/>
      <c r="BE681" s="141"/>
      <c r="BF681" s="141"/>
      <c r="BG681" s="141"/>
      <c r="BH681" s="141"/>
    </row>
    <row r="682" spans="1:60" outlineLevel="1" x14ac:dyDescent="0.2">
      <c r="A682" s="164">
        <v>116</v>
      </c>
      <c r="B682" s="165" t="s">
        <v>555</v>
      </c>
      <c r="C682" s="181" t="s">
        <v>556</v>
      </c>
      <c r="D682" s="166" t="s">
        <v>551</v>
      </c>
      <c r="E682" s="167">
        <v>1</v>
      </c>
      <c r="F682" s="168"/>
      <c r="G682" s="169">
        <f>ROUND(E682*F682,2)</f>
        <v>0</v>
      </c>
      <c r="H682" s="168"/>
      <c r="I682" s="169">
        <f>ROUND(E682*H682,2)</f>
        <v>0</v>
      </c>
      <c r="J682" s="168"/>
      <c r="K682" s="169">
        <f>ROUND(E682*J682,2)</f>
        <v>0</v>
      </c>
      <c r="L682" s="169">
        <v>21</v>
      </c>
      <c r="M682" s="169">
        <f>G682*(1+L682/100)</f>
        <v>0</v>
      </c>
      <c r="N682" s="167">
        <v>0</v>
      </c>
      <c r="O682" s="167">
        <f>ROUND(E682*N682,2)</f>
        <v>0</v>
      </c>
      <c r="P682" s="167">
        <v>0</v>
      </c>
      <c r="Q682" s="167">
        <f>ROUND(E682*P682,2)</f>
        <v>0</v>
      </c>
      <c r="R682" s="169"/>
      <c r="S682" s="169" t="s">
        <v>234</v>
      </c>
      <c r="T682" s="170" t="s">
        <v>275</v>
      </c>
      <c r="U682" s="152">
        <v>0</v>
      </c>
      <c r="V682" s="152">
        <f>ROUND(E682*U682,2)</f>
        <v>0</v>
      </c>
      <c r="W682" s="152"/>
      <c r="X682" s="152" t="s">
        <v>552</v>
      </c>
      <c r="Y682" s="152" t="s">
        <v>236</v>
      </c>
      <c r="Z682" s="141"/>
      <c r="AA682" s="141"/>
      <c r="AB682" s="141"/>
      <c r="AC682" s="141"/>
      <c r="AD682" s="141"/>
      <c r="AE682" s="141"/>
      <c r="AF682" s="141"/>
      <c r="AG682" s="141" t="s">
        <v>553</v>
      </c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  <c r="BA682" s="141"/>
      <c r="BB682" s="141"/>
      <c r="BC682" s="141"/>
      <c r="BD682" s="141"/>
      <c r="BE682" s="141"/>
      <c r="BF682" s="141"/>
      <c r="BG682" s="141"/>
      <c r="BH682" s="141"/>
    </row>
    <row r="683" spans="1:60" ht="33.75" outlineLevel="2" x14ac:dyDescent="0.2">
      <c r="A683" s="148"/>
      <c r="B683" s="149"/>
      <c r="C683" s="253" t="s">
        <v>557</v>
      </c>
      <c r="D683" s="254"/>
      <c r="E683" s="254"/>
      <c r="F683" s="254"/>
      <c r="G683" s="254"/>
      <c r="H683" s="152"/>
      <c r="I683" s="152"/>
      <c r="J683" s="152"/>
      <c r="K683" s="152"/>
      <c r="L683" s="152"/>
      <c r="M683" s="152"/>
      <c r="N683" s="151"/>
      <c r="O683" s="151"/>
      <c r="P683" s="151"/>
      <c r="Q683" s="151"/>
      <c r="R683" s="152"/>
      <c r="S683" s="152"/>
      <c r="T683" s="152"/>
      <c r="U683" s="152"/>
      <c r="V683" s="152"/>
      <c r="W683" s="152"/>
      <c r="X683" s="152"/>
      <c r="Y683" s="152"/>
      <c r="Z683" s="141"/>
      <c r="AA683" s="141"/>
      <c r="AB683" s="141"/>
      <c r="AC683" s="141"/>
      <c r="AD683" s="141"/>
      <c r="AE683" s="141"/>
      <c r="AF683" s="141"/>
      <c r="AG683" s="141" t="s">
        <v>246</v>
      </c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  <c r="BA683" s="171" t="str">
        <f>C683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683" s="141"/>
      <c r="BC683" s="141"/>
      <c r="BD683" s="141"/>
      <c r="BE683" s="141"/>
      <c r="BF683" s="141"/>
      <c r="BG683" s="141"/>
      <c r="BH683" s="141"/>
    </row>
    <row r="684" spans="1:60" outlineLevel="1" x14ac:dyDescent="0.2">
      <c r="A684" s="164">
        <v>117</v>
      </c>
      <c r="B684" s="165" t="s">
        <v>558</v>
      </c>
      <c r="C684" s="181" t="s">
        <v>559</v>
      </c>
      <c r="D684" s="166" t="s">
        <v>551</v>
      </c>
      <c r="E684" s="167">
        <v>1</v>
      </c>
      <c r="F684" s="168"/>
      <c r="G684" s="169">
        <f>ROUND(E684*F684,2)</f>
        <v>0</v>
      </c>
      <c r="H684" s="168"/>
      <c r="I684" s="169">
        <f>ROUND(E684*H684,2)</f>
        <v>0</v>
      </c>
      <c r="J684" s="168"/>
      <c r="K684" s="169">
        <f>ROUND(E684*J684,2)</f>
        <v>0</v>
      </c>
      <c r="L684" s="169">
        <v>21</v>
      </c>
      <c r="M684" s="169">
        <f>G684*(1+L684/100)</f>
        <v>0</v>
      </c>
      <c r="N684" s="167">
        <v>0</v>
      </c>
      <c r="O684" s="167">
        <f>ROUND(E684*N684,2)</f>
        <v>0</v>
      </c>
      <c r="P684" s="167">
        <v>0</v>
      </c>
      <c r="Q684" s="167">
        <f>ROUND(E684*P684,2)</f>
        <v>0</v>
      </c>
      <c r="R684" s="169"/>
      <c r="S684" s="169" t="s">
        <v>234</v>
      </c>
      <c r="T684" s="170" t="s">
        <v>275</v>
      </c>
      <c r="U684" s="152">
        <v>0</v>
      </c>
      <c r="V684" s="152">
        <f>ROUND(E684*U684,2)</f>
        <v>0</v>
      </c>
      <c r="W684" s="152"/>
      <c r="X684" s="152" t="s">
        <v>552</v>
      </c>
      <c r="Y684" s="152" t="s">
        <v>236</v>
      </c>
      <c r="Z684" s="141"/>
      <c r="AA684" s="141"/>
      <c r="AB684" s="141"/>
      <c r="AC684" s="141"/>
      <c r="AD684" s="141"/>
      <c r="AE684" s="141"/>
      <c r="AF684" s="141"/>
      <c r="AG684" s="141" t="s">
        <v>553</v>
      </c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  <c r="BA684" s="141"/>
      <c r="BB684" s="141"/>
      <c r="BC684" s="141"/>
      <c r="BD684" s="141"/>
      <c r="BE684" s="141"/>
      <c r="BF684" s="141"/>
      <c r="BG684" s="141"/>
      <c r="BH684" s="141"/>
    </row>
    <row r="685" spans="1:60" ht="22.5" outlineLevel="2" x14ac:dyDescent="0.2">
      <c r="A685" s="148"/>
      <c r="B685" s="149"/>
      <c r="C685" s="253" t="s">
        <v>560</v>
      </c>
      <c r="D685" s="254"/>
      <c r="E685" s="254"/>
      <c r="F685" s="254"/>
      <c r="G685" s="254"/>
      <c r="H685" s="152"/>
      <c r="I685" s="152"/>
      <c r="J685" s="152"/>
      <c r="K685" s="152"/>
      <c r="L685" s="152"/>
      <c r="M685" s="152"/>
      <c r="N685" s="151"/>
      <c r="O685" s="151"/>
      <c r="P685" s="151"/>
      <c r="Q685" s="151"/>
      <c r="R685" s="152"/>
      <c r="S685" s="152"/>
      <c r="T685" s="152"/>
      <c r="U685" s="152"/>
      <c r="V685" s="152"/>
      <c r="W685" s="152"/>
      <c r="X685" s="152"/>
      <c r="Y685" s="152"/>
      <c r="Z685" s="141"/>
      <c r="AA685" s="141"/>
      <c r="AB685" s="141"/>
      <c r="AC685" s="141"/>
      <c r="AD685" s="141"/>
      <c r="AE685" s="141"/>
      <c r="AF685" s="141"/>
      <c r="AG685" s="141" t="s">
        <v>246</v>
      </c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  <c r="BA685" s="171" t="str">
        <f>C685</f>
        <v>Náklady na ztížené podmínky provádění tam, kde se vyskytují omezující vlivy konkrétního prostředí, které mají prokazatelný vliv na provádění stavebních prací.</v>
      </c>
      <c r="BB685" s="141"/>
      <c r="BC685" s="141"/>
      <c r="BD685" s="141"/>
      <c r="BE685" s="141"/>
      <c r="BF685" s="141"/>
      <c r="BG685" s="141"/>
      <c r="BH685" s="141"/>
    </row>
    <row r="686" spans="1:60" outlineLevel="3" x14ac:dyDescent="0.2">
      <c r="A686" s="148"/>
      <c r="B686" s="149"/>
      <c r="C686" s="267" t="s">
        <v>561</v>
      </c>
      <c r="D686" s="268"/>
      <c r="E686" s="268"/>
      <c r="F686" s="268"/>
      <c r="G686" s="268"/>
      <c r="H686" s="152"/>
      <c r="I686" s="152"/>
      <c r="J686" s="152"/>
      <c r="K686" s="152"/>
      <c r="L686" s="152"/>
      <c r="M686" s="152"/>
      <c r="N686" s="151"/>
      <c r="O686" s="151"/>
      <c r="P686" s="151"/>
      <c r="Q686" s="151"/>
      <c r="R686" s="152"/>
      <c r="S686" s="152"/>
      <c r="T686" s="152"/>
      <c r="U686" s="152"/>
      <c r="V686" s="152"/>
      <c r="W686" s="152"/>
      <c r="X686" s="152"/>
      <c r="Y686" s="152"/>
      <c r="Z686" s="141"/>
      <c r="AA686" s="141"/>
      <c r="AB686" s="141"/>
      <c r="AC686" s="141"/>
      <c r="AD686" s="141"/>
      <c r="AE686" s="141"/>
      <c r="AF686" s="141"/>
      <c r="AG686" s="141" t="s">
        <v>246</v>
      </c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  <c r="BA686" s="141"/>
      <c r="BB686" s="141"/>
      <c r="BC686" s="141"/>
      <c r="BD686" s="141"/>
      <c r="BE686" s="141"/>
      <c r="BF686" s="141"/>
      <c r="BG686" s="141"/>
      <c r="BH686" s="141"/>
    </row>
    <row r="687" spans="1:60" x14ac:dyDescent="0.2">
      <c r="A687" s="157" t="s">
        <v>228</v>
      </c>
      <c r="B687" s="158" t="s">
        <v>200</v>
      </c>
      <c r="C687" s="180" t="s">
        <v>27</v>
      </c>
      <c r="D687" s="159"/>
      <c r="E687" s="160"/>
      <c r="F687" s="161"/>
      <c r="G687" s="161">
        <f>SUMIF(AG688:AG699,"&lt;&gt;NOR",G688:G699)</f>
        <v>0</v>
      </c>
      <c r="H687" s="161"/>
      <c r="I687" s="161">
        <f>SUM(I688:I699)</f>
        <v>0</v>
      </c>
      <c r="J687" s="161"/>
      <c r="K687" s="161">
        <f>SUM(K688:K699)</f>
        <v>0</v>
      </c>
      <c r="L687" s="161"/>
      <c r="M687" s="161">
        <f>SUM(M688:M699)</f>
        <v>0</v>
      </c>
      <c r="N687" s="160"/>
      <c r="O687" s="160">
        <f>SUM(O688:O699)</f>
        <v>0</v>
      </c>
      <c r="P687" s="160"/>
      <c r="Q687" s="160">
        <f>SUM(Q688:Q699)</f>
        <v>0</v>
      </c>
      <c r="R687" s="161"/>
      <c r="S687" s="161"/>
      <c r="T687" s="162"/>
      <c r="U687" s="156"/>
      <c r="V687" s="156">
        <f>SUM(V688:V699)</f>
        <v>0</v>
      </c>
      <c r="W687" s="156"/>
      <c r="X687" s="156"/>
      <c r="Y687" s="156"/>
      <c r="AG687" t="s">
        <v>229</v>
      </c>
    </row>
    <row r="688" spans="1:60" outlineLevel="1" x14ac:dyDescent="0.2">
      <c r="A688" s="164">
        <v>118</v>
      </c>
      <c r="B688" s="165" t="s">
        <v>562</v>
      </c>
      <c r="C688" s="181" t="s">
        <v>563</v>
      </c>
      <c r="D688" s="166" t="s">
        <v>551</v>
      </c>
      <c r="E688" s="167">
        <v>1</v>
      </c>
      <c r="F688" s="168"/>
      <c r="G688" s="169">
        <f>ROUND(E688*F688,2)</f>
        <v>0</v>
      </c>
      <c r="H688" s="168"/>
      <c r="I688" s="169">
        <f>ROUND(E688*H688,2)</f>
        <v>0</v>
      </c>
      <c r="J688" s="168"/>
      <c r="K688" s="169">
        <f>ROUND(E688*J688,2)</f>
        <v>0</v>
      </c>
      <c r="L688" s="169">
        <v>21</v>
      </c>
      <c r="M688" s="169">
        <f>G688*(1+L688/100)</f>
        <v>0</v>
      </c>
      <c r="N688" s="167">
        <v>0</v>
      </c>
      <c r="O688" s="167">
        <f>ROUND(E688*N688,2)</f>
        <v>0</v>
      </c>
      <c r="P688" s="167">
        <v>0</v>
      </c>
      <c r="Q688" s="167">
        <f>ROUND(E688*P688,2)</f>
        <v>0</v>
      </c>
      <c r="R688" s="169"/>
      <c r="S688" s="169" t="s">
        <v>234</v>
      </c>
      <c r="T688" s="170" t="s">
        <v>275</v>
      </c>
      <c r="U688" s="152">
        <v>0</v>
      </c>
      <c r="V688" s="152">
        <f>ROUND(E688*U688,2)</f>
        <v>0</v>
      </c>
      <c r="W688" s="152"/>
      <c r="X688" s="152" t="s">
        <v>552</v>
      </c>
      <c r="Y688" s="152" t="s">
        <v>236</v>
      </c>
      <c r="Z688" s="141"/>
      <c r="AA688" s="141"/>
      <c r="AB688" s="141"/>
      <c r="AC688" s="141"/>
      <c r="AD688" s="141"/>
      <c r="AE688" s="141"/>
      <c r="AF688" s="141"/>
      <c r="AG688" s="141" t="s">
        <v>553</v>
      </c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  <c r="BA688" s="141"/>
      <c r="BB688" s="141"/>
      <c r="BC688" s="141"/>
      <c r="BD688" s="141"/>
      <c r="BE688" s="141"/>
      <c r="BF688" s="141"/>
      <c r="BG688" s="141"/>
      <c r="BH688" s="141"/>
    </row>
    <row r="689" spans="1:60" ht="22.5" outlineLevel="2" x14ac:dyDescent="0.2">
      <c r="A689" s="148"/>
      <c r="B689" s="149"/>
      <c r="C689" s="253" t="s">
        <v>564</v>
      </c>
      <c r="D689" s="254"/>
      <c r="E689" s="254"/>
      <c r="F689" s="254"/>
      <c r="G689" s="254"/>
      <c r="H689" s="152"/>
      <c r="I689" s="152"/>
      <c r="J689" s="152"/>
      <c r="K689" s="152"/>
      <c r="L689" s="152"/>
      <c r="M689" s="152"/>
      <c r="N689" s="151"/>
      <c r="O689" s="151"/>
      <c r="P689" s="151"/>
      <c r="Q689" s="151"/>
      <c r="R689" s="152"/>
      <c r="S689" s="152"/>
      <c r="T689" s="152"/>
      <c r="U689" s="152"/>
      <c r="V689" s="152"/>
      <c r="W689" s="152"/>
      <c r="X689" s="152"/>
      <c r="Y689" s="152"/>
      <c r="Z689" s="141"/>
      <c r="AA689" s="141"/>
      <c r="AB689" s="141"/>
      <c r="AC689" s="141"/>
      <c r="AD689" s="141"/>
      <c r="AE689" s="141"/>
      <c r="AF689" s="141"/>
      <c r="AG689" s="141" t="s">
        <v>246</v>
      </c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  <c r="BA689" s="171" t="str">
        <f>C689</f>
        <v>Náklady dodavatele vyplývající z povinností dodavatele stanovených obchodními podmínkami před zahájením stavebních prací. Tato skupina zahrnuje zejména náklady na přípravné činnosti.</v>
      </c>
      <c r="BB689" s="141"/>
      <c r="BC689" s="141"/>
      <c r="BD689" s="141"/>
      <c r="BE689" s="141"/>
      <c r="BF689" s="141"/>
      <c r="BG689" s="141"/>
      <c r="BH689" s="141"/>
    </row>
    <row r="690" spans="1:60" outlineLevel="1" x14ac:dyDescent="0.2">
      <c r="A690" s="164">
        <v>119</v>
      </c>
      <c r="B690" s="165" t="s">
        <v>565</v>
      </c>
      <c r="C690" s="181" t="s">
        <v>566</v>
      </c>
      <c r="D690" s="166" t="s">
        <v>551</v>
      </c>
      <c r="E690" s="167">
        <v>1</v>
      </c>
      <c r="F690" s="168"/>
      <c r="G690" s="169">
        <f>ROUND(E690*F690,2)</f>
        <v>0</v>
      </c>
      <c r="H690" s="168"/>
      <c r="I690" s="169">
        <f>ROUND(E690*H690,2)</f>
        <v>0</v>
      </c>
      <c r="J690" s="168"/>
      <c r="K690" s="169">
        <f>ROUND(E690*J690,2)</f>
        <v>0</v>
      </c>
      <c r="L690" s="169">
        <v>21</v>
      </c>
      <c r="M690" s="169">
        <f>G690*(1+L690/100)</f>
        <v>0</v>
      </c>
      <c r="N690" s="167">
        <v>0</v>
      </c>
      <c r="O690" s="167">
        <f>ROUND(E690*N690,2)</f>
        <v>0</v>
      </c>
      <c r="P690" s="167">
        <v>0</v>
      </c>
      <c r="Q690" s="167">
        <f>ROUND(E690*P690,2)</f>
        <v>0</v>
      </c>
      <c r="R690" s="169"/>
      <c r="S690" s="169" t="s">
        <v>234</v>
      </c>
      <c r="T690" s="170" t="s">
        <v>275</v>
      </c>
      <c r="U690" s="152">
        <v>0</v>
      </c>
      <c r="V690" s="152">
        <f>ROUND(E690*U690,2)</f>
        <v>0</v>
      </c>
      <c r="W690" s="152"/>
      <c r="X690" s="152" t="s">
        <v>552</v>
      </c>
      <c r="Y690" s="152" t="s">
        <v>236</v>
      </c>
      <c r="Z690" s="141"/>
      <c r="AA690" s="141"/>
      <c r="AB690" s="141"/>
      <c r="AC690" s="141"/>
      <c r="AD690" s="141"/>
      <c r="AE690" s="141"/>
      <c r="AF690" s="141"/>
      <c r="AG690" s="141" t="s">
        <v>553</v>
      </c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  <c r="BA690" s="141"/>
      <c r="BB690" s="141"/>
      <c r="BC690" s="141"/>
      <c r="BD690" s="141"/>
      <c r="BE690" s="141"/>
      <c r="BF690" s="141"/>
      <c r="BG690" s="141"/>
      <c r="BH690" s="141"/>
    </row>
    <row r="691" spans="1:60" outlineLevel="2" x14ac:dyDescent="0.2">
      <c r="A691" s="148"/>
      <c r="B691" s="149"/>
      <c r="C691" s="253" t="s">
        <v>567</v>
      </c>
      <c r="D691" s="254"/>
      <c r="E691" s="254"/>
      <c r="F691" s="254"/>
      <c r="G691" s="254"/>
      <c r="H691" s="152"/>
      <c r="I691" s="152"/>
      <c r="J691" s="152"/>
      <c r="K691" s="152"/>
      <c r="L691" s="152"/>
      <c r="M691" s="152"/>
      <c r="N691" s="151"/>
      <c r="O691" s="151"/>
      <c r="P691" s="151"/>
      <c r="Q691" s="151"/>
      <c r="R691" s="152"/>
      <c r="S691" s="152"/>
      <c r="T691" s="152"/>
      <c r="U691" s="152"/>
      <c r="V691" s="152"/>
      <c r="W691" s="152"/>
      <c r="X691" s="152"/>
      <c r="Y691" s="152"/>
      <c r="Z691" s="141"/>
      <c r="AA691" s="141"/>
      <c r="AB691" s="141"/>
      <c r="AC691" s="141"/>
      <c r="AD691" s="141"/>
      <c r="AE691" s="141"/>
      <c r="AF691" s="141"/>
      <c r="AG691" s="141" t="s">
        <v>246</v>
      </c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  <c r="BA691" s="171" t="str">
        <f>C691</f>
        <v>Náklady na vypracování Dílenských (Výrobních) dokumentacích.....viz další požadavky na výkrese a popis v TZ.</v>
      </c>
      <c r="BB691" s="141"/>
      <c r="BC691" s="141"/>
      <c r="BD691" s="141"/>
      <c r="BE691" s="141"/>
      <c r="BF691" s="141"/>
      <c r="BG691" s="141"/>
      <c r="BH691" s="141"/>
    </row>
    <row r="692" spans="1:60" outlineLevel="1" x14ac:dyDescent="0.2">
      <c r="A692" s="164">
        <v>120</v>
      </c>
      <c r="B692" s="165" t="s">
        <v>568</v>
      </c>
      <c r="C692" s="181" t="s">
        <v>569</v>
      </c>
      <c r="D692" s="166" t="s">
        <v>551</v>
      </c>
      <c r="E692" s="167">
        <v>1</v>
      </c>
      <c r="F692" s="168"/>
      <c r="G692" s="169">
        <f>ROUND(E692*F692,2)</f>
        <v>0</v>
      </c>
      <c r="H692" s="168"/>
      <c r="I692" s="169">
        <f>ROUND(E692*H692,2)</f>
        <v>0</v>
      </c>
      <c r="J692" s="168"/>
      <c r="K692" s="169">
        <f>ROUND(E692*J692,2)</f>
        <v>0</v>
      </c>
      <c r="L692" s="169">
        <v>21</v>
      </c>
      <c r="M692" s="169">
        <f>G692*(1+L692/100)</f>
        <v>0</v>
      </c>
      <c r="N692" s="167">
        <v>0</v>
      </c>
      <c r="O692" s="167">
        <f>ROUND(E692*N692,2)</f>
        <v>0</v>
      </c>
      <c r="P692" s="167">
        <v>0</v>
      </c>
      <c r="Q692" s="167">
        <f>ROUND(E692*P692,2)</f>
        <v>0</v>
      </c>
      <c r="R692" s="169"/>
      <c r="S692" s="169" t="s">
        <v>234</v>
      </c>
      <c r="T692" s="170" t="s">
        <v>275</v>
      </c>
      <c r="U692" s="152">
        <v>0</v>
      </c>
      <c r="V692" s="152">
        <f>ROUND(E692*U692,2)</f>
        <v>0</v>
      </c>
      <c r="W692" s="152"/>
      <c r="X692" s="152" t="s">
        <v>552</v>
      </c>
      <c r="Y692" s="152" t="s">
        <v>236</v>
      </c>
      <c r="Z692" s="141"/>
      <c r="AA692" s="141"/>
      <c r="AB692" s="141"/>
      <c r="AC692" s="141"/>
      <c r="AD692" s="141"/>
      <c r="AE692" s="141"/>
      <c r="AF692" s="141"/>
      <c r="AG692" s="141" t="s">
        <v>553</v>
      </c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  <c r="BA692" s="141"/>
      <c r="BB692" s="141"/>
      <c r="BC692" s="141"/>
      <c r="BD692" s="141"/>
      <c r="BE692" s="141"/>
      <c r="BF692" s="141"/>
      <c r="BG692" s="141"/>
      <c r="BH692" s="141"/>
    </row>
    <row r="693" spans="1:60" ht="22.5" outlineLevel="2" x14ac:dyDescent="0.2">
      <c r="A693" s="148"/>
      <c r="B693" s="149"/>
      <c r="C693" s="253" t="s">
        <v>570</v>
      </c>
      <c r="D693" s="254"/>
      <c r="E693" s="254"/>
      <c r="F693" s="254"/>
      <c r="G693" s="254"/>
      <c r="H693" s="152"/>
      <c r="I693" s="152"/>
      <c r="J693" s="152"/>
      <c r="K693" s="152"/>
      <c r="L693" s="152"/>
      <c r="M693" s="152"/>
      <c r="N693" s="151"/>
      <c r="O693" s="151"/>
      <c r="P693" s="151"/>
      <c r="Q693" s="151"/>
      <c r="R693" s="152"/>
      <c r="S693" s="152"/>
      <c r="T693" s="152"/>
      <c r="U693" s="152"/>
      <c r="V693" s="152"/>
      <c r="W693" s="152"/>
      <c r="X693" s="152"/>
      <c r="Y693" s="152"/>
      <c r="Z693" s="141"/>
      <c r="AA693" s="141"/>
      <c r="AB693" s="141"/>
      <c r="AC693" s="141"/>
      <c r="AD693" s="141"/>
      <c r="AE693" s="141"/>
      <c r="AF693" s="141"/>
      <c r="AG693" s="141" t="s">
        <v>246</v>
      </c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  <c r="BA693" s="171" t="str">
        <f>C693</f>
        <v>Náklady na veškeré geodetické práce (vytýčení stáv.sítí a rozvodů, vytýčení a rozměření nového stavu, geodetické práce v průběhu výstavby, apod.)</v>
      </c>
      <c r="BB693" s="141"/>
      <c r="BC693" s="141"/>
      <c r="BD693" s="141"/>
      <c r="BE693" s="141"/>
      <c r="BF693" s="141"/>
      <c r="BG693" s="141"/>
      <c r="BH693" s="141"/>
    </row>
    <row r="694" spans="1:60" outlineLevel="1" x14ac:dyDescent="0.2">
      <c r="A694" s="164">
        <v>121</v>
      </c>
      <c r="B694" s="165" t="s">
        <v>571</v>
      </c>
      <c r="C694" s="181" t="s">
        <v>572</v>
      </c>
      <c r="D694" s="166" t="s">
        <v>551</v>
      </c>
      <c r="E694" s="167">
        <v>1</v>
      </c>
      <c r="F694" s="168"/>
      <c r="G694" s="169">
        <f>ROUND(E694*F694,2)</f>
        <v>0</v>
      </c>
      <c r="H694" s="168"/>
      <c r="I694" s="169">
        <f>ROUND(E694*H694,2)</f>
        <v>0</v>
      </c>
      <c r="J694" s="168"/>
      <c r="K694" s="169">
        <f>ROUND(E694*J694,2)</f>
        <v>0</v>
      </c>
      <c r="L694" s="169">
        <v>21</v>
      </c>
      <c r="M694" s="169">
        <f>G694*(1+L694/100)</f>
        <v>0</v>
      </c>
      <c r="N694" s="167">
        <v>0</v>
      </c>
      <c r="O694" s="167">
        <f>ROUND(E694*N694,2)</f>
        <v>0</v>
      </c>
      <c r="P694" s="167">
        <v>0</v>
      </c>
      <c r="Q694" s="167">
        <f>ROUND(E694*P694,2)</f>
        <v>0</v>
      </c>
      <c r="R694" s="169"/>
      <c r="S694" s="169" t="s">
        <v>234</v>
      </c>
      <c r="T694" s="170" t="s">
        <v>275</v>
      </c>
      <c r="U694" s="152">
        <v>0</v>
      </c>
      <c r="V694" s="152">
        <f>ROUND(E694*U694,2)</f>
        <v>0</v>
      </c>
      <c r="W694" s="152"/>
      <c r="X694" s="152" t="s">
        <v>552</v>
      </c>
      <c r="Y694" s="152" t="s">
        <v>236</v>
      </c>
      <c r="Z694" s="141"/>
      <c r="AA694" s="141"/>
      <c r="AB694" s="141"/>
      <c r="AC694" s="141"/>
      <c r="AD694" s="141"/>
      <c r="AE694" s="141"/>
      <c r="AF694" s="141"/>
      <c r="AG694" s="141" t="s">
        <v>553</v>
      </c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  <c r="BA694" s="141"/>
      <c r="BB694" s="141"/>
      <c r="BC694" s="141"/>
      <c r="BD694" s="141"/>
      <c r="BE694" s="141"/>
      <c r="BF694" s="141"/>
      <c r="BG694" s="141"/>
      <c r="BH694" s="141"/>
    </row>
    <row r="695" spans="1:60" ht="22.5" outlineLevel="2" x14ac:dyDescent="0.2">
      <c r="A695" s="148"/>
      <c r="B695" s="149"/>
      <c r="C695" s="253" t="s">
        <v>573</v>
      </c>
      <c r="D695" s="254"/>
      <c r="E695" s="254"/>
      <c r="F695" s="254"/>
      <c r="G695" s="254"/>
      <c r="H695" s="152"/>
      <c r="I695" s="152"/>
      <c r="J695" s="152"/>
      <c r="K695" s="152"/>
      <c r="L695" s="152"/>
      <c r="M695" s="152"/>
      <c r="N695" s="151"/>
      <c r="O695" s="151"/>
      <c r="P695" s="151"/>
      <c r="Q695" s="151"/>
      <c r="R695" s="152"/>
      <c r="S695" s="152"/>
      <c r="T695" s="152"/>
      <c r="U695" s="152"/>
      <c r="V695" s="152"/>
      <c r="W695" s="152"/>
      <c r="X695" s="152"/>
      <c r="Y695" s="152"/>
      <c r="Z695" s="141"/>
      <c r="AA695" s="141"/>
      <c r="AB695" s="141"/>
      <c r="AC695" s="141"/>
      <c r="AD695" s="141"/>
      <c r="AE695" s="141"/>
      <c r="AF695" s="141"/>
      <c r="AG695" s="141" t="s">
        <v>246</v>
      </c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  <c r="BA695" s="171" t="str">
        <f>C695</f>
        <v>Náklady zhotovitele, související s prováděním zkoušek a revizí předepsaných technickými normami nebo objednatelem a které jsou pro provedení díla nezbytné.</v>
      </c>
      <c r="BB695" s="141"/>
      <c r="BC695" s="141"/>
      <c r="BD695" s="141"/>
      <c r="BE695" s="141"/>
      <c r="BF695" s="141"/>
      <c r="BG695" s="141"/>
      <c r="BH695" s="141"/>
    </row>
    <row r="696" spans="1:60" outlineLevel="1" x14ac:dyDescent="0.2">
      <c r="A696" s="164">
        <v>122</v>
      </c>
      <c r="B696" s="165" t="s">
        <v>574</v>
      </c>
      <c r="C696" s="181" t="s">
        <v>575</v>
      </c>
      <c r="D696" s="166" t="s">
        <v>551</v>
      </c>
      <c r="E696" s="167">
        <v>1</v>
      </c>
      <c r="F696" s="168"/>
      <c r="G696" s="169">
        <f>ROUND(E696*F696,2)</f>
        <v>0</v>
      </c>
      <c r="H696" s="168"/>
      <c r="I696" s="169">
        <f>ROUND(E696*H696,2)</f>
        <v>0</v>
      </c>
      <c r="J696" s="168"/>
      <c r="K696" s="169">
        <f>ROUND(E696*J696,2)</f>
        <v>0</v>
      </c>
      <c r="L696" s="169">
        <v>21</v>
      </c>
      <c r="M696" s="169">
        <f>G696*(1+L696/100)</f>
        <v>0</v>
      </c>
      <c r="N696" s="167">
        <v>0</v>
      </c>
      <c r="O696" s="167">
        <f>ROUND(E696*N696,2)</f>
        <v>0</v>
      </c>
      <c r="P696" s="167">
        <v>0</v>
      </c>
      <c r="Q696" s="167">
        <f>ROUND(E696*P696,2)</f>
        <v>0</v>
      </c>
      <c r="R696" s="169"/>
      <c r="S696" s="169" t="s">
        <v>234</v>
      </c>
      <c r="T696" s="170" t="s">
        <v>275</v>
      </c>
      <c r="U696" s="152">
        <v>0</v>
      </c>
      <c r="V696" s="152">
        <f>ROUND(E696*U696,2)</f>
        <v>0</v>
      </c>
      <c r="W696" s="152"/>
      <c r="X696" s="152" t="s">
        <v>552</v>
      </c>
      <c r="Y696" s="152" t="s">
        <v>236</v>
      </c>
      <c r="Z696" s="141"/>
      <c r="AA696" s="141"/>
      <c r="AB696" s="141"/>
      <c r="AC696" s="141"/>
      <c r="AD696" s="141"/>
      <c r="AE696" s="141"/>
      <c r="AF696" s="141"/>
      <c r="AG696" s="141" t="s">
        <v>553</v>
      </c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  <c r="BA696" s="141"/>
      <c r="BB696" s="141"/>
      <c r="BC696" s="141"/>
      <c r="BD696" s="141"/>
      <c r="BE696" s="141"/>
      <c r="BF696" s="141"/>
      <c r="BG696" s="141"/>
      <c r="BH696" s="141"/>
    </row>
    <row r="697" spans="1:60" ht="22.5" outlineLevel="2" x14ac:dyDescent="0.2">
      <c r="A697" s="148"/>
      <c r="B697" s="149"/>
      <c r="C697" s="253" t="s">
        <v>576</v>
      </c>
      <c r="D697" s="254"/>
      <c r="E697" s="254"/>
      <c r="F697" s="254"/>
      <c r="G697" s="254"/>
      <c r="H697" s="152"/>
      <c r="I697" s="152"/>
      <c r="J697" s="152"/>
      <c r="K697" s="152"/>
      <c r="L697" s="152"/>
      <c r="M697" s="152"/>
      <c r="N697" s="151"/>
      <c r="O697" s="151"/>
      <c r="P697" s="151"/>
      <c r="Q697" s="151"/>
      <c r="R697" s="152"/>
      <c r="S697" s="152"/>
      <c r="T697" s="152"/>
      <c r="U697" s="152"/>
      <c r="V697" s="152"/>
      <c r="W697" s="152"/>
      <c r="X697" s="152"/>
      <c r="Y697" s="152"/>
      <c r="Z697" s="141"/>
      <c r="AA697" s="141"/>
      <c r="AB697" s="141"/>
      <c r="AC697" s="141"/>
      <c r="AD697" s="141"/>
      <c r="AE697" s="141"/>
      <c r="AF697" s="141"/>
      <c r="AG697" s="141" t="s">
        <v>246</v>
      </c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  <c r="BA697" s="171" t="str">
        <f>C697</f>
        <v>Náklady na vyhotovení dokumentace skutečného provedení stavby a její předání objednateli v požadované formě a požadovaném počtu. (Vyznačení změn do DPS).</v>
      </c>
      <c r="BB697" s="141"/>
      <c r="BC697" s="141"/>
      <c r="BD697" s="141"/>
      <c r="BE697" s="141"/>
      <c r="BF697" s="141"/>
      <c r="BG697" s="141"/>
      <c r="BH697" s="141"/>
    </row>
    <row r="698" spans="1:60" outlineLevel="1" x14ac:dyDescent="0.2">
      <c r="A698" s="164">
        <v>123</v>
      </c>
      <c r="B698" s="165" t="s">
        <v>577</v>
      </c>
      <c r="C698" s="181" t="s">
        <v>578</v>
      </c>
      <c r="D698" s="166" t="s">
        <v>551</v>
      </c>
      <c r="E698" s="167">
        <v>1</v>
      </c>
      <c r="F698" s="168"/>
      <c r="G698" s="169">
        <f>ROUND(E698*F698,2)</f>
        <v>0</v>
      </c>
      <c r="H698" s="168"/>
      <c r="I698" s="169">
        <f>ROUND(E698*H698,2)</f>
        <v>0</v>
      </c>
      <c r="J698" s="168"/>
      <c r="K698" s="169">
        <f>ROUND(E698*J698,2)</f>
        <v>0</v>
      </c>
      <c r="L698" s="169">
        <v>21</v>
      </c>
      <c r="M698" s="169">
        <f>G698*(1+L698/100)</f>
        <v>0</v>
      </c>
      <c r="N698" s="167">
        <v>0</v>
      </c>
      <c r="O698" s="167">
        <f>ROUND(E698*N698,2)</f>
        <v>0</v>
      </c>
      <c r="P698" s="167">
        <v>0</v>
      </c>
      <c r="Q698" s="167">
        <f>ROUND(E698*P698,2)</f>
        <v>0</v>
      </c>
      <c r="R698" s="169"/>
      <c r="S698" s="169" t="s">
        <v>234</v>
      </c>
      <c r="T698" s="170" t="s">
        <v>275</v>
      </c>
      <c r="U698" s="152">
        <v>0</v>
      </c>
      <c r="V698" s="152">
        <f>ROUND(E698*U698,2)</f>
        <v>0</v>
      </c>
      <c r="W698" s="152"/>
      <c r="X698" s="152" t="s">
        <v>552</v>
      </c>
      <c r="Y698" s="152" t="s">
        <v>236</v>
      </c>
      <c r="Z698" s="141"/>
      <c r="AA698" s="141"/>
      <c r="AB698" s="141"/>
      <c r="AC698" s="141"/>
      <c r="AD698" s="141"/>
      <c r="AE698" s="141"/>
      <c r="AF698" s="141"/>
      <c r="AG698" s="141" t="s">
        <v>553</v>
      </c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  <c r="BA698" s="141"/>
      <c r="BB698" s="141"/>
      <c r="BC698" s="141"/>
      <c r="BD698" s="141"/>
      <c r="BE698" s="141"/>
      <c r="BF698" s="141"/>
      <c r="BG698" s="141"/>
      <c r="BH698" s="141"/>
    </row>
    <row r="699" spans="1:60" ht="22.5" outlineLevel="2" x14ac:dyDescent="0.2">
      <c r="A699" s="148"/>
      <c r="B699" s="149"/>
      <c r="C699" s="253" t="s">
        <v>579</v>
      </c>
      <c r="D699" s="254"/>
      <c r="E699" s="254"/>
      <c r="F699" s="254"/>
      <c r="G699" s="254"/>
      <c r="H699" s="152"/>
      <c r="I699" s="152"/>
      <c r="J699" s="152"/>
      <c r="K699" s="152"/>
      <c r="L699" s="152"/>
      <c r="M699" s="152"/>
      <c r="N699" s="151"/>
      <c r="O699" s="151"/>
      <c r="P699" s="151"/>
      <c r="Q699" s="151"/>
      <c r="R699" s="152"/>
      <c r="S699" s="152"/>
      <c r="T699" s="152"/>
      <c r="U699" s="152"/>
      <c r="V699" s="152"/>
      <c r="W699" s="152"/>
      <c r="X699" s="152"/>
      <c r="Y699" s="152"/>
      <c r="Z699" s="141"/>
      <c r="AA699" s="141"/>
      <c r="AB699" s="141"/>
      <c r="AC699" s="141"/>
      <c r="AD699" s="141"/>
      <c r="AE699" s="141"/>
      <c r="AF699" s="141"/>
      <c r="AG699" s="141" t="s">
        <v>246</v>
      </c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  <c r="BA699" s="171" t="str">
        <f>C699</f>
        <v>Náklady na provedení skutečného zaměření stavby+geometrický plán s ověřením v rozsahu nezbytném pro zápis změny do katastru nemovitostí.</v>
      </c>
      <c r="BB699" s="141"/>
      <c r="BC699" s="141"/>
      <c r="BD699" s="141"/>
      <c r="BE699" s="141"/>
      <c r="BF699" s="141"/>
      <c r="BG699" s="141"/>
      <c r="BH699" s="141"/>
    </row>
    <row r="700" spans="1:60" x14ac:dyDescent="0.2">
      <c r="A700" s="3"/>
      <c r="B700" s="4"/>
      <c r="C700" s="185"/>
      <c r="D700" s="6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AE700">
        <v>12</v>
      </c>
      <c r="AF700">
        <v>21</v>
      </c>
      <c r="AG700" t="s">
        <v>214</v>
      </c>
    </row>
    <row r="701" spans="1:60" x14ac:dyDescent="0.2">
      <c r="A701" s="144"/>
      <c r="B701" s="145" t="s">
        <v>28</v>
      </c>
      <c r="C701" s="186"/>
      <c r="D701" s="146"/>
      <c r="E701" s="147"/>
      <c r="F701" s="147"/>
      <c r="G701" s="163">
        <f>G8+G128+G150+G208+G322+G402+G405+G435+G437+G441+G446+G532+G537+G587+G651+G664+G679+G687</f>
        <v>0</v>
      </c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AE701">
        <f>SUMIF(L7:L699,AE700,G7:G699)</f>
        <v>0</v>
      </c>
      <c r="AF701">
        <f>SUMIF(L7:L699,AF700,G7:G699)</f>
        <v>0</v>
      </c>
      <c r="AG701" t="s">
        <v>580</v>
      </c>
    </row>
    <row r="702" spans="1:60" x14ac:dyDescent="0.2">
      <c r="C702" s="187"/>
      <c r="D702" s="10"/>
      <c r="AG702" t="s">
        <v>581</v>
      </c>
    </row>
    <row r="703" spans="1:60" x14ac:dyDescent="0.2">
      <c r="D703" s="10"/>
    </row>
    <row r="704" spans="1:60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formatRows="0"/>
  <mergeCells count="95">
    <mergeCell ref="C691:G691"/>
    <mergeCell ref="C693:G693"/>
    <mergeCell ref="C695:G695"/>
    <mergeCell ref="C697:G697"/>
    <mergeCell ref="C699:G699"/>
    <mergeCell ref="C689:G689"/>
    <mergeCell ref="C586:G586"/>
    <mergeCell ref="C650:G650"/>
    <mergeCell ref="C666:G666"/>
    <mergeCell ref="C668:G668"/>
    <mergeCell ref="C670:G670"/>
    <mergeCell ref="C673:G673"/>
    <mergeCell ref="C678:G678"/>
    <mergeCell ref="C681:G681"/>
    <mergeCell ref="C683:G683"/>
    <mergeCell ref="C685:G685"/>
    <mergeCell ref="C686:G686"/>
    <mergeCell ref="C580:G580"/>
    <mergeCell ref="C445:G445"/>
    <mergeCell ref="C531:G531"/>
    <mergeCell ref="C534:G534"/>
    <mergeCell ref="C541:G541"/>
    <mergeCell ref="C544:G544"/>
    <mergeCell ref="C558:G558"/>
    <mergeCell ref="C562:G562"/>
    <mergeCell ref="C568:G568"/>
    <mergeCell ref="C571:G571"/>
    <mergeCell ref="C572:G572"/>
    <mergeCell ref="C579:G579"/>
    <mergeCell ref="C443:G443"/>
    <mergeCell ref="C395:G395"/>
    <mergeCell ref="C396:G396"/>
    <mergeCell ref="C397:G397"/>
    <mergeCell ref="C398:G398"/>
    <mergeCell ref="C411:G411"/>
    <mergeCell ref="C415:G415"/>
    <mergeCell ref="C419:G419"/>
    <mergeCell ref="C426:G426"/>
    <mergeCell ref="C427:G427"/>
    <mergeCell ref="C428:G428"/>
    <mergeCell ref="C429:G429"/>
    <mergeCell ref="C394:G394"/>
    <mergeCell ref="C311:G311"/>
    <mergeCell ref="C315:G315"/>
    <mergeCell ref="C319:G319"/>
    <mergeCell ref="C369:G369"/>
    <mergeCell ref="C378:G378"/>
    <mergeCell ref="C379:G379"/>
    <mergeCell ref="C380:G380"/>
    <mergeCell ref="C381:G381"/>
    <mergeCell ref="C382:G382"/>
    <mergeCell ref="C383:G383"/>
    <mergeCell ref="C390:G390"/>
    <mergeCell ref="C302:G302"/>
    <mergeCell ref="C195:G195"/>
    <mergeCell ref="C196:G196"/>
    <mergeCell ref="C197:G197"/>
    <mergeCell ref="C198:G198"/>
    <mergeCell ref="C210:G210"/>
    <mergeCell ref="C239:G239"/>
    <mergeCell ref="C240:G240"/>
    <mergeCell ref="C241:G241"/>
    <mergeCell ref="C268:G268"/>
    <mergeCell ref="C295:G295"/>
    <mergeCell ref="C297:G297"/>
    <mergeCell ref="C194:G194"/>
    <mergeCell ref="C134:G134"/>
    <mergeCell ref="C137:G137"/>
    <mergeCell ref="C138:G138"/>
    <mergeCell ref="C141:G141"/>
    <mergeCell ref="C144:G144"/>
    <mergeCell ref="C152:G152"/>
    <mergeCell ref="C160:G160"/>
    <mergeCell ref="C175:G175"/>
    <mergeCell ref="C176:G176"/>
    <mergeCell ref="C182:G182"/>
    <mergeCell ref="C188:G188"/>
    <mergeCell ref="C130:G130"/>
    <mergeCell ref="C16:G16"/>
    <mergeCell ref="C20:G20"/>
    <mergeCell ref="C22:G22"/>
    <mergeCell ref="C26:G26"/>
    <mergeCell ref="C28:G28"/>
    <mergeCell ref="C68:G68"/>
    <mergeCell ref="C70:G70"/>
    <mergeCell ref="C110:G110"/>
    <mergeCell ref="C112:G112"/>
    <mergeCell ref="C120:G120"/>
    <mergeCell ref="C123:G123"/>
    <mergeCell ref="C13:G13"/>
    <mergeCell ref="A1:G1"/>
    <mergeCell ref="C2:G2"/>
    <mergeCell ref="C3:G3"/>
    <mergeCell ref="C4:G4"/>
    <mergeCell ref="C10:G10"/>
  </mergeCells>
  <pageMargins left="0.39370078740157483" right="0.19685039370078741" top="0.59055118110236227" bottom="0.39370078740157483" header="0" footer="0.19685039370078741"/>
  <pageSetup paperSize="9" orientation="landscape" verticalDpi="0" r:id="rId1"/>
  <headerFooter alignWithMargins="0">
    <oddFooter>&amp;L&amp;8Zpracováno programem &amp;"Arial CE,Tučné"BUILDpower S,  © RTS, a.s.&amp;C&amp;8Stránka &amp;P z &amp;N&amp;R&amp;8HP4-7-51967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1" ma:contentTypeDescription="Vytvoří nový dokument" ma:contentTypeScope="" ma:versionID="eb5a1c0ff225a4ba960ada6ecf3de0f3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d7877267996f5f0874cf592ccbc5aa81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def03-7c2f-41e7-94bd-b11a4e809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77B148-A065-4944-A094-8309EDE9E1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B956DA-A9B1-49CC-9C35-CA7802D1EE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2def03-7c2f-41e7-94bd-b11a4e809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EAF346-9D22-4EED-8C08-C6F5617B0411}">
  <ds:schemaRefs>
    <ds:schemaRef ds:uri="http://schemas.microsoft.com/office/2006/metadata/properties"/>
    <ds:schemaRef ds:uri="http://schemas.microsoft.com/office/infopath/2007/PartnerControls"/>
    <ds:schemaRef ds:uri="302def03-7c2f-41e7-94bd-b11a4e809b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68</vt:i4>
      </vt:variant>
    </vt:vector>
  </HeadingPairs>
  <TitlesOfParts>
    <vt:vector size="82" baseType="lpstr">
      <vt:lpstr>Pokyny pro vyplnění</vt:lpstr>
      <vt:lpstr>Stavba</vt:lpstr>
      <vt:lpstr>VzorPolozky</vt:lpstr>
      <vt:lpstr>SO 02.01 _Stavební řešení Pol</vt:lpstr>
      <vt:lpstr>SO 02.02 _Stavební řešení Pol</vt:lpstr>
      <vt:lpstr>SO 02.03 _1_SO02.3_Stav.řeš. Po</vt:lpstr>
      <vt:lpstr>SO 02.03 _2_SO02.3_Ocel.kce Pol</vt:lpstr>
      <vt:lpstr>SO 02.03 _3_SO02.3_ZTI Pol</vt:lpstr>
      <vt:lpstr>SO 02.04 _Stavební řešení Pol</vt:lpstr>
      <vt:lpstr>SO 04 SO04_Komunikace Pol</vt:lpstr>
      <vt:lpstr>SO 09 _1_SO09_Stav.řeš. Pol</vt:lpstr>
      <vt:lpstr>SO 09 _2_SO09_Ocel.kce Pol</vt:lpstr>
      <vt:lpstr>SO 10 _1_SO10_Stav.řeš. Pol</vt:lpstr>
      <vt:lpstr>SO 10 _2_SO10_ZTI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02.01 _Stavební řešení Pol'!Názvy_tisku</vt:lpstr>
      <vt:lpstr>'SO 02.02 _Stavební řešení Pol'!Názvy_tisku</vt:lpstr>
      <vt:lpstr>'SO 02.03 _1_SO02.3_Stav.řeš. Po'!Názvy_tisku</vt:lpstr>
      <vt:lpstr>'SO 02.03 _2_SO02.3_Ocel.kce Pol'!Názvy_tisku</vt:lpstr>
      <vt:lpstr>'SO 02.03 _3_SO02.3_ZTI Pol'!Názvy_tisku</vt:lpstr>
      <vt:lpstr>'SO 02.04 _Stavební řešení Pol'!Názvy_tisku</vt:lpstr>
      <vt:lpstr>'SO 04 SO04_Komunikace Pol'!Názvy_tisku</vt:lpstr>
      <vt:lpstr>'SO 09 _1_SO09_Stav.řeš. Pol'!Názvy_tisku</vt:lpstr>
      <vt:lpstr>'SO 09 _2_SO09_Ocel.kce Pol'!Názvy_tisku</vt:lpstr>
      <vt:lpstr>'SO 10 _1_SO10_Stav.řeš. Pol'!Názvy_tisku</vt:lpstr>
      <vt:lpstr>'SO 10 _2_SO10_ZTI Pol'!Názvy_tisku</vt:lpstr>
      <vt:lpstr>oadresa</vt:lpstr>
      <vt:lpstr>Stavba!Objednatel</vt:lpstr>
      <vt:lpstr>Stavba!Objekt</vt:lpstr>
      <vt:lpstr>'SO 02.01 _Stavební řešení Pol'!Oblast_tisku</vt:lpstr>
      <vt:lpstr>'SO 02.02 _Stavební řešení Pol'!Oblast_tisku</vt:lpstr>
      <vt:lpstr>'SO 02.03 _1_SO02.3_Stav.řeš. Po'!Oblast_tisku</vt:lpstr>
      <vt:lpstr>'SO 02.03 _2_SO02.3_Ocel.kce Pol'!Oblast_tisku</vt:lpstr>
      <vt:lpstr>'SO 02.03 _3_SO02.3_ZTI Pol'!Oblast_tisku</vt:lpstr>
      <vt:lpstr>'SO 02.04 _Stavební řešení Pol'!Oblast_tisku</vt:lpstr>
      <vt:lpstr>'SO 04 SO04_Komunikace Pol'!Oblast_tisku</vt:lpstr>
      <vt:lpstr>'SO 09 _1_SO09_Stav.řeš. Pol'!Oblast_tisku</vt:lpstr>
      <vt:lpstr>'SO 09 _2_SO09_Ocel.kce Pol'!Oblast_tisku</vt:lpstr>
      <vt:lpstr>'SO 10 _1_SO10_Stav.řeš. Pol'!Oblast_tisku</vt:lpstr>
      <vt:lpstr>'SO 10 _2_SO10_ZTI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Maléř</dc:creator>
  <cp:lastModifiedBy>Lucie Lukášová</cp:lastModifiedBy>
  <cp:lastPrinted>2025-07-04T08:41:37Z</cp:lastPrinted>
  <dcterms:created xsi:type="dcterms:W3CDTF">2009-04-08T07:15:50Z</dcterms:created>
  <dcterms:modified xsi:type="dcterms:W3CDTF">2025-07-04T12:56:12Z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0x0101000B55538D6633AE43BC6A25B17C2968D1</vt:lpwstr>
  </property>
  <property fmtid="{D5CDD505-2E9C-101B-9397-08002B2CF9AE}" pid="3" name="MediaServiceImageTags">
    <vt:lpwstr/>
  </property>
</Properties>
</file>