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MsP cyklo dres/"/>
    </mc:Choice>
  </mc:AlternateContent>
  <xr:revisionPtr revIDLastSave="30" documentId="8_{B6734827-E510-4595-8602-B71D5EDDC99D}" xr6:coauthVersionLast="47" xr6:coauthVersionMax="47" xr10:uidLastSave="{37CBDAB2-EA55-4E00-892E-2DA2939193F8}"/>
  <bookViews>
    <workbookView xWindow="57480" yWindow="-120" windowWidth="29040" windowHeight="15840" firstSheet="1" activeTab="1" xr2:uid="{89D3062A-3E8C-407B-A16C-9D1AA0F43D56}"/>
  </bookViews>
  <sheets>
    <sheet name="Zákl. nastavenie" sheetId="7" state="hidden" r:id="rId1"/>
    <sheet name="Ponuka 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35" i="7" l="1"/>
  <c r="E36" i="7"/>
  <c r="E50" i="7"/>
  <c r="E49" i="7"/>
  <c r="E37" i="7"/>
  <c r="G34" i="7"/>
  <c r="H34" i="7" s="1"/>
  <c r="E21" i="8"/>
  <c r="F21" i="8"/>
  <c r="F23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4" i="8" l="1"/>
  <c r="C25" i="8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<sst xmlns="http://schemas.openxmlformats.org/spreadsheetml/2006/main" count="151" uniqueCount="99">
  <si>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</si>
  <si>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</si>
  <si>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</si>
  <si>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</si>
  <si>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</si>
  <si>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</si>
  <si>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</si>
  <si>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</si>
  <si>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</si>
  <si>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</si>
  <si>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</si>
  <si>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</si>
  <si>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</si>
  <si>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</si>
  <si>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</si>
  <si>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</si>
  <si>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</si>
  <si>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</si>
  <si>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</si>
  <si>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</si>
  <si>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</si>
  <si>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</si>
  <si>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</si>
  <si>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</si>
  <si>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</si>
  <si>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</si>
  <si>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</si>
  <si>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</si>
  <si>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</si>
  <si>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</si>
  <si>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</si>
  <si>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</si>
  <si>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</si>
  <si>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</si>
  <si>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</si>
  <si>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</si>
  <si>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</si>
  <si>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</si>
  <si>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</si>
  <si>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</si>
  <si>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</si>
  <si>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</si>
  <si>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</si>
  <si>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</si>
  <si>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</si>
  <si>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</si>
  <si>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</si>
  <si>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</si>
  <si>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</si>
  <si>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</si>
  <si>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</si>
  <si>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</si>
  <si>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</si>
  <si>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</si>
  <si>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</si>
  <si>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</si>
  <si>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</si>
  <si>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</si>
  <si>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</si>
  <si>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</si>
  <si>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</si>
  <si>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</si>
  <si>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</si>
  <si>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</si>
  <si>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</si>
  <si>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</si>
  <si>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</si>
  <si>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</si>
  <si>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</si>
  <si>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</si>
  <si>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</si>
  <si>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</si>
  <si>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</si>
  <si>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</si>
  <si>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</si>
  <si>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</si>
  <si>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</si>
  <si>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</si>
  <si>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</si>
  <si>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</si>
  <si>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</si>
  <si>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</si>
  <si>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</si>
  <si>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</si>
  <si>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</si>
  <si>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</si>
  <si>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</si>
  <si>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</si>
  <si>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</si>
  <si>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</si>
  <si>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</si>
  <si>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</si>
  <si>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</si>
  <si>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</si>
  <si>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</si>
  <si>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</si>
  <si>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2 - Ponuka v zákazke „Výzva č. 9 - Cyklistické tričká pre MsP“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</si>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</sst>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0" xfId="0" applyFont="1" applyBorder="1" applyAlignment="1">
      <alignment horizontal="center" vertical="center"/>
    </xf>
    <xf numFmtId="0" fontId="6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6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6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6" xfId="0" applyFill="1" applyBorder="1" applyAlignment="1" applyProtection="1">
      <alignment horizontal="center"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0" fontId="1" fillId="0" borderId="35" xfId="1" applyFont="1" applyFill="1" applyBorder="1" applyProtection="1">
      <protection locked="0" hidden="1"/>
    </xf>
    <xf numFmtId="2" fontId="0" fillId="0" borderId="51" xfId="3" applyNumberFormat="1" applyFont="1" applyFill="1" applyBorder="1" applyAlignment="1" applyProtection="1">
      <alignment wrapText="1"/>
      <protection locked="0" hidden="1"/>
    </xf>
    <xf numFmtId="2" fontId="0" fillId="4" borderId="51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2" fontId="0" fillId="4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3" applyNumberFormat="1" applyFont="1" applyFill="1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2" fontId="0" fillId="4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0" fontId="0" fillId="4" borderId="42" xfId="0" applyFill="1" applyBorder="1" applyProtection="1"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wrapText="1"/>
      <protection hidden="1"/>
    </xf>
    <xf numFmtId="2" fontId="0" fillId="4" borderId="52" xfId="0" applyNumberFormat="1" applyFill="1" applyBorder="1" applyAlignment="1" applyProtection="1">
      <alignment wrapText="1"/>
      <protection hidden="1"/>
    </xf>
    <xf numFmtId="2" fontId="0" fillId="4" borderId="52" xfId="0" applyNumberFormat="1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4" borderId="59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5" borderId="26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52" xfId="0" applyFill="1" applyBorder="1" applyAlignment="1" applyProtection="1">
      <alignment horizontal="center"/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2" fontId="2" fillId="5" borderId="48" xfId="0" applyNumberFormat="1" applyFont="1" applyFill="1" applyBorder="1" applyAlignment="1" applyProtection="1">
      <alignment wrapText="1"/>
      <protection hidden="1"/>
    </xf>
    <xf numFmtId="164" fontId="2" fillId="5" borderId="49" xfId="0" applyNumberFormat="1" applyFont="1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7" borderId="26" xfId="0" applyFill="1" applyBorder="1" applyAlignment="1" applyProtection="1">
      <alignment wrapText="1"/>
      <protection hidden="1"/>
    </xf>
    <xf numFmtId="0" fontId="0" fillId="8" borderId="3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4" xfId="0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2" fontId="0" fillId="6" borderId="25" xfId="0" applyNumberFormat="1" applyFill="1" applyBorder="1" applyProtection="1"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7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Protection="1">
      <protection hidden="1"/>
    </xf>
    <xf numFmtId="0" fontId="0" fillId="8" borderId="32" xfId="0" applyFill="1" applyBorder="1" applyProtection="1">
      <protection hidden="1"/>
    </xf>
    <xf numFmtId="0" fontId="0" fillId="7" borderId="33" xfId="0" applyFill="1" applyBorder="1" applyProtection="1">
      <protection hidden="1"/>
    </xf>
    <xf numFmtId="0" fontId="0" fillId="7" borderId="50" xfId="0" applyFill="1" applyBorder="1" applyAlignment="1" applyProtection="1">
      <alignment wrapText="1"/>
      <protection hidden="1"/>
    </xf>
    <xf numFmtId="0" fontId="0" fillId="8" borderId="47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2" fontId="0" fillId="8" borderId="49" xfId="0" applyNumberForma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6" fillId="4" borderId="46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2" fillId="0" borderId="61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wrapText="1"/>
      <protection hidden="1"/>
    </xf>
    <xf numFmtId="0" fontId="12" fillId="0" borderId="63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8" fillId="0" borderId="41" xfId="4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4" fillId="4" borderId="63" xfId="1" applyFont="1" applyFill="1" applyBorder="1" applyProtection="1"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2" fillId="0" borderId="6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68" xfId="1" applyNumberFormat="1" applyFont="1" applyFill="1" applyBorder="1" applyProtection="1">
      <protection hidden="1"/>
    </xf>
    <xf numFmtId="2" fontId="11" fillId="0" borderId="23" xfId="1" applyNumberFormat="1" applyFont="1" applyFill="1" applyBorder="1" applyProtection="1">
      <protection hidden="1"/>
    </xf>
    <xf numFmtId="0" fontId="11" fillId="0" borderId="10" xfId="1" applyFont="1" applyFill="1" applyBorder="1" applyProtection="1">
      <protection hidden="1"/>
    </xf>
    <xf numFmtId="0" fontId="12" fillId="0" borderId="72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2" fillId="10" borderId="30" xfId="0" applyFont="1" applyFill="1" applyBorder="1" applyAlignment="1" applyProtection="1">
      <alignment horizontal="left" vertical="center" wrapText="1"/>
      <protection hidden="1"/>
    </xf>
    <xf numFmtId="0" fontId="2" fillId="10" borderId="56" xfId="0" applyFont="1" applyFill="1" applyBorder="1" applyAlignment="1" applyProtection="1">
      <alignment horizontal="left" vertical="center" wrapText="1"/>
      <protection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38" xfId="0" applyFont="1" applyFill="1" applyBorder="1" applyAlignment="1" applyProtection="1">
      <alignment horizontal="left" vertic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9" borderId="57" xfId="0" applyFill="1" applyBorder="1" applyAlignment="1" applyProtection="1">
      <alignment horizontal="center"/>
      <protection hidden="1"/>
    </xf>
    <xf numFmtId="0" fontId="0" fillId="9" borderId="31" xfId="0" applyFill="1" applyBorder="1" applyAlignment="1" applyProtection="1">
      <alignment horizontal="center"/>
      <protection hidden="1"/>
    </xf>
    <xf numFmtId="0" fontId="17" fillId="5" borderId="54" xfId="0" applyFont="1" applyFill="1" applyBorder="1" applyAlignment="1" applyProtection="1">
      <alignment horizontal="center" vertical="center"/>
      <protection hidden="1"/>
    </xf>
    <xf numFmtId="0" fontId="17" fillId="5" borderId="55" xfId="0" applyFont="1" applyFill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center" wrapText="1"/>
      <protection hidden="1"/>
    </xf>
    <xf numFmtId="0" fontId="0" fillId="5" borderId="25" xfId="0" applyFill="1" applyBorder="1" applyAlignment="1" applyProtection="1">
      <alignment horizontal="center" wrapText="1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4" borderId="31" xfId="0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17" fillId="9" borderId="40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39" xfId="0" applyFont="1" applyFill="1" applyBorder="1" applyAlignment="1" applyProtection="1">
      <alignment horizontal="center" vertical="center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17" fillId="5" borderId="44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center" vertical="center"/>
      <protection hidden="1"/>
    </xf>
    <xf numFmtId="0" fontId="17" fillId="5" borderId="45" xfId="0" applyFont="1" applyFill="1" applyBorder="1" applyAlignment="1" applyProtection="1">
      <alignment horizontal="center" vertical="center"/>
      <protection hidden="1"/>
    </xf>
    <xf numFmtId="0" fontId="0" fillId="4" borderId="56" xfId="0" applyFill="1" applyBorder="1" applyAlignment="1" applyProtection="1">
      <alignment horizontal="center" vertical="center"/>
      <protection hidden="1"/>
    </xf>
    <xf numFmtId="0" fontId="0" fillId="4" borderId="38" xfId="0" applyFill="1" applyBorder="1" applyAlignment="1" applyProtection="1">
      <alignment horizontal="center" vertical="center"/>
      <protection hidden="1"/>
    </xf>
    <xf numFmtId="0" fontId="2" fillId="4" borderId="30" xfId="0" applyFont="1" applyFill="1" applyBorder="1" applyAlignment="1" applyProtection="1">
      <alignment horizontal="left" vertical="center" wrapText="1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17" fillId="8" borderId="47" xfId="0" applyFont="1" applyFill="1" applyBorder="1" applyAlignment="1" applyProtection="1">
      <alignment horizontal="center" vertical="center"/>
      <protection hidden="1"/>
    </xf>
    <xf numFmtId="0" fontId="17" fillId="8" borderId="48" xfId="0" applyFont="1" applyFill="1" applyBorder="1" applyAlignment="1" applyProtection="1">
      <alignment horizontal="center" vertical="center"/>
      <protection hidden="1"/>
    </xf>
    <xf numFmtId="0" fontId="17" fillId="8" borderId="49" xfId="0" applyFont="1" applyFill="1" applyBorder="1" applyAlignment="1" applyProtection="1">
      <alignment horizontal="center" vertical="center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2" fillId="7" borderId="51" xfId="0" applyFont="1" applyFill="1" applyBorder="1" applyAlignment="1" applyProtection="1">
      <alignment horizontal="left" vertical="center" wrapText="1"/>
      <protection hidden="1"/>
    </xf>
    <xf numFmtId="0" fontId="2" fillId="7" borderId="24" xfId="0" applyFont="1" applyFill="1" applyBorder="1" applyAlignment="1" applyProtection="1">
      <alignment horizontal="left" vertic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0" fillId="8" borderId="43" xfId="0" applyFill="1" applyBorder="1" applyAlignment="1" applyProtection="1">
      <alignment horizontal="center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7" borderId="31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12" fillId="0" borderId="40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66" xfId="1" applyFont="1" applyFill="1" applyBorder="1" applyAlignment="1" applyProtection="1">
      <alignment horizontal="left"/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0" fontId="4" fillId="0" borderId="20" xfId="1" applyFont="1" applyFill="1" applyBorder="1" applyAlignment="1" applyProtection="1">
      <alignment horizont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2" fillId="0" borderId="69" xfId="1" applyFont="1" applyFill="1" applyBorder="1" applyAlignment="1" applyProtection="1">
      <alignment horizontal="left" vertical="center"/>
      <protection hidden="1"/>
    </xf>
    <xf numFmtId="0" fontId="12" fillId="0" borderId="70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71" xfId="1" applyFont="1" applyFill="1" applyBorder="1" applyAlignment="1" applyProtection="1">
      <alignment horizontal="left" vertical="center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9" fillId="0" borderId="3" xfId="1" applyFont="1" applyFill="1" applyBorder="1" applyAlignment="1" applyProtection="1">
      <alignment horizontal="center" vertical="center" wrapText="1"/>
      <protection hidden="1"/>
    </xf>
    <xf numFmtId="0" fontId="20" fillId="0" borderId="4" xfId="1" applyFont="1" applyFill="1" applyBorder="1" applyAlignment="1" applyProtection="1">
      <alignment horizontal="center" vertical="center" wrapText="1"/>
      <protection hidden="1"/>
    </xf>
    <xf numFmtId="0" fontId="20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9" fillId="0" borderId="20" xfId="1" applyFont="1" applyFill="1" applyBorder="1" applyAlignment="1" applyProtection="1">
      <alignment horizontal="left" vertical="center" wrapText="1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45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57150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N11" sqref="N11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55" t="s">
        <v>0</v>
      </c>
      <c r="C2" s="156"/>
      <c r="D2" s="156"/>
      <c r="E2" s="156"/>
      <c r="F2" s="156"/>
      <c r="G2" s="156"/>
      <c r="H2" s="156"/>
      <c r="I2" s="156"/>
      <c r="J2" s="156"/>
      <c r="K2" s="15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83</v>
      </c>
      <c r="D4" s="24" t="s">
        <v>72</v>
      </c>
      <c r="E4" s="25">
        <v>0</v>
      </c>
      <c r="F4" s="25">
        <v>0</v>
      </c>
      <c r="G4" s="26" t="s">
        <v>11</v>
      </c>
      <c r="H4" s="27">
        <f>E4</f>
        <v>0</v>
      </c>
      <c r="I4" s="28" t="e">
        <f>H4/H$14*100</f>
        <v>#DIV/0!</v>
      </c>
      <c r="J4" s="29" t="e">
        <f t="shared" ref="J4:J6" si="0">IF(I4=0,0,(E4-F4)/I4)</f>
        <v>#DIV/0!</v>
      </c>
      <c r="K4" s="30">
        <f t="shared" ref="K4:K5" si="1">IF((E4-F4)=0,0,H4/(E4-F4))</f>
        <v>0</v>
      </c>
    </row>
    <row r="5" spans="2:11" x14ac:dyDescent="0.25">
      <c r="B5" s="22">
        <v>2</v>
      </c>
      <c r="C5" s="31" t="s">
        <v>80</v>
      </c>
      <c r="D5" s="32" t="s">
        <v>81</v>
      </c>
      <c r="E5" s="33">
        <v>0</v>
      </c>
      <c r="F5" s="33">
        <v>0</v>
      </c>
      <c r="G5" s="26" t="s">
        <v>82</v>
      </c>
      <c r="H5" s="34">
        <v>0</v>
      </c>
      <c r="I5" s="35" t="e">
        <f t="shared" ref="I5:I13" si="2">H5/H$14*100</f>
        <v>#DIV/0!</v>
      </c>
      <c r="J5" s="29" t="e">
        <f t="shared" si="0"/>
        <v>#DIV/0!</v>
      </c>
      <c r="K5" s="30">
        <f t="shared" si="1"/>
        <v>0</v>
      </c>
    </row>
    <row r="6" spans="2:11" x14ac:dyDescent="0.25">
      <c r="B6" s="22">
        <v>3</v>
      </c>
      <c r="C6" s="31" t="s">
        <v>85</v>
      </c>
      <c r="D6" s="32" t="s">
        <v>86</v>
      </c>
      <c r="E6" s="33">
        <v>0</v>
      </c>
      <c r="F6" s="33">
        <v>0</v>
      </c>
      <c r="G6" s="26" t="s">
        <v>11</v>
      </c>
      <c r="H6" s="34">
        <v>0</v>
      </c>
      <c r="I6" s="35" t="e">
        <f t="shared" si="2"/>
        <v>#DIV/0!</v>
      </c>
      <c r="J6" s="29" t="e">
        <f t="shared" si="0"/>
        <v>#DIV/0!</v>
      </c>
      <c r="K6" s="30">
        <f>IF((E6-F6)=0,0,H6/(E6-F6))</f>
        <v>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79</v>
      </c>
      <c r="H7" s="34">
        <v>0</v>
      </c>
      <c r="I7" s="35" t="e">
        <f t="shared" si="2"/>
        <v>#DIV/0!</v>
      </c>
      <c r="J7" s="29" t="e">
        <f>IF(I7=0,0,(E7-F7)/I7)</f>
        <v>#DIV/0!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79</v>
      </c>
      <c r="H8" s="39">
        <v>0</v>
      </c>
      <c r="I8" s="35" t="e">
        <f t="shared" si="2"/>
        <v>#DIV/0!</v>
      </c>
      <c r="J8" s="29" t="e">
        <f>IF(I8=0,0,(E8-F8)/I8)</f>
        <v>#DIV/0!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79</v>
      </c>
      <c r="H9" s="39">
        <v>0</v>
      </c>
      <c r="I9" s="35" t="e">
        <f t="shared" si="2"/>
        <v>#DIV/0!</v>
      </c>
      <c r="J9" s="29" t="e">
        <f t="shared" ref="J9:J13" si="3">IF(I9=0,0,(E9-F9)/I9)</f>
        <v>#DIV/0!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79</v>
      </c>
      <c r="H10" s="39">
        <v>0</v>
      </c>
      <c r="I10" s="35" t="e">
        <f t="shared" si="2"/>
        <v>#DIV/0!</v>
      </c>
      <c r="J10" s="29" t="e">
        <f t="shared" si="3"/>
        <v>#DIV/0!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79</v>
      </c>
      <c r="H11" s="39">
        <v>0</v>
      </c>
      <c r="I11" s="35" t="e">
        <f t="shared" si="2"/>
        <v>#DIV/0!</v>
      </c>
      <c r="J11" s="29" t="e">
        <f t="shared" si="3"/>
        <v>#DIV/0!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79</v>
      </c>
      <c r="H12" s="39">
        <v>0</v>
      </c>
      <c r="I12" s="35" t="e">
        <f t="shared" si="2"/>
        <v>#DIV/0!</v>
      </c>
      <c r="J12" s="29" t="e">
        <f t="shared" si="3"/>
        <v>#DIV/0!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79</v>
      </c>
      <c r="H13" s="39">
        <v>0</v>
      </c>
      <c r="I13" s="35" t="e">
        <f t="shared" si="2"/>
        <v>#DIV/0!</v>
      </c>
      <c r="J13" s="29" t="e">
        <f t="shared" si="3"/>
        <v>#DIV/0!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0</v>
      </c>
      <c r="I14" s="44" t="e">
        <f>SUM(I4:I13)</f>
        <v>#DIV/0!</v>
      </c>
      <c r="J14" s="45"/>
      <c r="K14" s="46"/>
    </row>
    <row r="15" spans="2:11" ht="15.75" thickBot="1" x14ac:dyDescent="0.3"/>
    <row r="16" spans="2:11" ht="35.25" customHeight="1" x14ac:dyDescent="0.25">
      <c r="B16" s="141" t="s">
        <v>14</v>
      </c>
      <c r="C16" s="142"/>
      <c r="D16" s="142"/>
      <c r="E16" s="142"/>
      <c r="F16" s="142"/>
      <c r="G16" s="142"/>
      <c r="H16" s="142"/>
      <c r="I16" s="142"/>
      <c r="J16" s="143"/>
    </row>
    <row r="17" spans="2:10" x14ac:dyDescent="0.25">
      <c r="B17" s="144" t="s">
        <v>1</v>
      </c>
      <c r="C17" s="160" t="s">
        <v>2</v>
      </c>
      <c r="D17" s="158" t="s">
        <v>15</v>
      </c>
      <c r="E17" s="146" t="s">
        <v>16</v>
      </c>
      <c r="F17" s="147"/>
      <c r="G17" s="148" t="s">
        <v>17</v>
      </c>
      <c r="H17" s="149"/>
      <c r="I17" s="150" t="s">
        <v>18</v>
      </c>
      <c r="J17" s="147"/>
    </row>
    <row r="18" spans="2:10" x14ac:dyDescent="0.25">
      <c r="B18" s="145"/>
      <c r="C18" s="161"/>
      <c r="D18" s="159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t="e" cm="1">
        <f t="array" ref="D19:D28">I4:I13</f>
        <v>#DIV/0!</v>
      </c>
      <c r="E19" s="54">
        <v>30000</v>
      </c>
      <c r="F19" s="55" t="e">
        <f>IF(I4=100,"0",IF((E4-F4)=0,0,(IF(G4="čím menej, tým lepšie",(I4*(E4-E19)/(E4-F4)),(I4*(E19-F4)/(E4-F4))))))</f>
        <v>#DIV/0!</v>
      </c>
      <c r="G19" s="54">
        <v>15000</v>
      </c>
      <c r="H19" s="56" t="e">
        <f>IF(I4=100,"0",IF((E4-F4)=0,0,IF(G4="čím menej, tým lepšie",(I4*(E4-G19)/(E4-F4)),(I4*(G19-F4)/(E4-F4)))))</f>
        <v>#DIV/0!</v>
      </c>
      <c r="I19" s="54">
        <v>0</v>
      </c>
      <c r="J19" s="55" t="e">
        <f>IF(I4=100,"0",IF((E4-F4)=0,0,IF(G4="čím menej, tým lepšie",(I4*(E4-I19)/(E4-F4)),(I4*(I19-F4)/(E4-F4)))))</f>
        <v>#DIV/0!</v>
      </c>
    </row>
    <row r="20" spans="2:10" ht="15" customHeight="1" x14ac:dyDescent="0.25">
      <c r="B20" s="47">
        <v>2</v>
      </c>
      <c r="C20" s="52" t="str">
        <v>Záruka navyše</v>
      </c>
      <c r="D20" s="53" t="e">
        <v>#DIV/0!</v>
      </c>
      <c r="E20" s="54">
        <v>36</v>
      </c>
      <c r="F20" s="55" t="e">
        <f>IF(I5=100,"0",IF((E5-F5)=0,0,(IF(G5="čím menej, tým lepšie",(I5*(E5-E20)/(E5-F5)),(I5*(E20-F5)/(E5-F5))))))</f>
        <v>#DIV/0!</v>
      </c>
      <c r="G20" s="54">
        <v>18</v>
      </c>
      <c r="H20" s="56" t="e">
        <f t="shared" ref="H20:H28" si="5">IF(I5=100,"0",IF((E5-F5)=0,0,IF(G5="čím menej, tým lepšie",(I5*(E5-G20)/(E5-F5)),(I5*(G20-F5)/(E5-F5)))))</f>
        <v>#DIV/0!</v>
      </c>
      <c r="I20" s="54">
        <v>0</v>
      </c>
      <c r="J20" s="55" t="e">
        <f t="shared" ref="J20:J28" si="6">IF(I5=100,"0",IF((E5-F5)=0,0,IF(G5="čím menej, tým lepšie",(I5*(E5-I20)/(E5-F5)),(I5*(I20-F5)/(E5-F5)))))</f>
        <v>#DIV/0!</v>
      </c>
    </row>
    <row r="21" spans="2:10" ht="15.75" customHeight="1" x14ac:dyDescent="0.25">
      <c r="B21" s="47">
        <v>3</v>
      </c>
      <c r="C21" s="52" t="str">
        <v>Lehota dodania</v>
      </c>
      <c r="D21" s="53" t="e">
        <v>#DIV/0!</v>
      </c>
      <c r="E21" s="54">
        <v>50</v>
      </c>
      <c r="F21" s="55" t="e">
        <f>IF(I6=100,"0",IF((E6-F6)=0,0,(IF(G6="čím menej, tým lepšie",(I6*(E6-E21)/(E6-F6)),(I6*(E21-F6)/(E6-F6))))))</f>
        <v>#DIV/0!</v>
      </c>
      <c r="G21" s="54">
        <v>75</v>
      </c>
      <c r="H21" s="56" t="e">
        <f t="shared" si="5"/>
        <v>#DIV/0!</v>
      </c>
      <c r="I21" s="54">
        <v>100</v>
      </c>
      <c r="J21" s="55" t="e">
        <f t="shared" si="6"/>
        <v>#DIV/0!</v>
      </c>
    </row>
    <row r="22" spans="2:10" x14ac:dyDescent="0.25">
      <c r="B22" s="47">
        <v>4</v>
      </c>
      <c r="C22" s="52" t="str">
        <v>...</v>
      </c>
      <c r="D22" s="53" t="e">
        <v>#DIV/0!</v>
      </c>
      <c r="E22" s="54">
        <v>0</v>
      </c>
      <c r="F22" s="55" t="e">
        <f>IF(I7=100,"0",IF((E7-F7)=0,0,(IF(G7="čím menej, tým lepšie",(I7*(E7-E22)/(E7-F7)),(I7*(E22-F7)/(E7-F7))))))</f>
        <v>#DIV/0!</v>
      </c>
      <c r="G22" s="54">
        <v>0</v>
      </c>
      <c r="H22" s="56" t="e">
        <f t="shared" si="5"/>
        <v>#DIV/0!</v>
      </c>
      <c r="I22" s="54">
        <v>0</v>
      </c>
      <c r="J22" s="55" t="e">
        <f t="shared" si="6"/>
        <v>#DIV/0!</v>
      </c>
    </row>
    <row r="23" spans="2:10" x14ac:dyDescent="0.25">
      <c r="B23" s="47">
        <v>5</v>
      </c>
      <c r="C23" s="52" t="str">
        <v>...</v>
      </c>
      <c r="D23" s="53" t="e">
        <v>#DIV/0!</v>
      </c>
      <c r="E23" s="54">
        <v>0</v>
      </c>
      <c r="F23" s="55" t="e">
        <f>IF(I8=100,"0",IF((E8-F8)=0,0,(IF(G8="čím menej, tým lepšie",(I8*(E8-E23)/(E8-F8)),(I8*(E23-F8)/(E8-F8))))))</f>
        <v>#DIV/0!</v>
      </c>
      <c r="G23" s="54">
        <v>0</v>
      </c>
      <c r="H23" s="56" t="e">
        <f t="shared" si="5"/>
        <v>#DIV/0!</v>
      </c>
      <c r="I23" s="54">
        <v>0</v>
      </c>
      <c r="J23" s="55" t="e">
        <f t="shared" si="6"/>
        <v>#DIV/0!</v>
      </c>
    </row>
    <row r="24" spans="2:10" x14ac:dyDescent="0.25">
      <c r="B24" s="47">
        <v>6</v>
      </c>
      <c r="C24" s="52" t="str">
        <v>...</v>
      </c>
      <c r="D24" s="53" t="e">
        <v>#DIV/0!</v>
      </c>
      <c r="E24" s="54">
        <v>0</v>
      </c>
      <c r="F24" s="55" t="e">
        <f t="shared" ref="F24:F28" si="7">IF(I9=100,"0",IF((E9-F9)=0,0,(IF(G9="čím menej, tým lepšie",(I9*(E9-E24)/(E9-F9)),(I9*(E24-F9)/(E9-F9))))))</f>
        <v>#DIV/0!</v>
      </c>
      <c r="G24" s="54">
        <v>0</v>
      </c>
      <c r="H24" s="56" t="e">
        <f t="shared" si="5"/>
        <v>#DIV/0!</v>
      </c>
      <c r="I24" s="54">
        <v>0</v>
      </c>
      <c r="J24" s="55" t="e">
        <f t="shared" si="6"/>
        <v>#DIV/0!</v>
      </c>
    </row>
    <row r="25" spans="2:10" x14ac:dyDescent="0.25">
      <c r="B25" s="47">
        <v>7</v>
      </c>
      <c r="C25" s="52" t="str">
        <v>...</v>
      </c>
      <c r="D25" s="53" t="e">
        <v>#DIV/0!</v>
      </c>
      <c r="E25" s="54">
        <v>0</v>
      </c>
      <c r="F25" s="55" t="e">
        <f t="shared" si="7"/>
        <v>#DIV/0!</v>
      </c>
      <c r="G25" s="54">
        <v>0</v>
      </c>
      <c r="H25" s="56" t="e">
        <f t="shared" si="5"/>
        <v>#DIV/0!</v>
      </c>
      <c r="I25" s="54">
        <v>0</v>
      </c>
      <c r="J25" s="55" t="e">
        <f t="shared" si="6"/>
        <v>#DIV/0!</v>
      </c>
    </row>
    <row r="26" spans="2:10" x14ac:dyDescent="0.25">
      <c r="B26" s="47">
        <v>8</v>
      </c>
      <c r="C26" s="52" t="str">
        <v>...</v>
      </c>
      <c r="D26" s="53" t="e">
        <v>#DIV/0!</v>
      </c>
      <c r="E26" s="54">
        <v>0</v>
      </c>
      <c r="F26" s="55" t="e">
        <f t="shared" si="7"/>
        <v>#DIV/0!</v>
      </c>
      <c r="G26" s="54">
        <v>0</v>
      </c>
      <c r="H26" s="56" t="e">
        <f t="shared" si="5"/>
        <v>#DIV/0!</v>
      </c>
      <c r="I26" s="54">
        <v>0</v>
      </c>
      <c r="J26" s="55" t="e">
        <f t="shared" si="6"/>
        <v>#DIV/0!</v>
      </c>
    </row>
    <row r="27" spans="2:10" x14ac:dyDescent="0.25">
      <c r="B27" s="47">
        <v>9</v>
      </c>
      <c r="C27" s="52" t="str">
        <v>...</v>
      </c>
      <c r="D27" s="53" t="e">
        <v>#DIV/0!</v>
      </c>
      <c r="E27" s="54">
        <v>0</v>
      </c>
      <c r="F27" s="55" t="e">
        <f t="shared" si="7"/>
        <v>#DIV/0!</v>
      </c>
      <c r="G27" s="54">
        <v>0</v>
      </c>
      <c r="H27" s="56" t="e">
        <f t="shared" si="5"/>
        <v>#DIV/0!</v>
      </c>
      <c r="I27" s="54">
        <v>0</v>
      </c>
      <c r="J27" s="55" t="e">
        <f t="shared" si="6"/>
        <v>#DIV/0!</v>
      </c>
    </row>
    <row r="28" spans="2:10" ht="15.75" thickBot="1" x14ac:dyDescent="0.3">
      <c r="B28" s="57">
        <v>10</v>
      </c>
      <c r="C28" s="58" t="str">
        <v>...</v>
      </c>
      <c r="D28" s="59" t="e">
        <v>#DIV/0!</v>
      </c>
      <c r="E28" s="54">
        <v>0</v>
      </c>
      <c r="F28" s="55" t="e">
        <f t="shared" si="7"/>
        <v>#DIV/0!</v>
      </c>
      <c r="G28" s="54">
        <v>0</v>
      </c>
      <c r="H28" s="56" t="e">
        <f t="shared" si="5"/>
        <v>#DIV/0!</v>
      </c>
      <c r="I28" s="54">
        <v>0</v>
      </c>
      <c r="J28" s="55" t="e">
        <f t="shared" si="6"/>
        <v>#DIV/0!</v>
      </c>
    </row>
    <row r="29" spans="2:10" ht="15.75" thickBot="1" x14ac:dyDescent="0.3">
      <c r="B29" s="60"/>
      <c r="C29" s="61" t="s">
        <v>22</v>
      </c>
      <c r="D29" s="62" t="e">
        <f>SUM(_xlfn.ANCHORARRAY(D19))</f>
        <v>#DIV/0!</v>
      </c>
      <c r="E29" s="61"/>
      <c r="F29" s="63" t="e">
        <f>SUM(F19:F28)</f>
        <v>#DIV/0!</v>
      </c>
      <c r="G29" s="64"/>
      <c r="H29" s="63" t="e">
        <f t="shared" ref="H29:J29" si="8">SUM(H19:H28)</f>
        <v>#DIV/0!</v>
      </c>
      <c r="I29" s="64"/>
      <c r="J29" s="65" t="e">
        <f t="shared" si="8"/>
        <v>#DIV/0!</v>
      </c>
    </row>
    <row r="31" spans="2:10" ht="36.75" customHeight="1" x14ac:dyDescent="0.25">
      <c r="B31" s="162" t="s">
        <v>23</v>
      </c>
      <c r="C31" s="163"/>
      <c r="D31" s="163"/>
      <c r="E31" s="163"/>
      <c r="F31" s="163"/>
      <c r="G31" s="163"/>
      <c r="H31" s="163"/>
      <c r="I31" s="163"/>
      <c r="J31" s="164"/>
    </row>
    <row r="32" spans="2:10" x14ac:dyDescent="0.25">
      <c r="B32" s="165" t="s">
        <v>1</v>
      </c>
      <c r="C32" s="167" t="s">
        <v>2</v>
      </c>
      <c r="D32" s="168"/>
      <c r="E32" s="175" t="s">
        <v>16</v>
      </c>
      <c r="F32" s="176"/>
      <c r="G32" s="173" t="s">
        <v>17</v>
      </c>
      <c r="H32" s="174"/>
      <c r="I32" s="171" t="s">
        <v>18</v>
      </c>
      <c r="J32" s="172"/>
    </row>
    <row r="33" spans="2:10" x14ac:dyDescent="0.25">
      <c r="B33" s="166"/>
      <c r="C33" s="169"/>
      <c r="D33" s="170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 t="e">
        <f>IF(I5=100,"0",IF((E5-F5)=0,0,IF(G5="čím menej, tým lepšie",(-(E5-E35)*(H5/(E5-F5))),-(E35-F5)*(H5/(E5-F5)))))</f>
        <v>#DIV/0!</v>
      </c>
      <c r="G35" s="75">
        <f t="shared" ref="G35:G43" si="9">G20</f>
        <v>18</v>
      </c>
      <c r="H35" s="77" t="e">
        <f>IF(I5=100,"0",IF((E5-F5)=0,0,IF(G5="čím menej, tým lepšie",(-(E5-G35)*(H5/(E5-F5))),-(G35-F5)*(H5/(E5-F5)))))</f>
        <v>#DIV/0!</v>
      </c>
      <c r="I35" s="75">
        <f t="shared" ref="I35:I43" si="10">I20</f>
        <v>0</v>
      </c>
      <c r="J35" s="78" t="e">
        <f>IF(I5=100,"0",IF((E5-F5)=0,0,IF(G5="čím menej, tým lepšie",(-(E5-I35)*(H5/(E5-F5))),-(I35-F5)*(H5/(E5-F5)))))</f>
        <v>#DIV/0!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 t="e">
        <f t="shared" ref="F36:F43" si="12">IF(I6=100,"0",IF((E6-F6)=0,0,IF(G6="čím menej, tým lepšie",(-(E6-E36)*(H6/(E6-F6))),-(E36-F6)*(H6/(E6-F6)))))</f>
        <v>#DIV/0!</v>
      </c>
      <c r="G36" s="75">
        <f t="shared" si="9"/>
        <v>75</v>
      </c>
      <c r="H36" s="77" t="e">
        <f t="shared" ref="H36:H43" si="13">IF(I6=100,"0",IF((E6-F6)=0,0,IF(G6="čím menej, tým lepšie",(-(E6-G36)*(H6/(E6-F6))),-(G36-F6)*(H6/(E6-F6)))))</f>
        <v>#DIV/0!</v>
      </c>
      <c r="I36" s="75">
        <f>I21</f>
        <v>100</v>
      </c>
      <c r="J36" s="78" t="e">
        <f t="shared" ref="J36:J43" si="14">IF(I6=100,"0",IF((E6-F6)=0,0,IF(G6="čím menej, tým lepšie",(-(E6-I36)*(H6/(E6-F6))),-(I36-F6)*(H6/(E6-F6)))))</f>
        <v>#DIV/0!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 t="e">
        <f t="shared" si="12"/>
        <v>#DIV/0!</v>
      </c>
      <c r="G37" s="75">
        <f t="shared" si="9"/>
        <v>0</v>
      </c>
      <c r="H37" s="77" t="e">
        <f t="shared" si="13"/>
        <v>#DIV/0!</v>
      </c>
      <c r="I37" s="75">
        <f t="shared" si="10"/>
        <v>0</v>
      </c>
      <c r="J37" s="78" t="e">
        <f t="shared" si="14"/>
        <v>#DIV/0!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 t="e">
        <f t="shared" si="12"/>
        <v>#DIV/0!</v>
      </c>
      <c r="G38" s="75">
        <f t="shared" si="9"/>
        <v>0</v>
      </c>
      <c r="H38" s="77" t="e">
        <f t="shared" si="13"/>
        <v>#DIV/0!</v>
      </c>
      <c r="I38" s="75">
        <f t="shared" si="10"/>
        <v>0</v>
      </c>
      <c r="J38" s="78" t="e">
        <f t="shared" si="14"/>
        <v>#DIV/0!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 t="e">
        <f t="shared" si="12"/>
        <v>#DIV/0!</v>
      </c>
      <c r="G39" s="75">
        <f t="shared" si="9"/>
        <v>0</v>
      </c>
      <c r="H39" s="77" t="e">
        <f t="shared" si="13"/>
        <v>#DIV/0!</v>
      </c>
      <c r="I39" s="75">
        <f t="shared" si="10"/>
        <v>0</v>
      </c>
      <c r="J39" s="78" t="e">
        <f t="shared" si="14"/>
        <v>#DIV/0!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 t="e">
        <f t="shared" si="12"/>
        <v>#DIV/0!</v>
      </c>
      <c r="G40" s="75">
        <f t="shared" si="9"/>
        <v>0</v>
      </c>
      <c r="H40" s="77" t="e">
        <f t="shared" si="13"/>
        <v>#DIV/0!</v>
      </c>
      <c r="I40" s="75">
        <f t="shared" si="10"/>
        <v>0</v>
      </c>
      <c r="J40" s="78" t="e">
        <f t="shared" si="14"/>
        <v>#DIV/0!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 t="e">
        <f t="shared" si="12"/>
        <v>#DIV/0!</v>
      </c>
      <c r="G41" s="75">
        <f t="shared" si="9"/>
        <v>0</v>
      </c>
      <c r="H41" s="77" t="e">
        <f t="shared" si="13"/>
        <v>#DIV/0!</v>
      </c>
      <c r="I41" s="75">
        <f t="shared" si="10"/>
        <v>0</v>
      </c>
      <c r="J41" s="78" t="e">
        <f t="shared" si="14"/>
        <v>#DIV/0!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 t="e">
        <f t="shared" si="12"/>
        <v>#DIV/0!</v>
      </c>
      <c r="G42" s="75">
        <f t="shared" si="9"/>
        <v>0</v>
      </c>
      <c r="H42" s="77" t="e">
        <f t="shared" si="13"/>
        <v>#DIV/0!</v>
      </c>
      <c r="I42" s="75">
        <f t="shared" si="10"/>
        <v>0</v>
      </c>
      <c r="J42" s="78" t="e">
        <f t="shared" si="14"/>
        <v>#DIV/0!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 t="e">
        <f t="shared" si="12"/>
        <v>#DIV/0!</v>
      </c>
      <c r="G43" s="75">
        <f t="shared" si="9"/>
        <v>0</v>
      </c>
      <c r="H43" s="77" t="e">
        <f t="shared" si="13"/>
        <v>#DIV/0!</v>
      </c>
      <c r="I43" s="75">
        <f t="shared" si="10"/>
        <v>0</v>
      </c>
      <c r="J43" s="78" t="e">
        <f t="shared" si="14"/>
        <v>#DIV/0!</v>
      </c>
    </row>
    <row r="44" spans="2:10" ht="15.75" thickBot="1" x14ac:dyDescent="0.3">
      <c r="B44" s="82"/>
      <c r="C44" s="83" t="s">
        <v>22</v>
      </c>
      <c r="D44" s="83"/>
      <c r="E44" s="83"/>
      <c r="F44" s="84" t="e">
        <f>SUM(F34:F43)</f>
        <v>#DIV/0!</v>
      </c>
      <c r="G44" s="84"/>
      <c r="H44" s="84" t="e">
        <f t="shared" ref="H44:J44" si="15">SUM(H34:H43)</f>
        <v>#DIV/0!</v>
      </c>
      <c r="I44" s="84"/>
      <c r="J44" s="85" t="e">
        <f t="shared" si="15"/>
        <v>#DIV/0!</v>
      </c>
    </row>
    <row r="45" spans="2:10" ht="15.75" thickBot="1" x14ac:dyDescent="0.3"/>
    <row r="46" spans="2:10" ht="36" customHeight="1" thickBot="1" x14ac:dyDescent="0.3">
      <c r="B46" s="151" t="s">
        <v>71</v>
      </c>
      <c r="C46" s="152"/>
      <c r="D46" s="152"/>
      <c r="E46" s="152"/>
      <c r="F46" s="152"/>
      <c r="G46" s="152"/>
      <c r="H46" s="152"/>
      <c r="I46" s="152"/>
      <c r="J46" s="153"/>
    </row>
    <row r="47" spans="2:10" ht="15.75" customHeight="1" x14ac:dyDescent="0.25">
      <c r="B47" s="135" t="s">
        <v>1</v>
      </c>
      <c r="C47" s="131" t="s">
        <v>2</v>
      </c>
      <c r="D47" s="132"/>
      <c r="E47" s="135" t="s">
        <v>16</v>
      </c>
      <c r="F47" s="136"/>
      <c r="G47" s="137" t="s">
        <v>17</v>
      </c>
      <c r="H47" s="138"/>
      <c r="I47" s="139" t="s">
        <v>18</v>
      </c>
      <c r="J47" s="140"/>
    </row>
    <row r="48" spans="2:10" x14ac:dyDescent="0.25">
      <c r="B48" s="154"/>
      <c r="C48" s="133"/>
      <c r="D48" s="134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 t="e">
        <f>IF(I5=100,"0",IF((E5-F5)=0,0,IF(G5="čím menej, tým lepšie",((E50-F5)*H5/(E5-F5)),(E5-E50)*(H5/(E5-F5)))))</f>
        <v>#DIV/0!</v>
      </c>
      <c r="G50" s="75">
        <f t="shared" ref="G50:G58" si="17">G20</f>
        <v>18</v>
      </c>
      <c r="H50" s="96" t="e">
        <f>IF(I5=100,"0",IF((E5-F5)=0,0,IF(G5="čím menej, tým lepšie",((G50-F5)*H5/(E5-F5)),(E5-G50)*(H5/(E5-F5)))))</f>
        <v>#DIV/0!</v>
      </c>
      <c r="I50" s="75">
        <f t="shared" ref="I50:I58" si="18">I20</f>
        <v>0</v>
      </c>
      <c r="J50" s="97" t="e">
        <f>IF(I5=100,"0",IF((E5-F5)=0,0,IF(G5="čím menej, tým lepšie",((I50-F5)*H5/(E5-F5)),(E5-I50)*(H5/(E5-F5)))))</f>
        <v>#DIV/0!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 t="e">
        <f t="shared" ref="F51:F58" si="19">IF(I6=100,"0",IF((E6-F6)=0,0,IF(G6="čím menej, tým lepšie",((E51-F6)*H6/(E6-F6)),(E6-E51)*(H6/(E6-F6)))))</f>
        <v>#DIV/0!</v>
      </c>
      <c r="G51" s="75">
        <f t="shared" si="17"/>
        <v>75</v>
      </c>
      <c r="H51" s="96" t="e">
        <f t="shared" ref="H51:H58" si="20">IF(I6=100,"0",IF((E6-F6)=0,0,IF(G6="čím menej, tým lepšie",((G51-F6)*H6/(E6-F6)),(E6-G51)*(H6/(E6-F6)))))</f>
        <v>#DIV/0!</v>
      </c>
      <c r="I51" s="75">
        <f t="shared" si="18"/>
        <v>100</v>
      </c>
      <c r="J51" s="97" t="e">
        <f t="shared" ref="J51:J58" si="21">IF(I6=100,"0",IF((E6-F6)=0,0,IF(G6="čím menej, tým lepšie",((I51-F6)*H6/(E6-F6)),(E6-I51)*(H6/(E6-F6)))))</f>
        <v>#DIV/0!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 t="e">
        <f t="shared" si="19"/>
        <v>#DIV/0!</v>
      </c>
      <c r="G52" s="75">
        <f t="shared" si="17"/>
        <v>0</v>
      </c>
      <c r="H52" s="96" t="e">
        <f t="shared" si="20"/>
        <v>#DIV/0!</v>
      </c>
      <c r="I52" s="75">
        <f t="shared" si="18"/>
        <v>0</v>
      </c>
      <c r="J52" s="97" t="e">
        <f t="shared" si="21"/>
        <v>#DIV/0!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 t="e">
        <f t="shared" si="19"/>
        <v>#DIV/0!</v>
      </c>
      <c r="G53" s="75">
        <f t="shared" si="17"/>
        <v>0</v>
      </c>
      <c r="H53" s="96" t="e">
        <f t="shared" si="20"/>
        <v>#DIV/0!</v>
      </c>
      <c r="I53" s="75">
        <f t="shared" si="18"/>
        <v>0</v>
      </c>
      <c r="J53" s="97" t="e">
        <f t="shared" si="21"/>
        <v>#DIV/0!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 t="e">
        <f t="shared" si="19"/>
        <v>#DIV/0!</v>
      </c>
      <c r="G54" s="75">
        <f t="shared" si="17"/>
        <v>0</v>
      </c>
      <c r="H54" s="96" t="e">
        <f t="shared" si="20"/>
        <v>#DIV/0!</v>
      </c>
      <c r="I54" s="75">
        <f t="shared" si="18"/>
        <v>0</v>
      </c>
      <c r="J54" s="97" t="e">
        <f t="shared" si="21"/>
        <v>#DIV/0!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 t="e">
        <f t="shared" si="19"/>
        <v>#DIV/0!</v>
      </c>
      <c r="G55" s="75">
        <f t="shared" si="17"/>
        <v>0</v>
      </c>
      <c r="H55" s="96" t="e">
        <f t="shared" si="20"/>
        <v>#DIV/0!</v>
      </c>
      <c r="I55" s="75">
        <f t="shared" si="18"/>
        <v>0</v>
      </c>
      <c r="J55" s="97" t="e">
        <f t="shared" si="21"/>
        <v>#DIV/0!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 t="e">
        <f t="shared" si="19"/>
        <v>#DIV/0!</v>
      </c>
      <c r="G56" s="75">
        <f t="shared" si="17"/>
        <v>0</v>
      </c>
      <c r="H56" s="96" t="e">
        <f t="shared" si="20"/>
        <v>#DIV/0!</v>
      </c>
      <c r="I56" s="75">
        <f t="shared" si="18"/>
        <v>0</v>
      </c>
      <c r="J56" s="97" t="e">
        <f t="shared" si="21"/>
        <v>#DIV/0!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 t="e">
        <f t="shared" si="19"/>
        <v>#DIV/0!</v>
      </c>
      <c r="G57" s="75">
        <f t="shared" si="17"/>
        <v>0</v>
      </c>
      <c r="H57" s="96" t="e">
        <f t="shared" si="20"/>
        <v>#DIV/0!</v>
      </c>
      <c r="I57" s="75">
        <f t="shared" si="18"/>
        <v>0</v>
      </c>
      <c r="J57" s="97" t="e">
        <f t="shared" si="21"/>
        <v>#DIV/0!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 t="e">
        <f t="shared" si="19"/>
        <v>#DIV/0!</v>
      </c>
      <c r="G58" s="75">
        <f t="shared" si="17"/>
        <v>0</v>
      </c>
      <c r="H58" s="96" t="e">
        <f t="shared" si="20"/>
        <v>#DIV/0!</v>
      </c>
      <c r="I58" s="75">
        <f t="shared" si="18"/>
        <v>0</v>
      </c>
      <c r="J58" s="97" t="e">
        <f t="shared" si="21"/>
        <v>#DIV/0!</v>
      </c>
    </row>
    <row r="59" spans="2:10" ht="15.75" thickBot="1" x14ac:dyDescent="0.3">
      <c r="B59" s="101"/>
      <c r="C59" s="102" t="s">
        <v>22</v>
      </c>
      <c r="D59" s="102"/>
      <c r="E59" s="102"/>
      <c r="F59" s="103" t="e">
        <f>SUM(F49:F58)</f>
        <v>#DIV/0!</v>
      </c>
      <c r="G59" s="103"/>
      <c r="H59" s="103" t="e">
        <f t="shared" ref="H59:J59" si="22">SUM(H49:H58)</f>
        <v>#DIV/0!</v>
      </c>
      <c r="I59" s="103"/>
      <c r="J59" s="104" t="e">
        <f t="shared" si="22"/>
        <v>#DIV/0!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A1:F28"/>
  <sheetViews>
    <sheetView tabSelected="1" topLeftCell="A11" workbookViewId="0">
      <selection activeCell="B27" sqref="B27:B28"/>
    </sheetView>
  </sheetViews>
  <sheetFormatPr defaultRowHeight="15" x14ac:dyDescent="0.25"/>
  <cols>
    <col min="1" max="1" width="4.710937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1:6" ht="15.75" thickBot="1" x14ac:dyDescent="0.3">
      <c r="A1" s="14"/>
      <c r="B1" s="14"/>
      <c r="C1" s="14"/>
      <c r="D1" s="14"/>
      <c r="E1" s="14"/>
      <c r="F1" s="14"/>
    </row>
    <row r="2" spans="1:6" ht="30.75" customHeight="1" thickBot="1" x14ac:dyDescent="0.3">
      <c r="A2" s="14"/>
      <c r="B2" s="202" t="s">
        <v>96</v>
      </c>
      <c r="C2" s="203"/>
      <c r="D2" s="203"/>
      <c r="E2" s="203"/>
      <c r="F2" s="204"/>
    </row>
    <row r="3" spans="1:6" ht="15.75" thickBot="1" x14ac:dyDescent="0.3">
      <c r="A3" s="14"/>
      <c r="B3" s="195"/>
      <c r="C3" s="195"/>
      <c r="D3" s="195"/>
      <c r="E3" s="195"/>
      <c r="F3" s="195"/>
    </row>
    <row r="4" spans="1:6" x14ac:dyDescent="0.25">
      <c r="B4" s="107" t="s">
        <v>26</v>
      </c>
      <c r="C4" s="205"/>
      <c r="D4" s="205"/>
      <c r="E4" s="205"/>
      <c r="F4" s="206"/>
    </row>
    <row r="5" spans="1:6" x14ac:dyDescent="0.25">
      <c r="B5" s="108" t="s">
        <v>27</v>
      </c>
      <c r="C5" s="207"/>
      <c r="D5" s="207"/>
      <c r="E5" s="207"/>
      <c r="F5" s="208"/>
    </row>
    <row r="6" spans="1:6" x14ac:dyDescent="0.25">
      <c r="B6" s="108" t="s">
        <v>28</v>
      </c>
      <c r="C6" s="207"/>
      <c r="D6" s="207"/>
      <c r="E6" s="207"/>
      <c r="F6" s="208"/>
    </row>
    <row r="7" spans="1:6" x14ac:dyDescent="0.25">
      <c r="B7" s="108" t="s">
        <v>29</v>
      </c>
      <c r="C7" s="207"/>
      <c r="D7" s="207"/>
      <c r="E7" s="207"/>
      <c r="F7" s="208"/>
    </row>
    <row r="8" spans="1:6" x14ac:dyDescent="0.25">
      <c r="B8" s="108" t="s">
        <v>30</v>
      </c>
      <c r="C8" s="207"/>
      <c r="D8" s="207"/>
      <c r="E8" s="207"/>
      <c r="F8" s="208"/>
    </row>
    <row r="9" spans="1:6" x14ac:dyDescent="0.25">
      <c r="B9" s="108" t="s">
        <v>31</v>
      </c>
      <c r="C9" s="207"/>
      <c r="D9" s="207"/>
      <c r="E9" s="207"/>
      <c r="F9" s="208"/>
    </row>
    <row r="10" spans="1:6" ht="15.75" thickBot="1" x14ac:dyDescent="0.3">
      <c r="B10" s="109" t="s">
        <v>32</v>
      </c>
      <c r="C10" s="212" t="s">
        <v>84</v>
      </c>
      <c r="D10" s="213"/>
      <c r="E10" s="214"/>
      <c r="F10" s="215"/>
    </row>
    <row r="11" spans="1:6" ht="15.75" thickBot="1" x14ac:dyDescent="0.3">
      <c r="B11" s="195"/>
      <c r="C11" s="195"/>
      <c r="D11" s="195"/>
      <c r="E11" s="195"/>
      <c r="F11" s="195"/>
    </row>
    <row r="12" spans="1:6" ht="30" customHeight="1" thickBot="1" x14ac:dyDescent="0.3">
      <c r="B12" s="216" t="s">
        <v>33</v>
      </c>
      <c r="C12" s="217"/>
      <c r="D12" s="217"/>
      <c r="E12" s="217"/>
      <c r="F12" s="218"/>
    </row>
    <row r="13" spans="1:6" ht="31.5" customHeight="1" x14ac:dyDescent="0.25">
      <c r="B13" s="190" t="s">
        <v>94</v>
      </c>
      <c r="C13" s="191"/>
      <c r="D13" s="191"/>
      <c r="E13" s="192"/>
      <c r="F13" s="122"/>
    </row>
    <row r="14" spans="1:6" ht="31.5" customHeight="1" x14ac:dyDescent="0.25">
      <c r="B14" s="219" t="s">
        <v>34</v>
      </c>
      <c r="C14" s="220"/>
      <c r="D14" s="220"/>
      <c r="E14" s="220"/>
      <c r="F14" s="110"/>
    </row>
    <row r="15" spans="1:6" ht="30" customHeight="1" x14ac:dyDescent="0.25">
      <c r="B15" s="219" t="s">
        <v>35</v>
      </c>
      <c r="C15" s="220"/>
      <c r="D15" s="220"/>
      <c r="E15" s="220"/>
      <c r="F15" s="110"/>
    </row>
    <row r="16" spans="1:6" ht="30" customHeight="1" x14ac:dyDescent="0.25">
      <c r="B16" s="221" t="s">
        <v>36</v>
      </c>
      <c r="C16" s="222"/>
      <c r="D16" s="222"/>
      <c r="E16" s="222"/>
      <c r="F16" s="110"/>
    </row>
    <row r="17" spans="2:6" ht="39.75" customHeight="1" thickBot="1" x14ac:dyDescent="0.3">
      <c r="B17" s="193" t="s">
        <v>97</v>
      </c>
      <c r="C17" s="194"/>
      <c r="D17" s="194"/>
      <c r="E17" s="194"/>
      <c r="F17" s="111"/>
    </row>
    <row r="18" spans="2:6" ht="15.75" thickBot="1" x14ac:dyDescent="0.3">
      <c r="B18" s="195"/>
      <c r="C18" s="195"/>
      <c r="D18" s="195"/>
      <c r="E18" s="195"/>
      <c r="F18" s="195"/>
    </row>
    <row r="19" spans="2:6" ht="21.75" thickBot="1" x14ac:dyDescent="0.3">
      <c r="B19" s="123" t="s">
        <v>78</v>
      </c>
      <c r="C19" s="209" t="str">
        <f>'Zákl. nastavenie'!C4</f>
        <v>Cena celkom</v>
      </c>
      <c r="D19" s="210"/>
      <c r="E19" s="210"/>
      <c r="F19" s="211"/>
    </row>
    <row r="20" spans="2:6" x14ac:dyDescent="0.25">
      <c r="B20" s="183" t="s">
        <v>75</v>
      </c>
      <c r="C20" s="184"/>
      <c r="D20" s="184"/>
      <c r="E20" s="124" t="s">
        <v>76</v>
      </c>
      <c r="F20" s="125" t="s">
        <v>77</v>
      </c>
    </row>
    <row r="21" spans="2:6" ht="15.75" thickBot="1" x14ac:dyDescent="0.3">
      <c r="B21" s="185"/>
      <c r="C21" s="186"/>
      <c r="D21" s="186"/>
      <c r="E21" s="126">
        <f>'Zákl. nastavenie'!F4</f>
        <v>0</v>
      </c>
      <c r="F21" s="127">
        <f>'Zákl. nastavenie'!E4</f>
        <v>0</v>
      </c>
    </row>
    <row r="22" spans="2:6" ht="30.75" thickBot="1" x14ac:dyDescent="0.3">
      <c r="B22" s="112" t="s">
        <v>37</v>
      </c>
      <c r="C22" s="113" t="s">
        <v>38</v>
      </c>
      <c r="D22" s="114" t="s">
        <v>39</v>
      </c>
      <c r="E22" s="115" t="s">
        <v>40</v>
      </c>
      <c r="F22" s="116" t="s">
        <v>41</v>
      </c>
    </row>
    <row r="23" spans="2:6" ht="30.75" customHeight="1" thickBot="1" x14ac:dyDescent="0.35">
      <c r="B23" s="128" t="s">
        <v>73</v>
      </c>
      <c r="C23" s="117">
        <v>1</v>
      </c>
      <c r="D23" s="106">
        <v>0</v>
      </c>
      <c r="E23" s="118">
        <f>IF(C$10="Som platcom DPH",D23*0.23,0)</f>
        <v>0</v>
      </c>
      <c r="F23" s="119">
        <f>SUM(D23+E23)*C23</f>
        <v>0</v>
      </c>
    </row>
    <row r="24" spans="2:6" ht="15.75" thickBot="1" x14ac:dyDescent="0.3">
      <c r="B24" s="196" t="s">
        <v>22</v>
      </c>
      <c r="C24" s="197"/>
      <c r="D24" s="198"/>
      <c r="E24" s="199"/>
      <c r="F24" s="129">
        <f>SUM(F23:F23)</f>
        <v>0</v>
      </c>
    </row>
    <row r="25" spans="2:6" ht="19.5" thickBot="1" x14ac:dyDescent="0.35">
      <c r="B25" s="130" t="s">
        <v>74</v>
      </c>
      <c r="C25" s="200">
        <f>F24</f>
        <v>0</v>
      </c>
      <c r="D25" s="200"/>
      <c r="E25" s="200"/>
      <c r="F25" s="201"/>
    </row>
    <row r="26" spans="2:6" ht="15.75" thickBot="1" x14ac:dyDescent="0.3">
      <c r="B26" s="187"/>
      <c r="C26" s="188"/>
      <c r="D26" s="188"/>
      <c r="E26" s="188"/>
      <c r="F26" s="189"/>
    </row>
    <row r="27" spans="2:6" x14ac:dyDescent="0.25">
      <c r="B27" s="177" t="s">
        <v>42</v>
      </c>
      <c r="C27" s="179" t="s">
        <v>43</v>
      </c>
      <c r="D27" s="179"/>
      <c r="E27" s="179" t="s">
        <v>98</v>
      </c>
      <c r="F27" s="181"/>
    </row>
    <row r="28" spans="2:6" ht="15.75" thickBot="1" x14ac:dyDescent="0.3">
      <c r="B28" s="178"/>
      <c r="C28" s="180"/>
      <c r="D28" s="180"/>
      <c r="E28" s="180"/>
      <c r="F28" s="182"/>
    </row>
  </sheetData>
  <sheetProtection algorithmName="SHA-512" hashValue="jywSqo4QypzHW1vII7SP3mntDuDnhntIu9yE7piLP1hgtM20AwStTKSlCkzMrhMJmzH/ElnWhEnOc7obcJI8eA==" saltValue="XHPLR76YICy7qKEnoVW1Qg==" spinCount="100000" sheet="1" objects="1" scenarios="1" selectLockedCells="1"/>
  <mergeCells count="27"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2:F2"/>
    <mergeCell ref="B3:F3"/>
    <mergeCell ref="C4:F4"/>
    <mergeCell ref="C5:F5"/>
    <mergeCell ref="C6:F6"/>
    <mergeCell ref="B13:E13"/>
    <mergeCell ref="B17:E17"/>
    <mergeCell ref="B18:F18"/>
    <mergeCell ref="B24:E24"/>
    <mergeCell ref="C25:F25"/>
    <mergeCell ref="B27:B28"/>
    <mergeCell ref="C27:D28"/>
    <mergeCell ref="E27:F28"/>
    <mergeCell ref="B20:D20"/>
    <mergeCell ref="B21:D21"/>
    <mergeCell ref="B26:F2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87</v>
      </c>
    </row>
    <row r="3" spans="2:2" x14ac:dyDescent="0.25">
      <c r="B3" s="4"/>
    </row>
    <row r="4" spans="2:2" x14ac:dyDescent="0.25">
      <c r="B4" s="5" t="s">
        <v>45</v>
      </c>
    </row>
    <row r="5" spans="2:2" x14ac:dyDescent="0.25">
      <c r="B5" s="6"/>
    </row>
    <row r="6" spans="2:2" x14ac:dyDescent="0.25">
      <c r="B6" s="7" t="s">
        <v>46</v>
      </c>
    </row>
    <row r="7" spans="2:2" x14ac:dyDescent="0.25">
      <c r="B7" s="5"/>
    </row>
    <row r="8" spans="2:2" x14ac:dyDescent="0.25">
      <c r="B8" s="120" t="s">
        <v>88</v>
      </c>
    </row>
    <row r="9" spans="2:2" x14ac:dyDescent="0.25">
      <c r="B9" s="120"/>
    </row>
    <row r="10" spans="2:2" x14ac:dyDescent="0.25">
      <c r="B10" s="121" t="s">
        <v>90</v>
      </c>
    </row>
    <row r="11" spans="2:2" x14ac:dyDescent="0.25">
      <c r="B11" s="121" t="s">
        <v>91</v>
      </c>
    </row>
    <row r="12" spans="2:2" x14ac:dyDescent="0.25">
      <c r="B12" s="121" t="s">
        <v>92</v>
      </c>
    </row>
    <row r="13" spans="2:2" x14ac:dyDescent="0.25">
      <c r="B13" s="121" t="s">
        <v>93</v>
      </c>
    </row>
    <row r="14" spans="2:2" ht="16.5" customHeight="1" x14ac:dyDescent="0.25">
      <c r="B14" s="5"/>
    </row>
    <row r="15" spans="2:2" ht="30" x14ac:dyDescent="0.25">
      <c r="B15" s="120" t="s">
        <v>89</v>
      </c>
    </row>
    <row r="16" spans="2:2" x14ac:dyDescent="0.25">
      <c r="B16" s="8"/>
    </row>
    <row r="17" spans="2:2" ht="30" x14ac:dyDescent="0.25">
      <c r="B17" s="5" t="s">
        <v>95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vBh60WYJRcixLOBbvg/2/lgAcARYPaKjmt0BJekvbeKeik7hwrCg6dnPBdvZnzdKXn4tvxM51OEl+CBhy0Ea3A==" saltValue="1uYukn1L0DmmodE7ggxqu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44</v>
      </c>
    </row>
    <row r="3" spans="2:2" x14ac:dyDescent="0.25">
      <c r="B3" s="4"/>
    </row>
    <row r="4" spans="2:2" x14ac:dyDescent="0.25">
      <c r="B4" s="10" t="s">
        <v>45</v>
      </c>
    </row>
    <row r="5" spans="2:2" x14ac:dyDescent="0.25">
      <c r="B5" s="4"/>
    </row>
    <row r="6" spans="2:2" x14ac:dyDescent="0.25">
      <c r="B6" s="11" t="s">
        <v>46</v>
      </c>
    </row>
    <row r="7" spans="2:2" x14ac:dyDescent="0.25">
      <c r="B7" s="12"/>
    </row>
    <row r="8" spans="2:2" ht="60.75" customHeight="1" x14ac:dyDescent="0.25">
      <c r="B8" s="5" t="s">
        <v>47</v>
      </c>
    </row>
    <row r="9" spans="2:2" x14ac:dyDescent="0.25">
      <c r="B9" s="5"/>
    </row>
    <row r="10" spans="2:2" x14ac:dyDescent="0.25">
      <c r="B10" s="5" t="s">
        <v>48</v>
      </c>
    </row>
    <row r="11" spans="2:2" x14ac:dyDescent="0.25">
      <c r="B11" s="5" t="s">
        <v>49</v>
      </c>
    </row>
    <row r="12" spans="2:2" x14ac:dyDescent="0.25">
      <c r="B12" s="5" t="s">
        <v>50</v>
      </c>
    </row>
    <row r="13" spans="2:2" x14ac:dyDescent="0.25">
      <c r="B13" s="5" t="s">
        <v>51</v>
      </c>
    </row>
    <row r="14" spans="2:2" x14ac:dyDescent="0.25">
      <c r="B14" s="5" t="s">
        <v>52</v>
      </c>
    </row>
    <row r="15" spans="2:2" x14ac:dyDescent="0.25">
      <c r="B15" s="5" t="s">
        <v>53</v>
      </c>
    </row>
    <row r="16" spans="2:2" x14ac:dyDescent="0.25">
      <c r="B16" s="5" t="s">
        <v>54</v>
      </c>
    </row>
    <row r="17" spans="2:2" ht="30" x14ac:dyDescent="0.25">
      <c r="B17" s="5" t="s">
        <v>55</v>
      </c>
    </row>
    <row r="18" spans="2:2" x14ac:dyDescent="0.25">
      <c r="B18" s="5" t="s">
        <v>56</v>
      </c>
    </row>
    <row r="19" spans="2:2" x14ac:dyDescent="0.25">
      <c r="B19" s="5" t="s">
        <v>57</v>
      </c>
    </row>
    <row r="20" spans="2:2" x14ac:dyDescent="0.25">
      <c r="B20" s="5" t="s">
        <v>58</v>
      </c>
    </row>
    <row r="21" spans="2:2" ht="30" x14ac:dyDescent="0.25">
      <c r="B21" s="5" t="s">
        <v>59</v>
      </c>
    </row>
    <row r="22" spans="2:2" x14ac:dyDescent="0.25">
      <c r="B22" s="5" t="s">
        <v>60</v>
      </c>
    </row>
    <row r="23" spans="2:2" x14ac:dyDescent="0.25">
      <c r="B23" s="6"/>
    </row>
    <row r="24" spans="2:2" ht="60" x14ac:dyDescent="0.25">
      <c r="B24" s="5" t="s">
        <v>61</v>
      </c>
    </row>
    <row r="25" spans="2:2" ht="13.5" customHeight="1" x14ac:dyDescent="0.25">
      <c r="B25" s="5"/>
    </row>
    <row r="26" spans="2:2" ht="30" x14ac:dyDescent="0.25">
      <c r="B26" s="5" t="s">
        <v>62</v>
      </c>
    </row>
    <row r="27" spans="2:2" ht="15.75" thickBot="1" x14ac:dyDescent="0.3">
      <c r="B27" s="13"/>
    </row>
  </sheetData>
  <sheetProtection algorithmName="SHA-512" hashValue="A05AspJbH/5tSo1UUdg9azco1kvePgC6MVTK71xU+7VLprqMPR9EbtV+AjumG8ekVvkMBxAjcNs/E4EUaXDiCA==" saltValue="GChNrARW8b9/JSg8rsLMn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63</v>
      </c>
    </row>
    <row r="3" spans="2:2" x14ac:dyDescent="0.25">
      <c r="B3" s="4"/>
    </row>
    <row r="4" spans="2:2" x14ac:dyDescent="0.25">
      <c r="B4" s="5" t="s">
        <v>45</v>
      </c>
    </row>
    <row r="5" spans="2:2" x14ac:dyDescent="0.25">
      <c r="B5" s="6"/>
    </row>
    <row r="6" spans="2:2" x14ac:dyDescent="0.25">
      <c r="B6" s="7" t="s">
        <v>46</v>
      </c>
    </row>
    <row r="7" spans="2:2" x14ac:dyDescent="0.25">
      <c r="B7" s="5"/>
    </row>
    <row r="8" spans="2:2" ht="60.75" customHeight="1" x14ac:dyDescent="0.25">
      <c r="B8" s="5" t="s">
        <v>64</v>
      </c>
    </row>
    <row r="9" spans="2:2" x14ac:dyDescent="0.25">
      <c r="B9" s="5" t="s">
        <v>65</v>
      </c>
    </row>
    <row r="10" spans="2:2" x14ac:dyDescent="0.25">
      <c r="B10" s="8"/>
    </row>
    <row r="11" spans="2:2" ht="30" x14ac:dyDescent="0.25">
      <c r="B11" s="5" t="s">
        <v>66</v>
      </c>
    </row>
    <row r="12" spans="2:2" x14ac:dyDescent="0.25">
      <c r="B12" s="5"/>
    </row>
    <row r="13" spans="2:2" ht="45" x14ac:dyDescent="0.25">
      <c r="B13" s="5" t="s">
        <v>67</v>
      </c>
    </row>
    <row r="14" spans="2:2" x14ac:dyDescent="0.25">
      <c r="B14" s="5"/>
    </row>
    <row r="15" spans="2:2" ht="45" x14ac:dyDescent="0.25">
      <c r="B15" s="5" t="s">
        <v>68</v>
      </c>
    </row>
    <row r="16" spans="2:2" x14ac:dyDescent="0.25">
      <c r="B16" s="5"/>
    </row>
    <row r="17" spans="2:2" ht="60" x14ac:dyDescent="0.25">
      <c r="B17" s="5" t="s">
        <v>69</v>
      </c>
    </row>
    <row r="18" spans="2:2" x14ac:dyDescent="0.25">
      <c r="B18" s="5"/>
    </row>
    <row r="19" spans="2:2" ht="75" x14ac:dyDescent="0.25">
      <c r="B19" s="5" t="s">
        <v>70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1ZPi3VC4tuFpxwMdGsR5thT5k5foTy5nsATiqjVQkynJa1wGgn5/VYFf6quKWwm/jphAVlOSX+0l+vd4mAT3mA==" saltValue="Lz4g2Jp8waZBCObdhdelr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2025-06-19T11:13:13Z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