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rvay\Downloads\"/>
    </mc:Choice>
  </mc:AlternateContent>
  <bookViews>
    <workbookView xWindow="0" yWindow="0" windowWidth="23040" windowHeight="9192" activeTab="1"/>
  </bookViews>
  <sheets>
    <sheet name="Rekapitulácia stavby" sheetId="1" r:id="rId1"/>
    <sheet name="SO 4 - Kuchyňa_VYBAVENIE" sheetId="2" r:id="rId2"/>
  </sheets>
  <definedNames>
    <definedName name="_xlnm.Print_Titles" localSheetId="0">'Rekapitulácia stavby'!$92:$92</definedName>
    <definedName name="_xlnm.Print_Titles" localSheetId="1">'SO 4 - Kuchyňa_VYBAVENIE'!#REF!</definedName>
    <definedName name="_xlnm.Print_Area" localSheetId="0">'Rekapitulácia stavby'!$D$4:$AO$76,'Rekapitulácia stavby'!$C$82:$AQ$96</definedName>
    <definedName name="_xlnm.Print_Area" localSheetId="1">'SO 4 - Kuchyňa_VYBAVENIE'!$C$4:$J$76,'SO 4 - Kuchyňa_VYBAVENIE'!$C$82:$J$98,'SO 4 - Kuchyňa_VYBAVENIE'!#REF!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1" i="2" l="1"/>
  <c r="I680" i="2"/>
  <c r="H675" i="2"/>
  <c r="I675" i="2" s="1"/>
  <c r="H671" i="2"/>
  <c r="I671" i="2" s="1"/>
  <c r="H660" i="2"/>
  <c r="I660" i="2" s="1"/>
  <c r="H649" i="2"/>
  <c r="I649" i="2" s="1"/>
  <c r="H638" i="2"/>
  <c r="I638" i="2" s="1"/>
  <c r="H627" i="2"/>
  <c r="I627" i="2" s="1"/>
  <c r="H616" i="2"/>
  <c r="I616" i="2" s="1"/>
  <c r="H608" i="2"/>
  <c r="I608" i="2" s="1"/>
  <c r="H586" i="2"/>
  <c r="I586" i="2" s="1"/>
  <c r="H578" i="2"/>
  <c r="I578" i="2" s="1"/>
  <c r="H574" i="2"/>
  <c r="I574" i="2" s="1"/>
  <c r="I564" i="2"/>
  <c r="H564" i="2"/>
  <c r="H555" i="2"/>
  <c r="I555" i="2" s="1"/>
  <c r="H544" i="2"/>
  <c r="I544" i="2" s="1"/>
  <c r="H527" i="2"/>
  <c r="I527" i="2" s="1"/>
  <c r="H518" i="2"/>
  <c r="I518" i="2" s="1"/>
  <c r="H510" i="2"/>
  <c r="I510" i="2" s="1"/>
  <c r="H500" i="2"/>
  <c r="I500" i="2" s="1"/>
  <c r="H491" i="2"/>
  <c r="I491" i="2" s="1"/>
  <c r="H475" i="2"/>
  <c r="I475" i="2" s="1"/>
  <c r="H465" i="2"/>
  <c r="I465" i="2" s="1"/>
  <c r="H457" i="2"/>
  <c r="I457" i="2" s="1"/>
  <c r="I448" i="2"/>
  <c r="H448" i="2"/>
  <c r="H438" i="2"/>
  <c r="I438" i="2" s="1"/>
  <c r="H431" i="2"/>
  <c r="I431" i="2" s="1"/>
  <c r="H420" i="2"/>
  <c r="I420" i="2" s="1"/>
  <c r="H409" i="2"/>
  <c r="I409" i="2" s="1"/>
  <c r="H398" i="2"/>
  <c r="I398" i="2" s="1"/>
  <c r="H387" i="2"/>
  <c r="I387" i="2" s="1"/>
  <c r="H378" i="2"/>
  <c r="I378" i="2" s="1"/>
  <c r="H371" i="2"/>
  <c r="I371" i="2" s="1"/>
  <c r="H346" i="2"/>
  <c r="I346" i="2" s="1"/>
  <c r="H337" i="2"/>
  <c r="I337" i="2" s="1"/>
  <c r="I333" i="2"/>
  <c r="H333" i="2"/>
  <c r="H324" i="2"/>
  <c r="I324" i="2" s="1"/>
  <c r="H315" i="2"/>
  <c r="I315" i="2" s="1"/>
  <c r="H307" i="2"/>
  <c r="I307" i="2" s="1"/>
  <c r="H298" i="2"/>
  <c r="I298" i="2" s="1"/>
  <c r="H293" i="2"/>
  <c r="I293" i="2" s="1"/>
  <c r="H290" i="2"/>
  <c r="I290" i="2" s="1"/>
  <c r="H285" i="2"/>
  <c r="I285" i="2" s="1"/>
  <c r="H274" i="2"/>
  <c r="I274" i="2" s="1"/>
  <c r="H266" i="2"/>
  <c r="I266" i="2" s="1"/>
  <c r="H257" i="2"/>
  <c r="I257" i="2" s="1"/>
  <c r="I249" i="2"/>
  <c r="H249" i="2"/>
  <c r="H242" i="2"/>
  <c r="I242" i="2" s="1"/>
  <c r="H232" i="2"/>
  <c r="I232" i="2" s="1"/>
  <c r="H224" i="2"/>
  <c r="I224" i="2" s="1"/>
  <c r="H215" i="2"/>
  <c r="I215" i="2" s="1"/>
  <c r="H205" i="2"/>
  <c r="I205" i="2" s="1"/>
  <c r="H194" i="2"/>
  <c r="I194" i="2" s="1"/>
  <c r="H193" i="2"/>
  <c r="I193" i="2" s="1"/>
  <c r="H186" i="2"/>
  <c r="I186" i="2" s="1"/>
  <c r="H180" i="2"/>
  <c r="I180" i="2" s="1"/>
  <c r="H170" i="2"/>
  <c r="I170" i="2" s="1"/>
  <c r="I166" i="2"/>
  <c r="H166" i="2"/>
  <c r="H148" i="2"/>
  <c r="I148" i="2" s="1"/>
  <c r="H141" i="2"/>
  <c r="I141" i="2" s="1"/>
  <c r="H138" i="2"/>
  <c r="I138" i="2" s="1"/>
  <c r="H135" i="2"/>
  <c r="I135" i="2" s="1"/>
  <c r="H132" i="2"/>
  <c r="I132" i="2" s="1"/>
  <c r="H116" i="2"/>
  <c r="I116" i="2" s="1"/>
  <c r="H111" i="2"/>
  <c r="I111" i="2" s="1"/>
  <c r="H90" i="2"/>
  <c r="I90" i="2" s="1"/>
  <c r="H85" i="2"/>
  <c r="I85" i="2" s="1"/>
  <c r="H61" i="2"/>
  <c r="G687" i="2" s="1"/>
  <c r="G688" i="2" s="1"/>
  <c r="I53" i="2"/>
  <c r="H53" i="2"/>
  <c r="H6" i="2"/>
  <c r="I6" i="2" s="1"/>
  <c r="AY95" i="1"/>
  <c r="AX95" i="1"/>
  <c r="AU95" i="1"/>
  <c r="AU94" i="1" s="1"/>
  <c r="L90" i="1"/>
  <c r="AM90" i="1"/>
  <c r="AM89" i="1"/>
  <c r="L89" i="1"/>
  <c r="AM87" i="1"/>
  <c r="L87" i="1"/>
  <c r="L85" i="1"/>
  <c r="L84" i="1"/>
  <c r="AS94" i="1"/>
  <c r="BD95" i="1"/>
  <c r="BD94" i="1"/>
  <c r="W33" i="1"/>
  <c r="BB95" i="1"/>
  <c r="BB94" i="1" s="1"/>
  <c r="W31" i="1" s="1"/>
  <c r="AG95" i="1" l="1"/>
  <c r="AN95" i="1" s="1"/>
  <c r="I61" i="2"/>
  <c r="BC95" i="1"/>
  <c r="BC94" i="1" s="1"/>
  <c r="W32" i="1" s="1"/>
  <c r="AW95" i="1"/>
  <c r="AX94" i="1"/>
  <c r="AZ95" i="1" l="1"/>
  <c r="AZ94" i="1" s="1"/>
  <c r="AV94" i="1" s="1"/>
  <c r="AG94" i="1"/>
  <c r="AV95" i="1"/>
  <c r="AT95" i="1" s="1"/>
  <c r="BA95" i="1"/>
  <c r="BA94" i="1" s="1"/>
  <c r="W30" i="1" s="1"/>
  <c r="AY94" i="1"/>
  <c r="AK26" i="1" l="1"/>
  <c r="W29" i="1"/>
  <c r="AN94" i="1"/>
  <c r="AW94" i="1"/>
  <c r="AK30" i="1"/>
  <c r="AK29" i="1" l="1"/>
  <c r="AK35" i="1" s="1"/>
  <c r="AT94" i="1"/>
</calcChain>
</file>

<file path=xl/sharedStrings.xml><?xml version="1.0" encoding="utf-8"?>
<sst xmlns="http://schemas.openxmlformats.org/spreadsheetml/2006/main" count="1836" uniqueCount="653">
  <si>
    <t>Export Komplet</t>
  </si>
  <si>
    <t/>
  </si>
  <si>
    <t>2.0</t>
  </si>
  <si>
    <t>False</t>
  </si>
  <si>
    <t>{22cdcf05-c52c-45a6-9882-16af0cfd3a2a}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</si>
  <si>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</si>
  <si>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</si>
  <si>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</si>
  <si>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</si>
  <si>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</si>
  <si>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</si>
  <si>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</si>
  <si>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</si>
  <si>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20250105x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</si>
  <si>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</si>
  <si>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</si>
  <si>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</si>
  <si>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</si>
  <si>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</si>
  <si>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Sibírska 39</t>
  </si>
  <si>
    <t>Dátum:</t>
  </si>
  <si>
    <t>18. 3. 2025</t>
  </si>
  <si>
    <t>Objednávateľ:</t>
  </si>
  <si>
    <t>IČO:</t>
  </si>
  <si>
    <t>Mestská časť Bratislava - Nové Mesto</t>
  </si>
  <si>
    <t>IČ DPH:</t>
  </si>
  <si>
    <t>Zhotoviteľ:</t>
  </si>
  <si>
    <t>Vyplň údaj</t>
  </si>
  <si>
    <t>Projektant:</t>
  </si>
  <si>
    <t>Ing. Tibor Mátis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</si>
  <si>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</si>
  <si>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</si>
  <si>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</si>
  <si>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</si>
  <si>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</si>
  <si>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</si>
  <si>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</si>
  <si>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</si>
  <si>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</si>
  <si>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</si>
  <si>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</si>
  <si>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</si>
  <si>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</si>
  <si>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</si>
  <si>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</si>
  <si>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</si>
  <si>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</si>
  <si>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</si>
  <si>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</si>
  <si>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</si>
  <si>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</si>
  <si>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</si>
  <si>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</si>
  <si>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</si>
  <si>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</si>
  <si>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</si>
  <si>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</si>
  <si>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</si>
  <si>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</si>
  <si>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</si>
  <si>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</si>
  <si>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</si>
  <si>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</si>
  <si>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</si>
  <si>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</si>
  <si>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</si>
  <si>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</si>
  <si>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</si>
  <si>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</si>
  <si>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</si>
  <si>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</si>
  <si>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</si>
  <si>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</si>
  <si>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</si>
  <si>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</si>
  <si>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</si>
  <si>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</si>
  <si>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</si>
  <si>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3</t>
  </si>
  <si>
    <t>Kuchyňa_VYBAVENIE</t>
  </si>
  <si>
    <t>STA</t>
  </si>
  <si>
    <t>1</t>
  </si>
  <si>
    <t>{d419e70c-885c-4405-9868-de9d16e4effe}</t>
  </si>
  <si>
    <t>5</t>
  </si>
  <si>
    <t>2</t>
  </si>
  <si>
    <t>Konvektomat, 20xGN1/1, EL, 3-sklo</t>
  </si>
  <si>
    <t>1.1</t>
  </si>
  <si>
    <t>1.2</t>
  </si>
  <si>
    <t>2.1</t>
  </si>
  <si>
    <t>3.1</t>
  </si>
  <si>
    <t>4</t>
  </si>
  <si>
    <t xml:space="preserve"> Prepravný box na jedlo s cirkulačným ohrevom 24 GN</t>
  </si>
  <si>
    <t>6</t>
  </si>
  <si>
    <t>ELEKTR. MULTIFUNČKNÉ TLAKOVÉ VARNÉ ZARIADENIE 150lit.</t>
  </si>
  <si>
    <t>6.1</t>
  </si>
  <si>
    <t>7</t>
  </si>
  <si>
    <t>8</t>
  </si>
  <si>
    <t>9</t>
  </si>
  <si>
    <t>9.1</t>
  </si>
  <si>
    <t>NÁSTAVEC TRUBKY VODOVODNÍ BATERIE, Ř.900</t>
  </si>
  <si>
    <t>9.2</t>
  </si>
  <si>
    <t>BATERIE (SV) OTOČNÉ RAMÍNKO</t>
  </si>
  <si>
    <t>9.3</t>
  </si>
  <si>
    <t>BOČNÍ PANEL, 2KS, V=700, ELECTROLUX 900</t>
  </si>
  <si>
    <t>10</t>
  </si>
  <si>
    <t>PODESTAVBA BEZ DVÍŘEK, Š. 800MM</t>
  </si>
  <si>
    <t>11</t>
  </si>
  <si>
    <t>NEREZ.PODLAHOVA VPUST, PROTIŠMYKOVÝ ROSŤ-STAVBA</t>
  </si>
  <si>
    <t>12</t>
  </si>
  <si>
    <t>13</t>
  </si>
  <si>
    <t xml:space="preserve">NEREZOVÝ RÁM </t>
  </si>
  <si>
    <t>14</t>
  </si>
  <si>
    <t>15</t>
  </si>
  <si>
    <t>SPORÁK, G2x6kW, BEZ PODESTAVBY, 400MM</t>
  </si>
  <si>
    <t>16</t>
  </si>
  <si>
    <t>17</t>
  </si>
  <si>
    <t>17.1</t>
  </si>
  <si>
    <t>20</t>
  </si>
  <si>
    <t>Elektrická statická pec, dvojkomorová</t>
  </si>
  <si>
    <t>21</t>
  </si>
  <si>
    <t>21.1</t>
  </si>
  <si>
    <t>22</t>
  </si>
  <si>
    <t>24</t>
  </si>
  <si>
    <t>PRAC STOL S POLICOU , DREVENOU DOSKOU, LIMEC 40mm</t>
  </si>
  <si>
    <t>25</t>
  </si>
  <si>
    <t xml:space="preserve">STOLOVÁ DIGI VÁHA 6Kg </t>
  </si>
  <si>
    <t>26</t>
  </si>
  <si>
    <t>26.1</t>
  </si>
  <si>
    <t>30</t>
  </si>
  <si>
    <t>31</t>
  </si>
  <si>
    <t>32</t>
  </si>
  <si>
    <t>32.1</t>
  </si>
  <si>
    <t>33</t>
  </si>
  <si>
    <t>36</t>
  </si>
  <si>
    <t>36.1</t>
  </si>
  <si>
    <t>37</t>
  </si>
  <si>
    <t>37.1</t>
  </si>
  <si>
    <t>NEREZ. LIMEC ZADNY A PRAVÝ 60MM</t>
  </si>
  <si>
    <t>38</t>
  </si>
  <si>
    <t>POLICE NA STĚNU PLNÁ 1600 MM, VČ. ÚCHYTŮ</t>
  </si>
  <si>
    <t>39</t>
  </si>
  <si>
    <t>NEREZ. ROHOVÝ PRAC.STOL S LIMCOM, POLICA, ZÁSUVKA 400mm</t>
  </si>
  <si>
    <t>40</t>
  </si>
  <si>
    <t>40.1</t>
  </si>
  <si>
    <t>ZADNÝ LIMEC</t>
  </si>
  <si>
    <t>41</t>
  </si>
  <si>
    <t>41.1</t>
  </si>
  <si>
    <t>SPODNÍ POLICE K PRAC&amp;MYCÍMU STOLU 1600MM</t>
  </si>
  <si>
    <t>45</t>
  </si>
  <si>
    <t>46</t>
  </si>
  <si>
    <t>46.1</t>
  </si>
  <si>
    <t>47</t>
  </si>
  <si>
    <t>47.1</t>
  </si>
  <si>
    <t>48</t>
  </si>
  <si>
    <t>49</t>
  </si>
  <si>
    <t>50</t>
  </si>
  <si>
    <t>50.1</t>
  </si>
  <si>
    <t>51</t>
  </si>
  <si>
    <t>AUTOMAT. ZMAKČOVAĆ PRE T.V.</t>
  </si>
  <si>
    <t>52</t>
  </si>
  <si>
    <t>AUTOMAT. ZMAKČOVAČ PRE  S.V.</t>
  </si>
  <si>
    <t>53</t>
  </si>
  <si>
    <t>REGÁL ROVNÝ-4 POLICE/STOJKY-475X1606MM</t>
  </si>
  <si>
    <t>54</t>
  </si>
  <si>
    <t>REGÁL ROVNÝ-4 POLICE/STOJKY-475X2048MM</t>
  </si>
  <si>
    <t>55</t>
  </si>
  <si>
    <t>60</t>
  </si>
  <si>
    <t>61</t>
  </si>
  <si>
    <t>61.1</t>
  </si>
  <si>
    <t>61.2</t>
  </si>
  <si>
    <t>62</t>
  </si>
  <si>
    <t>63</t>
  </si>
  <si>
    <t>PODPULT.CHLADIČKA NEREZOVÁ 130lit</t>
  </si>
  <si>
    <t>64</t>
  </si>
  <si>
    <t>64.1</t>
  </si>
  <si>
    <t>65</t>
  </si>
  <si>
    <t>SKŘÍŇKA NA STĚNU 2 POSUVNÉ DVEŘE, 1400MM</t>
  </si>
  <si>
    <t>66</t>
  </si>
  <si>
    <t>DIGI PODLAHOVÁ VÁHA SO STĹPIKOM 150Kg/50g</t>
  </si>
  <si>
    <t>70</t>
  </si>
  <si>
    <t>NEREZ. REGÁL 4 POLICE PLNÉ</t>
  </si>
  <si>
    <t>71</t>
  </si>
  <si>
    <t>MOBILNÁ VODNÁ VAŇA 2GN 1/1 S OHREVOM</t>
  </si>
  <si>
    <t>80</t>
  </si>
  <si>
    <t>REGÁL ROVNÝ-4 POLICE/2 STOJKY-475X1569MM</t>
  </si>
  <si>
    <t>81</t>
  </si>
  <si>
    <t>UMYVADLO NÁSTĚNNÉ, NEREZOVÉ</t>
  </si>
  <si>
    <t>82</t>
  </si>
  <si>
    <t>NEREZ.PRAC.STOL S POLICOU, LIMEC</t>
  </si>
  <si>
    <t>83</t>
  </si>
  <si>
    <t>83.1</t>
  </si>
  <si>
    <t>85</t>
  </si>
  <si>
    <t>90</t>
  </si>
  <si>
    <t>91</t>
  </si>
  <si>
    <t>92</t>
  </si>
  <si>
    <t>REGÁL ROVNÝ-4 POLICE/STOJKY-475X2224MM</t>
  </si>
  <si>
    <t>93</t>
  </si>
  <si>
    <t>REGÁL ROVNÝ-4 POLICE/2 STOJKY-475X1216MM</t>
  </si>
  <si>
    <t>94</t>
  </si>
  <si>
    <t>REGÁL ROVNÝ-4 POLICE/STOJKY-475X1872MM</t>
  </si>
  <si>
    <t>95</t>
  </si>
  <si>
    <t>REGÁL ROVNÝ-4 POLICE/STOJKY-475X2404MM</t>
  </si>
  <si>
    <t>96</t>
  </si>
  <si>
    <t>100</t>
  </si>
  <si>
    <t>101</t>
  </si>
  <si>
    <t>ZŠ Sibírska - Kuchyňa_VYBAVENIE</t>
  </si>
  <si>
    <t>SO 4</t>
  </si>
  <si>
    <t>ZŠ s MŠ Sibírska-Modernizácia objektu kuchyne s jedálňou – Kuchyňa-Vybavenie</t>
  </si>
  <si>
    <t>Gastro technológia</t>
  </si>
  <si>
    <t>Pozícia</t>
  </si>
  <si>
    <t>Popis a parametre</t>
  </si>
  <si>
    <t>Počet kusov (ks)</t>
  </si>
  <si>
    <t>MJ</t>
  </si>
  <si>
    <t>Požadovaná hodnota /šírkaxhĺbkaxvýška/</t>
  </si>
  <si>
    <t>Hodnota predkladateľa ponuky</t>
  </si>
  <si>
    <t>Cena v EUR za jed. / bez DPH</t>
  </si>
  <si>
    <t>Cena v EUR spolu bez DPH</t>
  </si>
  <si>
    <t>Cena v EUR spolu s DPH</t>
  </si>
  <si>
    <t>Výrobca</t>
  </si>
  <si>
    <t>Modelové označenie / PNC</t>
  </si>
  <si>
    <t xml:space="preserve">požadovaný rozmer </t>
  </si>
  <si>
    <t>mm</t>
  </si>
  <si>
    <t>el. príkon</t>
  </si>
  <si>
    <t>kW</t>
  </si>
  <si>
    <t xml:space="preserve">max. 42 </t>
  </si>
  <si>
    <t>napätie 380-415V/3N</t>
  </si>
  <si>
    <t>[áno/nie]</t>
  </si>
  <si>
    <t>áno</t>
  </si>
  <si>
    <t xml:space="preserve">kapacita  </t>
  </si>
  <si>
    <t>GN</t>
  </si>
  <si>
    <t>min.20xGN1/1</t>
  </si>
  <si>
    <t>dotykové ovládanie</t>
  </si>
  <si>
    <t>možnosť voľby prevádzkových režimov: manuálny,programový, automatický</t>
  </si>
  <si>
    <t>manuálny režim - nastavenie všetkých funkcií pomocou ovládacieho panela</t>
  </si>
  <si>
    <t>programový režim:varenie pomocou uložených programov v pamäti</t>
  </si>
  <si>
    <t>počet programov</t>
  </si>
  <si>
    <t>min.800</t>
  </si>
  <si>
    <t>možnosť nastavenia programov vo fázach</t>
  </si>
  <si>
    <t>počet fáz</t>
  </si>
  <si>
    <t>min.12</t>
  </si>
  <si>
    <t>automatický režim : výber receptov podľa kategórie pokrmu a prednastavených variant</t>
  </si>
  <si>
    <t>plne dotykový ovládací panel</t>
  </si>
  <si>
    <t>vyvíjanie pary v integrovanom bojleri AISI316</t>
  </si>
  <si>
    <t>priame meranie a automatická regulácia vlhkosti v komore pomocou  sondy</t>
  </si>
  <si>
    <t>horkovzdušný cyklus min. rozsah teplôt 25-300 st.C</t>
  </si>
  <si>
    <t>kombinovaný cyklus min.rozsah teplôt 25-300 st.C- riadená kombinácia horúceho vzduchu a pary</t>
  </si>
  <si>
    <t>nízkoteplotná para min.rozsah teplôt 25-99 st.C</t>
  </si>
  <si>
    <t>parný režim 100 st.C</t>
  </si>
  <si>
    <t>prehriatá para min.rozsah teplôt 101-130 st.C</t>
  </si>
  <si>
    <t>automatický režim:voľba automatickej tepelnej úpravy pokrmu pomocou ikon na displeji</t>
  </si>
  <si>
    <t>regenerácia:automatické nastavenie pre najrýchlejšiu a šetrnú regeneráciu pokrmov</t>
  </si>
  <si>
    <t>nízkoteplotné pečenie</t>
  </si>
  <si>
    <t>kysiareň:automatický program pre kysnutie cesta</t>
  </si>
  <si>
    <t>sous-vide program</t>
  </si>
  <si>
    <t>režim statická rúra</t>
  </si>
  <si>
    <t>pasterizácia cestovín</t>
  </si>
  <si>
    <t>dehydratácia-sušenie</t>
  </si>
  <si>
    <t>integrovaný modul pre automatickú kontrolu mikrobiologickej nezávadnosti varného procesu</t>
  </si>
  <si>
    <t>varenie po vsuvoch</t>
  </si>
  <si>
    <t>nastavenie  rýchlostí ventilátora</t>
  </si>
  <si>
    <t>počet rýchlostí</t>
  </si>
  <si>
    <t>min.7</t>
  </si>
  <si>
    <t>pokrmová sonda</t>
  </si>
  <si>
    <t>počet bodov</t>
  </si>
  <si>
    <t>min.6</t>
  </si>
  <si>
    <t>automatické schladenie komory a funkcia Automatického predohrevu(vypínateľná)</t>
  </si>
  <si>
    <t>USB port</t>
  </si>
  <si>
    <t>konštrukcia z nerezovej ocele AISI 304</t>
  </si>
  <si>
    <t>integrovaný systém umývania komory s min.5 automatickými cyklami podľa intenzity znečistenia</t>
  </si>
  <si>
    <t>ZAVÁŽECÍ VOZÍK S KLIETKOU, 20xGN1/1, ROZTEČ 63MM</t>
  </si>
  <si>
    <t>AUTOMATICKÝ ZMAKČOVAČ PRE KONVEKTOMATY</t>
  </si>
  <si>
    <t xml:space="preserve"> rozmer </t>
  </si>
  <si>
    <t>napätie 220-240V/1N</t>
  </si>
  <si>
    <t>nastavenie regenerácie v rozmedzí  1xdenne až po 1xtýždenne</t>
  </si>
  <si>
    <t xml:space="preserve">pracovný tlak v min. rozsahu </t>
  </si>
  <si>
    <t>bar</t>
  </si>
  <si>
    <t>min.3,0-5,0</t>
  </si>
  <si>
    <t>min. prietok vody podľa tvrdosti</t>
  </si>
  <si>
    <t>l/hod.</t>
  </si>
  <si>
    <t>1000-1500</t>
  </si>
  <si>
    <t>teplota prívodnej vody v rozsahu</t>
  </si>
  <si>
    <t>st.C</t>
  </si>
  <si>
    <t>min.5-45</t>
  </si>
  <si>
    <t>Konvektomat, 10xGN1/1, EL, EXIST -DEMONTÁŽ A MONTÁŽ</t>
  </si>
  <si>
    <t>Podestavba otevřená, pro 6&amp;10x1/1 konvektomaty - rozložen,á EXIST -DEMONTÁŽ A MONTÁŽ</t>
  </si>
  <si>
    <t>DIGESTOR NÁSTENNÝ AISI304 2400X1400MM</t>
  </si>
  <si>
    <t>2400-2600x1300-1500x450-550</t>
  </si>
  <si>
    <t>konštrukcia len  z nerezovej ocele AISI304 vrátane kanálikových filtrov z AISI304</t>
  </si>
  <si>
    <t>obvodový zberný žliabok na tuk a kondenzát so zbernou nádobou z AISI304</t>
  </si>
  <si>
    <t>úchyty pre inštaláciu na stenu a strop</t>
  </si>
  <si>
    <t>OSVETLENIE UK DIGESTORU LED, 650MM - IP65</t>
  </si>
  <si>
    <t>550-650x750-850x1300-1350</t>
  </si>
  <si>
    <t>min.0,9</t>
  </si>
  <si>
    <t xml:space="preserve">konštrukcia z nerezovej ocele CNS 18/10 </t>
  </si>
  <si>
    <t>korpus a krídlové dvere sú dvojplášťové a izolované doskami z bezfreónovej PUR peny hrúbky min.30mm</t>
  </si>
  <si>
    <t>topný modul s nastaviteľným cirkulačným ohrevom vzduchu</t>
  </si>
  <si>
    <t>4 kolieska z toho 2 pevné a 2 brzdené a otočné</t>
  </si>
  <si>
    <t>kolieska  z nerezovej ocele s kolieskami z mäkkej pryže, bezudržbové,priemer min.160mm</t>
  </si>
  <si>
    <t>integrovaná obvodová ochrana proti nárazu chráni vozík pred poškodením</t>
  </si>
  <si>
    <t>vozík je vpredu vybavený dvierkami, ktoré možno otočiť o 270 stupňov pomocou zámku na ochrannom ráme podvozku</t>
  </si>
  <si>
    <t>vo dverách je zabudovaná vetracia klapka, ktorá reguluje vlhkosť vo vnútri vozíka</t>
  </si>
  <si>
    <t>dvere sú vybavené obvodovým  potravinársky hygienickým nezávadným tesnením (TPE)</t>
  </si>
  <si>
    <t>dvere sú vybavené dvojbodovým uzamykacím systémom</t>
  </si>
  <si>
    <t>(panic lock) otváranie v prípade nechceného zamknutia v interiéri vozíka pomocou odomknutia zámku dverí zvnútra</t>
  </si>
  <si>
    <t>hygienické prevedenie interiéru H1</t>
  </si>
  <si>
    <t>kapacita GN1/1-65</t>
  </si>
  <si>
    <t>min.15</t>
  </si>
  <si>
    <t>vnútorná GN 1/1 kompatibilita</t>
  </si>
  <si>
    <t>4 vertikálne externé držadlá</t>
  </si>
  <si>
    <t>ovládacia jednotka umiestnená na vonkajšom plášti vozíka</t>
  </si>
  <si>
    <t>IPX5</t>
  </si>
  <si>
    <t>PLYNOVÝ KOTOL 300Lit., EXIST -DEMONTÁŽ A MONTÁŽ</t>
  </si>
  <si>
    <t>1300-1400x850-900x1000-1100</t>
  </si>
  <si>
    <t>Multifunkčné varné zariadenie modulárne tlakové. Automatický zdvih varných košov. Užitočná kapacita min. 150 litrov. Minimálna plocha dna 55 dm2.  Kapacita  pri varení v GN min. 3x GN 1/1-195. Ovládanie pomocou dotykovej obrazovky (rezistívne alebo kapacitné). Prednastavené varné programy, vytváranie a ukladanie vlastných receptov. Ovladací displej v min. výške 850 mm. Vpichová potravinová sonda. Vhodné pre min. nasledovné spôsoby prípravy: smaženie; grilovanie; varenie vo vode; varenie mliečnych produktov; varenie v pare; nízkoteplotné dlhodobé varenie; varenie sous-vide; varenie v gastronádobách a varných košoch napríklad cestovín; fritovanie; delta T varenie; udržovanie na nastavenej teplote. Rozsah nastavenia teploty: max. 50°C - min. 250°C. Automatické napúšťanie vody s prednastavením množstva. Celonerezová vaňa z materiálu triedy min. AISI 304. 
Integrovaná elektrická zásuvka 230V. USB port pre aktualizáciu software. Stop talčítko. Sprcha na čistenie zariadenia.
Maximálne rozmery: 1400x900x1100mm (šxhxv).         El. príkon min. 20 kW až max. 45 kW</t>
  </si>
  <si>
    <t>Obsahuje:
- 1x rameno pre zdvíhaciu automatiku
- 3x varný kôš
- 1x záchytné sitko pri vypúšťaní
- 1x špachtla
- 3x rošt na dno panvice                  
- 1x umývacia špongia</t>
  </si>
  <si>
    <t>KOTOL, PL, 150L, NEPRIAMY, Š. 800MM</t>
  </si>
  <si>
    <t>750-850x900-1200x850-1000</t>
  </si>
  <si>
    <t>max. 0,5</t>
  </si>
  <si>
    <t>plynový príkon</t>
  </si>
  <si>
    <t xml:space="preserve">max. 25 </t>
  </si>
  <si>
    <t>teplotný rozsah do</t>
  </si>
  <si>
    <t>stupeň celzia</t>
  </si>
  <si>
    <t>min.110</t>
  </si>
  <si>
    <t>plynový varný kotol s nepriamym ohrevom</t>
  </si>
  <si>
    <t>lisovaná vložka kotla vyrobená z kyselinovzdornej ocele AISI316</t>
  </si>
  <si>
    <t>napúšťanie teplej a studenej vody ovládané elektroventilom</t>
  </si>
  <si>
    <t>nerezový vypúšťací ventil 2"</t>
  </si>
  <si>
    <t>nerezové plynové horáky s optimalizovaným spaľovaním a rozptylom plameňa</t>
  </si>
  <si>
    <t>bezpečnostné prvky pre prípad uhasnutia plameňa alebo výpadku prívodu plynu</t>
  </si>
  <si>
    <t>bezpečnostný ventil garantujúci správnu úroveň tlaku v plášti</t>
  </si>
  <si>
    <t>bezpečnostný termostat pre prípad prehriatia kotla</t>
  </si>
  <si>
    <t>analógový manometer pre sledovanie tlaku v plášti</t>
  </si>
  <si>
    <t>dvojplášťové veko</t>
  </si>
  <si>
    <t>konštrukcia vyrobená z nerezovej ocele AISI304</t>
  </si>
  <si>
    <t>nastaviteľná výška nerezových nôh</t>
  </si>
  <si>
    <t>užitočný objem kotla</t>
  </si>
  <si>
    <t>litrov</t>
  </si>
  <si>
    <t>min.140</t>
  </si>
  <si>
    <t>NEUTRÁLNY DIEL SO ZÁSUVKOU, BEZ PODESTAVBY, Š. 800MM - 3MM VRCHNÁ DOSKA</t>
  </si>
  <si>
    <t>750-850x900-1000x200-300</t>
  </si>
  <si>
    <t>celonerezová konštrukcia-hrúbka vrchnej dosky min.2mm</t>
  </si>
  <si>
    <t>SPORÁK, G4, ELEKTRICKÁ RÚRA, 800MM</t>
  </si>
  <si>
    <t>750-850x900-950x850-950</t>
  </si>
  <si>
    <t>plynový výkon</t>
  </si>
  <si>
    <t>min. 27</t>
  </si>
  <si>
    <t>elektrický výkon</t>
  </si>
  <si>
    <t>min.5</t>
  </si>
  <si>
    <t>celonerezová konštrukcia z AISI304 -hrúbka vrchnej dosky min.2mm</t>
  </si>
  <si>
    <t xml:space="preserve">výkon každého horáka </t>
  </si>
  <si>
    <t>min.6,0</t>
  </si>
  <si>
    <t>zapaľovanie pomocou chráneného večného plamienka</t>
  </si>
  <si>
    <t>liatinové sporákové mriežky</t>
  </si>
  <si>
    <t>elektrická rúra: vnútorný priestor v nereze AISI430</t>
  </si>
  <si>
    <t>minimálny teplotný rozsah elektrickej rúry</t>
  </si>
  <si>
    <t>min.110-285</t>
  </si>
  <si>
    <t>nerezové nastaviteľné nohy</t>
  </si>
  <si>
    <t>ochrana proti vode IPX5</t>
  </si>
  <si>
    <t>rošt GN2/1</t>
  </si>
  <si>
    <t>780-830x770-850x580-650</t>
  </si>
  <si>
    <t>konštrukcia z nerezovej ocele AISI304</t>
  </si>
  <si>
    <t>výškovo nastaviteľné nohy</t>
  </si>
  <si>
    <t>400/600/250</t>
  </si>
  <si>
    <t>PL. PANVICA SKLOPNÁ, MOTOROVÁ,  115LIT.</t>
  </si>
  <si>
    <t>2 smažiace zóny, samostatne nastaviteľné</t>
  </si>
  <si>
    <t>objem vane</t>
  </si>
  <si>
    <t>využiteľný objem vane</t>
  </si>
  <si>
    <t>motorový pohon</t>
  </si>
  <si>
    <t>spojenie so susednými zariadeniami hygienické</t>
  </si>
  <si>
    <t>min U-profilom</t>
  </si>
  <si>
    <t>samostatne stojace zariadenie so samonosným rámom</t>
  </si>
  <si>
    <t>vyhotovenie AISI 304</t>
  </si>
  <si>
    <t>vaňa z kompozitného materiálu</t>
  </si>
  <si>
    <t xml:space="preserve">teplota v strede vane a rohmi - rozdiel </t>
  </si>
  <si>
    <t>max 20 st. C</t>
  </si>
  <si>
    <t>nastavenie teploty v zónach vane termostatom</t>
  </si>
  <si>
    <t>min od 50 st. C do min 250 st. C</t>
  </si>
  <si>
    <t>trieda ochrany</t>
  </si>
  <si>
    <t>min IPX4</t>
  </si>
  <si>
    <t>inštalovaný príkon plynu</t>
  </si>
  <si>
    <t>elektrické pripojenie</t>
  </si>
  <si>
    <t>0,5 kW/230V</t>
  </si>
  <si>
    <t>PRAC.NEREZ.STOL S POLICOU, BEZ LIMCA - EXIST -DEMONTÁŽ A MONTÁŽ</t>
  </si>
  <si>
    <t>min. 11</t>
  </si>
  <si>
    <t>min.5,5</t>
  </si>
  <si>
    <t>bezpečnostné prvky pre prípad uhasnutia plameňa alebo výpadku dodávky plynu</t>
  </si>
  <si>
    <t>PODSTAVBA BEZ DVERÍ, Š. 400MM</t>
  </si>
  <si>
    <t>350-450x700-800x550-650</t>
  </si>
  <si>
    <t>celonerezová konštrukcia  z nerezovej ocele AISI304</t>
  </si>
  <si>
    <t>DIGESTOR ZÁVESNÝ AISI304, 4000X2200MM</t>
  </si>
  <si>
    <t>3900-4100x2100-2300x450-550</t>
  </si>
  <si>
    <t>úchyty pre inštaláciu na  strop</t>
  </si>
  <si>
    <t>OSVETLENIE KU DIGESTORU LED, 1250MM - IP65</t>
  </si>
  <si>
    <t>počet rúr - 2 ks statické</t>
  </si>
  <si>
    <t>komora nerezova GN2/1</t>
  </si>
  <si>
    <t>min.teplotný rozsah</t>
  </si>
  <si>
    <t>50-270</t>
  </si>
  <si>
    <t>regulácia teploty</t>
  </si>
  <si>
    <t>vnútorné osvetlenie</t>
  </si>
  <si>
    <t>DIGESTOR NÁSTENNÝ AISI304 2000X1400MM</t>
  </si>
  <si>
    <t>1900-2100x1300-1500x450-550</t>
  </si>
  <si>
    <t>OSVETLENÍ KU DIGESTORU LED, 650MM - IP65</t>
  </si>
  <si>
    <t>PLANETÁRNÍ MIXER 60 L, MECH.OVL., 400V, EXIST -DEMONTÁŽ A MONTÁŽ</t>
  </si>
  <si>
    <t>PRAC. STOL S DREVENOU DOSKOU, 3xZÁSUVKY EXIST, EXIST -DEMONTÁŽ A MONTÁŽ</t>
  </si>
  <si>
    <t>1200x800x900</t>
  </si>
  <si>
    <t xml:space="preserve">konštrukcia z nerezovej ocele AISI304 </t>
  </si>
  <si>
    <t>min.50 mm hrubá pracovná doska drevo</t>
  </si>
  <si>
    <t>zadný vyvýšený lem 40mm</t>
  </si>
  <si>
    <t>nerezové   štvorcové nohy výškovo nastaviteľné</t>
  </si>
  <si>
    <t>nerezová polica</t>
  </si>
  <si>
    <t>napätie 220-240 V/1N</t>
  </si>
  <si>
    <t>rozmer vážiacej plošiny min.300x230mm</t>
  </si>
  <si>
    <t>max.váživosť</t>
  </si>
  <si>
    <t>kg</t>
  </si>
  <si>
    <t>3/6</t>
  </si>
  <si>
    <t>displej  ,automaticky podsvietený</t>
  </si>
  <si>
    <t>napajanie cez akumulátor</t>
  </si>
  <si>
    <t>PRACOVNÝ STôL SO ZADNÝM LÍMCOM, 1000MM, POLICA, DREZ 400/400/200mm</t>
  </si>
  <si>
    <t>1000x800x1000</t>
  </si>
  <si>
    <t>konštrukcia z nerez ocele AISI304</t>
  </si>
  <si>
    <t>min.50 mm hrubá pracovná doska z AISI304 hrúbky  min.1,0 mm</t>
  </si>
  <si>
    <t xml:space="preserve">zadný vyvýšený lem 100mm </t>
  </si>
  <si>
    <t>nerezové  nohy výškovo nastaviteľné</t>
  </si>
  <si>
    <t xml:space="preserve">1ks spodná polica </t>
  </si>
  <si>
    <t>nerezový drez 400x400x200mm</t>
  </si>
  <si>
    <t>MIX.BATÉRIA PÁKOVÁ, KRÁTKÉ RAMIENKO, 3/4"</t>
  </si>
  <si>
    <t xml:space="preserve">pre inštaláciu na pracovný stôl </t>
  </si>
  <si>
    <t xml:space="preserve">Materiál tela baterie z Tvrdochromu </t>
  </si>
  <si>
    <t xml:space="preserve">Materiál otočného ramienka z chrómovanej mosadze </t>
  </si>
  <si>
    <t>min. prevádzkový tlak v rozsahu 1- 6 barov</t>
  </si>
  <si>
    <t>PRACOVNÝ STôL SO ZADNÝM LÍMCEM, 1500MM</t>
  </si>
  <si>
    <t>1500x700x1000</t>
  </si>
  <si>
    <t>min.50 mm hrubá pracovná doska z AISI304 hrúbky min.1,0mm</t>
  </si>
  <si>
    <t xml:space="preserve">nerezové  nohy  výškovo nastaviteľné </t>
  </si>
  <si>
    <t xml:space="preserve">1 ks spodná polica </t>
  </si>
  <si>
    <t>PRACOVNÍ STŮL SE ZADNÍM LÍMCEM, 700MM, DREZ - EXIST -DEMONTÁŽ A MONTÁŽ</t>
  </si>
  <si>
    <t>CHLADICÍ SKŘÍŇ 670L, -2°+10°C, DIGITÁLNÍ, EXIST -DEMONTÁŽ A MONTÁŽ</t>
  </si>
  <si>
    <t>NAMÁČACÍ STôL 1 DREZOM 960X510MM, 1200MM</t>
  </si>
  <si>
    <t>1200x700x1000</t>
  </si>
  <si>
    <t>min.50mm hrubá pracovná doska z AISI304 hrúbky  min.1,0mm</t>
  </si>
  <si>
    <t>zvýšený okraj po obvode proti pretekaniu vody</t>
  </si>
  <si>
    <t>zadný vyvýšený lem 100mm</t>
  </si>
  <si>
    <t>nerezové štvorcové nohy výškovo nastaviteľné</t>
  </si>
  <si>
    <t>1ks zakrytovaný drez</t>
  </si>
  <si>
    <t>min.950x500x330</t>
  </si>
  <si>
    <t>3-stranný spodný rám</t>
  </si>
  <si>
    <t>PÁKOVÁ MIXOVACIA BATÉRIA S RAMIENKOM A SPRCHOU, STOLNÁ PRE 1 OTVOR</t>
  </si>
  <si>
    <t>1 ks stojánková mixovacia batéria s otočným ramienkom a sprchou 3/4 " jednootvorová,ovládanie lakťom</t>
  </si>
  <si>
    <t>NEREZ. PRACOVNY STOL - EXIST -DEMONTÁŽ A MONTÁŽ</t>
  </si>
  <si>
    <t>2100x700x900</t>
  </si>
  <si>
    <t>2100x60x3</t>
  </si>
  <si>
    <t>1600x415x350</t>
  </si>
  <si>
    <t>konštrukcia z nerez ocele AISI304 vrátane úchytov</t>
  </si>
  <si>
    <t>1180x1230x940</t>
  </si>
  <si>
    <t>zadný vyvýšený lem 40mm na dvoch stranách rohového stola</t>
  </si>
  <si>
    <t>podstolová zásuvka 400mm</t>
  </si>
  <si>
    <t>PRACOVNÝ STôL BEZ ZADNÉM LÍMCA, 1400MM</t>
  </si>
  <si>
    <t>1400x700x900</t>
  </si>
  <si>
    <t>PRACOVNÝ STôL SO ZADNÝM LÍMCOM, 1600MM</t>
  </si>
  <si>
    <t>1600x700x1000</t>
  </si>
  <si>
    <t>SPODNUÁ POLICA K PRAC&amp;MYCIEMU STOLU 1600MM</t>
  </si>
  <si>
    <t>KOMBINÁCIA UMYVADLO/VÝLEVKA, VRÁT.BATERIE</t>
  </si>
  <si>
    <t>450-550x650-750x900-1000</t>
  </si>
  <si>
    <t>lisované horné umývadlo vrátane batérie</t>
  </si>
  <si>
    <t>lisovaná spodná výlevka  vrátane roštu</t>
  </si>
  <si>
    <t>NAMÁČECÍ STŮL 1 DREZ 960X510MM, EXIST -DEMONTÁŽ A MONTÁŽ</t>
  </si>
  <si>
    <t>PÁKOVÁ MIXOVACIA BATÉRIE S RAMIENKOM A SPRCHOU, STOLOVÁ PRE 1 OTVOR</t>
  </si>
  <si>
    <t>PRACOVNÝ STôL SO ZADNÍÝM LÍMCOM, 1800MM</t>
  </si>
  <si>
    <t>1800x700x1000</t>
  </si>
  <si>
    <t>nerezové nohy výškovo nastaviteľné</t>
  </si>
  <si>
    <t>SPODNÁ  POLICA K UPRAC&amp;MYCIEMU STOLU 1800MM</t>
  </si>
  <si>
    <t>UMÝVAČKA KUCH.RIADU, GRANULE MAXI</t>
  </si>
  <si>
    <t>napätie 380-415 V/3N</t>
  </si>
  <si>
    <t xml:space="preserve"> hlavné vnútorné komponenty a vonkajšie panely vyrobené z nerez ocele AISI 304</t>
  </si>
  <si>
    <t>min. kapacita na 1 cyklus</t>
  </si>
  <si>
    <t>min. kapacita hodinová</t>
  </si>
  <si>
    <t>spotreba vody na 1 cyklus</t>
  </si>
  <si>
    <t>atmosferický izolovaný bojler v kombinácii s oplachovým čerpadlom</t>
  </si>
  <si>
    <t>spustenie oplachu viazané na dosiahnutie správnej oplachovej teploty bojleru</t>
  </si>
  <si>
    <t>elektronický ovládací panel - slovenský alebo český jazyk</t>
  </si>
  <si>
    <t>min.3 umývacie programy umývania s granulami</t>
  </si>
  <si>
    <t>min.3 umývacie programy  umývania bez granúl</t>
  </si>
  <si>
    <t>umývacia nádrž vyrobená z ušľachtilej ocele AISI 304</t>
  </si>
  <si>
    <t>plavákový bezpečnostný senzor hladiny vody v bojleri</t>
  </si>
  <si>
    <t>umývací stroj používa na umývanie plastové granule ťažšie než voda</t>
  </si>
  <si>
    <t>kondenzácia pary po skončení umývacieho cyklu</t>
  </si>
  <si>
    <t>aktívna rekuperácia odpadovej pary</t>
  </si>
  <si>
    <t>DIGESTOR NÁSTENNÝ AISI304 1600X1400MM</t>
  </si>
  <si>
    <t>1500-1700x1400-1600x450-550</t>
  </si>
  <si>
    <t>konštrukcia z nerezovej ocele AISI304 vrátane kanálikových filtrov z AISI304</t>
  </si>
  <si>
    <t>obvodový zberný žliabok na tuk a kondenzát so zbernou nádobou</t>
  </si>
  <si>
    <t>úchyty pre inštaláciu k stropu</t>
  </si>
  <si>
    <t>nerezová nádoba z AISI304 s objemom min.8l</t>
  </si>
  <si>
    <t>min.2 -8</t>
  </si>
  <si>
    <t>min.  prietok  podľa tvrdosti vody</t>
  </si>
  <si>
    <t>500-1800</t>
  </si>
  <si>
    <t>teplota prívodnej vody - rozsah</t>
  </si>
  <si>
    <t>do 60st.C</t>
  </si>
  <si>
    <t>elektronická riadiaca jednotka</t>
  </si>
  <si>
    <t>možnosť naprogramovania regeneračných cyklov</t>
  </si>
  <si>
    <t>500-1500</t>
  </si>
  <si>
    <t>5 až10st.C</t>
  </si>
  <si>
    <t>1600-1650x450-500x1700-1800</t>
  </si>
  <si>
    <t xml:space="preserve">pre priame inštalácie </t>
  </si>
  <si>
    <t>4 police</t>
  </si>
  <si>
    <t>stojky a rámy políc sú konštruované  z eloxovaného hliníka</t>
  </si>
  <si>
    <t>police sú z polyethylénových doskových častí - vkladajú sa medzi nosné hliníkové rámy</t>
  </si>
  <si>
    <t>polyethylénové sekčné časti je možné umývať  v umývačke riadu</t>
  </si>
  <si>
    <t xml:space="preserve">nosnosť </t>
  </si>
  <si>
    <t>min.950</t>
  </si>
  <si>
    <t>2000-2100x450-550x1650-1750</t>
  </si>
  <si>
    <t>MAXIREEL-SAMONAVÍJACIA HADICA+PISTOL 10M</t>
  </si>
  <si>
    <t>pre inštaláciu na stenu</t>
  </si>
  <si>
    <t>prevádzková teplota postole do 40°C, hadica do 90°C</t>
  </si>
  <si>
    <t>dĺžka hadice</t>
  </si>
  <si>
    <t>max. 15m</t>
  </si>
  <si>
    <t>hadicový naviják v uzavretom nerezovom bubne</t>
  </si>
  <si>
    <t>UMYVADLO SO SKRINKOU NA ODPAD, KOLENOVÝ SPÍNAČ.</t>
  </si>
  <si>
    <t>350-450x350-450x890-1100</t>
  </si>
  <si>
    <t>kolenový spínač</t>
  </si>
  <si>
    <t>rozmer drezu</t>
  </si>
  <si>
    <t>min.330x360x150</t>
  </si>
  <si>
    <t xml:space="preserve">zadný vyvýšený okraj  100mm </t>
  </si>
  <si>
    <t>batéria súčasťou dodávky</t>
  </si>
  <si>
    <t>skrinka s predným výklopom na odpad</t>
  </si>
  <si>
    <t>PRAC.STôL S DREZOM VPRAVO 1200MM, LÍMEC</t>
  </si>
  <si>
    <t>min.50mm hrubá pracovná doska z AISI304 hrúbky min.1,0mm</t>
  </si>
  <si>
    <t>1ks vpravo lisovaný drez 400x400x200mm</t>
  </si>
  <si>
    <t>min.400x400x200</t>
  </si>
  <si>
    <t>MIX.BATERIA PÁKOVÁ, KRÁTKÉ RAMIENKO, 3/4"</t>
  </si>
  <si>
    <t>SPODNÁ POLICA K PRAC&amp;MYCIEMU STOLU 1400MM</t>
  </si>
  <si>
    <t>SKRINKA NA STENU 2 POSUVNÉ DVERE, 1200MM</t>
  </si>
  <si>
    <t>1200x400x650</t>
  </si>
  <si>
    <t>zadná stena a dno skrinky z jedného ohýbaného kusu kôli jednoduchému čisteniu</t>
  </si>
  <si>
    <t>panely so zahnutými rohmi</t>
  </si>
  <si>
    <t>spodná polica</t>
  </si>
  <si>
    <t xml:space="preserve">1 ks stredová výškovo nastaviteľná polica </t>
  </si>
  <si>
    <t>2 ks dvojplášťové posuvné dvere</t>
  </si>
  <si>
    <t>550-650x600-700x800-850</t>
  </si>
  <si>
    <t>max.0,20</t>
  </si>
  <si>
    <t xml:space="preserve">1 plné  dvere </t>
  </si>
  <si>
    <t>vonkajšie steny z nerezu</t>
  </si>
  <si>
    <t>vnútorná konštrukcia z  bieleho   plastu</t>
  </si>
  <si>
    <t>zámok dverí</t>
  </si>
  <si>
    <t>zabudovaná chladiaca jednotka</t>
  </si>
  <si>
    <t>nútená cirkulácia vzduchu</t>
  </si>
  <si>
    <t>prevádzková teplota v rozsahu min.</t>
  </si>
  <si>
    <t>0/+10st.C</t>
  </si>
  <si>
    <t xml:space="preserve">vrátane 3 ks  roštových políc </t>
  </si>
  <si>
    <t xml:space="preserve">Btto objem </t>
  </si>
  <si>
    <t>min.120</t>
  </si>
  <si>
    <t>PRACOVNÝ STôL SO ZADNÝM LÍMCOM, 1400MM</t>
  </si>
  <si>
    <t>1400x700x1000</t>
  </si>
  <si>
    <t>1400x400x650</t>
  </si>
  <si>
    <t xml:space="preserve">váživosť </t>
  </si>
  <si>
    <t>min. 140kg</t>
  </si>
  <si>
    <t>veľkosť plošiny</t>
  </si>
  <si>
    <t>min. 550x550</t>
  </si>
  <si>
    <t>600/600</t>
  </si>
  <si>
    <t xml:space="preserve">zobrazovací dielik </t>
  </si>
  <si>
    <t>max. 50g</t>
  </si>
  <si>
    <t>stĺpik pre displej</t>
  </si>
  <si>
    <t>napajanie 240V/12V</t>
  </si>
  <si>
    <t>1400x500x1800</t>
  </si>
  <si>
    <t>4 police nerezové plné z toho dve police výškovo nastaviteľné</t>
  </si>
  <si>
    <t>stojky a rámy políc sú konštruované  z nerezu</t>
  </si>
  <si>
    <t>maxi. nosnosť  150kg na policu</t>
  </si>
  <si>
    <t>700-750x900-950x900-1100</t>
  </si>
  <si>
    <t>min.1,3</t>
  </si>
  <si>
    <t xml:space="preserve">nerezová oceľ CNS 18/10 </t>
  </si>
  <si>
    <t>2 vane so samostatným ohrevom s možnosťou ohrevu vaní vodou alebo na sucho</t>
  </si>
  <si>
    <t>výpustný kohút na spodku každej vane</t>
  </si>
  <si>
    <t>na strane obsluhy je zapustený ovládací panel s vypínačom,kontrolkou a regulátorom teploty</t>
  </si>
  <si>
    <t xml:space="preserve">na strane obsluhy je tlačné madlo </t>
  </si>
  <si>
    <t>4 otočné kolieska z toho 2 s bŕzdou</t>
  </si>
  <si>
    <t>plastové kolieska s priemerom min.125mm</t>
  </si>
  <si>
    <t>pevné plastové nárazníky vo všetkých štyroch rohoch</t>
  </si>
  <si>
    <t>kapacita</t>
  </si>
  <si>
    <t>min.2 GN 1/1-200</t>
  </si>
  <si>
    <t xml:space="preserve">nastaviteľná teplota každej vane samostatne v minimálnom rozsahu </t>
  </si>
  <si>
    <t xml:space="preserve"> +30/+93 st.C</t>
  </si>
  <si>
    <t>1500-1700x450-550x1650-1750</t>
  </si>
  <si>
    <t xml:space="preserve"> nosnosť </t>
  </si>
  <si>
    <t>min.450</t>
  </si>
  <si>
    <t>UMÝVADLO NÁSTENNÉ, NEREZOVÉ</t>
  </si>
  <si>
    <t>350-450x350-450x300-350</t>
  </si>
  <si>
    <t xml:space="preserve">umývadlo </t>
  </si>
  <si>
    <t>zadný vyvýšený lem 30mm</t>
  </si>
  <si>
    <t>sifón súčasťou dodávky</t>
  </si>
  <si>
    <t>800x600x900</t>
  </si>
  <si>
    <t xml:space="preserve">SPODNÍ POLICE K PRAC&amp;MYCIEMU STOLU </t>
  </si>
  <si>
    <t>NEREZ. STOL S DREZOM -EXIST -DEMONTÁŽ A MONTÁŽ</t>
  </si>
  <si>
    <t>PÁKOVÁ MIXOVACIA BATÉRIA S RAMIENKOM A SPRCHOU, STOLOVÁ PRE 1 OTVOR</t>
  </si>
  <si>
    <t>DIGI PODLAHOVÁ VÁHA SO STĹPIKOM 100Kg/50g</t>
  </si>
  <si>
    <t>min. 100kg</t>
  </si>
  <si>
    <t>CHLADIACA MIESTNOST 163X163, -2+8°C S CHLAD.JEDNOTKOU</t>
  </si>
  <si>
    <t>1600-1650x1600-1650x2100-2200</t>
  </si>
  <si>
    <t>max.1,5</t>
  </si>
  <si>
    <t>skladá sa z panelov s min. 60mm hrubou polyuretanovou penovou izoláciou</t>
  </si>
  <si>
    <t>povrchy vnútorných stien a stropu z pozinkovanej plastifikovanej ocele s PVC povlakom</t>
  </si>
  <si>
    <t>vnútorná pochôdzna podlaha z galvanizovanej ocele s povrchovou úpravou z odolného protišmykového plastu</t>
  </si>
  <si>
    <t>1 pravé samozatváracie dvere s magnetickým tesnením</t>
  </si>
  <si>
    <t>madlo so zámkom a bezpečnostným otváraním zvnútra</t>
  </si>
  <si>
    <t>vnútorné  osvetlenie</t>
  </si>
  <si>
    <t>zabudovaná  chladiaca jednotka - súčasť dodávky</t>
  </si>
  <si>
    <t>pre okolitú teplotu do +43 st.C</t>
  </si>
  <si>
    <t>chladivo  v chladiacom okruhu: R290</t>
  </si>
  <si>
    <t>odmrazovanie horúcim plynom s následným automatickým odparením kondenzátu</t>
  </si>
  <si>
    <t>ovládací panel obsahuje:</t>
  </si>
  <si>
    <t>podsvietený vypínač zapnuté/vypnuté</t>
  </si>
  <si>
    <t>vypínač vnútorného osvetlenia</t>
  </si>
  <si>
    <t>digitálne ovládanie s HACCP a poruchovým alarmom</t>
  </si>
  <si>
    <t>prevádzková teplota v rozsahu minimálne</t>
  </si>
  <si>
    <t>°C</t>
  </si>
  <si>
    <t>-2/8</t>
  </si>
  <si>
    <t xml:space="preserve">využiteľný objem </t>
  </si>
  <si>
    <t>m3</t>
  </si>
  <si>
    <t>min.2,5</t>
  </si>
  <si>
    <t>2200-2300x450-550x1650-1750</t>
  </si>
  <si>
    <t>min.700</t>
  </si>
  <si>
    <t>1200-1250x450-550x1650-1750</t>
  </si>
  <si>
    <t>min.650</t>
  </si>
  <si>
    <t>1850-1900x450-550x1650-1750</t>
  </si>
  <si>
    <t>2400-2500x450-550x1650-1750</t>
  </si>
  <si>
    <t>NEREZOVÁ VODIACA DRÁHA - VÝDAJ</t>
  </si>
  <si>
    <t>trubková nerezová dráha, ukotvená do steny</t>
  </si>
  <si>
    <t>4000/340/150</t>
  </si>
  <si>
    <t>NEREZOVÁ VODIACA DRÁHA - ZBER RIADU</t>
  </si>
  <si>
    <t>4500/340/150</t>
  </si>
  <si>
    <t>Ďalšie súčasti hodnoty obstarávacích zariadení</t>
  </si>
  <si>
    <r>
      <t xml:space="preserve">Doprava zariadení na miesto inštalácie: </t>
    </r>
    <r>
      <rPr>
        <b/>
        <sz val="12"/>
        <rFont val="Calibri"/>
        <family val="2"/>
        <charset val="238"/>
      </rPr>
      <t>ZŠ Sibírska 39, Bratislava</t>
    </r>
  </si>
  <si>
    <t>Montáž zariadení s uvedením do prevádzky</t>
  </si>
  <si>
    <t>Prevedenie zodpovedajúce požiadavkám "HACCP" a "CE"</t>
  </si>
  <si>
    <r>
      <t xml:space="preserve">Záručná lehota </t>
    </r>
    <r>
      <rPr>
        <b/>
        <sz val="12"/>
        <color indexed="10"/>
        <rFont val="Calibri"/>
        <family val="2"/>
        <charset val="238"/>
      </rPr>
      <t>XX</t>
    </r>
    <r>
      <rPr>
        <sz val="12"/>
        <rFont val="Calibri"/>
        <family val="2"/>
        <charset val="238"/>
      </rPr>
      <t xml:space="preserve"> mesiacov</t>
    </r>
  </si>
  <si>
    <t>Návod na obsluhu a údržbu zariadení v slovenskom alebo českom jazyku</t>
  </si>
  <si>
    <r>
      <t xml:space="preserve">Servis do </t>
    </r>
    <r>
      <rPr>
        <b/>
        <sz val="12"/>
        <color indexed="10"/>
        <rFont val="Calibri"/>
        <family val="2"/>
        <charset val="238"/>
      </rPr>
      <t>XX</t>
    </r>
    <r>
      <rPr>
        <sz val="12"/>
        <rFont val="Calibri"/>
        <family val="2"/>
        <charset val="238"/>
      </rPr>
      <t xml:space="preserve"> hodín</t>
    </r>
  </si>
  <si>
    <r>
      <t xml:space="preserve">Celková suma gastrotechnológie </t>
    </r>
    <r>
      <rPr>
        <b/>
        <sz val="12"/>
        <rFont val="Calibri"/>
        <family val="2"/>
        <charset val="238"/>
      </rPr>
      <t>bez DPH</t>
    </r>
  </si>
  <si>
    <r>
      <t xml:space="preserve">Celková suma gastrotechnológie </t>
    </r>
    <r>
      <rPr>
        <b/>
        <sz val="12"/>
        <rFont val="Calibri"/>
        <family val="2"/>
        <charset val="238"/>
      </rPr>
      <t>s DPH</t>
    </r>
  </si>
  <si>
    <t>Lehota dodania tovaru</t>
  </si>
  <si>
    <t xml:space="preserve">				
	Obchodné meno, sídlo a kontakt (email a tel.č.) na predkladateľa ponuky:			
	Obchodné meno výrobcu zariadenia/logického celku, resp. prídavných zariadení/príslušenstva:			
	Typové označenie zariadenia/ logického celku, resp. prídavných zariadení/príslušenstva: 			Zaznačené v položke " Typové označenie ponúkaného zariadenia"  v zozname.
	Predkladateľ ponuky potvrdzuje, že predložená ponuka zodpovedá cenám obvyklým v danom mieste a čase.			
	Dátum vypracovania cenovej ponuky:			 
				</t>
  </si>
  <si>
    <t xml:space="preserve">Ostatné podmienky: Ak sú v špecifikácii uvedení konkrétni výrobcovia produktov, budú akceptované "ekvivalenty" iného výrobcu, výrobného postupu, značky, s rovnakými, alebo lepšími parametrami, v rovnakej , alebo vyššej kvalite.  Rozmery  produktov musia byť v uvedených limitoch,  navzájom kompatibilné a v súlade s priestorovým návrhom, t.j. priestorovými možnosťami navrhovanej dispozície kuchyne podľa projektovej dokumentácie a zároveň musia byť vopred preverené  podľa zamerania skutkového stavu. Uvedené  rozmery prvkov(stolov) bez limitovania sú navrhnuté v zmysle novej dispozície v projektovej dokumentácii, musia byť vopred preverené  podľa zamerania skutkového stavu a dodané tak, aby boli presne uspôsobené. Požadovaná je súčinnosť s dodávateľom stavebných prác pre správne napojenie na potrebné rozvody. Verejný obstarávateľ požaduje produktové listy ku jednotlivým výrobkom príp. doplnenie reálnych parametrov ku jednotlivým položkám z dôvodu overenia splnenia požadovaných parametrov obstarávaných položiek.  Vyznačené položky žltou farbou  v tabuľke sú  existujúce zariadenia, ktoré bude nutné odpojiť, zdemontovať a opätovne odborne nainštalovať v zmysle novej dispozície podľa projektovej dokumentácie. Vyznačená položka červenou farbou je existujúci stavebný prvok, ktorý  priamo súvisí s navrhnutým zariadením a limituje  nové dispozičné umiestnenie. </t>
  </si>
  <si>
    <r>
      <rPr>
        <b/>
        <sz val="12"/>
        <color indexed="10"/>
        <rFont val="Calibri"/>
        <family val="2"/>
        <charset val="238"/>
        <scheme val="minor"/>
      </rPr>
      <t>XX</t>
    </r>
    <r>
      <rPr>
        <sz val="12"/>
        <rFont val="Calibri"/>
        <family val="2"/>
        <charset val="238"/>
        <scheme val="minor"/>
      </rPr>
      <t xml:space="preserve">  dní</t>
    </r>
  </si>
  <si>
    <r>
      <t>800-</t>
    </r>
    <r>
      <rPr>
        <sz val="12"/>
        <color rgb="FFFF0000"/>
        <rFont val="Calibri"/>
        <family val="2"/>
        <charset val="238"/>
        <scheme val="minor"/>
      </rPr>
      <t>1000</t>
    </r>
    <r>
      <rPr>
        <sz val="12"/>
        <rFont val="Calibri"/>
        <family val="2"/>
        <charset val="238"/>
        <scheme val="minor"/>
      </rPr>
      <t>x800-</t>
    </r>
    <r>
      <rPr>
        <sz val="12"/>
        <color rgb="FFFF0000"/>
        <rFont val="Calibri"/>
        <family val="2"/>
        <charset val="238"/>
        <scheme val="minor"/>
      </rPr>
      <t>1000</t>
    </r>
    <r>
      <rPr>
        <sz val="12"/>
        <rFont val="Calibri"/>
        <family val="2"/>
        <charset val="238"/>
        <scheme val="minor"/>
      </rPr>
      <t>x1700-</t>
    </r>
    <r>
      <rPr>
        <sz val="12"/>
        <color rgb="FFFF0000"/>
        <rFont val="Calibri"/>
        <family val="2"/>
        <charset val="238"/>
        <scheme val="minor"/>
      </rPr>
      <t>1950</t>
    </r>
  </si>
  <si>
    <r>
      <t>1100-</t>
    </r>
    <r>
      <rPr>
        <sz val="12"/>
        <color rgb="FFFF0000"/>
        <rFont val="Calibri"/>
        <family val="2"/>
        <charset val="238"/>
        <scheme val="minor"/>
      </rPr>
      <t>1400</t>
    </r>
    <r>
      <rPr>
        <sz val="12"/>
        <rFont val="Calibri"/>
        <family val="2"/>
        <charset val="238"/>
        <scheme val="minor"/>
      </rPr>
      <t>x800-1000x750-950</t>
    </r>
  </si>
  <si>
    <r>
      <t xml:space="preserve">min </t>
    </r>
    <r>
      <rPr>
        <sz val="12"/>
        <color rgb="FFFF0000"/>
        <rFont val="Calibri"/>
        <family val="2"/>
        <charset val="238"/>
        <scheme val="minor"/>
      </rPr>
      <t>80</t>
    </r>
    <r>
      <rPr>
        <sz val="12"/>
        <rFont val="Calibri"/>
        <family val="2"/>
        <charset val="238"/>
        <scheme val="minor"/>
      </rPr>
      <t xml:space="preserve"> L</t>
    </r>
  </si>
  <si>
    <r>
      <t xml:space="preserve">min </t>
    </r>
    <r>
      <rPr>
        <sz val="12"/>
        <color rgb="FFFF0000"/>
        <rFont val="Calibri"/>
        <family val="2"/>
        <charset val="238"/>
        <scheme val="minor"/>
      </rPr>
      <t>12</t>
    </r>
    <r>
      <rPr>
        <sz val="12"/>
        <rFont val="Calibri"/>
        <family val="2"/>
        <charset val="238"/>
        <scheme val="minor"/>
      </rPr>
      <t xml:space="preserve"> kW, max 20 kW</t>
    </r>
  </si>
  <si>
    <r>
      <rPr>
        <sz val="12"/>
        <color rgb="FFFF0000"/>
        <rFont val="Calibri"/>
        <family val="2"/>
        <charset val="238"/>
        <scheme val="minor"/>
      </rPr>
      <t>1000-1400</t>
    </r>
    <r>
      <rPr>
        <sz val="12"/>
        <rFont val="Calibri"/>
        <family val="2"/>
        <charset val="238"/>
        <scheme val="minor"/>
      </rPr>
      <t>x</t>
    </r>
    <r>
      <rPr>
        <sz val="12"/>
        <color rgb="FFFF0000"/>
        <rFont val="Calibri"/>
        <family val="2"/>
        <charset val="238"/>
        <scheme val="minor"/>
      </rPr>
      <t>1100-1800</t>
    </r>
    <r>
      <rPr>
        <sz val="12"/>
        <rFont val="Calibri"/>
        <family val="2"/>
        <charset val="238"/>
        <scheme val="minor"/>
      </rPr>
      <t>x1800-2100</t>
    </r>
  </si>
  <si>
    <r>
      <t xml:space="preserve">min. </t>
    </r>
    <r>
      <rPr>
        <sz val="12"/>
        <color rgb="FFFF0000"/>
        <rFont val="Calibri"/>
        <family val="2"/>
        <charset val="238"/>
        <scheme val="minor"/>
      </rPr>
      <t>12</t>
    </r>
  </si>
  <si>
    <t>min.150xGN1/1</t>
  </si>
  <si>
    <t>min.6xGN1/1</t>
  </si>
  <si>
    <r>
      <t>max.</t>
    </r>
    <r>
      <rPr>
        <sz val="12"/>
        <color rgb="FFFF0000"/>
        <rFont val="Calibri"/>
        <family val="2"/>
        <charset val="238"/>
        <scheme val="minor"/>
      </rPr>
      <t>8</t>
    </r>
  </si>
  <si>
    <r>
      <t xml:space="preserve">základná vybavenosť: </t>
    </r>
    <r>
      <rPr>
        <sz val="12"/>
        <color rgb="FFFF0000"/>
        <rFont val="Calibri"/>
        <family val="2"/>
        <charset val="238"/>
        <scheme val="minor"/>
      </rPr>
      <t>zberač granulí</t>
    </r>
  </si>
  <si>
    <r>
      <t xml:space="preserve">základná vybavenosť: </t>
    </r>
    <r>
      <rPr>
        <sz val="12"/>
        <color rgb="FFFF0000"/>
        <rFont val="Calibri"/>
        <family val="2"/>
        <charset val="238"/>
        <scheme val="minor"/>
      </rPr>
      <t>min.16l granulí</t>
    </r>
  </si>
  <si>
    <r>
      <t xml:space="preserve">základná vybavenosť: </t>
    </r>
    <r>
      <rPr>
        <sz val="12"/>
        <color rgb="FFFF0000"/>
        <rFont val="Calibri"/>
        <family val="2"/>
        <charset val="238"/>
        <scheme val="minor"/>
      </rPr>
      <t xml:space="preserve">2 x umývací kôš a 2x vozík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</si>
</sst>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\ &quot;€&quot;"/>
  </numFmts>
  <fonts count="43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1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C000"/>
        <bgColor rgb="FFFF9900"/>
      </patternFill>
    </fill>
    <fill>
      <patternFill patternType="solid">
        <fgColor rgb="FF00B0F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FF9900"/>
      </patternFill>
    </fill>
    <fill>
      <patternFill patternType="solid">
        <fgColor theme="4" tint="0.79998168889431442"/>
        <bgColor rgb="FF993300"/>
      </patternFill>
    </fill>
    <fill>
      <patternFill patternType="solid">
        <fgColor theme="3" tint="0.79998168889431442"/>
        <bgColor rgb="FF000000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8" fillId="5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Border="1"/>
    <xf numFmtId="0" fontId="0" fillId="0" borderId="0" xfId="0" applyProtection="1">
      <protection locked="0"/>
    </xf>
    <xf numFmtId="0" fontId="27" fillId="0" borderId="0" xfId="0" applyFont="1"/>
    <xf numFmtId="0" fontId="28" fillId="0" borderId="22" xfId="0" applyFont="1" applyBorder="1"/>
    <xf numFmtId="0" fontId="29" fillId="0" borderId="23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10" borderId="22" xfId="0" applyFont="1" applyFill="1" applyBorder="1" applyAlignment="1">
      <alignment horizontal="left" vertical="center" wrapText="1"/>
    </xf>
    <xf numFmtId="0" fontId="30" fillId="10" borderId="22" xfId="0" applyFont="1" applyFill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0" fontId="30" fillId="0" borderId="22" xfId="0" applyFont="1" applyBorder="1" applyAlignment="1">
      <alignment horizontal="left" vertical="center" wrapText="1"/>
    </xf>
    <xf numFmtId="0" fontId="34" fillId="10" borderId="25" xfId="0" applyFont="1" applyFill="1" applyBorder="1" applyAlignment="1">
      <alignment vertical="center"/>
    </xf>
    <xf numFmtId="167" fontId="30" fillId="0" borderId="26" xfId="0" applyNumberFormat="1" applyFont="1" applyBorder="1" applyProtection="1">
      <protection locked="0"/>
    </xf>
    <xf numFmtId="0" fontId="35" fillId="10" borderId="28" xfId="0" applyFont="1" applyFill="1" applyBorder="1" applyAlignment="1">
      <alignment vertical="center"/>
    </xf>
    <xf numFmtId="167" fontId="30" fillId="0" borderId="29" xfId="0" applyNumberFormat="1" applyFont="1" applyBorder="1" applyProtection="1">
      <protection locked="0"/>
    </xf>
    <xf numFmtId="167" fontId="33" fillId="14" borderId="24" xfId="0" applyNumberFormat="1" applyFont="1" applyFill="1" applyBorder="1" applyAlignment="1" applyProtection="1">
      <alignment vertical="center" wrapText="1"/>
      <protection locked="0"/>
    </xf>
    <xf numFmtId="167" fontId="33" fillId="14" borderId="34" xfId="0" applyNumberFormat="1" applyFont="1" applyFill="1" applyBorder="1" applyAlignment="1" applyProtection="1">
      <alignment vertical="center" wrapText="1"/>
      <protection locked="0"/>
    </xf>
    <xf numFmtId="167" fontId="33" fillId="14" borderId="35" xfId="0" applyNumberFormat="1" applyFont="1" applyFill="1" applyBorder="1" applyAlignment="1" applyProtection="1">
      <alignment vertical="center" wrapText="1"/>
      <protection locked="0"/>
    </xf>
    <xf numFmtId="167" fontId="33" fillId="14" borderId="24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/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right" vertical="center"/>
    </xf>
    <xf numFmtId="0" fontId="18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1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0" fillId="0" borderId="24" xfId="0" applyFont="1" applyBorder="1" applyAlignment="1" applyProtection="1">
      <alignment horizontal="right"/>
      <protection locked="0"/>
    </xf>
    <xf numFmtId="0" fontId="30" fillId="0" borderId="34" xfId="0" applyFont="1" applyBorder="1" applyAlignment="1" applyProtection="1">
      <alignment horizontal="right"/>
      <protection locked="0"/>
    </xf>
    <xf numFmtId="0" fontId="30" fillId="0" borderId="35" xfId="0" applyFont="1" applyBorder="1" applyAlignment="1" applyProtection="1">
      <alignment horizontal="right"/>
      <protection locked="0"/>
    </xf>
    <xf numFmtId="167" fontId="30" fillId="14" borderId="24" xfId="0" applyNumberFormat="1" applyFont="1" applyFill="1" applyBorder="1" applyAlignment="1" applyProtection="1">
      <alignment horizontal="center" vertical="center" wrapText="1"/>
      <protection locked="0"/>
    </xf>
    <xf numFmtId="167" fontId="30" fillId="14" borderId="34" xfId="0" applyNumberFormat="1" applyFont="1" applyFill="1" applyBorder="1" applyAlignment="1" applyProtection="1">
      <alignment horizontal="center" vertical="center" wrapText="1"/>
      <protection locked="0"/>
    </xf>
    <xf numFmtId="167" fontId="30" fillId="14" borderId="35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left" wrapText="1"/>
      <protection locked="0"/>
    </xf>
    <xf numFmtId="0" fontId="30" fillId="0" borderId="34" xfId="0" applyFont="1" applyBorder="1" applyAlignment="1" applyProtection="1">
      <alignment horizontal="left" wrapText="1"/>
      <protection locked="0"/>
    </xf>
    <xf numFmtId="0" fontId="30" fillId="0" borderId="35" xfId="0" applyFont="1" applyBorder="1" applyAlignment="1" applyProtection="1">
      <alignment horizontal="left" wrapText="1"/>
      <protection locked="0"/>
    </xf>
    <xf numFmtId="0" fontId="0" fillId="0" borderId="22" xfId="0" applyBorder="1" applyAlignment="1">
      <alignment wrapText="1"/>
    </xf>
    <xf numFmtId="49" fontId="31" fillId="0" borderId="22" xfId="0" applyNumberFormat="1" applyFont="1" applyBorder="1" applyAlignment="1">
      <alignment horizontal="left" vertical="center" wrapText="1"/>
    </xf>
    <xf numFmtId="0" fontId="30" fillId="10" borderId="22" xfId="0" applyFont="1" applyFill="1" applyBorder="1" applyAlignment="1">
      <alignment vertical="center" wrapText="1"/>
    </xf>
    <xf numFmtId="0" fontId="32" fillId="10" borderId="22" xfId="0" applyFont="1" applyFill="1" applyBorder="1" applyAlignment="1">
      <alignment wrapText="1"/>
    </xf>
    <xf numFmtId="0" fontId="35" fillId="0" borderId="26" xfId="0" applyFont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0" fontId="0" fillId="0" borderId="0" xfId="0" applyAlignment="1" applyProtection="1">
      <alignment wrapText="1"/>
      <protection locked="0"/>
    </xf>
    <xf numFmtId="0" fontId="29" fillId="0" borderId="24" xfId="0" applyFont="1" applyBorder="1" applyAlignment="1">
      <alignment horizontal="center" vertical="center" wrapText="1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167" fontId="29" fillId="0" borderId="23" xfId="0" applyNumberFormat="1" applyFont="1" applyBorder="1" applyAlignment="1" applyProtection="1">
      <alignment horizontal="center" vertical="center" wrapText="1"/>
      <protection locked="0"/>
    </xf>
    <xf numFmtId="0" fontId="39" fillId="0" borderId="22" xfId="0" applyFont="1" applyBorder="1" applyAlignment="1" applyProtection="1">
      <alignment horizontal="center"/>
      <protection locked="0"/>
    </xf>
    <xf numFmtId="0" fontId="39" fillId="0" borderId="22" xfId="0" applyFont="1" applyBorder="1" applyProtection="1">
      <protection locked="0"/>
    </xf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>
      <alignment horizontal="left" vertical="center" readingOrder="1"/>
    </xf>
    <xf numFmtId="49" fontId="30" fillId="7" borderId="22" xfId="0" applyNumberFormat="1" applyFont="1" applyFill="1" applyBorder="1" applyAlignment="1">
      <alignment horizontal="left" vertical="center" wrapText="1"/>
    </xf>
    <xf numFmtId="0" fontId="30" fillId="0" borderId="0" xfId="0" applyFont="1" applyProtection="1">
      <protection locked="0"/>
    </xf>
    <xf numFmtId="0" fontId="41" fillId="8" borderId="22" xfId="0" applyFont="1" applyFill="1" applyBorder="1" applyAlignment="1">
      <alignment wrapText="1"/>
    </xf>
    <xf numFmtId="49" fontId="31" fillId="11" borderId="22" xfId="0" applyNumberFormat="1" applyFont="1" applyFill="1" applyBorder="1" applyAlignment="1">
      <alignment horizontal="left" vertical="center" wrapText="1"/>
    </xf>
    <xf numFmtId="49" fontId="31" fillId="6" borderId="22" xfId="0" applyNumberFormat="1" applyFont="1" applyFill="1" applyBorder="1" applyAlignment="1">
      <alignment horizontal="left" vertical="center" readingOrder="1"/>
    </xf>
    <xf numFmtId="49" fontId="31" fillId="6" borderId="22" xfId="0" applyNumberFormat="1" applyFont="1" applyFill="1" applyBorder="1" applyAlignment="1">
      <alignment horizontal="left" vertical="center" wrapText="1"/>
    </xf>
    <xf numFmtId="49" fontId="31" fillId="7" borderId="22" xfId="0" applyNumberFormat="1" applyFont="1" applyFill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readingOrder="1"/>
    </xf>
    <xf numFmtId="0" fontId="31" fillId="0" borderId="0" xfId="0" applyFont="1" applyProtection="1">
      <protection locked="0"/>
    </xf>
    <xf numFmtId="0" fontId="31" fillId="0" borderId="22" xfId="0" applyFont="1" applyBorder="1"/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167" fontId="30" fillId="0" borderId="22" xfId="0" applyNumberFormat="1" applyFont="1" applyBorder="1" applyProtection="1">
      <protection locked="0"/>
    </xf>
    <xf numFmtId="167" fontId="31" fillId="0" borderId="22" xfId="0" applyNumberFormat="1" applyFont="1" applyBorder="1" applyProtection="1">
      <protection locked="0"/>
    </xf>
    <xf numFmtId="0" fontId="31" fillId="0" borderId="22" xfId="0" applyNumberFormat="1" applyFont="1" applyBorder="1" applyAlignment="1" applyProtection="1">
      <alignment horizontal="center" vertical="center" readingOrder="1"/>
      <protection locked="0"/>
    </xf>
    <xf numFmtId="0" fontId="31" fillId="9" borderId="22" xfId="0" applyNumberFormat="1" applyFont="1" applyFill="1" applyBorder="1" applyAlignment="1" applyProtection="1">
      <alignment horizontal="center" vertical="center" readingOrder="1"/>
      <protection locked="0"/>
    </xf>
    <xf numFmtId="0" fontId="30" fillId="9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12" borderId="22" xfId="0" applyNumberFormat="1" applyFont="1" applyFill="1" applyBorder="1" applyAlignment="1" applyProtection="1">
      <alignment horizontal="center" vertical="center" readingOrder="1"/>
      <protection locked="0"/>
    </xf>
    <xf numFmtId="0" fontId="31" fillId="13" borderId="22" xfId="0" applyNumberFormat="1" applyFont="1" applyFill="1" applyBorder="1" applyAlignment="1" applyProtection="1">
      <alignment horizontal="center" vertical="center" readingOrder="1"/>
      <protection locked="0"/>
    </xf>
    <xf numFmtId="0" fontId="33" fillId="9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NumberFormat="1" applyFont="1" applyBorder="1" applyAlignment="1" applyProtection="1">
      <alignment horizontal="center"/>
      <protection locked="0"/>
    </xf>
    <xf numFmtId="167" fontId="30" fillId="0" borderId="23" xfId="0" applyNumberFormat="1" applyFont="1" applyBorder="1" applyAlignment="1" applyProtection="1">
      <alignment horizontal="center" vertical="center"/>
      <protection locked="0"/>
    </xf>
    <xf numFmtId="167" fontId="30" fillId="0" borderId="30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wrapText="1"/>
    </xf>
    <xf numFmtId="0" fontId="31" fillId="0" borderId="22" xfId="0" applyFont="1" applyBorder="1" applyAlignment="1">
      <alignment horizontal="center" vertical="center" wrapText="1"/>
    </xf>
    <xf numFmtId="0" fontId="41" fillId="8" borderId="22" xfId="0" applyFont="1" applyFill="1" applyBorder="1" applyAlignment="1">
      <alignment horizontal="center" wrapText="1"/>
    </xf>
    <xf numFmtId="0" fontId="31" fillId="6" borderId="22" xfId="0" applyFont="1" applyFill="1" applyBorder="1" applyAlignment="1">
      <alignment horizontal="center" vertical="center" wrapText="1"/>
    </xf>
    <xf numFmtId="2" fontId="30" fillId="0" borderId="22" xfId="0" applyNumberFormat="1" applyFont="1" applyBorder="1" applyAlignment="1">
      <alignment horizontal="center" vertical="top" wrapText="1"/>
    </xf>
    <xf numFmtId="0" fontId="31" fillId="10" borderId="22" xfId="0" applyFont="1" applyFill="1" applyBorder="1" applyAlignment="1">
      <alignment horizontal="left" vertical="center" wrapText="1"/>
    </xf>
    <xf numFmtId="0" fontId="31" fillId="0" borderId="22" xfId="0" applyFont="1" applyBorder="1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30" fillId="0" borderId="24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167" fontId="30" fillId="0" borderId="27" xfId="0" applyNumberFormat="1" applyFont="1" applyBorder="1" applyAlignment="1" applyProtection="1">
      <alignment vertical="center"/>
      <protection locked="0"/>
    </xf>
    <xf numFmtId="167" fontId="30" fillId="0" borderId="26" xfId="0" applyNumberFormat="1" applyFont="1" applyBorder="1" applyAlignment="1" applyProtection="1">
      <alignment vertical="center"/>
      <protection locked="0"/>
    </xf>
    <xf numFmtId="0" fontId="0" fillId="0" borderId="34" xfId="0" applyBorder="1" applyAlignment="1">
      <alignment vertical="center"/>
    </xf>
    <xf numFmtId="0" fontId="30" fillId="0" borderId="25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3" xfId="0" applyBorder="1" applyAlignment="1">
      <alignment vertical="center"/>
    </xf>
    <xf numFmtId="167" fontId="30" fillId="0" borderId="33" xfId="0" applyNumberFormat="1" applyFont="1" applyBorder="1" applyAlignment="1" applyProtection="1">
      <alignment vertical="center"/>
      <protection locked="0"/>
    </xf>
    <xf numFmtId="167" fontId="30" fillId="0" borderId="29" xfId="0" applyNumberFormat="1" applyFont="1" applyBorder="1" applyAlignment="1" applyProtection="1">
      <alignment vertical="center"/>
      <protection locked="0"/>
    </xf>
    <xf numFmtId="0" fontId="42" fillId="0" borderId="22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124</xdr:row>
      <xdr:rowOff>9360</xdr:rowOff>
    </xdr:from>
    <xdr:to>
      <xdr:col>3</xdr:col>
      <xdr:colOff>189720</xdr:colOff>
      <xdr:row>125</xdr:row>
      <xdr:rowOff>91190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5D350FE-F2CE-4F8F-826A-F80FB9094A9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74700" y="20005510"/>
          <a:ext cx="189720" cy="2850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139</xdr:row>
      <xdr:rowOff>123840</xdr:rowOff>
    </xdr:from>
    <xdr:to>
      <xdr:col>3</xdr:col>
      <xdr:colOff>189720</xdr:colOff>
      <xdr:row>141</xdr:row>
      <xdr:rowOff>142530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2523875-E8B3-4428-AD07-B7C0DD95440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74700" y="22786990"/>
          <a:ext cx="189720" cy="43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1790640</xdr:colOff>
      <xdr:row>178</xdr:row>
      <xdr:rowOff>171360</xdr:rowOff>
    </xdr:from>
    <xdr:to>
      <xdr:col>4</xdr:col>
      <xdr:colOff>189659</xdr:colOff>
      <xdr:row>180</xdr:row>
      <xdr:rowOff>56340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F8AB43F4-E95B-4874-837B-5285E92F52A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22290" y="29768710"/>
          <a:ext cx="189720" cy="2913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122400</xdr:colOff>
      <xdr:row>113</xdr:row>
      <xdr:rowOff>190500</xdr:rowOff>
    </xdr:to>
    <xdr:pic>
      <xdr:nvPicPr>
        <xdr:cNvPr id="90" name="Picture 8">
          <a:extLst>
            <a:ext uri="{FF2B5EF4-FFF2-40B4-BE49-F238E27FC236}">
              <a16:creationId xmlns:a16="http://schemas.microsoft.com/office/drawing/2014/main" id="{52299986-679D-4C1C-B364-1D99F38CBAF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74700" y="17862550"/>
          <a:ext cx="122400" cy="28575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5</xdr:col>
      <xdr:colOff>0</xdr:colOff>
      <xdr:row>124</xdr:row>
      <xdr:rowOff>9360</xdr:rowOff>
    </xdr:from>
    <xdr:ext cx="189720" cy="240580"/>
    <xdr:pic>
      <xdr:nvPicPr>
        <xdr:cNvPr id="93" name="Picture 19">
          <a:extLst>
            <a:ext uri="{FF2B5EF4-FFF2-40B4-BE49-F238E27FC236}">
              <a16:creationId xmlns:a16="http://schemas.microsoft.com/office/drawing/2014/main" id="{8E461649-C364-461A-B1DD-7F2849E7628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0250" y="20005510"/>
          <a:ext cx="189720" cy="24058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5</xdr:col>
      <xdr:colOff>0</xdr:colOff>
      <xdr:row>134</xdr:row>
      <xdr:rowOff>28440</xdr:rowOff>
    </xdr:from>
    <xdr:ext cx="189720" cy="247290"/>
    <xdr:pic>
      <xdr:nvPicPr>
        <xdr:cNvPr id="94" name="Picture 28">
          <a:extLst>
            <a:ext uri="{FF2B5EF4-FFF2-40B4-BE49-F238E27FC236}">
              <a16:creationId xmlns:a16="http://schemas.microsoft.com/office/drawing/2014/main" id="{E6FEA21C-F357-4BED-850A-8CC440A7C32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0250" y="21802590"/>
          <a:ext cx="189720" cy="24729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5</xdr:col>
      <xdr:colOff>0</xdr:colOff>
      <xdr:row>139</xdr:row>
      <xdr:rowOff>123840</xdr:rowOff>
    </xdr:from>
    <xdr:ext cx="189720" cy="291740"/>
    <xdr:pic>
      <xdr:nvPicPr>
        <xdr:cNvPr id="95" name="Picture 34">
          <a:extLst>
            <a:ext uri="{FF2B5EF4-FFF2-40B4-BE49-F238E27FC236}">
              <a16:creationId xmlns:a16="http://schemas.microsoft.com/office/drawing/2014/main" id="{ACC41B1D-B996-45A1-A02E-412B581812C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0250" y="22786990"/>
          <a:ext cx="189720" cy="29174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5</xdr:col>
      <xdr:colOff>1790640</xdr:colOff>
      <xdr:row>178</xdr:row>
      <xdr:rowOff>171360</xdr:rowOff>
    </xdr:from>
    <xdr:ext cx="189720" cy="246930"/>
    <xdr:pic>
      <xdr:nvPicPr>
        <xdr:cNvPr id="96" name="Picture 72">
          <a:extLst>
            <a:ext uri="{FF2B5EF4-FFF2-40B4-BE49-F238E27FC236}">
              <a16:creationId xmlns:a16="http://schemas.microsoft.com/office/drawing/2014/main" id="{17AAF4EC-3597-4702-A902-DD4BA21A9EF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90890" y="29768710"/>
          <a:ext cx="189720" cy="24693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5</xdr:col>
      <xdr:colOff>0</xdr:colOff>
      <xdr:row>112</xdr:row>
      <xdr:rowOff>0</xdr:rowOff>
    </xdr:from>
    <xdr:ext cx="122400" cy="247650"/>
    <xdr:pic>
      <xdr:nvPicPr>
        <xdr:cNvPr id="97" name="Picture 8">
          <a:extLst>
            <a:ext uri="{FF2B5EF4-FFF2-40B4-BE49-F238E27FC236}">
              <a16:creationId xmlns:a16="http://schemas.microsoft.com/office/drawing/2014/main" id="{7E3C345E-1F4F-47A7-9614-877FFED5519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0250" y="17862550"/>
          <a:ext cx="122400" cy="247650"/>
        </a:xfrm>
        <a:prstGeom prst="rect">
          <a:avLst/>
        </a:prstGeom>
        <a:ln w="0">
          <a:noFill/>
        </a:ln>
      </xdr:spPr>
    </xdr:pic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189720</xdr:colOff>
      <xdr:row>6</xdr:row>
      <xdr:rowOff>1416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id="{D8C061AB-B67A-4025-8B90-844DC18861D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56845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189720</xdr:colOff>
      <xdr:row>43</xdr:row>
      <xdr:rowOff>1418</xdr:rowOff>
    </xdr:to>
    <xdr:pic>
      <xdr:nvPicPr>
        <xdr:cNvPr id="99" name="Picture 2">
          <a:extLst>
            <a:ext uri="{FF2B5EF4-FFF2-40B4-BE49-F238E27FC236}">
              <a16:creationId xmlns:a16="http://schemas.microsoft.com/office/drawing/2014/main" id="{88B1B109-807A-46EB-A26D-151B7CDF688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8519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189720</xdr:colOff>
      <xdr:row>43</xdr:row>
      <xdr:rowOff>187375</xdr:rowOff>
    </xdr:to>
    <xdr:pic>
      <xdr:nvPicPr>
        <xdr:cNvPr id="100" name="Picture 3">
          <a:extLst>
            <a:ext uri="{FF2B5EF4-FFF2-40B4-BE49-F238E27FC236}">
              <a16:creationId xmlns:a16="http://schemas.microsoft.com/office/drawing/2014/main" id="{4A2EFD24-FCB8-493F-918B-BE44B46D0F56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90487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189720</xdr:colOff>
      <xdr:row>51</xdr:row>
      <xdr:rowOff>2592</xdr:rowOff>
    </xdr:to>
    <xdr:pic>
      <xdr:nvPicPr>
        <xdr:cNvPr id="101" name="Picture 4">
          <a:extLst>
            <a:ext uri="{FF2B5EF4-FFF2-40B4-BE49-F238E27FC236}">
              <a16:creationId xmlns:a16="http://schemas.microsoft.com/office/drawing/2014/main" id="{0D90BADB-A1AC-4769-A284-81830114852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426700"/>
          <a:ext cx="189720" cy="19944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189720</xdr:colOff>
      <xdr:row>51</xdr:row>
      <xdr:rowOff>189720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54CA07C2-EFB2-4957-AF64-D5B24EEFD2F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06235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189720</xdr:colOff>
      <xdr:row>53</xdr:row>
      <xdr:rowOff>2590</xdr:rowOff>
    </xdr:to>
    <xdr:pic>
      <xdr:nvPicPr>
        <xdr:cNvPr id="103" name="Picture 6">
          <a:extLst>
            <a:ext uri="{FF2B5EF4-FFF2-40B4-BE49-F238E27FC236}">
              <a16:creationId xmlns:a16="http://schemas.microsoft.com/office/drawing/2014/main" id="{19A68221-395C-4A99-8D1C-F7D831096C0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82040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189720</xdr:colOff>
      <xdr:row>59</xdr:row>
      <xdr:rowOff>189720</xdr:rowOff>
    </xdr:to>
    <xdr:pic>
      <xdr:nvPicPr>
        <xdr:cNvPr id="104" name="Picture 7">
          <a:extLst>
            <a:ext uri="{FF2B5EF4-FFF2-40B4-BE49-F238E27FC236}">
              <a16:creationId xmlns:a16="http://schemas.microsoft.com/office/drawing/2014/main" id="{AC6DFD71-F29B-4CF0-AC7C-2F6B0168AC46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21983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189720</xdr:colOff>
      <xdr:row>61</xdr:row>
      <xdr:rowOff>2590</xdr:rowOff>
    </xdr:to>
    <xdr:pic>
      <xdr:nvPicPr>
        <xdr:cNvPr id="105" name="Picture 8">
          <a:extLst>
            <a:ext uri="{FF2B5EF4-FFF2-40B4-BE49-F238E27FC236}">
              <a16:creationId xmlns:a16="http://schemas.microsoft.com/office/drawing/2014/main" id="{1834A718-0A50-425E-9367-19F848C6189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3952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189720</xdr:colOff>
      <xdr:row>84</xdr:row>
      <xdr:rowOff>200709</xdr:rowOff>
    </xdr:to>
    <xdr:pic>
      <xdr:nvPicPr>
        <xdr:cNvPr id="106" name="Picture 9">
          <a:extLst>
            <a:ext uri="{FF2B5EF4-FFF2-40B4-BE49-F238E27FC236}">
              <a16:creationId xmlns:a16="http://schemas.microsoft.com/office/drawing/2014/main" id="{E9FFA393-D552-43DF-BE90-BCFE4C9E42D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71196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189720</xdr:colOff>
      <xdr:row>88</xdr:row>
      <xdr:rowOff>189720</xdr:rowOff>
    </xdr:to>
    <xdr:pic>
      <xdr:nvPicPr>
        <xdr:cNvPr id="107" name="Picture 10">
          <a:extLst>
            <a:ext uri="{FF2B5EF4-FFF2-40B4-BE49-F238E27FC236}">
              <a16:creationId xmlns:a16="http://schemas.microsoft.com/office/drawing/2014/main" id="{F4F98B5B-BC92-4899-83D9-EDA24EB7A79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200723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189720</xdr:colOff>
      <xdr:row>90</xdr:row>
      <xdr:rowOff>2588</xdr:rowOff>
    </xdr:to>
    <xdr:pic>
      <xdr:nvPicPr>
        <xdr:cNvPr id="108" name="Picture 11">
          <a:extLst>
            <a:ext uri="{FF2B5EF4-FFF2-40B4-BE49-F238E27FC236}">
              <a16:creationId xmlns:a16="http://schemas.microsoft.com/office/drawing/2014/main" id="{0D124C0C-17B7-4E96-877A-53E2EB2F577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14503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189720</xdr:colOff>
      <xdr:row>111</xdr:row>
      <xdr:rowOff>2589</xdr:rowOff>
    </xdr:to>
    <xdr:pic>
      <xdr:nvPicPr>
        <xdr:cNvPr id="109" name="Picture 12">
          <a:extLst>
            <a:ext uri="{FF2B5EF4-FFF2-40B4-BE49-F238E27FC236}">
              <a16:creationId xmlns:a16="http://schemas.microsoft.com/office/drawing/2014/main" id="{F3DD0241-2BA0-4AFC-A04C-1EB782CE2D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55841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189720</xdr:colOff>
      <xdr:row>116</xdr:row>
      <xdr:rowOff>2587</xdr:rowOff>
    </xdr:to>
    <xdr:pic>
      <xdr:nvPicPr>
        <xdr:cNvPr id="110" name="Picture 13">
          <a:extLst>
            <a:ext uri="{FF2B5EF4-FFF2-40B4-BE49-F238E27FC236}">
              <a16:creationId xmlns:a16="http://schemas.microsoft.com/office/drawing/2014/main" id="{54860845-B11F-4D2C-A601-0269BC14EF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656840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189720</xdr:colOff>
      <xdr:row>132</xdr:row>
      <xdr:rowOff>2587</xdr:rowOff>
    </xdr:to>
    <xdr:pic>
      <xdr:nvPicPr>
        <xdr:cNvPr id="111" name="Picture 14">
          <a:extLst>
            <a:ext uri="{FF2B5EF4-FFF2-40B4-BE49-F238E27FC236}">
              <a16:creationId xmlns:a16="http://schemas.microsoft.com/office/drawing/2014/main" id="{3CDD1FA9-3FF2-4871-BE96-C1B65E80159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971800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189720</xdr:colOff>
      <xdr:row>135</xdr:row>
      <xdr:rowOff>2589</xdr:rowOff>
    </xdr:to>
    <xdr:pic>
      <xdr:nvPicPr>
        <xdr:cNvPr id="112" name="Picture 15">
          <a:extLst>
            <a:ext uri="{FF2B5EF4-FFF2-40B4-BE49-F238E27FC236}">
              <a16:creationId xmlns:a16="http://schemas.microsoft.com/office/drawing/2014/main" id="{D3090FA7-C01C-4B69-8E2E-894BB064A69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03085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189720</xdr:colOff>
      <xdr:row>137</xdr:row>
      <xdr:rowOff>189720</xdr:rowOff>
    </xdr:to>
    <xdr:pic>
      <xdr:nvPicPr>
        <xdr:cNvPr id="113" name="Picture 16">
          <a:extLst>
            <a:ext uri="{FF2B5EF4-FFF2-40B4-BE49-F238E27FC236}">
              <a16:creationId xmlns:a16="http://schemas.microsoft.com/office/drawing/2014/main" id="{C59C3CCD-9FD6-4FDF-B663-6946D30A763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3089910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189720</xdr:colOff>
      <xdr:row>141</xdr:row>
      <xdr:rowOff>2591</xdr:rowOff>
    </xdr:to>
    <xdr:pic>
      <xdr:nvPicPr>
        <xdr:cNvPr id="114" name="Picture 17">
          <a:extLst>
            <a:ext uri="{FF2B5EF4-FFF2-40B4-BE49-F238E27FC236}">
              <a16:creationId xmlns:a16="http://schemas.microsoft.com/office/drawing/2014/main" id="{D0434089-14E9-46A1-859C-68EB75D9FDD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14896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189720</xdr:colOff>
      <xdr:row>147</xdr:row>
      <xdr:rowOff>2591</xdr:rowOff>
    </xdr:to>
    <xdr:pic>
      <xdr:nvPicPr>
        <xdr:cNvPr id="115" name="Picture 18">
          <a:extLst>
            <a:ext uri="{FF2B5EF4-FFF2-40B4-BE49-F238E27FC236}">
              <a16:creationId xmlns:a16="http://schemas.microsoft.com/office/drawing/2014/main" id="{A8A40086-22B9-4BCF-92EE-3804208D505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26707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9360</xdr:rowOff>
    </xdr:from>
    <xdr:to>
      <xdr:col>1</xdr:col>
      <xdr:colOff>189720</xdr:colOff>
      <xdr:row>148</xdr:row>
      <xdr:rowOff>2289</xdr:rowOff>
    </xdr:to>
    <xdr:pic>
      <xdr:nvPicPr>
        <xdr:cNvPr id="116" name="Picture 19">
          <a:extLst>
            <a:ext uri="{FF2B5EF4-FFF2-40B4-BE49-F238E27FC236}">
              <a16:creationId xmlns:a16="http://schemas.microsoft.com/office/drawing/2014/main" id="{A4FE55BE-FD44-49DB-A18C-9180061A5CD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8000" y="32876960"/>
          <a:ext cx="189720" cy="18977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189720</xdr:colOff>
      <xdr:row>169</xdr:row>
      <xdr:rowOff>2592</xdr:rowOff>
    </xdr:to>
    <xdr:pic>
      <xdr:nvPicPr>
        <xdr:cNvPr id="117" name="Picture 20">
          <a:extLst>
            <a:ext uri="{FF2B5EF4-FFF2-40B4-BE49-F238E27FC236}">
              <a16:creationId xmlns:a16="http://schemas.microsoft.com/office/drawing/2014/main" id="{6ABB12AC-948F-4664-93EF-4BF72C2D17A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70014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189720</xdr:colOff>
      <xdr:row>170</xdr:row>
      <xdr:rowOff>2589</xdr:rowOff>
    </xdr:to>
    <xdr:pic>
      <xdr:nvPicPr>
        <xdr:cNvPr id="118" name="Picture 21">
          <a:extLst>
            <a:ext uri="{FF2B5EF4-FFF2-40B4-BE49-F238E27FC236}">
              <a16:creationId xmlns:a16="http://schemas.microsoft.com/office/drawing/2014/main" id="{2825F2AD-936C-4DEF-8796-46B8B05C701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71983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189720</xdr:colOff>
      <xdr:row>180</xdr:row>
      <xdr:rowOff>2590</xdr:rowOff>
    </xdr:to>
    <xdr:pic>
      <xdr:nvPicPr>
        <xdr:cNvPr id="119" name="Picture 22">
          <a:extLst>
            <a:ext uri="{FF2B5EF4-FFF2-40B4-BE49-F238E27FC236}">
              <a16:creationId xmlns:a16="http://schemas.microsoft.com/office/drawing/2014/main" id="{4497C37C-E472-4201-9F57-7D14729D6B0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91668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189720</xdr:colOff>
      <xdr:row>186</xdr:row>
      <xdr:rowOff>2589</xdr:rowOff>
    </xdr:to>
    <xdr:pic>
      <xdr:nvPicPr>
        <xdr:cNvPr id="120" name="Picture 23">
          <a:extLst>
            <a:ext uri="{FF2B5EF4-FFF2-40B4-BE49-F238E27FC236}">
              <a16:creationId xmlns:a16="http://schemas.microsoft.com/office/drawing/2014/main" id="{E8AD593C-02C0-409D-A127-288B3E3A91B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03479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189720</xdr:colOff>
      <xdr:row>192</xdr:row>
      <xdr:rowOff>189720</xdr:rowOff>
    </xdr:to>
    <xdr:pic>
      <xdr:nvPicPr>
        <xdr:cNvPr id="121" name="Picture 24">
          <a:extLst>
            <a:ext uri="{FF2B5EF4-FFF2-40B4-BE49-F238E27FC236}">
              <a16:creationId xmlns:a16="http://schemas.microsoft.com/office/drawing/2014/main" id="{810210B7-258F-48BF-9DDC-4F511C9B2E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417258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189720</xdr:colOff>
      <xdr:row>194</xdr:row>
      <xdr:rowOff>2590</xdr:rowOff>
    </xdr:to>
    <xdr:pic>
      <xdr:nvPicPr>
        <xdr:cNvPr id="122" name="Picture 25">
          <a:extLst>
            <a:ext uri="{FF2B5EF4-FFF2-40B4-BE49-F238E27FC236}">
              <a16:creationId xmlns:a16="http://schemas.microsoft.com/office/drawing/2014/main" id="{AF6D3266-1D93-4754-8F7D-2BF02CC45DF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192270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189720</xdr:colOff>
      <xdr:row>205</xdr:row>
      <xdr:rowOff>2590</xdr:rowOff>
    </xdr:to>
    <xdr:pic>
      <xdr:nvPicPr>
        <xdr:cNvPr id="123" name="Picture 26">
          <a:extLst>
            <a:ext uri="{FF2B5EF4-FFF2-40B4-BE49-F238E27FC236}">
              <a16:creationId xmlns:a16="http://schemas.microsoft.com/office/drawing/2014/main" id="{F180A34A-A2DF-4FA9-89EA-A6C1AD3B74F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40880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189720</xdr:colOff>
      <xdr:row>212</xdr:row>
      <xdr:rowOff>2588</xdr:rowOff>
    </xdr:to>
    <xdr:pic>
      <xdr:nvPicPr>
        <xdr:cNvPr id="124" name="Picture 27">
          <a:extLst>
            <a:ext uri="{FF2B5EF4-FFF2-40B4-BE49-F238E27FC236}">
              <a16:creationId xmlns:a16="http://schemas.microsoft.com/office/drawing/2014/main" id="{5D369004-FBF4-4214-84F0-E204F85EA4A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546600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212</xdr:row>
      <xdr:rowOff>28440</xdr:rowOff>
    </xdr:from>
    <xdr:to>
      <xdr:col>1</xdr:col>
      <xdr:colOff>189720</xdr:colOff>
      <xdr:row>213</xdr:row>
      <xdr:rowOff>28082</xdr:rowOff>
    </xdr:to>
    <xdr:pic>
      <xdr:nvPicPr>
        <xdr:cNvPr id="125" name="Picture 28">
          <a:extLst>
            <a:ext uri="{FF2B5EF4-FFF2-40B4-BE49-F238E27FC236}">
              <a16:creationId xmlns:a16="http://schemas.microsoft.com/office/drawing/2014/main" id="{69F79BD2-5361-496F-9240-59A68A57DE1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8000" y="45691290"/>
          <a:ext cx="189720" cy="19649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189720</xdr:colOff>
      <xdr:row>214</xdr:row>
      <xdr:rowOff>2589</xdr:rowOff>
    </xdr:to>
    <xdr:pic>
      <xdr:nvPicPr>
        <xdr:cNvPr id="126" name="Picture 29">
          <a:extLst>
            <a:ext uri="{FF2B5EF4-FFF2-40B4-BE49-F238E27FC236}">
              <a16:creationId xmlns:a16="http://schemas.microsoft.com/office/drawing/2014/main" id="{92FADFC1-FA97-4362-9814-1DFE85D44F4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58597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189720</xdr:colOff>
      <xdr:row>215</xdr:row>
      <xdr:rowOff>2591</xdr:rowOff>
    </xdr:to>
    <xdr:pic>
      <xdr:nvPicPr>
        <xdr:cNvPr id="127" name="Picture 30">
          <a:extLst>
            <a:ext uri="{FF2B5EF4-FFF2-40B4-BE49-F238E27FC236}">
              <a16:creationId xmlns:a16="http://schemas.microsoft.com/office/drawing/2014/main" id="{6578957A-5F83-4827-90AE-204063167C9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60565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223</xdr:row>
      <xdr:rowOff>0</xdr:rowOff>
    </xdr:from>
    <xdr:to>
      <xdr:col>0</xdr:col>
      <xdr:colOff>189720</xdr:colOff>
      <xdr:row>224</xdr:row>
      <xdr:rowOff>2591</xdr:rowOff>
    </xdr:to>
    <xdr:pic>
      <xdr:nvPicPr>
        <xdr:cNvPr id="128" name="Picture 31">
          <a:extLst>
            <a:ext uri="{FF2B5EF4-FFF2-40B4-BE49-F238E27FC236}">
              <a16:creationId xmlns:a16="http://schemas.microsoft.com/office/drawing/2014/main" id="{A51ACBE7-87FA-45B7-BBA6-39E8CDA07A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78282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189720</xdr:colOff>
      <xdr:row>231</xdr:row>
      <xdr:rowOff>186103</xdr:rowOff>
    </xdr:to>
    <xdr:pic>
      <xdr:nvPicPr>
        <xdr:cNvPr id="129" name="Picture 32">
          <a:extLst>
            <a:ext uri="{FF2B5EF4-FFF2-40B4-BE49-F238E27FC236}">
              <a16:creationId xmlns:a16="http://schemas.microsoft.com/office/drawing/2014/main" id="{40CAD4E9-95A7-4D14-AC88-FEF0E72393E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9403000"/>
          <a:ext cx="189720" cy="19626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189720</xdr:colOff>
      <xdr:row>241</xdr:row>
      <xdr:rowOff>175144</xdr:rowOff>
    </xdr:to>
    <xdr:pic>
      <xdr:nvPicPr>
        <xdr:cNvPr id="130" name="Picture 33">
          <a:extLst>
            <a:ext uri="{FF2B5EF4-FFF2-40B4-BE49-F238E27FC236}">
              <a16:creationId xmlns:a16="http://schemas.microsoft.com/office/drawing/2014/main" id="{9D6EAE69-32C6-4D14-AD05-223D5F7531F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51333400"/>
          <a:ext cx="189720" cy="18530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241</xdr:row>
      <xdr:rowOff>123840</xdr:rowOff>
    </xdr:from>
    <xdr:to>
      <xdr:col>1</xdr:col>
      <xdr:colOff>189720</xdr:colOff>
      <xdr:row>242</xdr:row>
      <xdr:rowOff>102526</xdr:rowOff>
    </xdr:to>
    <xdr:pic>
      <xdr:nvPicPr>
        <xdr:cNvPr id="131" name="Picture 34">
          <a:extLst>
            <a:ext uri="{FF2B5EF4-FFF2-40B4-BE49-F238E27FC236}">
              <a16:creationId xmlns:a16="http://schemas.microsoft.com/office/drawing/2014/main" id="{1AACB168-93A1-4034-9454-55B1224FECD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8000" y="51457240"/>
          <a:ext cx="189720" cy="18696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189720</xdr:colOff>
      <xdr:row>256</xdr:row>
      <xdr:rowOff>186104</xdr:rowOff>
    </xdr:to>
    <xdr:pic>
      <xdr:nvPicPr>
        <xdr:cNvPr id="132" name="Picture 35">
          <a:extLst>
            <a:ext uri="{FF2B5EF4-FFF2-40B4-BE49-F238E27FC236}">
              <a16:creationId xmlns:a16="http://schemas.microsoft.com/office/drawing/2014/main" id="{DA8AA5EF-BDE2-42CA-929B-614874A0473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4209950"/>
          <a:ext cx="189720" cy="19626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189720</xdr:colOff>
      <xdr:row>264</xdr:row>
      <xdr:rowOff>186106</xdr:rowOff>
    </xdr:to>
    <xdr:pic>
      <xdr:nvPicPr>
        <xdr:cNvPr id="133" name="Picture 36">
          <a:extLst>
            <a:ext uri="{FF2B5EF4-FFF2-40B4-BE49-F238E27FC236}">
              <a16:creationId xmlns:a16="http://schemas.microsoft.com/office/drawing/2014/main" id="{F24DD8F5-377A-45FD-9CC1-B1B6CDD6322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5746650"/>
          <a:ext cx="189720" cy="19626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189720</xdr:colOff>
      <xdr:row>265</xdr:row>
      <xdr:rowOff>175143</xdr:rowOff>
    </xdr:to>
    <xdr:pic>
      <xdr:nvPicPr>
        <xdr:cNvPr id="134" name="Picture 37">
          <a:extLst>
            <a:ext uri="{FF2B5EF4-FFF2-40B4-BE49-F238E27FC236}">
              <a16:creationId xmlns:a16="http://schemas.microsoft.com/office/drawing/2014/main" id="{266E3A60-9F4E-4E16-9776-FDFB0DB2359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55930800"/>
          <a:ext cx="189720" cy="18530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272</xdr:row>
      <xdr:rowOff>0</xdr:rowOff>
    </xdr:from>
    <xdr:to>
      <xdr:col>0</xdr:col>
      <xdr:colOff>189720</xdr:colOff>
      <xdr:row>272</xdr:row>
      <xdr:rowOff>186105</xdr:rowOff>
    </xdr:to>
    <xdr:pic>
      <xdr:nvPicPr>
        <xdr:cNvPr id="135" name="Picture 38">
          <a:extLst>
            <a:ext uri="{FF2B5EF4-FFF2-40B4-BE49-F238E27FC236}">
              <a16:creationId xmlns:a16="http://schemas.microsoft.com/office/drawing/2014/main" id="{4083791C-E3CB-46F7-8718-8FB3502BFB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7270650"/>
          <a:ext cx="189720" cy="19626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273</xdr:row>
      <xdr:rowOff>0</xdr:rowOff>
    </xdr:from>
    <xdr:to>
      <xdr:col>0</xdr:col>
      <xdr:colOff>189720</xdr:colOff>
      <xdr:row>273</xdr:row>
      <xdr:rowOff>186106</xdr:rowOff>
    </xdr:to>
    <xdr:pic>
      <xdr:nvPicPr>
        <xdr:cNvPr id="136" name="Picture 39">
          <a:extLst>
            <a:ext uri="{FF2B5EF4-FFF2-40B4-BE49-F238E27FC236}">
              <a16:creationId xmlns:a16="http://schemas.microsoft.com/office/drawing/2014/main" id="{2AEDAAA2-06C9-442F-B8CE-75432BC54C0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7454800"/>
          <a:ext cx="189720" cy="1962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284</xdr:row>
      <xdr:rowOff>0</xdr:rowOff>
    </xdr:from>
    <xdr:to>
      <xdr:col>0</xdr:col>
      <xdr:colOff>189720</xdr:colOff>
      <xdr:row>284</xdr:row>
      <xdr:rowOff>175142</xdr:rowOff>
    </xdr:to>
    <xdr:pic>
      <xdr:nvPicPr>
        <xdr:cNvPr id="137" name="Picture 40">
          <a:extLst>
            <a:ext uri="{FF2B5EF4-FFF2-40B4-BE49-F238E27FC236}">
              <a16:creationId xmlns:a16="http://schemas.microsoft.com/office/drawing/2014/main" id="{BF09224A-A6FC-4A03-B347-AB8BBC4172F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59582050"/>
          <a:ext cx="189720" cy="18530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288</xdr:row>
      <xdr:rowOff>0</xdr:rowOff>
    </xdr:from>
    <xdr:to>
      <xdr:col>0</xdr:col>
      <xdr:colOff>189720</xdr:colOff>
      <xdr:row>288</xdr:row>
      <xdr:rowOff>186106</xdr:rowOff>
    </xdr:to>
    <xdr:pic>
      <xdr:nvPicPr>
        <xdr:cNvPr id="138" name="Picture 41">
          <a:extLst>
            <a:ext uri="{FF2B5EF4-FFF2-40B4-BE49-F238E27FC236}">
              <a16:creationId xmlns:a16="http://schemas.microsoft.com/office/drawing/2014/main" id="{68AC2B6B-6668-4264-B7FF-B09A37953F8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0331350"/>
          <a:ext cx="189720" cy="19626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189720</xdr:colOff>
      <xdr:row>289</xdr:row>
      <xdr:rowOff>175141</xdr:rowOff>
    </xdr:to>
    <xdr:pic>
      <xdr:nvPicPr>
        <xdr:cNvPr id="139" name="Picture 42">
          <a:extLst>
            <a:ext uri="{FF2B5EF4-FFF2-40B4-BE49-F238E27FC236}">
              <a16:creationId xmlns:a16="http://schemas.microsoft.com/office/drawing/2014/main" id="{3D1B154A-9169-4905-A91C-0476CF10B81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0515500"/>
          <a:ext cx="189720" cy="18530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189720</xdr:colOff>
      <xdr:row>292</xdr:row>
      <xdr:rowOff>186103</xdr:rowOff>
    </xdr:to>
    <xdr:pic>
      <xdr:nvPicPr>
        <xdr:cNvPr id="140" name="Picture 43">
          <a:extLst>
            <a:ext uri="{FF2B5EF4-FFF2-40B4-BE49-F238E27FC236}">
              <a16:creationId xmlns:a16="http://schemas.microsoft.com/office/drawing/2014/main" id="{7D42DAA4-DEB8-417E-8B7E-F60C92D2342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1067950"/>
          <a:ext cx="189720" cy="19626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189720</xdr:colOff>
      <xdr:row>306</xdr:row>
      <xdr:rowOff>186105</xdr:rowOff>
    </xdr:to>
    <xdr:pic>
      <xdr:nvPicPr>
        <xdr:cNvPr id="141" name="Picture 44">
          <a:extLst>
            <a:ext uri="{FF2B5EF4-FFF2-40B4-BE49-F238E27FC236}">
              <a16:creationId xmlns:a16="http://schemas.microsoft.com/office/drawing/2014/main" id="{720A9349-E175-4FF4-9FE0-8D92DE3C67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3747650"/>
          <a:ext cx="189720" cy="19626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313</xdr:row>
      <xdr:rowOff>0</xdr:rowOff>
    </xdr:from>
    <xdr:to>
      <xdr:col>0</xdr:col>
      <xdr:colOff>189720</xdr:colOff>
      <xdr:row>313</xdr:row>
      <xdr:rowOff>189720</xdr:rowOff>
    </xdr:to>
    <xdr:pic>
      <xdr:nvPicPr>
        <xdr:cNvPr id="142" name="Picture 45">
          <a:extLst>
            <a:ext uri="{FF2B5EF4-FFF2-40B4-BE49-F238E27FC236}">
              <a16:creationId xmlns:a16="http://schemas.microsoft.com/office/drawing/2014/main" id="{1C962FE6-BBC0-4D29-B020-AEE81204683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508750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314</xdr:row>
      <xdr:rowOff>0</xdr:rowOff>
    </xdr:from>
    <xdr:to>
      <xdr:col>0</xdr:col>
      <xdr:colOff>189720</xdr:colOff>
      <xdr:row>315</xdr:row>
      <xdr:rowOff>2592</xdr:rowOff>
    </xdr:to>
    <xdr:pic>
      <xdr:nvPicPr>
        <xdr:cNvPr id="143" name="Picture 46">
          <a:extLst>
            <a:ext uri="{FF2B5EF4-FFF2-40B4-BE49-F238E27FC236}">
              <a16:creationId xmlns:a16="http://schemas.microsoft.com/office/drawing/2014/main" id="{E0322DB0-28C4-4C5D-ACBD-5B7EA695BE5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52843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322</xdr:row>
      <xdr:rowOff>0</xdr:rowOff>
    </xdr:from>
    <xdr:to>
      <xdr:col>0</xdr:col>
      <xdr:colOff>189720</xdr:colOff>
      <xdr:row>322</xdr:row>
      <xdr:rowOff>189720</xdr:rowOff>
    </xdr:to>
    <xdr:pic>
      <xdr:nvPicPr>
        <xdr:cNvPr id="144" name="Picture 47">
          <a:extLst>
            <a:ext uri="{FF2B5EF4-FFF2-40B4-BE49-F238E27FC236}">
              <a16:creationId xmlns:a16="http://schemas.microsoft.com/office/drawing/2014/main" id="{282E8FCA-FA32-421C-AB20-5A4530D237E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68591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323</xdr:row>
      <xdr:rowOff>0</xdr:rowOff>
    </xdr:from>
    <xdr:to>
      <xdr:col>0</xdr:col>
      <xdr:colOff>189720</xdr:colOff>
      <xdr:row>324</xdr:row>
      <xdr:rowOff>2590</xdr:rowOff>
    </xdr:to>
    <xdr:pic>
      <xdr:nvPicPr>
        <xdr:cNvPr id="145" name="Picture 48">
          <a:extLst>
            <a:ext uri="{FF2B5EF4-FFF2-40B4-BE49-F238E27FC236}">
              <a16:creationId xmlns:a16="http://schemas.microsoft.com/office/drawing/2014/main" id="{33BAA736-E20D-43CE-B0E3-61AB8427726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70560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331</xdr:row>
      <xdr:rowOff>0</xdr:rowOff>
    </xdr:from>
    <xdr:to>
      <xdr:col>0</xdr:col>
      <xdr:colOff>189720</xdr:colOff>
      <xdr:row>332</xdr:row>
      <xdr:rowOff>4494</xdr:rowOff>
    </xdr:to>
    <xdr:pic>
      <xdr:nvPicPr>
        <xdr:cNvPr id="146" name="Picture 49">
          <a:extLst>
            <a:ext uri="{FF2B5EF4-FFF2-40B4-BE49-F238E27FC236}">
              <a16:creationId xmlns:a16="http://schemas.microsoft.com/office/drawing/2014/main" id="{DF4C0124-656B-42E8-BE5E-E31F10BF912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8630800"/>
          <a:ext cx="189720" cy="2026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332</xdr:row>
      <xdr:rowOff>0</xdr:rowOff>
    </xdr:from>
    <xdr:to>
      <xdr:col>0</xdr:col>
      <xdr:colOff>189720</xdr:colOff>
      <xdr:row>332</xdr:row>
      <xdr:rowOff>189720</xdr:rowOff>
    </xdr:to>
    <xdr:pic>
      <xdr:nvPicPr>
        <xdr:cNvPr id="147" name="Picture 50">
          <a:extLst>
            <a:ext uri="{FF2B5EF4-FFF2-40B4-BE49-F238E27FC236}">
              <a16:creationId xmlns:a16="http://schemas.microsoft.com/office/drawing/2014/main" id="{A3891332-35F4-437E-8FD1-8D0968ED54A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882130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336</xdr:row>
      <xdr:rowOff>0</xdr:rowOff>
    </xdr:from>
    <xdr:to>
      <xdr:col>0</xdr:col>
      <xdr:colOff>189720</xdr:colOff>
      <xdr:row>337</xdr:row>
      <xdr:rowOff>2590</xdr:rowOff>
    </xdr:to>
    <xdr:pic>
      <xdr:nvPicPr>
        <xdr:cNvPr id="148" name="Picture 51">
          <a:extLst>
            <a:ext uri="{FF2B5EF4-FFF2-40B4-BE49-F238E27FC236}">
              <a16:creationId xmlns:a16="http://schemas.microsoft.com/office/drawing/2014/main" id="{384FFD9D-7C75-4252-A4E6-07D0BA522B7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96087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344</xdr:row>
      <xdr:rowOff>0</xdr:rowOff>
    </xdr:from>
    <xdr:to>
      <xdr:col>0</xdr:col>
      <xdr:colOff>189720</xdr:colOff>
      <xdr:row>344</xdr:row>
      <xdr:rowOff>189720</xdr:rowOff>
    </xdr:to>
    <xdr:pic>
      <xdr:nvPicPr>
        <xdr:cNvPr id="149" name="Picture 52">
          <a:extLst>
            <a:ext uri="{FF2B5EF4-FFF2-40B4-BE49-F238E27FC236}">
              <a16:creationId xmlns:a16="http://schemas.microsoft.com/office/drawing/2014/main" id="{96B4BCC7-8C0F-4E42-9C7C-CB1FE969C3E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7118350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345</xdr:row>
      <xdr:rowOff>0</xdr:rowOff>
    </xdr:from>
    <xdr:to>
      <xdr:col>0</xdr:col>
      <xdr:colOff>189720</xdr:colOff>
      <xdr:row>346</xdr:row>
      <xdr:rowOff>2593</xdr:rowOff>
    </xdr:to>
    <xdr:pic>
      <xdr:nvPicPr>
        <xdr:cNvPr id="150" name="Picture 53">
          <a:extLst>
            <a:ext uri="{FF2B5EF4-FFF2-40B4-BE49-F238E27FC236}">
              <a16:creationId xmlns:a16="http://schemas.microsoft.com/office/drawing/2014/main" id="{9818DD36-2F0B-4EF7-AE72-EBF9147FCC9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71380350"/>
          <a:ext cx="189720" cy="19944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370</xdr:row>
      <xdr:rowOff>0</xdr:rowOff>
    </xdr:from>
    <xdr:to>
      <xdr:col>0</xdr:col>
      <xdr:colOff>189720</xdr:colOff>
      <xdr:row>371</xdr:row>
      <xdr:rowOff>2588</xdr:rowOff>
    </xdr:to>
    <xdr:pic>
      <xdr:nvPicPr>
        <xdr:cNvPr id="151" name="Picture 54">
          <a:extLst>
            <a:ext uri="{FF2B5EF4-FFF2-40B4-BE49-F238E27FC236}">
              <a16:creationId xmlns:a16="http://schemas.microsoft.com/office/drawing/2014/main" id="{9E483E7C-F416-4677-8B0E-4509B925BFF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763016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377</xdr:row>
      <xdr:rowOff>0</xdr:rowOff>
    </xdr:from>
    <xdr:to>
      <xdr:col>0</xdr:col>
      <xdr:colOff>189720</xdr:colOff>
      <xdr:row>378</xdr:row>
      <xdr:rowOff>2590</xdr:rowOff>
    </xdr:to>
    <xdr:pic>
      <xdr:nvPicPr>
        <xdr:cNvPr id="152" name="Picture 55">
          <a:extLst>
            <a:ext uri="{FF2B5EF4-FFF2-40B4-BE49-F238E27FC236}">
              <a16:creationId xmlns:a16="http://schemas.microsoft.com/office/drawing/2014/main" id="{268D1EE2-5AC9-487D-A53C-E93E967EB78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776795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385</xdr:row>
      <xdr:rowOff>0</xdr:rowOff>
    </xdr:from>
    <xdr:to>
      <xdr:col>0</xdr:col>
      <xdr:colOff>189720</xdr:colOff>
      <xdr:row>385</xdr:row>
      <xdr:rowOff>189720</xdr:rowOff>
    </xdr:to>
    <xdr:pic>
      <xdr:nvPicPr>
        <xdr:cNvPr id="153" name="Picture 56">
          <a:extLst>
            <a:ext uri="{FF2B5EF4-FFF2-40B4-BE49-F238E27FC236}">
              <a16:creationId xmlns:a16="http://schemas.microsoft.com/office/drawing/2014/main" id="{BF58556E-52D7-4FB9-8D20-30364F6E563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792543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386</xdr:row>
      <xdr:rowOff>0</xdr:rowOff>
    </xdr:from>
    <xdr:to>
      <xdr:col>0</xdr:col>
      <xdr:colOff>189720</xdr:colOff>
      <xdr:row>387</xdr:row>
      <xdr:rowOff>2588</xdr:rowOff>
    </xdr:to>
    <xdr:pic>
      <xdr:nvPicPr>
        <xdr:cNvPr id="154" name="Picture 57">
          <a:extLst>
            <a:ext uri="{FF2B5EF4-FFF2-40B4-BE49-F238E27FC236}">
              <a16:creationId xmlns:a16="http://schemas.microsoft.com/office/drawing/2014/main" id="{2355D91C-0377-401E-950B-E2306701AD0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794512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397</xdr:row>
      <xdr:rowOff>0</xdr:rowOff>
    </xdr:from>
    <xdr:to>
      <xdr:col>0</xdr:col>
      <xdr:colOff>189720</xdr:colOff>
      <xdr:row>398</xdr:row>
      <xdr:rowOff>2593</xdr:rowOff>
    </xdr:to>
    <xdr:pic>
      <xdr:nvPicPr>
        <xdr:cNvPr id="155" name="Picture 58">
          <a:extLst>
            <a:ext uri="{FF2B5EF4-FFF2-40B4-BE49-F238E27FC236}">
              <a16:creationId xmlns:a16="http://schemas.microsoft.com/office/drawing/2014/main" id="{B10BDF94-E829-44D9-9C57-0D9A56CD096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1616550"/>
          <a:ext cx="189720" cy="19944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408</xdr:row>
      <xdr:rowOff>0</xdr:rowOff>
    </xdr:from>
    <xdr:to>
      <xdr:col>0</xdr:col>
      <xdr:colOff>189720</xdr:colOff>
      <xdr:row>409</xdr:row>
      <xdr:rowOff>2590</xdr:rowOff>
    </xdr:to>
    <xdr:pic>
      <xdr:nvPicPr>
        <xdr:cNvPr id="156" name="Picture 59">
          <a:extLst>
            <a:ext uri="{FF2B5EF4-FFF2-40B4-BE49-F238E27FC236}">
              <a16:creationId xmlns:a16="http://schemas.microsoft.com/office/drawing/2014/main" id="{A8A10C18-3988-43DF-A3F7-FBA398ECFB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37819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189720</xdr:colOff>
      <xdr:row>420</xdr:row>
      <xdr:rowOff>2589</xdr:rowOff>
    </xdr:to>
    <xdr:pic>
      <xdr:nvPicPr>
        <xdr:cNvPr id="157" name="Picture 60">
          <a:extLst>
            <a:ext uri="{FF2B5EF4-FFF2-40B4-BE49-F238E27FC236}">
              <a16:creationId xmlns:a16="http://schemas.microsoft.com/office/drawing/2014/main" id="{EF037ED5-E311-4B77-8B72-861FF45DEA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59472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430</xdr:row>
      <xdr:rowOff>0</xdr:rowOff>
    </xdr:from>
    <xdr:to>
      <xdr:col>0</xdr:col>
      <xdr:colOff>189720</xdr:colOff>
      <xdr:row>431</xdr:row>
      <xdr:rowOff>2591</xdr:rowOff>
    </xdr:to>
    <xdr:pic>
      <xdr:nvPicPr>
        <xdr:cNvPr id="158" name="Picture 61">
          <a:extLst>
            <a:ext uri="{FF2B5EF4-FFF2-40B4-BE49-F238E27FC236}">
              <a16:creationId xmlns:a16="http://schemas.microsoft.com/office/drawing/2014/main" id="{F787B048-C9B1-4DFA-AF3A-F250DC6F153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81126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437</xdr:row>
      <xdr:rowOff>0</xdr:rowOff>
    </xdr:from>
    <xdr:to>
      <xdr:col>0</xdr:col>
      <xdr:colOff>189720</xdr:colOff>
      <xdr:row>438</xdr:row>
      <xdr:rowOff>2591</xdr:rowOff>
    </xdr:to>
    <xdr:pic>
      <xdr:nvPicPr>
        <xdr:cNvPr id="159" name="Picture 62">
          <a:extLst>
            <a:ext uri="{FF2B5EF4-FFF2-40B4-BE49-F238E27FC236}">
              <a16:creationId xmlns:a16="http://schemas.microsoft.com/office/drawing/2014/main" id="{B470DFBD-871D-40E1-B18A-F3A6D33D95C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94905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447</xdr:row>
      <xdr:rowOff>0</xdr:rowOff>
    </xdr:from>
    <xdr:to>
      <xdr:col>0</xdr:col>
      <xdr:colOff>189720</xdr:colOff>
      <xdr:row>448</xdr:row>
      <xdr:rowOff>2589</xdr:rowOff>
    </xdr:to>
    <xdr:pic>
      <xdr:nvPicPr>
        <xdr:cNvPr id="160" name="Picture 63">
          <a:extLst>
            <a:ext uri="{FF2B5EF4-FFF2-40B4-BE49-F238E27FC236}">
              <a16:creationId xmlns:a16="http://schemas.microsoft.com/office/drawing/2014/main" id="{537436F6-F9E4-4EDD-91DB-D08F572B9B1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14590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456</xdr:row>
      <xdr:rowOff>0</xdr:rowOff>
    </xdr:from>
    <xdr:to>
      <xdr:col>0</xdr:col>
      <xdr:colOff>189720</xdr:colOff>
      <xdr:row>457</xdr:row>
      <xdr:rowOff>4495</xdr:rowOff>
    </xdr:to>
    <xdr:pic>
      <xdr:nvPicPr>
        <xdr:cNvPr id="161" name="Picture 64">
          <a:extLst>
            <a:ext uri="{FF2B5EF4-FFF2-40B4-BE49-F238E27FC236}">
              <a16:creationId xmlns:a16="http://schemas.microsoft.com/office/drawing/2014/main" id="{C4294193-385E-4712-873A-F6A8C2540E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3230700"/>
          <a:ext cx="189720" cy="2026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463</xdr:row>
      <xdr:rowOff>0</xdr:rowOff>
    </xdr:from>
    <xdr:to>
      <xdr:col>0</xdr:col>
      <xdr:colOff>189720</xdr:colOff>
      <xdr:row>463</xdr:row>
      <xdr:rowOff>189720</xdr:rowOff>
    </xdr:to>
    <xdr:pic>
      <xdr:nvPicPr>
        <xdr:cNvPr id="162" name="Picture 65">
          <a:extLst>
            <a:ext uri="{FF2B5EF4-FFF2-40B4-BE49-F238E27FC236}">
              <a16:creationId xmlns:a16="http://schemas.microsoft.com/office/drawing/2014/main" id="{29E46619-5153-4A40-B4E5-A411008671B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946975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464</xdr:row>
      <xdr:rowOff>0</xdr:rowOff>
    </xdr:from>
    <xdr:to>
      <xdr:col>0</xdr:col>
      <xdr:colOff>189720</xdr:colOff>
      <xdr:row>465</xdr:row>
      <xdr:rowOff>2591</xdr:rowOff>
    </xdr:to>
    <xdr:pic>
      <xdr:nvPicPr>
        <xdr:cNvPr id="163" name="Picture 66">
          <a:extLst>
            <a:ext uri="{FF2B5EF4-FFF2-40B4-BE49-F238E27FC236}">
              <a16:creationId xmlns:a16="http://schemas.microsoft.com/office/drawing/2014/main" id="{C00FF5D4-CA37-4E02-909D-F35BD96D523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489440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474</xdr:row>
      <xdr:rowOff>0</xdr:rowOff>
    </xdr:from>
    <xdr:to>
      <xdr:col>0</xdr:col>
      <xdr:colOff>189720</xdr:colOff>
      <xdr:row>475</xdr:row>
      <xdr:rowOff>2591</xdr:rowOff>
    </xdr:to>
    <xdr:pic>
      <xdr:nvPicPr>
        <xdr:cNvPr id="164" name="Picture 67">
          <a:extLst>
            <a:ext uri="{FF2B5EF4-FFF2-40B4-BE49-F238E27FC236}">
              <a16:creationId xmlns:a16="http://schemas.microsoft.com/office/drawing/2014/main" id="{48AEACA3-D03A-44CD-8498-DF1144CA2A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6862900"/>
          <a:ext cx="189720" cy="19944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490</xdr:row>
      <xdr:rowOff>0</xdr:rowOff>
    </xdr:from>
    <xdr:to>
      <xdr:col>0</xdr:col>
      <xdr:colOff>189720</xdr:colOff>
      <xdr:row>491</xdr:row>
      <xdr:rowOff>2592</xdr:rowOff>
    </xdr:to>
    <xdr:pic>
      <xdr:nvPicPr>
        <xdr:cNvPr id="165" name="Picture 68">
          <a:extLst>
            <a:ext uri="{FF2B5EF4-FFF2-40B4-BE49-F238E27FC236}">
              <a16:creationId xmlns:a16="http://schemas.microsoft.com/office/drawing/2014/main" id="{60D64D13-CDF4-4946-BE28-E5F3CB1AC34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0012500"/>
          <a:ext cx="189720" cy="19944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498</xdr:row>
      <xdr:rowOff>0</xdr:rowOff>
    </xdr:from>
    <xdr:to>
      <xdr:col>0</xdr:col>
      <xdr:colOff>189720</xdr:colOff>
      <xdr:row>498</xdr:row>
      <xdr:rowOff>189720</xdr:rowOff>
    </xdr:to>
    <xdr:pic>
      <xdr:nvPicPr>
        <xdr:cNvPr id="166" name="Picture 69">
          <a:extLst>
            <a:ext uri="{FF2B5EF4-FFF2-40B4-BE49-F238E27FC236}">
              <a16:creationId xmlns:a16="http://schemas.microsoft.com/office/drawing/2014/main" id="{0A1C3B83-84D6-40C5-9EE8-9492AE0E730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0158730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189720</xdr:colOff>
      <xdr:row>500</xdr:row>
      <xdr:rowOff>2592</xdr:rowOff>
    </xdr:to>
    <xdr:pic>
      <xdr:nvPicPr>
        <xdr:cNvPr id="167" name="Picture 70">
          <a:extLst>
            <a:ext uri="{FF2B5EF4-FFF2-40B4-BE49-F238E27FC236}">
              <a16:creationId xmlns:a16="http://schemas.microsoft.com/office/drawing/2014/main" id="{62DDE3F6-54BA-417B-9D84-9838639AD4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17841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509</xdr:row>
      <xdr:rowOff>0</xdr:rowOff>
    </xdr:from>
    <xdr:to>
      <xdr:col>0</xdr:col>
      <xdr:colOff>189720</xdr:colOff>
      <xdr:row>510</xdr:row>
      <xdr:rowOff>2590</xdr:rowOff>
    </xdr:to>
    <xdr:pic>
      <xdr:nvPicPr>
        <xdr:cNvPr id="168" name="Picture 71">
          <a:extLst>
            <a:ext uri="{FF2B5EF4-FFF2-40B4-BE49-F238E27FC236}">
              <a16:creationId xmlns:a16="http://schemas.microsoft.com/office/drawing/2014/main" id="{E2EF5AC0-784A-4D50-8948-2E4E19E7D21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37526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1790640</xdr:colOff>
      <xdr:row>509</xdr:row>
      <xdr:rowOff>171360</xdr:rowOff>
    </xdr:from>
    <xdr:to>
      <xdr:col>1</xdr:col>
      <xdr:colOff>1980360</xdr:colOff>
      <xdr:row>510</xdr:row>
      <xdr:rowOff>164290</xdr:rowOff>
    </xdr:to>
    <xdr:pic>
      <xdr:nvPicPr>
        <xdr:cNvPr id="169" name="Picture 72">
          <a:extLst>
            <a:ext uri="{FF2B5EF4-FFF2-40B4-BE49-F238E27FC236}">
              <a16:creationId xmlns:a16="http://schemas.microsoft.com/office/drawing/2014/main" id="{78BAA182-8B07-4BA0-B79D-715CF4FF103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3924010"/>
          <a:ext cx="189720" cy="1897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526</xdr:row>
      <xdr:rowOff>0</xdr:rowOff>
    </xdr:from>
    <xdr:to>
      <xdr:col>0</xdr:col>
      <xdr:colOff>189720</xdr:colOff>
      <xdr:row>527</xdr:row>
      <xdr:rowOff>2589</xdr:rowOff>
    </xdr:to>
    <xdr:pic>
      <xdr:nvPicPr>
        <xdr:cNvPr id="170" name="Picture 73">
          <a:extLst>
            <a:ext uri="{FF2B5EF4-FFF2-40B4-BE49-F238E27FC236}">
              <a16:creationId xmlns:a16="http://schemas.microsoft.com/office/drawing/2014/main" id="{58FCAD53-14B3-4869-B030-01BCE621B55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70991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543</xdr:row>
      <xdr:rowOff>0</xdr:rowOff>
    </xdr:from>
    <xdr:to>
      <xdr:col>0</xdr:col>
      <xdr:colOff>189720</xdr:colOff>
      <xdr:row>544</xdr:row>
      <xdr:rowOff>2588</xdr:rowOff>
    </xdr:to>
    <xdr:pic>
      <xdr:nvPicPr>
        <xdr:cNvPr id="171" name="Picture 74">
          <a:extLst>
            <a:ext uri="{FF2B5EF4-FFF2-40B4-BE49-F238E27FC236}">
              <a16:creationId xmlns:a16="http://schemas.microsoft.com/office/drawing/2014/main" id="{9496D46C-CB8F-4B31-ADC7-9AB1A86284A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04455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554</xdr:row>
      <xdr:rowOff>0</xdr:rowOff>
    </xdr:from>
    <xdr:to>
      <xdr:col>0</xdr:col>
      <xdr:colOff>189720</xdr:colOff>
      <xdr:row>555</xdr:row>
      <xdr:rowOff>2591</xdr:rowOff>
    </xdr:to>
    <xdr:pic>
      <xdr:nvPicPr>
        <xdr:cNvPr id="172" name="Picture 75">
          <a:extLst>
            <a:ext uri="{FF2B5EF4-FFF2-40B4-BE49-F238E27FC236}">
              <a16:creationId xmlns:a16="http://schemas.microsoft.com/office/drawing/2014/main" id="{BF353D30-00E5-4A99-B934-03A24BB1F2A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26109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563</xdr:row>
      <xdr:rowOff>0</xdr:rowOff>
    </xdr:from>
    <xdr:to>
      <xdr:col>0</xdr:col>
      <xdr:colOff>189720</xdr:colOff>
      <xdr:row>564</xdr:row>
      <xdr:rowOff>2590</xdr:rowOff>
    </xdr:to>
    <xdr:pic>
      <xdr:nvPicPr>
        <xdr:cNvPr id="173" name="Picture 76">
          <a:extLst>
            <a:ext uri="{FF2B5EF4-FFF2-40B4-BE49-F238E27FC236}">
              <a16:creationId xmlns:a16="http://schemas.microsoft.com/office/drawing/2014/main" id="{02D253EB-F32A-4160-832A-148A1C98B87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43825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572</xdr:row>
      <xdr:rowOff>0</xdr:rowOff>
    </xdr:from>
    <xdr:to>
      <xdr:col>0</xdr:col>
      <xdr:colOff>189720</xdr:colOff>
      <xdr:row>573</xdr:row>
      <xdr:rowOff>2590</xdr:rowOff>
    </xdr:to>
    <xdr:pic>
      <xdr:nvPicPr>
        <xdr:cNvPr id="174" name="Picture 77">
          <a:extLst>
            <a:ext uri="{FF2B5EF4-FFF2-40B4-BE49-F238E27FC236}">
              <a16:creationId xmlns:a16="http://schemas.microsoft.com/office/drawing/2014/main" id="{FDD133A0-4725-4D7F-BE5F-2356EA5E59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615420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573</xdr:row>
      <xdr:rowOff>0</xdr:rowOff>
    </xdr:from>
    <xdr:to>
      <xdr:col>0</xdr:col>
      <xdr:colOff>189720</xdr:colOff>
      <xdr:row>573</xdr:row>
      <xdr:rowOff>189720</xdr:rowOff>
    </xdr:to>
    <xdr:pic>
      <xdr:nvPicPr>
        <xdr:cNvPr id="175" name="Picture 78">
          <a:extLst>
            <a:ext uri="{FF2B5EF4-FFF2-40B4-BE49-F238E27FC236}">
              <a16:creationId xmlns:a16="http://schemas.microsoft.com/office/drawing/2014/main" id="{C7A03EA7-B658-43FB-93A6-61502543834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163510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577</xdr:row>
      <xdr:rowOff>0</xdr:rowOff>
    </xdr:from>
    <xdr:to>
      <xdr:col>0</xdr:col>
      <xdr:colOff>189720</xdr:colOff>
      <xdr:row>578</xdr:row>
      <xdr:rowOff>2590</xdr:rowOff>
    </xdr:to>
    <xdr:pic>
      <xdr:nvPicPr>
        <xdr:cNvPr id="176" name="Picture 79">
          <a:extLst>
            <a:ext uri="{FF2B5EF4-FFF2-40B4-BE49-F238E27FC236}">
              <a16:creationId xmlns:a16="http://schemas.microsoft.com/office/drawing/2014/main" id="{9CDDE1D1-124C-4E4E-9C49-2747E00CDDB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71384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585</xdr:row>
      <xdr:rowOff>0</xdr:rowOff>
    </xdr:from>
    <xdr:to>
      <xdr:col>0</xdr:col>
      <xdr:colOff>189720</xdr:colOff>
      <xdr:row>586</xdr:row>
      <xdr:rowOff>2587</xdr:rowOff>
    </xdr:to>
    <xdr:pic>
      <xdr:nvPicPr>
        <xdr:cNvPr id="177" name="Picture 80">
          <a:extLst>
            <a:ext uri="{FF2B5EF4-FFF2-40B4-BE49-F238E27FC236}">
              <a16:creationId xmlns:a16="http://schemas.microsoft.com/office/drawing/2014/main" id="{94A0D08F-D1E2-4532-BEB6-A550EF93A28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871325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607</xdr:row>
      <xdr:rowOff>0</xdr:rowOff>
    </xdr:from>
    <xdr:to>
      <xdr:col>0</xdr:col>
      <xdr:colOff>189720</xdr:colOff>
      <xdr:row>608</xdr:row>
      <xdr:rowOff>2591</xdr:rowOff>
    </xdr:to>
    <xdr:pic>
      <xdr:nvPicPr>
        <xdr:cNvPr id="178" name="Picture 81">
          <a:extLst>
            <a:ext uri="{FF2B5EF4-FFF2-40B4-BE49-F238E27FC236}">
              <a16:creationId xmlns:a16="http://schemas.microsoft.com/office/drawing/2014/main" id="{5EAD58AD-927B-47B5-A11F-2AB0A657557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30439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615</xdr:row>
      <xdr:rowOff>0</xdr:rowOff>
    </xdr:from>
    <xdr:to>
      <xdr:col>0</xdr:col>
      <xdr:colOff>189720</xdr:colOff>
      <xdr:row>616</xdr:row>
      <xdr:rowOff>2589</xdr:rowOff>
    </xdr:to>
    <xdr:pic>
      <xdr:nvPicPr>
        <xdr:cNvPr id="179" name="Picture 82">
          <a:extLst>
            <a:ext uri="{FF2B5EF4-FFF2-40B4-BE49-F238E27FC236}">
              <a16:creationId xmlns:a16="http://schemas.microsoft.com/office/drawing/2014/main" id="{F06959F2-B2A6-40E2-B155-51FDD289756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46187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626</xdr:row>
      <xdr:rowOff>0</xdr:rowOff>
    </xdr:from>
    <xdr:to>
      <xdr:col>0</xdr:col>
      <xdr:colOff>189720</xdr:colOff>
      <xdr:row>627</xdr:row>
      <xdr:rowOff>2591</xdr:rowOff>
    </xdr:to>
    <xdr:pic>
      <xdr:nvPicPr>
        <xdr:cNvPr id="180" name="Picture 83">
          <a:extLst>
            <a:ext uri="{FF2B5EF4-FFF2-40B4-BE49-F238E27FC236}">
              <a16:creationId xmlns:a16="http://schemas.microsoft.com/office/drawing/2014/main" id="{59608CCF-6D67-4E82-9069-81C98FEA16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678410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637</xdr:row>
      <xdr:rowOff>0</xdr:rowOff>
    </xdr:from>
    <xdr:to>
      <xdr:col>0</xdr:col>
      <xdr:colOff>189720</xdr:colOff>
      <xdr:row>638</xdr:row>
      <xdr:rowOff>2590</xdr:rowOff>
    </xdr:to>
    <xdr:pic>
      <xdr:nvPicPr>
        <xdr:cNvPr id="181" name="Picture 84">
          <a:extLst>
            <a:ext uri="{FF2B5EF4-FFF2-40B4-BE49-F238E27FC236}">
              <a16:creationId xmlns:a16="http://schemas.microsoft.com/office/drawing/2014/main" id="{D880509B-975A-4BF9-B327-6E1B538D6DB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89494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648</xdr:row>
      <xdr:rowOff>0</xdr:rowOff>
    </xdr:from>
    <xdr:to>
      <xdr:col>0</xdr:col>
      <xdr:colOff>189720</xdr:colOff>
      <xdr:row>649</xdr:row>
      <xdr:rowOff>2589</xdr:rowOff>
    </xdr:to>
    <xdr:pic>
      <xdr:nvPicPr>
        <xdr:cNvPr id="182" name="Picture 85">
          <a:extLst>
            <a:ext uri="{FF2B5EF4-FFF2-40B4-BE49-F238E27FC236}">
              <a16:creationId xmlns:a16="http://schemas.microsoft.com/office/drawing/2014/main" id="{E2CCB403-0600-44BF-90DD-F4984763802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111480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659</xdr:row>
      <xdr:rowOff>0</xdr:rowOff>
    </xdr:from>
    <xdr:to>
      <xdr:col>0</xdr:col>
      <xdr:colOff>189720</xdr:colOff>
      <xdr:row>660</xdr:row>
      <xdr:rowOff>2590</xdr:rowOff>
    </xdr:to>
    <xdr:pic>
      <xdr:nvPicPr>
        <xdr:cNvPr id="183" name="Picture 86">
          <a:extLst>
            <a:ext uri="{FF2B5EF4-FFF2-40B4-BE49-F238E27FC236}">
              <a16:creationId xmlns:a16="http://schemas.microsoft.com/office/drawing/2014/main" id="{2384D269-5717-429B-AB4B-4746990123F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32801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9360</xdr:rowOff>
    </xdr:from>
    <xdr:to>
      <xdr:col>6</xdr:col>
      <xdr:colOff>122400</xdr:colOff>
      <xdr:row>148</xdr:row>
      <xdr:rowOff>2289</xdr:rowOff>
    </xdr:to>
    <xdr:pic>
      <xdr:nvPicPr>
        <xdr:cNvPr id="184" name="Picture 19">
          <a:extLst>
            <a:ext uri="{FF2B5EF4-FFF2-40B4-BE49-F238E27FC236}">
              <a16:creationId xmlns:a16="http://schemas.microsoft.com/office/drawing/2014/main" id="{CD28C294-2EA4-4270-8E5C-FCA09EC3BEA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979400" y="32876960"/>
          <a:ext cx="122400" cy="18977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0</xdr:colOff>
      <xdr:row>193</xdr:row>
      <xdr:rowOff>0</xdr:rowOff>
    </xdr:from>
    <xdr:to>
      <xdr:col>7</xdr:col>
      <xdr:colOff>80820</xdr:colOff>
      <xdr:row>193</xdr:row>
      <xdr:rowOff>63500</xdr:rowOff>
    </xdr:to>
    <xdr:pic>
      <xdr:nvPicPr>
        <xdr:cNvPr id="185" name="Picture 25">
          <a:extLst>
            <a:ext uri="{FF2B5EF4-FFF2-40B4-BE49-F238E27FC236}">
              <a16:creationId xmlns:a16="http://schemas.microsoft.com/office/drawing/2014/main" id="{A08BEA18-C3EE-4F4D-9C30-DE205417983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flipV="1">
          <a:off x="12979400" y="41922700"/>
          <a:ext cx="1104900" cy="635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31750</xdr:colOff>
      <xdr:row>345</xdr:row>
      <xdr:rowOff>10583</xdr:rowOff>
    </xdr:from>
    <xdr:to>
      <xdr:col>0</xdr:col>
      <xdr:colOff>154150</xdr:colOff>
      <xdr:row>346</xdr:row>
      <xdr:rowOff>8943</xdr:rowOff>
    </xdr:to>
    <xdr:pic>
      <xdr:nvPicPr>
        <xdr:cNvPr id="186" name="Picture 53">
          <a:extLst>
            <a:ext uri="{FF2B5EF4-FFF2-40B4-BE49-F238E27FC236}">
              <a16:creationId xmlns:a16="http://schemas.microsoft.com/office/drawing/2014/main" id="{4B0D354B-6A74-4AA4-8359-18BEF809D94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750" y="71390933"/>
          <a:ext cx="122400" cy="19520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526</xdr:row>
      <xdr:rowOff>0</xdr:rowOff>
    </xdr:from>
    <xdr:to>
      <xdr:col>0</xdr:col>
      <xdr:colOff>122400</xdr:colOff>
      <xdr:row>527</xdr:row>
      <xdr:rowOff>2589</xdr:rowOff>
    </xdr:to>
    <xdr:pic>
      <xdr:nvPicPr>
        <xdr:cNvPr id="187" name="Picture 73">
          <a:extLst>
            <a:ext uri="{FF2B5EF4-FFF2-40B4-BE49-F238E27FC236}">
              <a16:creationId xmlns:a16="http://schemas.microsoft.com/office/drawing/2014/main" id="{B51882CA-79ED-4B7B-9308-A57C9BE6B3D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7099100"/>
          <a:ext cx="12240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60</xdr:row>
      <xdr:rowOff>114300</xdr:rowOff>
    </xdr:from>
    <xdr:to>
      <xdr:col>1</xdr:col>
      <xdr:colOff>122400</xdr:colOff>
      <xdr:row>61</xdr:row>
      <xdr:rowOff>114300</xdr:rowOff>
    </xdr:to>
    <xdr:pic>
      <xdr:nvPicPr>
        <xdr:cNvPr id="188" name="Picture 8">
          <a:extLst>
            <a:ext uri="{FF2B5EF4-FFF2-40B4-BE49-F238E27FC236}">
              <a16:creationId xmlns:a16="http://schemas.microsoft.com/office/drawing/2014/main" id="{20EB8E9E-4CCF-42AF-A8E1-7E25EBDB255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8000" y="12509500"/>
          <a:ext cx="122400" cy="1968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659</xdr:row>
      <xdr:rowOff>0</xdr:rowOff>
    </xdr:from>
    <xdr:to>
      <xdr:col>0</xdr:col>
      <xdr:colOff>189720</xdr:colOff>
      <xdr:row>660</xdr:row>
      <xdr:rowOff>2590</xdr:rowOff>
    </xdr:to>
    <xdr:pic>
      <xdr:nvPicPr>
        <xdr:cNvPr id="189" name="Picture 86">
          <a:extLst>
            <a:ext uri="{FF2B5EF4-FFF2-40B4-BE49-F238E27FC236}">
              <a16:creationId xmlns:a16="http://schemas.microsoft.com/office/drawing/2014/main" id="{BF4B0204-28D7-4790-B919-0A8D63D5188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32801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0</xdr:col>
      <xdr:colOff>0</xdr:colOff>
      <xdr:row>670</xdr:row>
      <xdr:rowOff>0</xdr:rowOff>
    </xdr:from>
    <xdr:ext cx="189720" cy="202615"/>
    <xdr:pic>
      <xdr:nvPicPr>
        <xdr:cNvPr id="190" name="Picture 86">
          <a:extLst>
            <a:ext uri="{FF2B5EF4-FFF2-40B4-BE49-F238E27FC236}">
              <a16:creationId xmlns:a16="http://schemas.microsoft.com/office/drawing/2014/main" id="{F8B1638B-5074-4A8A-A3BC-2D0A399FEC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5445500"/>
          <a:ext cx="189720" cy="20261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0</xdr:colOff>
      <xdr:row>265</xdr:row>
      <xdr:rowOff>123840</xdr:rowOff>
    </xdr:from>
    <xdr:ext cx="189720" cy="193315"/>
    <xdr:pic>
      <xdr:nvPicPr>
        <xdr:cNvPr id="191" name="Picture 34">
          <a:extLst>
            <a:ext uri="{FF2B5EF4-FFF2-40B4-BE49-F238E27FC236}">
              <a16:creationId xmlns:a16="http://schemas.microsoft.com/office/drawing/2014/main" id="{50A2BCF7-3E0F-4FD0-BF4F-F8C7859ABF6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8000" y="56054640"/>
          <a:ext cx="189720" cy="19331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512</xdr:row>
      <xdr:rowOff>171360</xdr:rowOff>
    </xdr:from>
    <xdr:ext cx="189720" cy="192955"/>
    <xdr:pic>
      <xdr:nvPicPr>
        <xdr:cNvPr id="192" name="Picture 72">
          <a:extLst>
            <a:ext uri="{FF2B5EF4-FFF2-40B4-BE49-F238E27FC236}">
              <a16:creationId xmlns:a16="http://schemas.microsoft.com/office/drawing/2014/main" id="{70A0C6CF-E839-4102-A9C9-1EB57B0157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45145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513</xdr:row>
      <xdr:rowOff>171360</xdr:rowOff>
    </xdr:from>
    <xdr:ext cx="189720" cy="192955"/>
    <xdr:pic>
      <xdr:nvPicPr>
        <xdr:cNvPr id="193" name="Picture 72">
          <a:extLst>
            <a:ext uri="{FF2B5EF4-FFF2-40B4-BE49-F238E27FC236}">
              <a16:creationId xmlns:a16="http://schemas.microsoft.com/office/drawing/2014/main" id="{411F043F-DE07-458E-BC54-3F8EF6435F4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47114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514</xdr:row>
      <xdr:rowOff>171360</xdr:rowOff>
    </xdr:from>
    <xdr:ext cx="189720" cy="192955"/>
    <xdr:pic>
      <xdr:nvPicPr>
        <xdr:cNvPr id="194" name="Picture 72">
          <a:extLst>
            <a:ext uri="{FF2B5EF4-FFF2-40B4-BE49-F238E27FC236}">
              <a16:creationId xmlns:a16="http://schemas.microsoft.com/office/drawing/2014/main" id="{0F7B3C51-F72F-4491-8B48-5CE898577D1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49082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514</xdr:row>
      <xdr:rowOff>171360</xdr:rowOff>
    </xdr:from>
    <xdr:ext cx="189720" cy="192955"/>
    <xdr:pic>
      <xdr:nvPicPr>
        <xdr:cNvPr id="195" name="Picture 72">
          <a:extLst>
            <a:ext uri="{FF2B5EF4-FFF2-40B4-BE49-F238E27FC236}">
              <a16:creationId xmlns:a16="http://schemas.microsoft.com/office/drawing/2014/main" id="{096324BD-4988-4C03-BCC3-20FA954E1F4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49082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515</xdr:row>
      <xdr:rowOff>171360</xdr:rowOff>
    </xdr:from>
    <xdr:ext cx="189720" cy="192955"/>
    <xdr:pic>
      <xdr:nvPicPr>
        <xdr:cNvPr id="196" name="Picture 72">
          <a:extLst>
            <a:ext uri="{FF2B5EF4-FFF2-40B4-BE49-F238E27FC236}">
              <a16:creationId xmlns:a16="http://schemas.microsoft.com/office/drawing/2014/main" id="{6E4A6777-A572-477D-9FC4-754CBD01872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1051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515</xdr:row>
      <xdr:rowOff>171360</xdr:rowOff>
    </xdr:from>
    <xdr:ext cx="189720" cy="192955"/>
    <xdr:pic>
      <xdr:nvPicPr>
        <xdr:cNvPr id="197" name="Picture 72">
          <a:extLst>
            <a:ext uri="{FF2B5EF4-FFF2-40B4-BE49-F238E27FC236}">
              <a16:creationId xmlns:a16="http://schemas.microsoft.com/office/drawing/2014/main" id="{AA7D8BFC-243E-4C31-B9B2-737AC62634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1051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516</xdr:row>
      <xdr:rowOff>171360</xdr:rowOff>
    </xdr:from>
    <xdr:ext cx="189720" cy="192955"/>
    <xdr:pic>
      <xdr:nvPicPr>
        <xdr:cNvPr id="198" name="Picture 72">
          <a:extLst>
            <a:ext uri="{FF2B5EF4-FFF2-40B4-BE49-F238E27FC236}">
              <a16:creationId xmlns:a16="http://schemas.microsoft.com/office/drawing/2014/main" id="{4B689E83-CB0C-4BE3-897E-E760F5DBD02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3019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516</xdr:row>
      <xdr:rowOff>171360</xdr:rowOff>
    </xdr:from>
    <xdr:ext cx="189720" cy="192955"/>
    <xdr:pic>
      <xdr:nvPicPr>
        <xdr:cNvPr id="199" name="Picture 72">
          <a:extLst>
            <a:ext uri="{FF2B5EF4-FFF2-40B4-BE49-F238E27FC236}">
              <a16:creationId xmlns:a16="http://schemas.microsoft.com/office/drawing/2014/main" id="{816241A6-653F-4DCE-9713-D1445FB6D36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3019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517</xdr:row>
      <xdr:rowOff>0</xdr:rowOff>
    </xdr:from>
    <xdr:ext cx="189720" cy="192955"/>
    <xdr:pic>
      <xdr:nvPicPr>
        <xdr:cNvPr id="200" name="Picture 72">
          <a:extLst>
            <a:ext uri="{FF2B5EF4-FFF2-40B4-BE49-F238E27FC236}">
              <a16:creationId xmlns:a16="http://schemas.microsoft.com/office/drawing/2014/main" id="{17965D98-2376-4B9B-B314-D98AC01D81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3274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517</xdr:row>
      <xdr:rowOff>0</xdr:rowOff>
    </xdr:from>
    <xdr:ext cx="189720" cy="192955"/>
    <xdr:pic>
      <xdr:nvPicPr>
        <xdr:cNvPr id="201" name="Picture 72">
          <a:extLst>
            <a:ext uri="{FF2B5EF4-FFF2-40B4-BE49-F238E27FC236}">
              <a16:creationId xmlns:a16="http://schemas.microsoft.com/office/drawing/2014/main" id="{2FB3ED7B-7CEA-41A1-8978-7F263144B6A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3274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517</xdr:row>
      <xdr:rowOff>0</xdr:rowOff>
    </xdr:from>
    <xdr:ext cx="189720" cy="192955"/>
    <xdr:pic>
      <xdr:nvPicPr>
        <xdr:cNvPr id="202" name="Picture 72">
          <a:extLst>
            <a:ext uri="{FF2B5EF4-FFF2-40B4-BE49-F238E27FC236}">
              <a16:creationId xmlns:a16="http://schemas.microsoft.com/office/drawing/2014/main" id="{9BA582A1-0258-4880-ACF3-86B5F58954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3274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580</xdr:row>
      <xdr:rowOff>171360</xdr:rowOff>
    </xdr:from>
    <xdr:ext cx="189720" cy="191713"/>
    <xdr:pic>
      <xdr:nvPicPr>
        <xdr:cNvPr id="203" name="Picture 72">
          <a:extLst>
            <a:ext uri="{FF2B5EF4-FFF2-40B4-BE49-F238E27FC236}">
              <a16:creationId xmlns:a16="http://schemas.microsoft.com/office/drawing/2014/main" id="{0D1BE1D5-60DF-4352-BB35-FB728BBC4CC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7900360"/>
          <a:ext cx="189720" cy="191713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581</xdr:row>
      <xdr:rowOff>171360</xdr:rowOff>
    </xdr:from>
    <xdr:ext cx="189720" cy="192955"/>
    <xdr:pic>
      <xdr:nvPicPr>
        <xdr:cNvPr id="204" name="Picture 72">
          <a:extLst>
            <a:ext uri="{FF2B5EF4-FFF2-40B4-BE49-F238E27FC236}">
              <a16:creationId xmlns:a16="http://schemas.microsoft.com/office/drawing/2014/main" id="{88B799B7-AD98-4CDA-86A6-B740D92A478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0972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582</xdr:row>
      <xdr:rowOff>171360</xdr:rowOff>
    </xdr:from>
    <xdr:ext cx="189720" cy="192955"/>
    <xdr:pic>
      <xdr:nvPicPr>
        <xdr:cNvPr id="205" name="Picture 72">
          <a:extLst>
            <a:ext uri="{FF2B5EF4-FFF2-40B4-BE49-F238E27FC236}">
              <a16:creationId xmlns:a16="http://schemas.microsoft.com/office/drawing/2014/main" id="{D9EBAA71-1DC3-49BF-9329-690650D5BDF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2940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583</xdr:row>
      <xdr:rowOff>171360</xdr:rowOff>
    </xdr:from>
    <xdr:ext cx="189720" cy="192955"/>
    <xdr:pic>
      <xdr:nvPicPr>
        <xdr:cNvPr id="206" name="Picture 72">
          <a:extLst>
            <a:ext uri="{FF2B5EF4-FFF2-40B4-BE49-F238E27FC236}">
              <a16:creationId xmlns:a16="http://schemas.microsoft.com/office/drawing/2014/main" id="{85F32381-AF7E-41C0-AA28-9DE514BB967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4909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583</xdr:row>
      <xdr:rowOff>171360</xdr:rowOff>
    </xdr:from>
    <xdr:ext cx="189720" cy="192955"/>
    <xdr:pic>
      <xdr:nvPicPr>
        <xdr:cNvPr id="207" name="Picture 72">
          <a:extLst>
            <a:ext uri="{FF2B5EF4-FFF2-40B4-BE49-F238E27FC236}">
              <a16:creationId xmlns:a16="http://schemas.microsoft.com/office/drawing/2014/main" id="{312C369E-FC2F-4CB7-A039-3601BEFFC3B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4909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584</xdr:row>
      <xdr:rowOff>171360</xdr:rowOff>
    </xdr:from>
    <xdr:ext cx="189720" cy="192955"/>
    <xdr:pic>
      <xdr:nvPicPr>
        <xdr:cNvPr id="208" name="Picture 72">
          <a:extLst>
            <a:ext uri="{FF2B5EF4-FFF2-40B4-BE49-F238E27FC236}">
              <a16:creationId xmlns:a16="http://schemas.microsoft.com/office/drawing/2014/main" id="{EED61D4F-625D-435F-B540-C708FB36053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6877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584</xdr:row>
      <xdr:rowOff>171360</xdr:rowOff>
    </xdr:from>
    <xdr:ext cx="189720" cy="192955"/>
    <xdr:pic>
      <xdr:nvPicPr>
        <xdr:cNvPr id="209" name="Picture 72">
          <a:extLst>
            <a:ext uri="{FF2B5EF4-FFF2-40B4-BE49-F238E27FC236}">
              <a16:creationId xmlns:a16="http://schemas.microsoft.com/office/drawing/2014/main" id="{E8E5BE7B-54DA-4B65-B35D-B208BFA6DA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6877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10" name="Picture 72">
          <a:extLst>
            <a:ext uri="{FF2B5EF4-FFF2-40B4-BE49-F238E27FC236}">
              <a16:creationId xmlns:a16="http://schemas.microsoft.com/office/drawing/2014/main" id="{2162D162-5E4B-4950-98DA-CBC83B54B30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11" name="Picture 72">
          <a:extLst>
            <a:ext uri="{FF2B5EF4-FFF2-40B4-BE49-F238E27FC236}">
              <a16:creationId xmlns:a16="http://schemas.microsoft.com/office/drawing/2014/main" id="{6F880BC1-1F36-4A49-AA32-315B3C377C9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12" name="Picture 72">
          <a:extLst>
            <a:ext uri="{FF2B5EF4-FFF2-40B4-BE49-F238E27FC236}">
              <a16:creationId xmlns:a16="http://schemas.microsoft.com/office/drawing/2014/main" id="{70937BDE-2F3D-4694-9FE4-FABADADCE95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13" name="Picture 72">
          <a:extLst>
            <a:ext uri="{FF2B5EF4-FFF2-40B4-BE49-F238E27FC236}">
              <a16:creationId xmlns:a16="http://schemas.microsoft.com/office/drawing/2014/main" id="{6F673D0A-6AD2-4467-86A0-1DE28FBD72E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14" name="Picture 72">
          <a:extLst>
            <a:ext uri="{FF2B5EF4-FFF2-40B4-BE49-F238E27FC236}">
              <a16:creationId xmlns:a16="http://schemas.microsoft.com/office/drawing/2014/main" id="{80924A6C-D1A3-41F2-9487-5E91BD4B49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577</xdr:row>
      <xdr:rowOff>171360</xdr:rowOff>
    </xdr:from>
    <xdr:ext cx="189720" cy="191713"/>
    <xdr:pic>
      <xdr:nvPicPr>
        <xdr:cNvPr id="215" name="Picture 72">
          <a:extLst>
            <a:ext uri="{FF2B5EF4-FFF2-40B4-BE49-F238E27FC236}">
              <a16:creationId xmlns:a16="http://schemas.microsoft.com/office/drawing/2014/main" id="{B3B2EA26-D091-406E-A99C-240B848108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7309810"/>
          <a:ext cx="189720" cy="191713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580</xdr:row>
      <xdr:rowOff>171360</xdr:rowOff>
    </xdr:from>
    <xdr:ext cx="189720" cy="192955"/>
    <xdr:pic>
      <xdr:nvPicPr>
        <xdr:cNvPr id="216" name="Picture 72">
          <a:extLst>
            <a:ext uri="{FF2B5EF4-FFF2-40B4-BE49-F238E27FC236}">
              <a16:creationId xmlns:a16="http://schemas.microsoft.com/office/drawing/2014/main" id="{221B4EA8-16D0-4896-847D-759AFE8AE6A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79003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581</xdr:row>
      <xdr:rowOff>171360</xdr:rowOff>
    </xdr:from>
    <xdr:ext cx="189720" cy="192955"/>
    <xdr:pic>
      <xdr:nvPicPr>
        <xdr:cNvPr id="217" name="Picture 72">
          <a:extLst>
            <a:ext uri="{FF2B5EF4-FFF2-40B4-BE49-F238E27FC236}">
              <a16:creationId xmlns:a16="http://schemas.microsoft.com/office/drawing/2014/main" id="{7C64094F-055B-4798-870E-10ACEC97FF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0972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582</xdr:row>
      <xdr:rowOff>171360</xdr:rowOff>
    </xdr:from>
    <xdr:ext cx="189720" cy="192955"/>
    <xdr:pic>
      <xdr:nvPicPr>
        <xdr:cNvPr id="218" name="Picture 72">
          <a:extLst>
            <a:ext uri="{FF2B5EF4-FFF2-40B4-BE49-F238E27FC236}">
              <a16:creationId xmlns:a16="http://schemas.microsoft.com/office/drawing/2014/main" id="{23894E0E-9B64-4114-A793-D3E3692960E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2940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582</xdr:row>
      <xdr:rowOff>171360</xdr:rowOff>
    </xdr:from>
    <xdr:ext cx="189720" cy="192955"/>
    <xdr:pic>
      <xdr:nvPicPr>
        <xdr:cNvPr id="219" name="Picture 72">
          <a:extLst>
            <a:ext uri="{FF2B5EF4-FFF2-40B4-BE49-F238E27FC236}">
              <a16:creationId xmlns:a16="http://schemas.microsoft.com/office/drawing/2014/main" id="{121AB3E1-E755-4627-B489-99330063777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2940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583</xdr:row>
      <xdr:rowOff>171360</xdr:rowOff>
    </xdr:from>
    <xdr:ext cx="189720" cy="192955"/>
    <xdr:pic>
      <xdr:nvPicPr>
        <xdr:cNvPr id="220" name="Picture 72">
          <a:extLst>
            <a:ext uri="{FF2B5EF4-FFF2-40B4-BE49-F238E27FC236}">
              <a16:creationId xmlns:a16="http://schemas.microsoft.com/office/drawing/2014/main" id="{07DA6B33-9ACD-4338-AB66-964A0BBBC9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4909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583</xdr:row>
      <xdr:rowOff>171360</xdr:rowOff>
    </xdr:from>
    <xdr:ext cx="189720" cy="192955"/>
    <xdr:pic>
      <xdr:nvPicPr>
        <xdr:cNvPr id="221" name="Picture 72">
          <a:extLst>
            <a:ext uri="{FF2B5EF4-FFF2-40B4-BE49-F238E27FC236}">
              <a16:creationId xmlns:a16="http://schemas.microsoft.com/office/drawing/2014/main" id="{D330F029-7F4C-4B48-B577-8491A221929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4909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584</xdr:row>
      <xdr:rowOff>171360</xdr:rowOff>
    </xdr:from>
    <xdr:ext cx="189720" cy="192955"/>
    <xdr:pic>
      <xdr:nvPicPr>
        <xdr:cNvPr id="222" name="Picture 72">
          <a:extLst>
            <a:ext uri="{FF2B5EF4-FFF2-40B4-BE49-F238E27FC236}">
              <a16:creationId xmlns:a16="http://schemas.microsoft.com/office/drawing/2014/main" id="{97E21500-BC11-45F7-8287-DDDB9D6567C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6877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584</xdr:row>
      <xdr:rowOff>171360</xdr:rowOff>
    </xdr:from>
    <xdr:ext cx="189720" cy="192955"/>
    <xdr:pic>
      <xdr:nvPicPr>
        <xdr:cNvPr id="223" name="Picture 72">
          <a:extLst>
            <a:ext uri="{FF2B5EF4-FFF2-40B4-BE49-F238E27FC236}">
              <a16:creationId xmlns:a16="http://schemas.microsoft.com/office/drawing/2014/main" id="{6DD7E575-9ED4-4A84-914F-94F85202476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6877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24" name="Picture 72">
          <a:extLst>
            <a:ext uri="{FF2B5EF4-FFF2-40B4-BE49-F238E27FC236}">
              <a16:creationId xmlns:a16="http://schemas.microsoft.com/office/drawing/2014/main" id="{2B6F1023-D683-4E95-AD2D-909A09F8AEB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25" name="Picture 72">
          <a:extLst>
            <a:ext uri="{FF2B5EF4-FFF2-40B4-BE49-F238E27FC236}">
              <a16:creationId xmlns:a16="http://schemas.microsoft.com/office/drawing/2014/main" id="{A392BE05-65D4-4E88-80DC-616D850D7BA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26" name="Picture 72">
          <a:extLst>
            <a:ext uri="{FF2B5EF4-FFF2-40B4-BE49-F238E27FC236}">
              <a16:creationId xmlns:a16="http://schemas.microsoft.com/office/drawing/2014/main" id="{B0CD821A-A9FF-4738-A76F-3B8C1886FE6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D7D43ABF-F628-40C4-B401-F9FC67E3F70E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28" name="Text Box 57">
          <a:extLst>
            <a:ext uri="{FF2B5EF4-FFF2-40B4-BE49-F238E27FC236}">
              <a16:creationId xmlns:a16="http://schemas.microsoft.com/office/drawing/2014/main" id="{DE109D2D-CE80-4EDD-8611-E7327B8EF2AF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29" name="Text Box 58">
          <a:extLst>
            <a:ext uri="{FF2B5EF4-FFF2-40B4-BE49-F238E27FC236}">
              <a16:creationId xmlns:a16="http://schemas.microsoft.com/office/drawing/2014/main" id="{59914289-1FC2-45D5-87F4-7BA0B700572B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30" name="Text Box 59">
          <a:extLst>
            <a:ext uri="{FF2B5EF4-FFF2-40B4-BE49-F238E27FC236}">
              <a16:creationId xmlns:a16="http://schemas.microsoft.com/office/drawing/2014/main" id="{17F52719-43F3-4C66-B0D6-2E2AB711C606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31" name="Text Box 141">
          <a:extLst>
            <a:ext uri="{FF2B5EF4-FFF2-40B4-BE49-F238E27FC236}">
              <a16:creationId xmlns:a16="http://schemas.microsoft.com/office/drawing/2014/main" id="{4A1F10B5-1E41-4E9E-A390-1BF09F307D28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32" name="Text Box 142">
          <a:extLst>
            <a:ext uri="{FF2B5EF4-FFF2-40B4-BE49-F238E27FC236}">
              <a16:creationId xmlns:a16="http://schemas.microsoft.com/office/drawing/2014/main" id="{B87D44E8-6B7A-4567-8C01-2C01F3DB3AC4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33" name="Text Box 143">
          <a:extLst>
            <a:ext uri="{FF2B5EF4-FFF2-40B4-BE49-F238E27FC236}">
              <a16:creationId xmlns:a16="http://schemas.microsoft.com/office/drawing/2014/main" id="{3DCCD690-2C4E-458D-841E-3BBF4199908C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34" name="Text Box 144">
          <a:extLst>
            <a:ext uri="{FF2B5EF4-FFF2-40B4-BE49-F238E27FC236}">
              <a16:creationId xmlns:a16="http://schemas.microsoft.com/office/drawing/2014/main" id="{CB62BEA7-0319-47CA-B16A-072945AFFF92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35" name="Text Box 145">
          <a:extLst>
            <a:ext uri="{FF2B5EF4-FFF2-40B4-BE49-F238E27FC236}">
              <a16:creationId xmlns:a16="http://schemas.microsoft.com/office/drawing/2014/main" id="{9D514F44-5B21-48C0-8DE6-E6B1821A133B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36" name="Text Box 146">
          <a:extLst>
            <a:ext uri="{FF2B5EF4-FFF2-40B4-BE49-F238E27FC236}">
              <a16:creationId xmlns:a16="http://schemas.microsoft.com/office/drawing/2014/main" id="{D16EB23C-7772-4AE4-B485-61837867199D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37" name="Text Box 147">
          <a:extLst>
            <a:ext uri="{FF2B5EF4-FFF2-40B4-BE49-F238E27FC236}">
              <a16:creationId xmlns:a16="http://schemas.microsoft.com/office/drawing/2014/main" id="{FB278BF0-25B3-401C-9B97-5D6CD07E3C0E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38" name="Text Box 148">
          <a:extLst>
            <a:ext uri="{FF2B5EF4-FFF2-40B4-BE49-F238E27FC236}">
              <a16:creationId xmlns:a16="http://schemas.microsoft.com/office/drawing/2014/main" id="{DE3CD1A3-D489-49E6-9D27-A91A17A5F691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39" name="Text Box 149">
          <a:extLst>
            <a:ext uri="{FF2B5EF4-FFF2-40B4-BE49-F238E27FC236}">
              <a16:creationId xmlns:a16="http://schemas.microsoft.com/office/drawing/2014/main" id="{A5694939-F132-492E-8193-20732FAD76C8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40" name="Text Box 150">
          <a:extLst>
            <a:ext uri="{FF2B5EF4-FFF2-40B4-BE49-F238E27FC236}">
              <a16:creationId xmlns:a16="http://schemas.microsoft.com/office/drawing/2014/main" id="{EFB3933B-A51C-42D3-8B43-8A4ABA12FEFD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41" name="Text Box 151">
          <a:extLst>
            <a:ext uri="{FF2B5EF4-FFF2-40B4-BE49-F238E27FC236}">
              <a16:creationId xmlns:a16="http://schemas.microsoft.com/office/drawing/2014/main" id="{718D2F74-C846-46FC-B6B1-B09A6A28B4E4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42" name="Text Box 152">
          <a:extLst>
            <a:ext uri="{FF2B5EF4-FFF2-40B4-BE49-F238E27FC236}">
              <a16:creationId xmlns:a16="http://schemas.microsoft.com/office/drawing/2014/main" id="{090F7365-FBF0-49AA-BD2E-E56EF3B88A8C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43" name="Text Box 153">
          <a:extLst>
            <a:ext uri="{FF2B5EF4-FFF2-40B4-BE49-F238E27FC236}">
              <a16:creationId xmlns:a16="http://schemas.microsoft.com/office/drawing/2014/main" id="{FAFC23ED-0E05-42EA-9498-CC187F137EEE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44" name="Text Box 154">
          <a:extLst>
            <a:ext uri="{FF2B5EF4-FFF2-40B4-BE49-F238E27FC236}">
              <a16:creationId xmlns:a16="http://schemas.microsoft.com/office/drawing/2014/main" id="{1008962B-2F31-4171-9696-C84EC5FDF337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45" name="Text Box 155">
          <a:extLst>
            <a:ext uri="{FF2B5EF4-FFF2-40B4-BE49-F238E27FC236}">
              <a16:creationId xmlns:a16="http://schemas.microsoft.com/office/drawing/2014/main" id="{E6B2066F-12A7-4420-B8C7-EDF8535916DA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46" name="Text Box 142">
          <a:extLst>
            <a:ext uri="{FF2B5EF4-FFF2-40B4-BE49-F238E27FC236}">
              <a16:creationId xmlns:a16="http://schemas.microsoft.com/office/drawing/2014/main" id="{90EF368E-952B-4D30-B4BF-D0205745CEFA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47" name="Text Box 143">
          <a:extLst>
            <a:ext uri="{FF2B5EF4-FFF2-40B4-BE49-F238E27FC236}">
              <a16:creationId xmlns:a16="http://schemas.microsoft.com/office/drawing/2014/main" id="{E2AF4F70-C9DF-4DD0-907E-4CA51EBE15D8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48" name="Text Box 144">
          <a:extLst>
            <a:ext uri="{FF2B5EF4-FFF2-40B4-BE49-F238E27FC236}">
              <a16:creationId xmlns:a16="http://schemas.microsoft.com/office/drawing/2014/main" id="{1B385E70-09F0-4083-8FE5-4A51614BD105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49" name="Text Box 145">
          <a:extLst>
            <a:ext uri="{FF2B5EF4-FFF2-40B4-BE49-F238E27FC236}">
              <a16:creationId xmlns:a16="http://schemas.microsoft.com/office/drawing/2014/main" id="{85F1DBC9-4A67-4CE0-8CB1-A82F22183ED2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679</xdr:row>
      <xdr:rowOff>250189</xdr:rowOff>
    </xdr:to>
    <xdr:sp macro="" textlink="">
      <xdr:nvSpPr>
        <xdr:cNvPr id="250" name="Text Box 146">
          <a:extLst>
            <a:ext uri="{FF2B5EF4-FFF2-40B4-BE49-F238E27FC236}">
              <a16:creationId xmlns:a16="http://schemas.microsoft.com/office/drawing/2014/main" id="{1AC7D50B-ACC4-48F2-A883-EC9B16212568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2063750</xdr:colOff>
      <xdr:row>679</xdr:row>
      <xdr:rowOff>0</xdr:rowOff>
    </xdr:from>
    <xdr:to>
      <xdr:col>1</xdr:col>
      <xdr:colOff>2139950</xdr:colOff>
      <xdr:row>679</xdr:row>
      <xdr:rowOff>250189</xdr:rowOff>
    </xdr:to>
    <xdr:sp macro="" textlink="">
      <xdr:nvSpPr>
        <xdr:cNvPr id="251" name="Text Box 142">
          <a:extLst>
            <a:ext uri="{FF2B5EF4-FFF2-40B4-BE49-F238E27FC236}">
              <a16:creationId xmlns:a16="http://schemas.microsoft.com/office/drawing/2014/main" id="{742E1E47-160A-4056-BDA0-5F2FBB549156}"/>
            </a:ext>
          </a:extLst>
        </xdr:cNvPr>
        <xdr:cNvSpPr txBox="1">
          <a:spLocks noChangeArrowheads="1"/>
        </xdr:cNvSpPr>
      </xdr:nvSpPr>
      <xdr:spPr bwMode="auto">
        <a:xfrm>
          <a:off x="2571750" y="137179050"/>
          <a:ext cx="7620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2063750</xdr:colOff>
      <xdr:row>679</xdr:row>
      <xdr:rowOff>0</xdr:rowOff>
    </xdr:from>
    <xdr:to>
      <xdr:col>1</xdr:col>
      <xdr:colOff>2139950</xdr:colOff>
      <xdr:row>679</xdr:row>
      <xdr:rowOff>250189</xdr:rowOff>
    </xdr:to>
    <xdr:sp macro="" textlink="">
      <xdr:nvSpPr>
        <xdr:cNvPr id="252" name="Text Box 143">
          <a:extLst>
            <a:ext uri="{FF2B5EF4-FFF2-40B4-BE49-F238E27FC236}">
              <a16:creationId xmlns:a16="http://schemas.microsoft.com/office/drawing/2014/main" id="{46659963-CBA3-480D-A595-3C705EB191F9}"/>
            </a:ext>
          </a:extLst>
        </xdr:cNvPr>
        <xdr:cNvSpPr txBox="1">
          <a:spLocks noChangeArrowheads="1"/>
        </xdr:cNvSpPr>
      </xdr:nvSpPr>
      <xdr:spPr bwMode="auto">
        <a:xfrm>
          <a:off x="2571750" y="137179050"/>
          <a:ext cx="7620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2063750</xdr:colOff>
      <xdr:row>679</xdr:row>
      <xdr:rowOff>0</xdr:rowOff>
    </xdr:from>
    <xdr:to>
      <xdr:col>1</xdr:col>
      <xdr:colOff>2139950</xdr:colOff>
      <xdr:row>679</xdr:row>
      <xdr:rowOff>250189</xdr:rowOff>
    </xdr:to>
    <xdr:sp macro="" textlink="">
      <xdr:nvSpPr>
        <xdr:cNvPr id="253" name="Text Box 144">
          <a:extLst>
            <a:ext uri="{FF2B5EF4-FFF2-40B4-BE49-F238E27FC236}">
              <a16:creationId xmlns:a16="http://schemas.microsoft.com/office/drawing/2014/main" id="{EC498ECF-0318-4833-A8F4-166431765473}"/>
            </a:ext>
          </a:extLst>
        </xdr:cNvPr>
        <xdr:cNvSpPr txBox="1">
          <a:spLocks noChangeArrowheads="1"/>
        </xdr:cNvSpPr>
      </xdr:nvSpPr>
      <xdr:spPr bwMode="auto">
        <a:xfrm>
          <a:off x="2571750" y="137179050"/>
          <a:ext cx="7620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2063750</xdr:colOff>
      <xdr:row>679</xdr:row>
      <xdr:rowOff>0</xdr:rowOff>
    </xdr:from>
    <xdr:to>
      <xdr:col>1</xdr:col>
      <xdr:colOff>2139950</xdr:colOff>
      <xdr:row>679</xdr:row>
      <xdr:rowOff>250189</xdr:rowOff>
    </xdr:to>
    <xdr:sp macro="" textlink="">
      <xdr:nvSpPr>
        <xdr:cNvPr id="254" name="Text Box 145">
          <a:extLst>
            <a:ext uri="{FF2B5EF4-FFF2-40B4-BE49-F238E27FC236}">
              <a16:creationId xmlns:a16="http://schemas.microsoft.com/office/drawing/2014/main" id="{375FB1CA-6DFC-4EA2-BFA6-3374CCD3A7FF}"/>
            </a:ext>
          </a:extLst>
        </xdr:cNvPr>
        <xdr:cNvSpPr txBox="1">
          <a:spLocks noChangeArrowheads="1"/>
        </xdr:cNvSpPr>
      </xdr:nvSpPr>
      <xdr:spPr bwMode="auto">
        <a:xfrm>
          <a:off x="2571750" y="137179050"/>
          <a:ext cx="7620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2063750</xdr:colOff>
      <xdr:row>679</xdr:row>
      <xdr:rowOff>0</xdr:rowOff>
    </xdr:from>
    <xdr:to>
      <xdr:col>1</xdr:col>
      <xdr:colOff>2139950</xdr:colOff>
      <xdr:row>679</xdr:row>
      <xdr:rowOff>250189</xdr:rowOff>
    </xdr:to>
    <xdr:sp macro="" textlink="">
      <xdr:nvSpPr>
        <xdr:cNvPr id="255" name="Text Box 146">
          <a:extLst>
            <a:ext uri="{FF2B5EF4-FFF2-40B4-BE49-F238E27FC236}">
              <a16:creationId xmlns:a16="http://schemas.microsoft.com/office/drawing/2014/main" id="{4E201538-3CFE-4DC7-9E31-99427D1ACA53}"/>
            </a:ext>
          </a:extLst>
        </xdr:cNvPr>
        <xdr:cNvSpPr txBox="1">
          <a:spLocks noChangeArrowheads="1"/>
        </xdr:cNvSpPr>
      </xdr:nvSpPr>
      <xdr:spPr bwMode="auto">
        <a:xfrm>
          <a:off x="2571750" y="137179050"/>
          <a:ext cx="7620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82" workbookViewId="0">
      <selection activeCell="AK26" sqref="AK26:AO26"/>
    </sheetView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x14ac:dyDescent="0.2">
      <c r="A1" s="8" t="s">
        <v>0</v>
      </c>
      <c r="AZ1" s="8" t="s">
        <v>1</v>
      </c>
      <c r="BA1" s="8" t="s">
        <v>2</v>
      </c>
      <c r="BB1" s="8" t="s">
        <v>1</v>
      </c>
      <c r="BT1" s="8" t="s">
        <v>3</v>
      </c>
      <c r="BU1" s="8" t="s">
        <v>3</v>
      </c>
      <c r="BV1" s="8" t="s">
        <v>4</v>
      </c>
    </row>
    <row r="2" spans="1:74" s="1" customFormat="1" ht="36.9" customHeight="1" x14ac:dyDescent="0.2">
      <c r="AR2" s="102" t="s">
        <v>5</v>
      </c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S2" s="9" t="s">
        <v>6</v>
      </c>
      <c r="BT2" s="9" t="s">
        <v>7</v>
      </c>
    </row>
    <row r="3" spans="1:74" s="1" customFormat="1" ht="6.9" customHeigh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  <c r="BS3" s="9" t="s">
        <v>6</v>
      </c>
      <c r="BT3" s="9" t="s">
        <v>7</v>
      </c>
    </row>
    <row r="4" spans="1:74" s="1" customFormat="1" ht="24.9" customHeight="1" x14ac:dyDescent="0.2">
      <c r="B4" s="12"/>
      <c r="D4" s="13" t="s">
        <v>8</v>
      </c>
      <c r="AR4" s="12"/>
      <c r="AS4" s="14" t="s">
        <v>9</v>
      </c>
      <c r="BE4" s="15" t="s">
        <v>10</v>
      </c>
      <c r="BS4" s="9" t="s">
        <v>11</v>
      </c>
    </row>
    <row r="5" spans="1:74" s="1" customFormat="1" ht="12" customHeight="1" x14ac:dyDescent="0.2">
      <c r="B5" s="12"/>
      <c r="D5" s="16" t="s">
        <v>12</v>
      </c>
      <c r="K5" s="133" t="s">
        <v>13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R5" s="12"/>
      <c r="BE5" s="130" t="s">
        <v>14</v>
      </c>
      <c r="BS5" s="9" t="s">
        <v>6</v>
      </c>
    </row>
    <row r="6" spans="1:74" s="1" customFormat="1" ht="36.9" customHeight="1" x14ac:dyDescent="0.2">
      <c r="B6" s="12"/>
      <c r="D6" s="18" t="s">
        <v>15</v>
      </c>
      <c r="K6" s="134" t="s">
        <v>205</v>
      </c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R6" s="12"/>
      <c r="BE6" s="131"/>
      <c r="BS6" s="9" t="s">
        <v>6</v>
      </c>
    </row>
    <row r="7" spans="1:74" s="1" customFormat="1" ht="12" customHeight="1" x14ac:dyDescent="0.2">
      <c r="B7" s="12"/>
      <c r="D7" s="19" t="s">
        <v>16</v>
      </c>
      <c r="K7" s="17" t="s">
        <v>1</v>
      </c>
      <c r="AK7" s="19" t="s">
        <v>17</v>
      </c>
      <c r="AN7" s="17" t="s">
        <v>1</v>
      </c>
      <c r="AR7" s="12"/>
      <c r="BE7" s="131"/>
      <c r="BS7" s="9" t="s">
        <v>6</v>
      </c>
    </row>
    <row r="8" spans="1:74" s="1" customFormat="1" ht="12" customHeight="1" x14ac:dyDescent="0.2">
      <c r="B8" s="12"/>
      <c r="D8" s="19" t="s">
        <v>18</v>
      </c>
      <c r="K8" s="17" t="s">
        <v>19</v>
      </c>
      <c r="AK8" s="19" t="s">
        <v>20</v>
      </c>
      <c r="AN8" s="20" t="s">
        <v>21</v>
      </c>
      <c r="AR8" s="12"/>
      <c r="BE8" s="131"/>
      <c r="BS8" s="9" t="s">
        <v>6</v>
      </c>
    </row>
    <row r="9" spans="1:74" s="1" customFormat="1" ht="14.4" customHeight="1" x14ac:dyDescent="0.2">
      <c r="B9" s="12"/>
      <c r="AR9" s="12"/>
      <c r="BE9" s="131"/>
      <c r="BS9" s="9" t="s">
        <v>6</v>
      </c>
    </row>
    <row r="10" spans="1:74" s="1" customFormat="1" ht="12" customHeight="1" x14ac:dyDescent="0.2">
      <c r="B10" s="12"/>
      <c r="D10" s="19" t="s">
        <v>22</v>
      </c>
      <c r="AK10" s="19" t="s">
        <v>23</v>
      </c>
      <c r="AN10" s="17" t="s">
        <v>1</v>
      </c>
      <c r="AR10" s="12"/>
      <c r="BE10" s="131"/>
      <c r="BS10" s="9" t="s">
        <v>6</v>
      </c>
    </row>
    <row r="11" spans="1:74" s="1" customFormat="1" ht="18.600000000000001" customHeight="1" x14ac:dyDescent="0.2">
      <c r="B11" s="12"/>
      <c r="E11" s="17" t="s">
        <v>24</v>
      </c>
      <c r="AK11" s="19" t="s">
        <v>25</v>
      </c>
      <c r="AN11" s="17" t="s">
        <v>1</v>
      </c>
      <c r="AR11" s="12"/>
      <c r="BE11" s="131"/>
      <c r="BS11" s="9" t="s">
        <v>6</v>
      </c>
    </row>
    <row r="12" spans="1:74" s="1" customFormat="1" ht="6.9" customHeight="1" x14ac:dyDescent="0.2">
      <c r="B12" s="12"/>
      <c r="AR12" s="12"/>
      <c r="BE12" s="131"/>
      <c r="BS12" s="9" t="s">
        <v>6</v>
      </c>
    </row>
    <row r="13" spans="1:74" s="1" customFormat="1" ht="12" customHeight="1" x14ac:dyDescent="0.2">
      <c r="B13" s="12"/>
      <c r="D13" s="19" t="s">
        <v>26</v>
      </c>
      <c r="AK13" s="19" t="s">
        <v>23</v>
      </c>
      <c r="AN13" s="21" t="s">
        <v>27</v>
      </c>
      <c r="AR13" s="12"/>
      <c r="BE13" s="131"/>
      <c r="BS13" s="9" t="s">
        <v>6</v>
      </c>
    </row>
    <row r="14" spans="1:74" ht="13.2" x14ac:dyDescent="0.2">
      <c r="B14" s="12"/>
      <c r="E14" s="135" t="s">
        <v>27</v>
      </c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9" t="s">
        <v>25</v>
      </c>
      <c r="AN14" s="21" t="s">
        <v>27</v>
      </c>
      <c r="AR14" s="12"/>
      <c r="BE14" s="131"/>
      <c r="BS14" s="9" t="s">
        <v>6</v>
      </c>
    </row>
    <row r="15" spans="1:74" s="1" customFormat="1" ht="6.9" customHeight="1" x14ac:dyDescent="0.2">
      <c r="B15" s="12"/>
      <c r="AR15" s="12"/>
      <c r="BE15" s="131"/>
      <c r="BS15" s="9" t="s">
        <v>3</v>
      </c>
    </row>
    <row r="16" spans="1:74" s="1" customFormat="1" ht="12" customHeight="1" x14ac:dyDescent="0.2">
      <c r="B16" s="12"/>
      <c r="D16" s="19" t="s">
        <v>28</v>
      </c>
      <c r="AK16" s="19" t="s">
        <v>23</v>
      </c>
      <c r="AN16" s="17" t="s">
        <v>1</v>
      </c>
      <c r="AR16" s="12"/>
      <c r="BE16" s="131"/>
      <c r="BS16" s="9" t="s">
        <v>3</v>
      </c>
    </row>
    <row r="17" spans="1:71" s="1" customFormat="1" ht="18.600000000000001" customHeight="1" x14ac:dyDescent="0.2">
      <c r="B17" s="12"/>
      <c r="E17" s="17" t="s">
        <v>29</v>
      </c>
      <c r="AK17" s="19" t="s">
        <v>25</v>
      </c>
      <c r="AN17" s="17" t="s">
        <v>1</v>
      </c>
      <c r="AR17" s="12"/>
      <c r="BE17" s="131"/>
      <c r="BS17" s="9" t="s">
        <v>30</v>
      </c>
    </row>
    <row r="18" spans="1:71" s="1" customFormat="1" ht="6.9" customHeight="1" x14ac:dyDescent="0.2">
      <c r="B18" s="12"/>
      <c r="AR18" s="12"/>
      <c r="BE18" s="131"/>
      <c r="BS18" s="9" t="s">
        <v>6</v>
      </c>
    </row>
    <row r="19" spans="1:71" s="1" customFormat="1" ht="12" customHeight="1" x14ac:dyDescent="0.2">
      <c r="B19" s="12"/>
      <c r="D19" s="19" t="s">
        <v>31</v>
      </c>
      <c r="AK19" s="19" t="s">
        <v>23</v>
      </c>
      <c r="AN19" s="17" t="s">
        <v>1</v>
      </c>
      <c r="AR19" s="12"/>
      <c r="BE19" s="131"/>
      <c r="BS19" s="9" t="s">
        <v>6</v>
      </c>
    </row>
    <row r="20" spans="1:71" s="1" customFormat="1" ht="18.600000000000001" customHeight="1" x14ac:dyDescent="0.2">
      <c r="B20" s="12"/>
      <c r="E20" s="17"/>
      <c r="AK20" s="19" t="s">
        <v>25</v>
      </c>
      <c r="AN20" s="17" t="s">
        <v>1</v>
      </c>
      <c r="AR20" s="12"/>
      <c r="BE20" s="131"/>
      <c r="BS20" s="9" t="s">
        <v>30</v>
      </c>
    </row>
    <row r="21" spans="1:71" s="1" customFormat="1" ht="6.9" customHeight="1" x14ac:dyDescent="0.2">
      <c r="B21" s="12"/>
      <c r="AR21" s="12"/>
      <c r="BE21" s="131"/>
    </row>
    <row r="22" spans="1:71" s="1" customFormat="1" ht="12" customHeight="1" x14ac:dyDescent="0.2">
      <c r="B22" s="12"/>
      <c r="D22" s="19" t="s">
        <v>32</v>
      </c>
      <c r="AR22" s="12"/>
      <c r="BE22" s="131"/>
    </row>
    <row r="23" spans="1:71" s="1" customFormat="1" ht="16.5" customHeight="1" x14ac:dyDescent="0.2">
      <c r="B23" s="12"/>
      <c r="E23" s="137" t="s">
        <v>1</v>
      </c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R23" s="12"/>
      <c r="BE23" s="131"/>
    </row>
    <row r="24" spans="1:71" s="1" customFormat="1" ht="6.9" customHeight="1" x14ac:dyDescent="0.2">
      <c r="B24" s="12"/>
      <c r="AR24" s="12"/>
      <c r="BE24" s="131"/>
    </row>
    <row r="25" spans="1:71" s="1" customFormat="1" ht="6.9" customHeight="1" x14ac:dyDescent="0.2">
      <c r="B25" s="1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12"/>
      <c r="BE25" s="131"/>
    </row>
    <row r="26" spans="1:71" s="2" customFormat="1" ht="25.95" customHeight="1" x14ac:dyDescent="0.2">
      <c r="A26" s="23"/>
      <c r="B26" s="24"/>
      <c r="C26" s="23"/>
      <c r="D26" s="25" t="s">
        <v>33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38">
        <f>AG94</f>
        <v>0</v>
      </c>
      <c r="AL26" s="139"/>
      <c r="AM26" s="139"/>
      <c r="AN26" s="139"/>
      <c r="AO26" s="139"/>
      <c r="AP26" s="23"/>
      <c r="AQ26" s="23"/>
      <c r="AR26" s="24"/>
      <c r="BE26" s="131"/>
    </row>
    <row r="27" spans="1:71" s="2" customFormat="1" ht="6.9" customHeight="1" x14ac:dyDescent="0.2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4"/>
      <c r="BE27" s="131"/>
    </row>
    <row r="28" spans="1:71" s="2" customFormat="1" ht="13.2" x14ac:dyDescent="0.2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140" t="s">
        <v>34</v>
      </c>
      <c r="M28" s="140"/>
      <c r="N28" s="140"/>
      <c r="O28" s="140"/>
      <c r="P28" s="140"/>
      <c r="Q28" s="23"/>
      <c r="R28" s="23"/>
      <c r="S28" s="23"/>
      <c r="T28" s="23"/>
      <c r="U28" s="23"/>
      <c r="V28" s="23"/>
      <c r="W28" s="140" t="s">
        <v>35</v>
      </c>
      <c r="X28" s="140"/>
      <c r="Y28" s="140"/>
      <c r="Z28" s="140"/>
      <c r="AA28" s="140"/>
      <c r="AB28" s="140"/>
      <c r="AC28" s="140"/>
      <c r="AD28" s="140"/>
      <c r="AE28" s="140"/>
      <c r="AF28" s="23"/>
      <c r="AG28" s="23"/>
      <c r="AH28" s="23"/>
      <c r="AI28" s="23"/>
      <c r="AJ28" s="23"/>
      <c r="AK28" s="140" t="s">
        <v>36</v>
      </c>
      <c r="AL28" s="140"/>
      <c r="AM28" s="140"/>
      <c r="AN28" s="140"/>
      <c r="AO28" s="140"/>
      <c r="AP28" s="23"/>
      <c r="AQ28" s="23"/>
      <c r="AR28" s="24"/>
      <c r="BE28" s="131"/>
    </row>
    <row r="29" spans="1:71" s="3" customFormat="1" ht="14.4" customHeight="1" x14ac:dyDescent="0.2">
      <c r="B29" s="27"/>
      <c r="D29" s="19" t="s">
        <v>37</v>
      </c>
      <c r="F29" s="28" t="s">
        <v>38</v>
      </c>
      <c r="L29" s="120">
        <v>0.23</v>
      </c>
      <c r="M29" s="119"/>
      <c r="N29" s="119"/>
      <c r="O29" s="119"/>
      <c r="P29" s="119"/>
      <c r="Q29" s="29"/>
      <c r="R29" s="29"/>
      <c r="S29" s="29"/>
      <c r="T29" s="29"/>
      <c r="U29" s="29"/>
      <c r="V29" s="29"/>
      <c r="W29" s="118">
        <f>AG94</f>
        <v>0</v>
      </c>
      <c r="X29" s="119"/>
      <c r="Y29" s="119"/>
      <c r="Z29" s="119"/>
      <c r="AA29" s="119"/>
      <c r="AB29" s="119"/>
      <c r="AC29" s="119"/>
      <c r="AD29" s="119"/>
      <c r="AE29" s="119"/>
      <c r="AF29" s="29"/>
      <c r="AG29" s="29"/>
      <c r="AH29" s="29"/>
      <c r="AI29" s="29"/>
      <c r="AJ29" s="29"/>
      <c r="AK29" s="118">
        <f>W29*L29</f>
        <v>0</v>
      </c>
      <c r="AL29" s="119"/>
      <c r="AM29" s="119"/>
      <c r="AN29" s="119"/>
      <c r="AO29" s="119"/>
      <c r="AP29" s="29"/>
      <c r="AQ29" s="29"/>
      <c r="AR29" s="30"/>
      <c r="AS29" s="29"/>
      <c r="AT29" s="29"/>
      <c r="AU29" s="29"/>
      <c r="AV29" s="29"/>
      <c r="AW29" s="29"/>
      <c r="AX29" s="29"/>
      <c r="AY29" s="29"/>
      <c r="AZ29" s="29"/>
      <c r="BE29" s="132"/>
    </row>
    <row r="30" spans="1:71" s="3" customFormat="1" ht="14.4" customHeight="1" x14ac:dyDescent="0.2">
      <c r="B30" s="27"/>
      <c r="F30" s="28" t="s">
        <v>39</v>
      </c>
      <c r="L30" s="120">
        <v>0.23</v>
      </c>
      <c r="M30" s="119"/>
      <c r="N30" s="119"/>
      <c r="O30" s="119"/>
      <c r="P30" s="119"/>
      <c r="Q30" s="29"/>
      <c r="R30" s="29"/>
      <c r="S30" s="29"/>
      <c r="T30" s="29"/>
      <c r="U30" s="29"/>
      <c r="V30" s="29"/>
      <c r="W30" s="118">
        <f>ROUND(BA94, 2)</f>
        <v>0</v>
      </c>
      <c r="X30" s="119"/>
      <c r="Y30" s="119"/>
      <c r="Z30" s="119"/>
      <c r="AA30" s="119"/>
      <c r="AB30" s="119"/>
      <c r="AC30" s="119"/>
      <c r="AD30" s="119"/>
      <c r="AE30" s="119"/>
      <c r="AF30" s="29"/>
      <c r="AG30" s="29"/>
      <c r="AH30" s="29"/>
      <c r="AI30" s="29"/>
      <c r="AJ30" s="29"/>
      <c r="AK30" s="118">
        <f>ROUND(AW94, 2)</f>
        <v>0</v>
      </c>
      <c r="AL30" s="119"/>
      <c r="AM30" s="119"/>
      <c r="AN30" s="119"/>
      <c r="AO30" s="119"/>
      <c r="AP30" s="29"/>
      <c r="AQ30" s="29"/>
      <c r="AR30" s="30"/>
      <c r="AS30" s="29"/>
      <c r="AT30" s="29"/>
      <c r="AU30" s="29"/>
      <c r="AV30" s="29"/>
      <c r="AW30" s="29"/>
      <c r="AX30" s="29"/>
      <c r="AY30" s="29"/>
      <c r="AZ30" s="29"/>
      <c r="BE30" s="132"/>
    </row>
    <row r="31" spans="1:71" s="3" customFormat="1" ht="14.4" hidden="1" customHeight="1" x14ac:dyDescent="0.2">
      <c r="B31" s="27"/>
      <c r="F31" s="19" t="s">
        <v>40</v>
      </c>
      <c r="L31" s="129">
        <v>0.23</v>
      </c>
      <c r="M31" s="122"/>
      <c r="N31" s="122"/>
      <c r="O31" s="122"/>
      <c r="P31" s="122"/>
      <c r="W31" s="121">
        <f>ROUND(BB94, 2)</f>
        <v>0</v>
      </c>
      <c r="X31" s="122"/>
      <c r="Y31" s="122"/>
      <c r="Z31" s="122"/>
      <c r="AA31" s="122"/>
      <c r="AB31" s="122"/>
      <c r="AC31" s="122"/>
      <c r="AD31" s="122"/>
      <c r="AE31" s="122"/>
      <c r="AK31" s="121">
        <v>0</v>
      </c>
      <c r="AL31" s="122"/>
      <c r="AM31" s="122"/>
      <c r="AN31" s="122"/>
      <c r="AO31" s="122"/>
      <c r="AR31" s="27"/>
      <c r="BE31" s="132"/>
    </row>
    <row r="32" spans="1:71" s="3" customFormat="1" ht="14.4" hidden="1" customHeight="1" x14ac:dyDescent="0.2">
      <c r="B32" s="27"/>
      <c r="F32" s="19" t="s">
        <v>41</v>
      </c>
      <c r="L32" s="129">
        <v>0.23</v>
      </c>
      <c r="M32" s="122"/>
      <c r="N32" s="122"/>
      <c r="O32" s="122"/>
      <c r="P32" s="122"/>
      <c r="W32" s="121">
        <f>ROUND(BC94, 2)</f>
        <v>0</v>
      </c>
      <c r="X32" s="122"/>
      <c r="Y32" s="122"/>
      <c r="Z32" s="122"/>
      <c r="AA32" s="122"/>
      <c r="AB32" s="122"/>
      <c r="AC32" s="122"/>
      <c r="AD32" s="122"/>
      <c r="AE32" s="122"/>
      <c r="AK32" s="121">
        <v>0</v>
      </c>
      <c r="AL32" s="122"/>
      <c r="AM32" s="122"/>
      <c r="AN32" s="122"/>
      <c r="AO32" s="122"/>
      <c r="AR32" s="27"/>
      <c r="BE32" s="132"/>
    </row>
    <row r="33" spans="1:57" s="3" customFormat="1" ht="14.4" hidden="1" customHeight="1" x14ac:dyDescent="0.2">
      <c r="B33" s="27"/>
      <c r="F33" s="28" t="s">
        <v>42</v>
      </c>
      <c r="L33" s="120">
        <v>0</v>
      </c>
      <c r="M33" s="119"/>
      <c r="N33" s="119"/>
      <c r="O33" s="119"/>
      <c r="P33" s="119"/>
      <c r="Q33" s="29"/>
      <c r="R33" s="29"/>
      <c r="S33" s="29"/>
      <c r="T33" s="29"/>
      <c r="U33" s="29"/>
      <c r="V33" s="29"/>
      <c r="W33" s="118">
        <f>ROUND(BD94, 2)</f>
        <v>0</v>
      </c>
      <c r="X33" s="119"/>
      <c r="Y33" s="119"/>
      <c r="Z33" s="119"/>
      <c r="AA33" s="119"/>
      <c r="AB33" s="119"/>
      <c r="AC33" s="119"/>
      <c r="AD33" s="119"/>
      <c r="AE33" s="119"/>
      <c r="AF33" s="29"/>
      <c r="AG33" s="29"/>
      <c r="AH33" s="29"/>
      <c r="AI33" s="29"/>
      <c r="AJ33" s="29"/>
      <c r="AK33" s="118">
        <v>0</v>
      </c>
      <c r="AL33" s="119"/>
      <c r="AM33" s="119"/>
      <c r="AN33" s="119"/>
      <c r="AO33" s="119"/>
      <c r="AP33" s="29"/>
      <c r="AQ33" s="29"/>
      <c r="AR33" s="30"/>
      <c r="AS33" s="29"/>
      <c r="AT33" s="29"/>
      <c r="AU33" s="29"/>
      <c r="AV33" s="29"/>
      <c r="AW33" s="29"/>
      <c r="AX33" s="29"/>
      <c r="AY33" s="29"/>
      <c r="AZ33" s="29"/>
      <c r="BE33" s="132"/>
    </row>
    <row r="34" spans="1:57" s="2" customFormat="1" ht="6.9" customHeight="1" x14ac:dyDescent="0.2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4"/>
      <c r="BE34" s="131"/>
    </row>
    <row r="35" spans="1:57" s="2" customFormat="1" ht="25.95" customHeight="1" x14ac:dyDescent="0.2">
      <c r="A35" s="23"/>
      <c r="B35" s="24"/>
      <c r="C35" s="31"/>
      <c r="D35" s="32" t="s">
        <v>43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4" t="s">
        <v>44</v>
      </c>
      <c r="U35" s="33"/>
      <c r="V35" s="33"/>
      <c r="W35" s="33"/>
      <c r="X35" s="125" t="s">
        <v>45</v>
      </c>
      <c r="Y35" s="126"/>
      <c r="Z35" s="126"/>
      <c r="AA35" s="126"/>
      <c r="AB35" s="126"/>
      <c r="AC35" s="33"/>
      <c r="AD35" s="33"/>
      <c r="AE35" s="33"/>
      <c r="AF35" s="33"/>
      <c r="AG35" s="33"/>
      <c r="AH35" s="33"/>
      <c r="AI35" s="33"/>
      <c r="AJ35" s="33"/>
      <c r="AK35" s="127">
        <f>SUM(W29,AK29)</f>
        <v>0</v>
      </c>
      <c r="AL35" s="126"/>
      <c r="AM35" s="126"/>
      <c r="AN35" s="126"/>
      <c r="AO35" s="128"/>
      <c r="AP35" s="31"/>
      <c r="AQ35" s="31"/>
      <c r="AR35" s="24"/>
      <c r="BE35" s="23"/>
    </row>
    <row r="36" spans="1:57" s="2" customFormat="1" ht="6.9" customHeight="1" x14ac:dyDescent="0.2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4"/>
      <c r="BE36" s="23"/>
    </row>
    <row r="37" spans="1:57" s="2" customFormat="1" ht="14.4" customHeight="1" x14ac:dyDescent="0.2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4"/>
      <c r="BE37" s="23"/>
    </row>
    <row r="38" spans="1:57" s="1" customFormat="1" ht="14.4" customHeight="1" x14ac:dyDescent="0.2">
      <c r="B38" s="12"/>
      <c r="AR38" s="12"/>
    </row>
    <row r="39" spans="1:57" s="1" customFormat="1" ht="14.4" customHeight="1" x14ac:dyDescent="0.2">
      <c r="B39" s="12"/>
      <c r="AR39" s="12"/>
    </row>
    <row r="40" spans="1:57" s="1" customFormat="1" ht="14.4" customHeight="1" x14ac:dyDescent="0.2">
      <c r="B40" s="12"/>
      <c r="AR40" s="12"/>
    </row>
    <row r="41" spans="1:57" s="1" customFormat="1" ht="14.4" customHeight="1" x14ac:dyDescent="0.2">
      <c r="B41" s="12"/>
      <c r="AR41" s="12"/>
    </row>
    <row r="42" spans="1:57" s="1" customFormat="1" ht="14.4" customHeight="1" x14ac:dyDescent="0.2">
      <c r="B42" s="12"/>
      <c r="AR42" s="12"/>
    </row>
    <row r="43" spans="1:57" s="1" customFormat="1" ht="14.4" customHeight="1" x14ac:dyDescent="0.2">
      <c r="B43" s="12"/>
      <c r="AR43" s="12"/>
    </row>
    <row r="44" spans="1:57" s="1" customFormat="1" ht="14.4" customHeight="1" x14ac:dyDescent="0.2">
      <c r="B44" s="12"/>
      <c r="AR44" s="12"/>
    </row>
    <row r="45" spans="1:57" s="1" customFormat="1" ht="14.4" customHeight="1" x14ac:dyDescent="0.2">
      <c r="B45" s="12"/>
      <c r="AR45" s="12"/>
    </row>
    <row r="46" spans="1:57" s="1" customFormat="1" ht="14.4" customHeight="1" x14ac:dyDescent="0.2">
      <c r="B46" s="12"/>
      <c r="AR46" s="12"/>
    </row>
    <row r="47" spans="1:57" s="1" customFormat="1" ht="14.4" customHeight="1" x14ac:dyDescent="0.2">
      <c r="B47" s="12"/>
      <c r="AR47" s="12"/>
    </row>
    <row r="48" spans="1:57" s="1" customFormat="1" ht="14.4" customHeight="1" x14ac:dyDescent="0.2">
      <c r="B48" s="12"/>
      <c r="AR48" s="12"/>
    </row>
    <row r="49" spans="1:57" s="2" customFormat="1" ht="14.4" customHeight="1" x14ac:dyDescent="0.2">
      <c r="B49" s="35"/>
      <c r="D49" s="36" t="s">
        <v>46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47</v>
      </c>
      <c r="AI49" s="37"/>
      <c r="AJ49" s="37"/>
      <c r="AK49" s="37"/>
      <c r="AL49" s="37"/>
      <c r="AM49" s="37"/>
      <c r="AN49" s="37"/>
      <c r="AO49" s="37"/>
      <c r="AR49" s="35"/>
    </row>
    <row r="50" spans="1:57" x14ac:dyDescent="0.2">
      <c r="B50" s="12"/>
      <c r="AR50" s="12"/>
    </row>
    <row r="51" spans="1:57" x14ac:dyDescent="0.2">
      <c r="B51" s="12"/>
      <c r="AR51" s="12"/>
    </row>
    <row r="52" spans="1:57" x14ac:dyDescent="0.2">
      <c r="B52" s="12"/>
      <c r="AR52" s="12"/>
    </row>
    <row r="53" spans="1:57" x14ac:dyDescent="0.2">
      <c r="B53" s="12"/>
      <c r="AR53" s="12"/>
    </row>
    <row r="54" spans="1:57" x14ac:dyDescent="0.2">
      <c r="B54" s="12"/>
      <c r="AR54" s="12"/>
    </row>
    <row r="55" spans="1:57" x14ac:dyDescent="0.2">
      <c r="B55" s="12"/>
      <c r="AR55" s="12"/>
    </row>
    <row r="56" spans="1:57" x14ac:dyDescent="0.2">
      <c r="B56" s="12"/>
      <c r="AR56" s="12"/>
    </row>
    <row r="57" spans="1:57" x14ac:dyDescent="0.2">
      <c r="B57" s="12"/>
      <c r="AR57" s="12"/>
    </row>
    <row r="58" spans="1:57" x14ac:dyDescent="0.2">
      <c r="B58" s="12"/>
      <c r="AR58" s="12"/>
    </row>
    <row r="59" spans="1:57" x14ac:dyDescent="0.2">
      <c r="B59" s="12"/>
      <c r="AR59" s="12"/>
    </row>
    <row r="60" spans="1:57" s="2" customFormat="1" ht="13.2" x14ac:dyDescent="0.2">
      <c r="A60" s="23"/>
      <c r="B60" s="24"/>
      <c r="C60" s="23"/>
      <c r="D60" s="38" t="s">
        <v>48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8" t="s">
        <v>49</v>
      </c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38" t="s">
        <v>48</v>
      </c>
      <c r="AI60" s="26"/>
      <c r="AJ60" s="26"/>
      <c r="AK60" s="26"/>
      <c r="AL60" s="26"/>
      <c r="AM60" s="38" t="s">
        <v>49</v>
      </c>
      <c r="AN60" s="26"/>
      <c r="AO60" s="26"/>
      <c r="AP60" s="23"/>
      <c r="AQ60" s="23"/>
      <c r="AR60" s="24"/>
      <c r="BE60" s="23"/>
    </row>
    <row r="61" spans="1:57" x14ac:dyDescent="0.2">
      <c r="B61" s="12"/>
      <c r="AR61" s="12"/>
    </row>
    <row r="62" spans="1:57" x14ac:dyDescent="0.2">
      <c r="B62" s="12"/>
      <c r="AR62" s="12"/>
    </row>
    <row r="63" spans="1:57" x14ac:dyDescent="0.2">
      <c r="B63" s="12"/>
      <c r="AR63" s="12"/>
    </row>
    <row r="64" spans="1:57" s="2" customFormat="1" ht="13.2" x14ac:dyDescent="0.2">
      <c r="A64" s="23"/>
      <c r="B64" s="24"/>
      <c r="C64" s="23"/>
      <c r="D64" s="36" t="s">
        <v>50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6" t="s">
        <v>51</v>
      </c>
      <c r="AI64" s="39"/>
      <c r="AJ64" s="39"/>
      <c r="AK64" s="39"/>
      <c r="AL64" s="39"/>
      <c r="AM64" s="39"/>
      <c r="AN64" s="39"/>
      <c r="AO64" s="39"/>
      <c r="AP64" s="23"/>
      <c r="AQ64" s="23"/>
      <c r="AR64" s="24"/>
      <c r="BE64" s="23"/>
    </row>
    <row r="65" spans="1:57" x14ac:dyDescent="0.2">
      <c r="B65" s="12"/>
      <c r="AR65" s="12"/>
    </row>
    <row r="66" spans="1:57" x14ac:dyDescent="0.2">
      <c r="B66" s="12"/>
      <c r="AR66" s="12"/>
    </row>
    <row r="67" spans="1:57" x14ac:dyDescent="0.2">
      <c r="B67" s="12"/>
      <c r="AR67" s="12"/>
    </row>
    <row r="68" spans="1:57" x14ac:dyDescent="0.2">
      <c r="B68" s="12"/>
      <c r="AR68" s="12"/>
    </row>
    <row r="69" spans="1:57" x14ac:dyDescent="0.2">
      <c r="B69" s="12"/>
      <c r="AR69" s="12"/>
    </row>
    <row r="70" spans="1:57" x14ac:dyDescent="0.2">
      <c r="B70" s="12"/>
      <c r="AR70" s="12"/>
    </row>
    <row r="71" spans="1:57" x14ac:dyDescent="0.2">
      <c r="B71" s="12"/>
      <c r="AR71" s="12"/>
    </row>
    <row r="72" spans="1:57" x14ac:dyDescent="0.2">
      <c r="B72" s="12"/>
      <c r="AR72" s="12"/>
    </row>
    <row r="73" spans="1:57" x14ac:dyDescent="0.2">
      <c r="B73" s="12"/>
      <c r="AR73" s="12"/>
    </row>
    <row r="74" spans="1:57" x14ac:dyDescent="0.2">
      <c r="B74" s="12"/>
      <c r="AR74" s="12"/>
    </row>
    <row r="75" spans="1:57" s="2" customFormat="1" ht="13.2" x14ac:dyDescent="0.2">
      <c r="A75" s="23"/>
      <c r="B75" s="24"/>
      <c r="C75" s="23"/>
      <c r="D75" s="38" t="s">
        <v>48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38" t="s">
        <v>49</v>
      </c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38" t="s">
        <v>48</v>
      </c>
      <c r="AI75" s="26"/>
      <c r="AJ75" s="26"/>
      <c r="AK75" s="26"/>
      <c r="AL75" s="26"/>
      <c r="AM75" s="38" t="s">
        <v>49</v>
      </c>
      <c r="AN75" s="26"/>
      <c r="AO75" s="26"/>
      <c r="AP75" s="23"/>
      <c r="AQ75" s="23"/>
      <c r="AR75" s="24"/>
      <c r="BE75" s="23"/>
    </row>
    <row r="76" spans="1:57" s="2" customFormat="1" x14ac:dyDescent="0.2">
      <c r="A76" s="23"/>
      <c r="B76" s="24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4"/>
      <c r="BE76" s="23"/>
    </row>
    <row r="77" spans="1:57" s="2" customFormat="1" ht="6.9" customHeight="1" x14ac:dyDescent="0.2">
      <c r="A77" s="23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4"/>
      <c r="BE77" s="23"/>
    </row>
    <row r="81" spans="1:91" s="2" customFormat="1" ht="6.9" customHeight="1" x14ac:dyDescent="0.2">
      <c r="A81" s="23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4"/>
      <c r="BE81" s="23"/>
    </row>
    <row r="82" spans="1:91" s="2" customFormat="1" ht="24.9" customHeight="1" x14ac:dyDescent="0.2">
      <c r="A82" s="23"/>
      <c r="B82" s="24"/>
      <c r="C82" s="13" t="s">
        <v>52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4"/>
      <c r="BE82" s="23"/>
    </row>
    <row r="83" spans="1:91" s="2" customFormat="1" ht="6.9" customHeight="1" x14ac:dyDescent="0.2">
      <c r="A83" s="23"/>
      <c r="B83" s="24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4"/>
      <c r="BE83" s="23"/>
    </row>
    <row r="84" spans="1:91" s="4" customFormat="1" ht="12" customHeight="1" x14ac:dyDescent="0.2">
      <c r="B84" s="44"/>
      <c r="C84" s="19" t="s">
        <v>12</v>
      </c>
      <c r="L84" s="4" t="str">
        <f>K5</f>
        <v>20250105x</v>
      </c>
      <c r="AR84" s="44"/>
    </row>
    <row r="85" spans="1:91" s="5" customFormat="1" ht="36.9" customHeight="1" x14ac:dyDescent="0.2">
      <c r="B85" s="45"/>
      <c r="C85" s="46" t="s">
        <v>15</v>
      </c>
      <c r="L85" s="109" t="str">
        <f>K6</f>
        <v>ZŠ Sibírska - Kuchyňa_VYBAVENIE</v>
      </c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R85" s="45"/>
    </row>
    <row r="86" spans="1:91" s="2" customFormat="1" ht="6.9" customHeight="1" x14ac:dyDescent="0.2">
      <c r="A86" s="23"/>
      <c r="B86" s="24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4"/>
      <c r="BE86" s="23"/>
    </row>
    <row r="87" spans="1:91" s="2" customFormat="1" ht="12" customHeight="1" x14ac:dyDescent="0.2">
      <c r="A87" s="23"/>
      <c r="B87" s="24"/>
      <c r="C87" s="19" t="s">
        <v>18</v>
      </c>
      <c r="D87" s="23"/>
      <c r="E87" s="23"/>
      <c r="F87" s="23"/>
      <c r="G87" s="23"/>
      <c r="H87" s="23"/>
      <c r="I87" s="23"/>
      <c r="J87" s="23"/>
      <c r="K87" s="23"/>
      <c r="L87" s="47" t="str">
        <f>IF(K8="","",K8)</f>
        <v>Sibírska 39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19" t="s">
        <v>20</v>
      </c>
      <c r="AJ87" s="23"/>
      <c r="AK87" s="23"/>
      <c r="AL87" s="23"/>
      <c r="AM87" s="111" t="str">
        <f>IF(AN8= "","",AN8)</f>
        <v>18. 3. 2025</v>
      </c>
      <c r="AN87" s="111"/>
      <c r="AO87" s="23"/>
      <c r="AP87" s="23"/>
      <c r="AQ87" s="23"/>
      <c r="AR87" s="24"/>
      <c r="BE87" s="23"/>
    </row>
    <row r="88" spans="1:91" s="2" customFormat="1" ht="6.9" customHeight="1" x14ac:dyDescent="0.2">
      <c r="A88" s="23"/>
      <c r="B88" s="24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4"/>
      <c r="BE88" s="23"/>
    </row>
    <row r="89" spans="1:91" s="2" customFormat="1" ht="15.15" customHeight="1" x14ac:dyDescent="0.2">
      <c r="A89" s="23"/>
      <c r="B89" s="24"/>
      <c r="C89" s="19" t="s">
        <v>22</v>
      </c>
      <c r="D89" s="23"/>
      <c r="E89" s="23"/>
      <c r="F89" s="23"/>
      <c r="G89" s="23"/>
      <c r="H89" s="23"/>
      <c r="I89" s="23"/>
      <c r="J89" s="23"/>
      <c r="K89" s="23"/>
      <c r="L89" s="4" t="str">
        <f>IF(E11= "","",E11)</f>
        <v>Mestská časť Bratislava - Nové Mesto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19" t="s">
        <v>28</v>
      </c>
      <c r="AJ89" s="23"/>
      <c r="AK89" s="23"/>
      <c r="AL89" s="23"/>
      <c r="AM89" s="112" t="str">
        <f>IF(E17="","",E17)</f>
        <v>Ing. Tibor Mátis</v>
      </c>
      <c r="AN89" s="113"/>
      <c r="AO89" s="113"/>
      <c r="AP89" s="113"/>
      <c r="AQ89" s="23"/>
      <c r="AR89" s="24"/>
      <c r="AS89" s="114" t="s">
        <v>53</v>
      </c>
      <c r="AT89" s="115"/>
      <c r="AU89" s="48"/>
      <c r="AV89" s="48"/>
      <c r="AW89" s="48"/>
      <c r="AX89" s="48"/>
      <c r="AY89" s="48"/>
      <c r="AZ89" s="48"/>
      <c r="BA89" s="48"/>
      <c r="BB89" s="48"/>
      <c r="BC89" s="48"/>
      <c r="BD89" s="49"/>
      <c r="BE89" s="23"/>
    </row>
    <row r="90" spans="1:91" s="2" customFormat="1" ht="15.15" customHeight="1" x14ac:dyDescent="0.2">
      <c r="A90" s="23"/>
      <c r="B90" s="24"/>
      <c r="C90" s="19" t="s">
        <v>26</v>
      </c>
      <c r="D90" s="23"/>
      <c r="E90" s="23"/>
      <c r="F90" s="23"/>
      <c r="G90" s="23"/>
      <c r="H90" s="23"/>
      <c r="I90" s="23"/>
      <c r="J90" s="23"/>
      <c r="K90" s="23"/>
      <c r="L90" s="4" t="str">
        <f>IF(E14= "Vyplň údaj","",E14)</f>
        <v/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19" t="s">
        <v>31</v>
      </c>
      <c r="AJ90" s="23"/>
      <c r="AK90" s="23"/>
      <c r="AL90" s="23"/>
      <c r="AM90" s="112" t="str">
        <f>IF(E20="","",E20)</f>
        <v/>
      </c>
      <c r="AN90" s="113"/>
      <c r="AO90" s="113"/>
      <c r="AP90" s="113"/>
      <c r="AQ90" s="23"/>
      <c r="AR90" s="24"/>
      <c r="AS90" s="116"/>
      <c r="AT90" s="117"/>
      <c r="AU90" s="50"/>
      <c r="AV90" s="50"/>
      <c r="AW90" s="50"/>
      <c r="AX90" s="50"/>
      <c r="AY90" s="50"/>
      <c r="AZ90" s="50"/>
      <c r="BA90" s="50"/>
      <c r="BB90" s="50"/>
      <c r="BC90" s="50"/>
      <c r="BD90" s="51"/>
      <c r="BE90" s="23"/>
    </row>
    <row r="91" spans="1:91" s="2" customFormat="1" ht="10.65" customHeight="1" x14ac:dyDescent="0.2">
      <c r="A91" s="23"/>
      <c r="B91" s="24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4"/>
      <c r="AS91" s="116"/>
      <c r="AT91" s="117"/>
      <c r="AU91" s="50"/>
      <c r="AV91" s="50"/>
      <c r="AW91" s="50"/>
      <c r="AX91" s="50"/>
      <c r="AY91" s="50"/>
      <c r="AZ91" s="50"/>
      <c r="BA91" s="50"/>
      <c r="BB91" s="50"/>
      <c r="BC91" s="50"/>
      <c r="BD91" s="51"/>
      <c r="BE91" s="23"/>
    </row>
    <row r="92" spans="1:91" s="2" customFormat="1" ht="29.25" customHeight="1" x14ac:dyDescent="0.2">
      <c r="A92" s="23"/>
      <c r="B92" s="24"/>
      <c r="C92" s="104" t="s">
        <v>54</v>
      </c>
      <c r="D92" s="105"/>
      <c r="E92" s="105"/>
      <c r="F92" s="105"/>
      <c r="G92" s="105"/>
      <c r="H92" s="52"/>
      <c r="I92" s="106" t="s">
        <v>55</v>
      </c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7" t="s">
        <v>56</v>
      </c>
      <c r="AH92" s="105"/>
      <c r="AI92" s="105"/>
      <c r="AJ92" s="105"/>
      <c r="AK92" s="105"/>
      <c r="AL92" s="105"/>
      <c r="AM92" s="105"/>
      <c r="AN92" s="106" t="s">
        <v>57</v>
      </c>
      <c r="AO92" s="105"/>
      <c r="AP92" s="108"/>
      <c r="AQ92" s="53" t="s">
        <v>58</v>
      </c>
      <c r="AR92" s="24"/>
      <c r="AS92" s="54" t="s">
        <v>59</v>
      </c>
      <c r="AT92" s="55" t="s">
        <v>60</v>
      </c>
      <c r="AU92" s="55" t="s">
        <v>61</v>
      </c>
      <c r="AV92" s="55" t="s">
        <v>62</v>
      </c>
      <c r="AW92" s="55" t="s">
        <v>63</v>
      </c>
      <c r="AX92" s="55" t="s">
        <v>64</v>
      </c>
      <c r="AY92" s="55" t="s">
        <v>65</v>
      </c>
      <c r="AZ92" s="55" t="s">
        <v>66</v>
      </c>
      <c r="BA92" s="55" t="s">
        <v>67</v>
      </c>
      <c r="BB92" s="55" t="s">
        <v>68</v>
      </c>
      <c r="BC92" s="55" t="s">
        <v>69</v>
      </c>
      <c r="BD92" s="56" t="s">
        <v>70</v>
      </c>
      <c r="BE92" s="23"/>
    </row>
    <row r="93" spans="1:91" s="2" customFormat="1" ht="10.65" customHeight="1" x14ac:dyDescent="0.2">
      <c r="A93" s="23"/>
      <c r="B93" s="24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4"/>
      <c r="AS93" s="57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9"/>
      <c r="BE93" s="23"/>
    </row>
    <row r="94" spans="1:91" s="6" customFormat="1" ht="32.4" customHeight="1" x14ac:dyDescent="0.2">
      <c r="B94" s="60"/>
      <c r="C94" s="61" t="s">
        <v>71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00">
        <f>AG95</f>
        <v>0</v>
      </c>
      <c r="AH94" s="100"/>
      <c r="AI94" s="100"/>
      <c r="AJ94" s="100"/>
      <c r="AK94" s="100"/>
      <c r="AL94" s="100"/>
      <c r="AM94" s="100"/>
      <c r="AN94" s="101">
        <f>AN95</f>
        <v>0</v>
      </c>
      <c r="AO94" s="101"/>
      <c r="AP94" s="101"/>
      <c r="AQ94" s="63" t="s">
        <v>1</v>
      </c>
      <c r="AR94" s="60"/>
      <c r="AS94" s="64">
        <f>ROUND(AS95,2)</f>
        <v>0</v>
      </c>
      <c r="AT94" s="65">
        <f>ROUND(SUM(AV94:AW94),2)</f>
        <v>0</v>
      </c>
      <c r="AU94" s="66" t="e">
        <f>ROUND(AU95,5)</f>
        <v>#REF!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72</v>
      </c>
      <c r="BT94" s="68" t="s">
        <v>73</v>
      </c>
      <c r="BU94" s="69" t="s">
        <v>74</v>
      </c>
      <c r="BV94" s="68" t="s">
        <v>75</v>
      </c>
      <c r="BW94" s="68" t="s">
        <v>4</v>
      </c>
      <c r="BX94" s="68" t="s">
        <v>76</v>
      </c>
      <c r="CL94" s="68" t="s">
        <v>1</v>
      </c>
    </row>
    <row r="95" spans="1:91" s="7" customFormat="1" ht="16.5" customHeight="1" x14ac:dyDescent="0.2">
      <c r="A95" s="70" t="s">
        <v>77</v>
      </c>
      <c r="B95" s="71"/>
      <c r="C95" s="72"/>
      <c r="D95" s="99" t="s">
        <v>206</v>
      </c>
      <c r="E95" s="99"/>
      <c r="F95" s="99"/>
      <c r="G95" s="99"/>
      <c r="H95" s="99"/>
      <c r="I95" s="73"/>
      <c r="J95" s="99" t="s">
        <v>79</v>
      </c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123">
        <f>'SO 4 - Kuchyňa_VYBAVENIE'!G687</f>
        <v>0</v>
      </c>
      <c r="AH95" s="124"/>
      <c r="AI95" s="124"/>
      <c r="AJ95" s="124"/>
      <c r="AK95" s="124"/>
      <c r="AL95" s="124"/>
      <c r="AM95" s="124"/>
      <c r="AN95" s="123">
        <f>AG95*1.23</f>
        <v>0</v>
      </c>
      <c r="AO95" s="124"/>
      <c r="AP95" s="124"/>
      <c r="AQ95" s="74" t="s">
        <v>80</v>
      </c>
      <c r="AR95" s="71"/>
      <c r="AS95" s="75">
        <v>0</v>
      </c>
      <c r="AT95" s="76">
        <f>ROUND(SUM(AV95:AW95),2)</f>
        <v>0</v>
      </c>
      <c r="AU95" s="77" t="e">
        <f>'SO 4 - Kuchyňa_VYBAVENIE'!#REF!</f>
        <v>#REF!</v>
      </c>
      <c r="AV95" s="76">
        <f>'SO 4 - Kuchyňa_VYBAVENIE'!J33</f>
        <v>0</v>
      </c>
      <c r="AW95" s="76">
        <f>'SO 4 - Kuchyňa_VYBAVENIE'!J34</f>
        <v>0</v>
      </c>
      <c r="AX95" s="76">
        <f>'SO 4 - Kuchyňa_VYBAVENIE'!J35</f>
        <v>0</v>
      </c>
      <c r="AY95" s="76">
        <f>'SO 4 - Kuchyňa_VYBAVENIE'!J36</f>
        <v>0</v>
      </c>
      <c r="AZ95" s="76">
        <f>'SO 4 - Kuchyňa_VYBAVENIE'!F33</f>
        <v>0</v>
      </c>
      <c r="BA95" s="76">
        <f>'SO 4 - Kuchyňa_VYBAVENIE'!F34</f>
        <v>0</v>
      </c>
      <c r="BB95" s="76">
        <f>'SO 4 - Kuchyňa_VYBAVENIE'!F35</f>
        <v>0</v>
      </c>
      <c r="BC95" s="76">
        <f>'SO 4 - Kuchyňa_VYBAVENIE'!F36</f>
        <v>0</v>
      </c>
      <c r="BD95" s="78">
        <f>'SO 4 - Kuchyňa_VYBAVENIE'!F37</f>
        <v>0</v>
      </c>
      <c r="BT95" s="79" t="s">
        <v>81</v>
      </c>
      <c r="BV95" s="79" t="s">
        <v>75</v>
      </c>
      <c r="BW95" s="79" t="s">
        <v>82</v>
      </c>
      <c r="BX95" s="79" t="s">
        <v>4</v>
      </c>
      <c r="CL95" s="79" t="s">
        <v>1</v>
      </c>
      <c r="CM95" s="79" t="s">
        <v>73</v>
      </c>
    </row>
    <row r="96" spans="1:91" s="2" customFormat="1" ht="30" customHeight="1" x14ac:dyDescent="0.2">
      <c r="A96" s="23"/>
      <c r="B96" s="24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4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</row>
    <row r="97" spans="1:57" s="2" customFormat="1" ht="6.9" customHeight="1" x14ac:dyDescent="0.2">
      <c r="A97" s="23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4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</row>
  </sheetData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</mergeCells>
  <hyperlinks>
    <hyperlink ref="A95" location="'3 - Kuchyňa_VYBAVEN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0"/>
  <sheetViews>
    <sheetView showGridLines="0" tabSelected="1" zoomScaleNormal="100" workbookViewId="0"/>
  </sheetViews>
  <sheetFormatPr defaultColWidth="10.42578125" defaultRowHeight="10.199999999999999" x14ac:dyDescent="0.2"/>
  <cols>
    <col min="1" max="1" width="8.85546875" style="81" customWidth="1"/>
    <col min="2" max="2" width="118.85546875" style="156" customWidth="1"/>
    <col min="3" max="3" width="10.42578125" style="200" customWidth="1"/>
    <col min="4" max="4" width="26.7109375" style="200" customWidth="1"/>
    <col min="5" max="5" width="27" style="200" customWidth="1"/>
    <col min="6" max="6" width="25" style="162" customWidth="1"/>
    <col min="7" max="7" width="17.85546875" style="163" customWidth="1"/>
    <col min="8" max="8" width="14" style="163" customWidth="1"/>
    <col min="9" max="9" width="16.42578125" style="163" customWidth="1"/>
    <col min="10" max="16364" width="10.42578125" style="81"/>
    <col min="16365" max="16384" width="14.140625" style="81" customWidth="1"/>
  </cols>
  <sheetData>
    <row r="1" spans="1:9" x14ac:dyDescent="0.2">
      <c r="A1" s="80"/>
      <c r="B1" s="150"/>
      <c r="C1" s="193"/>
      <c r="D1" s="193"/>
      <c r="E1" s="193"/>
      <c r="F1" s="160"/>
      <c r="G1" s="161"/>
      <c r="H1" s="161"/>
      <c r="I1" s="161"/>
    </row>
    <row r="2" spans="1:9" x14ac:dyDescent="0.2">
      <c r="A2" s="80"/>
      <c r="B2" s="150"/>
      <c r="C2" s="193"/>
      <c r="D2" s="193"/>
      <c r="E2" s="193"/>
      <c r="F2" s="160"/>
      <c r="G2" s="161"/>
      <c r="H2" s="161"/>
      <c r="I2" s="161"/>
    </row>
    <row r="3" spans="1:9" ht="18" x14ac:dyDescent="0.35">
      <c r="A3" s="82" t="s">
        <v>207</v>
      </c>
      <c r="B3" s="150"/>
      <c r="C3" s="193"/>
      <c r="D3" s="193"/>
      <c r="E3" s="193"/>
      <c r="F3" s="160"/>
      <c r="G3" s="161"/>
      <c r="H3" s="161"/>
      <c r="I3" s="161"/>
    </row>
    <row r="4" spans="1:9" ht="16.2" thickBot="1" x14ac:dyDescent="0.35">
      <c r="A4" s="83" t="s">
        <v>208</v>
      </c>
      <c r="B4" s="150"/>
      <c r="C4" s="193"/>
      <c r="D4" s="193"/>
      <c r="E4" s="193"/>
      <c r="F4" s="160"/>
      <c r="G4" s="161"/>
      <c r="H4" s="161"/>
      <c r="I4" s="161"/>
    </row>
    <row r="5" spans="1:9" s="164" customFormat="1" ht="42" thickBot="1" x14ac:dyDescent="0.25">
      <c r="A5" s="84" t="s">
        <v>209</v>
      </c>
      <c r="B5" s="85" t="s">
        <v>210</v>
      </c>
      <c r="C5" s="85" t="s">
        <v>211</v>
      </c>
      <c r="D5" s="85" t="s">
        <v>212</v>
      </c>
      <c r="E5" s="157" t="s">
        <v>213</v>
      </c>
      <c r="F5" s="158" t="s">
        <v>214</v>
      </c>
      <c r="G5" s="159" t="s">
        <v>215</v>
      </c>
      <c r="H5" s="159" t="s">
        <v>216</v>
      </c>
      <c r="I5" s="159" t="s">
        <v>217</v>
      </c>
    </row>
    <row r="6" spans="1:9" s="167" customFormat="1" ht="15.6" x14ac:dyDescent="0.3">
      <c r="A6" s="165" t="s">
        <v>81</v>
      </c>
      <c r="B6" s="166" t="s">
        <v>85</v>
      </c>
      <c r="C6" s="194">
        <v>1</v>
      </c>
      <c r="D6" s="194"/>
      <c r="E6" s="194"/>
      <c r="F6" s="184"/>
      <c r="G6" s="182">
        <v>0</v>
      </c>
      <c r="H6" s="182">
        <f>SUM(G6)*C6</f>
        <v>0</v>
      </c>
      <c r="I6" s="182">
        <f>SUM(H6)*1.23</f>
        <v>0</v>
      </c>
    </row>
    <row r="7" spans="1:9" s="167" customFormat="1" ht="15.6" x14ac:dyDescent="0.3">
      <c r="A7" s="165"/>
      <c r="B7" s="168" t="s">
        <v>218</v>
      </c>
      <c r="C7" s="195"/>
      <c r="D7" s="168"/>
      <c r="E7" s="168"/>
      <c r="F7" s="185"/>
      <c r="G7" s="182"/>
      <c r="H7" s="182"/>
      <c r="I7" s="182"/>
    </row>
    <row r="8" spans="1:9" s="167" customFormat="1" ht="15.6" x14ac:dyDescent="0.3">
      <c r="A8" s="165"/>
      <c r="B8" s="168" t="s">
        <v>219</v>
      </c>
      <c r="C8" s="195"/>
      <c r="D8" s="168"/>
      <c r="E8" s="168"/>
      <c r="F8" s="185"/>
      <c r="G8" s="182"/>
      <c r="H8" s="182"/>
      <c r="I8" s="182"/>
    </row>
    <row r="9" spans="1:9" s="167" customFormat="1" ht="31.2" x14ac:dyDescent="0.3">
      <c r="A9" s="165"/>
      <c r="B9" s="90" t="s">
        <v>220</v>
      </c>
      <c r="C9" s="90"/>
      <c r="D9" s="86" t="s">
        <v>221</v>
      </c>
      <c r="E9" s="86" t="s">
        <v>641</v>
      </c>
      <c r="F9" s="186"/>
      <c r="G9" s="182"/>
      <c r="H9" s="182"/>
      <c r="I9" s="182"/>
    </row>
    <row r="10" spans="1:9" s="167" customFormat="1" ht="15.6" x14ac:dyDescent="0.3">
      <c r="A10" s="165"/>
      <c r="B10" s="90" t="s">
        <v>222</v>
      </c>
      <c r="C10" s="90"/>
      <c r="D10" s="86" t="s">
        <v>223</v>
      </c>
      <c r="E10" s="86" t="s">
        <v>224</v>
      </c>
      <c r="F10" s="186"/>
      <c r="G10" s="182"/>
      <c r="H10" s="182"/>
      <c r="I10" s="182"/>
    </row>
    <row r="11" spans="1:9" s="167" customFormat="1" ht="15.6" x14ac:dyDescent="0.3">
      <c r="A11" s="165"/>
      <c r="B11" s="90" t="s">
        <v>225</v>
      </c>
      <c r="C11" s="90"/>
      <c r="D11" s="86" t="s">
        <v>226</v>
      </c>
      <c r="E11" s="86" t="s">
        <v>227</v>
      </c>
      <c r="F11" s="186"/>
      <c r="G11" s="182"/>
      <c r="H11" s="182"/>
      <c r="I11" s="182"/>
    </row>
    <row r="12" spans="1:9" s="167" customFormat="1" ht="15.6" x14ac:dyDescent="0.3">
      <c r="A12" s="165"/>
      <c r="B12" s="90" t="s">
        <v>228</v>
      </c>
      <c r="C12" s="90"/>
      <c r="D12" s="86" t="s">
        <v>229</v>
      </c>
      <c r="E12" s="86" t="s">
        <v>230</v>
      </c>
      <c r="F12" s="186"/>
      <c r="G12" s="182"/>
      <c r="H12" s="182"/>
      <c r="I12" s="182"/>
    </row>
    <row r="13" spans="1:9" s="167" customFormat="1" ht="15.6" x14ac:dyDescent="0.3">
      <c r="A13" s="165"/>
      <c r="B13" s="87" t="s">
        <v>231</v>
      </c>
      <c r="C13" s="87"/>
      <c r="D13" s="86" t="s">
        <v>226</v>
      </c>
      <c r="E13" s="86" t="s">
        <v>227</v>
      </c>
      <c r="F13" s="186"/>
      <c r="G13" s="182"/>
      <c r="H13" s="182"/>
      <c r="I13" s="182"/>
    </row>
    <row r="14" spans="1:9" s="167" customFormat="1" ht="15.6" x14ac:dyDescent="0.3">
      <c r="A14" s="165"/>
      <c r="B14" s="87" t="s">
        <v>232</v>
      </c>
      <c r="C14" s="87"/>
      <c r="D14" s="86" t="s">
        <v>226</v>
      </c>
      <c r="E14" s="86" t="s">
        <v>227</v>
      </c>
      <c r="F14" s="186"/>
      <c r="G14" s="182"/>
      <c r="H14" s="182"/>
      <c r="I14" s="182"/>
    </row>
    <row r="15" spans="1:9" s="167" customFormat="1" ht="15.6" x14ac:dyDescent="0.3">
      <c r="A15" s="165"/>
      <c r="B15" s="87" t="s">
        <v>233</v>
      </c>
      <c r="C15" s="87"/>
      <c r="D15" s="86" t="s">
        <v>226</v>
      </c>
      <c r="E15" s="86" t="s">
        <v>227</v>
      </c>
      <c r="F15" s="186"/>
      <c r="G15" s="182"/>
      <c r="H15" s="182"/>
      <c r="I15" s="182"/>
    </row>
    <row r="16" spans="1:9" s="167" customFormat="1" ht="15.6" x14ac:dyDescent="0.3">
      <c r="A16" s="165"/>
      <c r="B16" s="87" t="s">
        <v>234</v>
      </c>
      <c r="C16" s="87"/>
      <c r="D16" s="86" t="s">
        <v>235</v>
      </c>
      <c r="E16" s="86" t="s">
        <v>236</v>
      </c>
      <c r="F16" s="186"/>
      <c r="G16" s="182"/>
      <c r="H16" s="182"/>
      <c r="I16" s="182"/>
    </row>
    <row r="17" spans="1:9" s="167" customFormat="1" ht="15.6" x14ac:dyDescent="0.3">
      <c r="A17" s="165"/>
      <c r="B17" s="87" t="s">
        <v>237</v>
      </c>
      <c r="C17" s="87"/>
      <c r="D17" s="86" t="s">
        <v>238</v>
      </c>
      <c r="E17" s="86" t="s">
        <v>239</v>
      </c>
      <c r="F17" s="186"/>
      <c r="G17" s="182"/>
      <c r="H17" s="182"/>
      <c r="I17" s="182"/>
    </row>
    <row r="18" spans="1:9" s="167" customFormat="1" ht="15.6" x14ac:dyDescent="0.3">
      <c r="A18" s="165"/>
      <c r="B18" s="87" t="s">
        <v>240</v>
      </c>
      <c r="C18" s="87"/>
      <c r="D18" s="86" t="s">
        <v>226</v>
      </c>
      <c r="E18" s="86" t="s">
        <v>227</v>
      </c>
      <c r="F18" s="186"/>
      <c r="G18" s="182"/>
      <c r="H18" s="182"/>
      <c r="I18" s="182"/>
    </row>
    <row r="19" spans="1:9" s="167" customFormat="1" ht="15.6" x14ac:dyDescent="0.3">
      <c r="A19" s="165"/>
      <c r="B19" s="87" t="s">
        <v>241</v>
      </c>
      <c r="C19" s="87"/>
      <c r="D19" s="86" t="s">
        <v>226</v>
      </c>
      <c r="E19" s="86" t="s">
        <v>227</v>
      </c>
      <c r="F19" s="186"/>
      <c r="G19" s="182"/>
      <c r="H19" s="182"/>
      <c r="I19" s="182"/>
    </row>
    <row r="20" spans="1:9" s="167" customFormat="1" ht="15.6" x14ac:dyDescent="0.3">
      <c r="A20" s="165"/>
      <c r="B20" s="87" t="s">
        <v>242</v>
      </c>
      <c r="C20" s="87"/>
      <c r="D20" s="86" t="s">
        <v>226</v>
      </c>
      <c r="E20" s="86" t="s">
        <v>227</v>
      </c>
      <c r="F20" s="186"/>
      <c r="G20" s="182"/>
      <c r="H20" s="182"/>
      <c r="I20" s="182"/>
    </row>
    <row r="21" spans="1:9" s="167" customFormat="1" ht="15.6" x14ac:dyDescent="0.3">
      <c r="A21" s="165"/>
      <c r="B21" s="87" t="s">
        <v>243</v>
      </c>
      <c r="C21" s="87"/>
      <c r="D21" s="86" t="s">
        <v>226</v>
      </c>
      <c r="E21" s="86" t="s">
        <v>227</v>
      </c>
      <c r="F21" s="186"/>
      <c r="G21" s="182"/>
      <c r="H21" s="182"/>
      <c r="I21" s="182"/>
    </row>
    <row r="22" spans="1:9" s="167" customFormat="1" ht="15.6" x14ac:dyDescent="0.3">
      <c r="A22" s="165"/>
      <c r="B22" s="87" t="s">
        <v>244</v>
      </c>
      <c r="C22" s="87"/>
      <c r="D22" s="86" t="s">
        <v>226</v>
      </c>
      <c r="E22" s="86" t="s">
        <v>227</v>
      </c>
      <c r="F22" s="186"/>
      <c r="G22" s="182"/>
      <c r="H22" s="182"/>
      <c r="I22" s="182"/>
    </row>
    <row r="23" spans="1:9" s="167" customFormat="1" ht="31.2" x14ac:dyDescent="0.3">
      <c r="A23" s="165"/>
      <c r="B23" s="87" t="s">
        <v>245</v>
      </c>
      <c r="C23" s="87"/>
      <c r="D23" s="86" t="s">
        <v>226</v>
      </c>
      <c r="E23" s="86" t="s">
        <v>227</v>
      </c>
      <c r="F23" s="186"/>
      <c r="G23" s="182"/>
      <c r="H23" s="182"/>
      <c r="I23" s="182"/>
    </row>
    <row r="24" spans="1:9" s="167" customFormat="1" ht="15.6" x14ac:dyDescent="0.3">
      <c r="A24" s="165"/>
      <c r="B24" s="87" t="s">
        <v>246</v>
      </c>
      <c r="C24" s="87"/>
      <c r="D24" s="86" t="s">
        <v>226</v>
      </c>
      <c r="E24" s="86" t="s">
        <v>227</v>
      </c>
      <c r="F24" s="186"/>
      <c r="G24" s="182"/>
      <c r="H24" s="182"/>
      <c r="I24" s="182"/>
    </row>
    <row r="25" spans="1:9" s="167" customFormat="1" ht="15.6" x14ac:dyDescent="0.3">
      <c r="A25" s="165"/>
      <c r="B25" s="87" t="s">
        <v>247</v>
      </c>
      <c r="C25" s="87"/>
      <c r="D25" s="86" t="s">
        <v>226</v>
      </c>
      <c r="E25" s="86" t="s">
        <v>227</v>
      </c>
      <c r="F25" s="186"/>
      <c r="G25" s="182"/>
      <c r="H25" s="182"/>
      <c r="I25" s="182"/>
    </row>
    <row r="26" spans="1:9" s="167" customFormat="1" ht="15.6" x14ac:dyDescent="0.3">
      <c r="A26" s="165"/>
      <c r="B26" s="87" t="s">
        <v>248</v>
      </c>
      <c r="C26" s="87"/>
      <c r="D26" s="86" t="s">
        <v>226</v>
      </c>
      <c r="E26" s="86" t="s">
        <v>227</v>
      </c>
      <c r="F26" s="186"/>
      <c r="G26" s="182"/>
      <c r="H26" s="182"/>
      <c r="I26" s="182"/>
    </row>
    <row r="27" spans="1:9" s="167" customFormat="1" ht="15.6" x14ac:dyDescent="0.3">
      <c r="A27" s="165"/>
      <c r="B27" s="87" t="s">
        <v>249</v>
      </c>
      <c r="C27" s="87"/>
      <c r="D27" s="86" t="s">
        <v>226</v>
      </c>
      <c r="E27" s="86" t="s">
        <v>227</v>
      </c>
      <c r="F27" s="186"/>
      <c r="G27" s="182"/>
      <c r="H27" s="182"/>
      <c r="I27" s="182"/>
    </row>
    <row r="28" spans="1:9" s="167" customFormat="1" ht="15.6" x14ac:dyDescent="0.3">
      <c r="A28" s="165"/>
      <c r="B28" s="87" t="s">
        <v>250</v>
      </c>
      <c r="C28" s="87"/>
      <c r="D28" s="86" t="s">
        <v>226</v>
      </c>
      <c r="E28" s="86" t="s">
        <v>227</v>
      </c>
      <c r="F28" s="186"/>
      <c r="G28" s="182"/>
      <c r="H28" s="182"/>
      <c r="I28" s="182"/>
    </row>
    <row r="29" spans="1:9" s="167" customFormat="1" ht="15.6" x14ac:dyDescent="0.3">
      <c r="A29" s="165"/>
      <c r="B29" s="87" t="s">
        <v>251</v>
      </c>
      <c r="C29" s="87"/>
      <c r="D29" s="86" t="s">
        <v>226</v>
      </c>
      <c r="E29" s="86" t="s">
        <v>227</v>
      </c>
      <c r="F29" s="186"/>
      <c r="G29" s="182"/>
      <c r="H29" s="182"/>
      <c r="I29" s="182"/>
    </row>
    <row r="30" spans="1:9" s="167" customFormat="1" ht="15.6" x14ac:dyDescent="0.3">
      <c r="A30" s="165"/>
      <c r="B30" s="87" t="s">
        <v>252</v>
      </c>
      <c r="C30" s="87"/>
      <c r="D30" s="86" t="s">
        <v>226</v>
      </c>
      <c r="E30" s="86" t="s">
        <v>227</v>
      </c>
      <c r="F30" s="186"/>
      <c r="G30" s="182"/>
      <c r="H30" s="182"/>
      <c r="I30" s="182"/>
    </row>
    <row r="31" spans="1:9" s="167" customFormat="1" ht="15.6" x14ac:dyDescent="0.3">
      <c r="A31" s="165"/>
      <c r="B31" s="87" t="s">
        <v>253</v>
      </c>
      <c r="C31" s="87"/>
      <c r="D31" s="86" t="s">
        <v>226</v>
      </c>
      <c r="E31" s="86" t="s">
        <v>227</v>
      </c>
      <c r="F31" s="186"/>
      <c r="G31" s="182"/>
      <c r="H31" s="182"/>
      <c r="I31" s="182"/>
    </row>
    <row r="32" spans="1:9" s="167" customFormat="1" ht="15.6" x14ac:dyDescent="0.3">
      <c r="A32" s="165"/>
      <c r="B32" s="87" t="s">
        <v>254</v>
      </c>
      <c r="C32" s="87"/>
      <c r="D32" s="86" t="s">
        <v>226</v>
      </c>
      <c r="E32" s="86" t="s">
        <v>227</v>
      </c>
      <c r="F32" s="186"/>
      <c r="G32" s="182"/>
      <c r="H32" s="182"/>
      <c r="I32" s="182"/>
    </row>
    <row r="33" spans="1:9" s="167" customFormat="1" ht="15.6" x14ac:dyDescent="0.3">
      <c r="A33" s="165"/>
      <c r="B33" s="87" t="s">
        <v>255</v>
      </c>
      <c r="C33" s="87"/>
      <c r="D33" s="86" t="s">
        <v>226</v>
      </c>
      <c r="E33" s="86" t="s">
        <v>227</v>
      </c>
      <c r="F33" s="186"/>
      <c r="G33" s="182"/>
      <c r="H33" s="182"/>
      <c r="I33" s="182"/>
    </row>
    <row r="34" spans="1:9" s="167" customFormat="1" ht="15.6" x14ac:dyDescent="0.3">
      <c r="A34" s="165"/>
      <c r="B34" s="87" t="s">
        <v>256</v>
      </c>
      <c r="C34" s="87"/>
      <c r="D34" s="86" t="s">
        <v>226</v>
      </c>
      <c r="E34" s="86" t="s">
        <v>227</v>
      </c>
      <c r="F34" s="186"/>
      <c r="G34" s="182"/>
      <c r="H34" s="182"/>
      <c r="I34" s="182"/>
    </row>
    <row r="35" spans="1:9" s="167" customFormat="1" ht="15.6" x14ac:dyDescent="0.3">
      <c r="A35" s="165"/>
      <c r="B35" s="87" t="s">
        <v>257</v>
      </c>
      <c r="C35" s="87"/>
      <c r="D35" s="86" t="s">
        <v>226</v>
      </c>
      <c r="E35" s="86" t="s">
        <v>227</v>
      </c>
      <c r="F35" s="186"/>
      <c r="G35" s="182"/>
      <c r="H35" s="182"/>
      <c r="I35" s="182"/>
    </row>
    <row r="36" spans="1:9" s="167" customFormat="1" ht="15.6" x14ac:dyDescent="0.3">
      <c r="A36" s="165"/>
      <c r="B36" s="87" t="s">
        <v>258</v>
      </c>
      <c r="C36" s="87"/>
      <c r="D36" s="86" t="s">
        <v>226</v>
      </c>
      <c r="E36" s="86" t="s">
        <v>227</v>
      </c>
      <c r="F36" s="186"/>
      <c r="G36" s="182"/>
      <c r="H36" s="182"/>
      <c r="I36" s="182"/>
    </row>
    <row r="37" spans="1:9" s="167" customFormat="1" ht="15.6" x14ac:dyDescent="0.3">
      <c r="A37" s="165"/>
      <c r="B37" s="87" t="s">
        <v>259</v>
      </c>
      <c r="C37" s="87"/>
      <c r="D37" s="86" t="s">
        <v>260</v>
      </c>
      <c r="E37" s="86" t="s">
        <v>261</v>
      </c>
      <c r="F37" s="186"/>
      <c r="G37" s="182"/>
      <c r="H37" s="182"/>
      <c r="I37" s="182"/>
    </row>
    <row r="38" spans="1:9" s="167" customFormat="1" ht="15.6" x14ac:dyDescent="0.3">
      <c r="A38" s="165"/>
      <c r="B38" s="87" t="s">
        <v>262</v>
      </c>
      <c r="C38" s="87"/>
      <c r="D38" s="86" t="s">
        <v>263</v>
      </c>
      <c r="E38" s="86" t="s">
        <v>264</v>
      </c>
      <c r="F38" s="186"/>
      <c r="G38" s="182"/>
      <c r="H38" s="182"/>
      <c r="I38" s="182"/>
    </row>
    <row r="39" spans="1:9" s="167" customFormat="1" ht="15.6" x14ac:dyDescent="0.3">
      <c r="A39" s="165"/>
      <c r="B39" s="87" t="s">
        <v>265</v>
      </c>
      <c r="C39" s="87"/>
      <c r="D39" s="86" t="s">
        <v>226</v>
      </c>
      <c r="E39" s="86" t="s">
        <v>227</v>
      </c>
      <c r="F39" s="186"/>
      <c r="G39" s="182"/>
      <c r="H39" s="182"/>
      <c r="I39" s="182"/>
    </row>
    <row r="40" spans="1:9" s="167" customFormat="1" ht="15.6" x14ac:dyDescent="0.3">
      <c r="A40" s="165"/>
      <c r="B40" s="87" t="s">
        <v>266</v>
      </c>
      <c r="C40" s="87"/>
      <c r="D40" s="86" t="s">
        <v>226</v>
      </c>
      <c r="E40" s="86" t="s">
        <v>227</v>
      </c>
      <c r="F40" s="186"/>
      <c r="G40" s="182"/>
      <c r="H40" s="182"/>
      <c r="I40" s="182"/>
    </row>
    <row r="41" spans="1:9" s="167" customFormat="1" ht="15.6" x14ac:dyDescent="0.3">
      <c r="A41" s="165"/>
      <c r="B41" s="87" t="s">
        <v>267</v>
      </c>
      <c r="C41" s="87"/>
      <c r="D41" s="86" t="s">
        <v>226</v>
      </c>
      <c r="E41" s="86" t="s">
        <v>227</v>
      </c>
      <c r="F41" s="186"/>
      <c r="G41" s="182"/>
      <c r="H41" s="182"/>
      <c r="I41" s="182"/>
    </row>
    <row r="42" spans="1:9" s="167" customFormat="1" ht="31.2" x14ac:dyDescent="0.3">
      <c r="A42" s="165"/>
      <c r="B42" s="87" t="s">
        <v>268</v>
      </c>
      <c r="C42" s="87"/>
      <c r="D42" s="86" t="s">
        <v>226</v>
      </c>
      <c r="E42" s="86" t="s">
        <v>227</v>
      </c>
      <c r="F42" s="186"/>
      <c r="G42" s="182"/>
      <c r="H42" s="182"/>
      <c r="I42" s="182"/>
    </row>
    <row r="43" spans="1:9" s="167" customFormat="1" ht="15.6" x14ac:dyDescent="0.3">
      <c r="A43" s="165" t="s">
        <v>86</v>
      </c>
      <c r="B43" s="169" t="s">
        <v>269</v>
      </c>
      <c r="C43" s="194">
        <v>1</v>
      </c>
      <c r="D43" s="194"/>
      <c r="E43" s="194"/>
      <c r="F43" s="185"/>
      <c r="G43" s="182"/>
      <c r="H43" s="182"/>
      <c r="I43" s="182"/>
    </row>
    <row r="44" spans="1:9" s="167" customFormat="1" ht="15.6" x14ac:dyDescent="0.3">
      <c r="A44" s="165" t="s">
        <v>87</v>
      </c>
      <c r="B44" s="169" t="s">
        <v>270</v>
      </c>
      <c r="C44" s="194">
        <v>1</v>
      </c>
      <c r="D44" s="194"/>
      <c r="E44" s="194"/>
      <c r="F44" s="185"/>
      <c r="G44" s="182"/>
      <c r="H44" s="182"/>
      <c r="I44" s="182"/>
    </row>
    <row r="45" spans="1:9" s="167" customFormat="1" ht="15.6" x14ac:dyDescent="0.3">
      <c r="A45" s="165"/>
      <c r="B45" s="87" t="s">
        <v>271</v>
      </c>
      <c r="C45" s="87"/>
      <c r="D45" s="86" t="s">
        <v>221</v>
      </c>
      <c r="E45" s="86"/>
      <c r="F45" s="186"/>
      <c r="G45" s="182"/>
      <c r="H45" s="182"/>
      <c r="I45" s="182"/>
    </row>
    <row r="46" spans="1:9" s="167" customFormat="1" ht="15.6" x14ac:dyDescent="0.3">
      <c r="A46" s="165"/>
      <c r="B46" s="87" t="s">
        <v>272</v>
      </c>
      <c r="C46" s="87"/>
      <c r="D46" s="86" t="s">
        <v>226</v>
      </c>
      <c r="E46" s="86" t="s">
        <v>227</v>
      </c>
      <c r="F46" s="186"/>
      <c r="G46" s="182"/>
      <c r="H46" s="182"/>
      <c r="I46" s="182"/>
    </row>
    <row r="47" spans="1:9" s="167" customFormat="1" ht="15.6" x14ac:dyDescent="0.3">
      <c r="A47" s="165"/>
      <c r="B47" s="87" t="s">
        <v>273</v>
      </c>
      <c r="C47" s="87"/>
      <c r="D47" s="86" t="s">
        <v>226</v>
      </c>
      <c r="E47" s="86" t="s">
        <v>227</v>
      </c>
      <c r="F47" s="186"/>
      <c r="G47" s="182"/>
      <c r="H47" s="182"/>
      <c r="I47" s="182"/>
    </row>
    <row r="48" spans="1:9" s="167" customFormat="1" ht="15.6" x14ac:dyDescent="0.3">
      <c r="A48" s="165"/>
      <c r="B48" s="87" t="s">
        <v>274</v>
      </c>
      <c r="C48" s="87"/>
      <c r="D48" s="86" t="s">
        <v>275</v>
      </c>
      <c r="E48" s="86" t="s">
        <v>276</v>
      </c>
      <c r="F48" s="186"/>
      <c r="G48" s="182"/>
      <c r="H48" s="182"/>
      <c r="I48" s="182"/>
    </row>
    <row r="49" spans="1:9" s="167" customFormat="1" ht="15.6" x14ac:dyDescent="0.3">
      <c r="A49" s="165"/>
      <c r="B49" s="87" t="s">
        <v>277</v>
      </c>
      <c r="C49" s="87"/>
      <c r="D49" s="86" t="s">
        <v>278</v>
      </c>
      <c r="E49" s="86" t="s">
        <v>279</v>
      </c>
      <c r="F49" s="186"/>
      <c r="G49" s="182"/>
      <c r="H49" s="182"/>
      <c r="I49" s="182"/>
    </row>
    <row r="50" spans="1:9" s="167" customFormat="1" ht="15.6" x14ac:dyDescent="0.3">
      <c r="A50" s="165"/>
      <c r="B50" s="87" t="s">
        <v>280</v>
      </c>
      <c r="C50" s="87"/>
      <c r="D50" s="86" t="s">
        <v>281</v>
      </c>
      <c r="E50" s="88" t="s">
        <v>282</v>
      </c>
      <c r="F50" s="186"/>
      <c r="G50" s="182"/>
      <c r="H50" s="182"/>
      <c r="I50" s="182"/>
    </row>
    <row r="51" spans="1:9" s="167" customFormat="1" ht="15.6" x14ac:dyDescent="0.3">
      <c r="A51" s="170" t="s">
        <v>84</v>
      </c>
      <c r="B51" s="171" t="s">
        <v>283</v>
      </c>
      <c r="C51" s="196">
        <v>1</v>
      </c>
      <c r="D51" s="196"/>
      <c r="E51" s="196"/>
      <c r="F51" s="187"/>
      <c r="G51" s="182"/>
      <c r="H51" s="182"/>
      <c r="I51" s="182"/>
    </row>
    <row r="52" spans="1:9" s="167" customFormat="1" ht="15.6" x14ac:dyDescent="0.3">
      <c r="A52" s="170" t="s">
        <v>88</v>
      </c>
      <c r="B52" s="171" t="s">
        <v>284</v>
      </c>
      <c r="C52" s="196">
        <v>1</v>
      </c>
      <c r="D52" s="196"/>
      <c r="E52" s="196"/>
      <c r="F52" s="187"/>
      <c r="G52" s="182"/>
      <c r="H52" s="182"/>
      <c r="I52" s="182"/>
    </row>
    <row r="53" spans="1:9" s="167" customFormat="1" ht="15.6" x14ac:dyDescent="0.3">
      <c r="A53" s="165" t="s">
        <v>78</v>
      </c>
      <c r="B53" s="172" t="s">
        <v>285</v>
      </c>
      <c r="C53" s="194">
        <v>1</v>
      </c>
      <c r="D53" s="194"/>
      <c r="E53" s="194"/>
      <c r="F53" s="185"/>
      <c r="G53" s="182">
        <v>0</v>
      </c>
      <c r="H53" s="182">
        <f>SUM(G53)*C53</f>
        <v>0</v>
      </c>
      <c r="I53" s="182">
        <f>SUM(H53)*1.23</f>
        <v>0</v>
      </c>
    </row>
    <row r="54" spans="1:9" s="167" customFormat="1" ht="15.6" x14ac:dyDescent="0.3">
      <c r="A54" s="165"/>
      <c r="B54" s="168" t="s">
        <v>218</v>
      </c>
      <c r="C54" s="185"/>
      <c r="D54" s="185"/>
      <c r="E54" s="185"/>
      <c r="F54" s="185"/>
      <c r="G54" s="182"/>
      <c r="H54" s="182"/>
      <c r="I54" s="182"/>
    </row>
    <row r="55" spans="1:9" s="167" customFormat="1" ht="15.6" x14ac:dyDescent="0.3">
      <c r="A55" s="165"/>
      <c r="B55" s="168" t="s">
        <v>219</v>
      </c>
      <c r="C55" s="185"/>
      <c r="D55" s="185"/>
      <c r="E55" s="185"/>
      <c r="F55" s="185"/>
      <c r="G55" s="182"/>
      <c r="H55" s="182"/>
      <c r="I55" s="182"/>
    </row>
    <row r="56" spans="1:9" s="167" customFormat="1" ht="31.2" x14ac:dyDescent="0.3">
      <c r="A56" s="165"/>
      <c r="B56" s="87" t="s">
        <v>220</v>
      </c>
      <c r="C56" s="87"/>
      <c r="D56" s="86" t="s">
        <v>221</v>
      </c>
      <c r="E56" s="86" t="s">
        <v>286</v>
      </c>
      <c r="F56" s="186"/>
      <c r="G56" s="182"/>
      <c r="H56" s="182"/>
      <c r="I56" s="182"/>
    </row>
    <row r="57" spans="1:9" s="167" customFormat="1" ht="15.6" x14ac:dyDescent="0.3">
      <c r="A57" s="165"/>
      <c r="B57" s="87" t="s">
        <v>287</v>
      </c>
      <c r="C57" s="87"/>
      <c r="D57" s="86" t="s">
        <v>226</v>
      </c>
      <c r="E57" s="86" t="s">
        <v>227</v>
      </c>
      <c r="F57" s="186"/>
      <c r="G57" s="182"/>
      <c r="H57" s="182"/>
      <c r="I57" s="182"/>
    </row>
    <row r="58" spans="1:9" s="167" customFormat="1" ht="15.6" x14ac:dyDescent="0.3">
      <c r="A58" s="165"/>
      <c r="B58" s="87" t="s">
        <v>288</v>
      </c>
      <c r="C58" s="87"/>
      <c r="D58" s="86" t="s">
        <v>226</v>
      </c>
      <c r="E58" s="86" t="s">
        <v>227</v>
      </c>
      <c r="F58" s="186"/>
      <c r="G58" s="182"/>
      <c r="H58" s="182"/>
      <c r="I58" s="182"/>
    </row>
    <row r="59" spans="1:9" s="167" customFormat="1" ht="15.6" x14ac:dyDescent="0.3">
      <c r="A59" s="165"/>
      <c r="B59" s="87" t="s">
        <v>289</v>
      </c>
      <c r="C59" s="87"/>
      <c r="D59" s="86" t="s">
        <v>226</v>
      </c>
      <c r="E59" s="86" t="s">
        <v>227</v>
      </c>
      <c r="F59" s="186"/>
      <c r="G59" s="182"/>
      <c r="H59" s="182"/>
      <c r="I59" s="182"/>
    </row>
    <row r="60" spans="1:9" s="167" customFormat="1" ht="15.6" x14ac:dyDescent="0.3">
      <c r="A60" s="165" t="s">
        <v>89</v>
      </c>
      <c r="B60" s="169" t="s">
        <v>290</v>
      </c>
      <c r="C60" s="194">
        <v>2</v>
      </c>
      <c r="D60" s="86" t="s">
        <v>226</v>
      </c>
      <c r="E60" s="86" t="s">
        <v>227</v>
      </c>
      <c r="F60" s="186"/>
      <c r="G60" s="182"/>
      <c r="H60" s="182"/>
      <c r="I60" s="182"/>
    </row>
    <row r="61" spans="1:9" s="167" customFormat="1" ht="15.6" x14ac:dyDescent="0.3">
      <c r="A61" s="165" t="s">
        <v>90</v>
      </c>
      <c r="B61" s="172" t="s">
        <v>91</v>
      </c>
      <c r="C61" s="194">
        <v>1</v>
      </c>
      <c r="D61" s="194"/>
      <c r="E61" s="194"/>
      <c r="F61" s="185"/>
      <c r="G61" s="182">
        <v>0</v>
      </c>
      <c r="H61" s="182">
        <f>SUM(G61)*C61</f>
        <v>0</v>
      </c>
      <c r="I61" s="182">
        <f>SUM(H61)*1.23</f>
        <v>0</v>
      </c>
    </row>
    <row r="62" spans="1:9" s="167" customFormat="1" ht="15.6" x14ac:dyDescent="0.3">
      <c r="A62" s="165"/>
      <c r="B62" s="168" t="s">
        <v>218</v>
      </c>
      <c r="C62" s="185"/>
      <c r="D62" s="185"/>
      <c r="E62" s="185"/>
      <c r="F62" s="185"/>
      <c r="G62" s="182"/>
      <c r="H62" s="182"/>
      <c r="I62" s="182"/>
    </row>
    <row r="63" spans="1:9" s="167" customFormat="1" ht="15.6" x14ac:dyDescent="0.3">
      <c r="A63" s="165"/>
      <c r="B63" s="168" t="s">
        <v>219</v>
      </c>
      <c r="C63" s="185"/>
      <c r="D63" s="185"/>
      <c r="E63" s="185"/>
      <c r="F63" s="185"/>
      <c r="G63" s="182"/>
      <c r="H63" s="182"/>
      <c r="I63" s="182"/>
    </row>
    <row r="64" spans="1:9" s="167" customFormat="1" ht="31.2" x14ac:dyDescent="0.3">
      <c r="A64" s="165"/>
      <c r="B64" s="87" t="s">
        <v>220</v>
      </c>
      <c r="C64" s="87"/>
      <c r="D64" s="86" t="s">
        <v>221</v>
      </c>
      <c r="E64" s="86" t="s">
        <v>291</v>
      </c>
      <c r="F64" s="185"/>
      <c r="G64" s="182"/>
      <c r="H64" s="182"/>
      <c r="I64" s="182"/>
    </row>
    <row r="65" spans="1:9" s="167" customFormat="1" ht="15.6" x14ac:dyDescent="0.3">
      <c r="A65" s="165"/>
      <c r="B65" s="87" t="s">
        <v>222</v>
      </c>
      <c r="C65" s="87"/>
      <c r="D65" s="86" t="s">
        <v>223</v>
      </c>
      <c r="E65" s="86" t="s">
        <v>292</v>
      </c>
      <c r="F65" s="185"/>
      <c r="G65" s="182"/>
      <c r="H65" s="182"/>
      <c r="I65" s="182"/>
    </row>
    <row r="66" spans="1:9" s="167" customFormat="1" ht="15.6" x14ac:dyDescent="0.3">
      <c r="A66" s="165"/>
      <c r="B66" s="87" t="s">
        <v>272</v>
      </c>
      <c r="C66" s="87"/>
      <c r="D66" s="86" t="s">
        <v>226</v>
      </c>
      <c r="E66" s="86" t="s">
        <v>227</v>
      </c>
      <c r="F66" s="185"/>
      <c r="G66" s="182"/>
      <c r="H66" s="182"/>
      <c r="I66" s="182"/>
    </row>
    <row r="67" spans="1:9" s="167" customFormat="1" ht="15.6" x14ac:dyDescent="0.3">
      <c r="A67" s="165"/>
      <c r="B67" s="87" t="s">
        <v>293</v>
      </c>
      <c r="C67" s="87"/>
      <c r="D67" s="86" t="s">
        <v>226</v>
      </c>
      <c r="E67" s="86" t="s">
        <v>227</v>
      </c>
      <c r="F67" s="185"/>
      <c r="G67" s="182"/>
      <c r="H67" s="182"/>
      <c r="I67" s="182"/>
    </row>
    <row r="68" spans="1:9" s="167" customFormat="1" ht="31.2" x14ac:dyDescent="0.3">
      <c r="A68" s="165"/>
      <c r="B68" s="87" t="s">
        <v>294</v>
      </c>
      <c r="C68" s="87"/>
      <c r="D68" s="86" t="s">
        <v>226</v>
      </c>
      <c r="E68" s="86" t="s">
        <v>227</v>
      </c>
      <c r="F68" s="185"/>
      <c r="G68" s="182"/>
      <c r="H68" s="182"/>
      <c r="I68" s="182"/>
    </row>
    <row r="69" spans="1:9" s="167" customFormat="1" ht="15.6" x14ac:dyDescent="0.3">
      <c r="A69" s="165"/>
      <c r="B69" s="87" t="s">
        <v>295</v>
      </c>
      <c r="C69" s="87"/>
      <c r="D69" s="86" t="s">
        <v>226</v>
      </c>
      <c r="E69" s="86" t="s">
        <v>227</v>
      </c>
      <c r="F69" s="185"/>
      <c r="G69" s="182"/>
      <c r="H69" s="182"/>
      <c r="I69" s="182"/>
    </row>
    <row r="70" spans="1:9" s="167" customFormat="1" ht="15.6" x14ac:dyDescent="0.3">
      <c r="A70" s="165"/>
      <c r="B70" s="87" t="s">
        <v>296</v>
      </c>
      <c r="C70" s="87"/>
      <c r="D70" s="86" t="s">
        <v>226</v>
      </c>
      <c r="E70" s="86" t="s">
        <v>227</v>
      </c>
      <c r="F70" s="185"/>
      <c r="G70" s="182"/>
      <c r="H70" s="182"/>
      <c r="I70" s="182"/>
    </row>
    <row r="71" spans="1:9" s="167" customFormat="1" ht="15.6" x14ac:dyDescent="0.3">
      <c r="A71" s="165"/>
      <c r="B71" s="87" t="s">
        <v>297</v>
      </c>
      <c r="C71" s="87"/>
      <c r="D71" s="86" t="s">
        <v>226</v>
      </c>
      <c r="E71" s="86" t="s">
        <v>227</v>
      </c>
      <c r="F71" s="185"/>
      <c r="G71" s="182"/>
      <c r="H71" s="182"/>
      <c r="I71" s="182"/>
    </row>
    <row r="72" spans="1:9" s="167" customFormat="1" ht="15.6" x14ac:dyDescent="0.3">
      <c r="A72" s="165"/>
      <c r="B72" s="87" t="s">
        <v>298</v>
      </c>
      <c r="C72" s="87"/>
      <c r="D72" s="86" t="s">
        <v>226</v>
      </c>
      <c r="E72" s="86" t="s">
        <v>227</v>
      </c>
      <c r="F72" s="185"/>
      <c r="G72" s="182"/>
      <c r="H72" s="182"/>
      <c r="I72" s="182"/>
    </row>
    <row r="73" spans="1:9" s="167" customFormat="1" ht="31.2" x14ac:dyDescent="0.3">
      <c r="A73" s="165"/>
      <c r="B73" s="87" t="s">
        <v>299</v>
      </c>
      <c r="C73" s="87"/>
      <c r="D73" s="86" t="s">
        <v>226</v>
      </c>
      <c r="E73" s="86" t="s">
        <v>227</v>
      </c>
      <c r="F73" s="185"/>
      <c r="G73" s="182"/>
      <c r="H73" s="182"/>
      <c r="I73" s="182"/>
    </row>
    <row r="74" spans="1:9" s="167" customFormat="1" ht="15.6" x14ac:dyDescent="0.3">
      <c r="A74" s="165"/>
      <c r="B74" s="87" t="s">
        <v>300</v>
      </c>
      <c r="C74" s="87"/>
      <c r="D74" s="86" t="s">
        <v>226</v>
      </c>
      <c r="E74" s="86" t="s">
        <v>227</v>
      </c>
      <c r="F74" s="185"/>
      <c r="G74" s="182"/>
      <c r="H74" s="182"/>
      <c r="I74" s="182"/>
    </row>
    <row r="75" spans="1:9" s="167" customFormat="1" ht="15.6" x14ac:dyDescent="0.3">
      <c r="A75" s="165"/>
      <c r="B75" s="87" t="s">
        <v>301</v>
      </c>
      <c r="C75" s="87"/>
      <c r="D75" s="86" t="s">
        <v>226</v>
      </c>
      <c r="E75" s="86" t="s">
        <v>227</v>
      </c>
      <c r="F75" s="185"/>
      <c r="G75" s="182"/>
      <c r="H75" s="182"/>
      <c r="I75" s="182"/>
    </row>
    <row r="76" spans="1:9" s="167" customFormat="1" ht="15.6" x14ac:dyDescent="0.3">
      <c r="A76" s="165"/>
      <c r="B76" s="87" t="s">
        <v>302</v>
      </c>
      <c r="C76" s="87"/>
      <c r="D76" s="86" t="s">
        <v>226</v>
      </c>
      <c r="E76" s="86" t="s">
        <v>227</v>
      </c>
      <c r="F76" s="185"/>
      <c r="G76" s="182"/>
      <c r="H76" s="182"/>
      <c r="I76" s="182"/>
    </row>
    <row r="77" spans="1:9" s="167" customFormat="1" ht="31.2" x14ac:dyDescent="0.3">
      <c r="A77" s="165"/>
      <c r="B77" s="87" t="s">
        <v>303</v>
      </c>
      <c r="C77" s="87"/>
      <c r="D77" s="86" t="s">
        <v>226</v>
      </c>
      <c r="E77" s="86" t="s">
        <v>227</v>
      </c>
      <c r="F77" s="185"/>
      <c r="G77" s="182"/>
      <c r="H77" s="182"/>
      <c r="I77" s="182"/>
    </row>
    <row r="78" spans="1:9" s="167" customFormat="1" ht="15.6" x14ac:dyDescent="0.3">
      <c r="A78" s="165"/>
      <c r="B78" s="87" t="s">
        <v>304</v>
      </c>
      <c r="C78" s="87"/>
      <c r="D78" s="86" t="s">
        <v>226</v>
      </c>
      <c r="E78" s="86" t="s">
        <v>227</v>
      </c>
      <c r="F78" s="185"/>
      <c r="G78" s="182"/>
      <c r="H78" s="182"/>
      <c r="I78" s="182"/>
    </row>
    <row r="79" spans="1:9" s="167" customFormat="1" ht="15.6" x14ac:dyDescent="0.3">
      <c r="A79" s="165"/>
      <c r="B79" s="87" t="s">
        <v>305</v>
      </c>
      <c r="C79" s="87"/>
      <c r="D79" s="86" t="s">
        <v>229</v>
      </c>
      <c r="E79" s="86" t="s">
        <v>306</v>
      </c>
      <c r="F79" s="185"/>
      <c r="G79" s="182"/>
      <c r="H79" s="182"/>
      <c r="I79" s="182"/>
    </row>
    <row r="80" spans="1:9" s="167" customFormat="1" ht="15.6" x14ac:dyDescent="0.3">
      <c r="A80" s="165"/>
      <c r="B80" s="87" t="s">
        <v>307</v>
      </c>
      <c r="C80" s="87"/>
      <c r="D80" s="86" t="s">
        <v>226</v>
      </c>
      <c r="E80" s="86" t="s">
        <v>227</v>
      </c>
      <c r="F80" s="185"/>
      <c r="G80" s="182"/>
      <c r="H80" s="182"/>
      <c r="I80" s="182"/>
    </row>
    <row r="81" spans="1:9" s="167" customFormat="1" ht="15.6" x14ac:dyDescent="0.3">
      <c r="A81" s="165"/>
      <c r="B81" s="87" t="s">
        <v>308</v>
      </c>
      <c r="C81" s="87"/>
      <c r="D81" s="86" t="s">
        <v>226</v>
      </c>
      <c r="E81" s="86" t="s">
        <v>227</v>
      </c>
      <c r="F81" s="185"/>
      <c r="G81" s="182"/>
      <c r="H81" s="182"/>
      <c r="I81" s="182"/>
    </row>
    <row r="82" spans="1:9" s="167" customFormat="1" ht="15.6" x14ac:dyDescent="0.3">
      <c r="A82" s="165"/>
      <c r="B82" s="87" t="s">
        <v>309</v>
      </c>
      <c r="C82" s="87"/>
      <c r="D82" s="86" t="s">
        <v>226</v>
      </c>
      <c r="E82" s="86" t="s">
        <v>227</v>
      </c>
      <c r="F82" s="185"/>
      <c r="G82" s="182"/>
      <c r="H82" s="182"/>
      <c r="I82" s="182"/>
    </row>
    <row r="83" spans="1:9" s="167" customFormat="1" ht="15.6" x14ac:dyDescent="0.3">
      <c r="A83" s="165"/>
      <c r="B83" s="87" t="s">
        <v>310</v>
      </c>
      <c r="C83" s="87"/>
      <c r="D83" s="86" t="s">
        <v>226</v>
      </c>
      <c r="E83" s="86" t="s">
        <v>227</v>
      </c>
      <c r="F83" s="185"/>
      <c r="G83" s="182"/>
      <c r="H83" s="182"/>
      <c r="I83" s="182"/>
    </row>
    <row r="84" spans="1:9" s="167" customFormat="1" ht="15.6" x14ac:dyDescent="0.3">
      <c r="A84" s="170" t="s">
        <v>83</v>
      </c>
      <c r="B84" s="171" t="s">
        <v>311</v>
      </c>
      <c r="C84" s="196">
        <v>1</v>
      </c>
      <c r="D84" s="196"/>
      <c r="E84" s="196"/>
      <c r="F84" s="187"/>
      <c r="G84" s="182"/>
      <c r="H84" s="182"/>
      <c r="I84" s="182"/>
    </row>
    <row r="85" spans="1:9" s="167" customFormat="1" ht="31.2" x14ac:dyDescent="0.3">
      <c r="A85" s="165" t="s">
        <v>92</v>
      </c>
      <c r="B85" s="172" t="s">
        <v>93</v>
      </c>
      <c r="C85" s="194">
        <v>1</v>
      </c>
      <c r="D85" s="194"/>
      <c r="E85" s="194" t="s">
        <v>312</v>
      </c>
      <c r="F85" s="185"/>
      <c r="G85" s="182">
        <v>0</v>
      </c>
      <c r="H85" s="182">
        <f>SUM(G85)*C85</f>
        <v>0</v>
      </c>
      <c r="I85" s="182">
        <f>SUM(H85)*1.23</f>
        <v>0</v>
      </c>
    </row>
    <row r="86" spans="1:9" s="167" customFormat="1" ht="15.6" x14ac:dyDescent="0.3">
      <c r="A86" s="165"/>
      <c r="B86" s="168" t="s">
        <v>218</v>
      </c>
      <c r="C86" s="185"/>
      <c r="D86" s="185"/>
      <c r="E86" s="185"/>
      <c r="F86" s="185"/>
      <c r="G86" s="182"/>
      <c r="H86" s="182"/>
      <c r="I86" s="182"/>
    </row>
    <row r="87" spans="1:9" s="167" customFormat="1" ht="15.6" x14ac:dyDescent="0.3">
      <c r="A87" s="165"/>
      <c r="B87" s="168" t="s">
        <v>219</v>
      </c>
      <c r="C87" s="185"/>
      <c r="D87" s="185"/>
      <c r="E87" s="185"/>
      <c r="F87" s="185"/>
      <c r="G87" s="182"/>
      <c r="H87" s="182"/>
      <c r="I87" s="182"/>
    </row>
    <row r="88" spans="1:9" s="167" customFormat="1" ht="202.8" x14ac:dyDescent="0.3">
      <c r="A88" s="165"/>
      <c r="B88" s="151" t="s">
        <v>313</v>
      </c>
      <c r="C88" s="194"/>
      <c r="D88" s="194"/>
      <c r="E88" s="194"/>
      <c r="F88" s="185"/>
      <c r="G88" s="182"/>
      <c r="H88" s="182"/>
      <c r="I88" s="182"/>
    </row>
    <row r="89" spans="1:9" s="167" customFormat="1" ht="109.2" x14ac:dyDescent="0.3">
      <c r="A89" s="165" t="s">
        <v>94</v>
      </c>
      <c r="B89" s="151" t="s">
        <v>314</v>
      </c>
      <c r="C89" s="194">
        <v>1</v>
      </c>
      <c r="D89" s="86" t="s">
        <v>226</v>
      </c>
      <c r="E89" s="86" t="s">
        <v>227</v>
      </c>
      <c r="F89" s="186"/>
      <c r="G89" s="182"/>
      <c r="H89" s="182"/>
      <c r="I89" s="182"/>
    </row>
    <row r="90" spans="1:9" s="167" customFormat="1" ht="15.6" x14ac:dyDescent="0.3">
      <c r="A90" s="165" t="s">
        <v>95</v>
      </c>
      <c r="B90" s="172" t="s">
        <v>315</v>
      </c>
      <c r="C90" s="194">
        <v>2</v>
      </c>
      <c r="D90" s="194"/>
      <c r="E90" s="194"/>
      <c r="F90" s="185"/>
      <c r="G90" s="182">
        <v>0</v>
      </c>
      <c r="H90" s="182">
        <f>SUM(G90)*C90</f>
        <v>0</v>
      </c>
      <c r="I90" s="182">
        <f>SUM(H90)*1.23</f>
        <v>0</v>
      </c>
    </row>
    <row r="91" spans="1:9" s="167" customFormat="1" ht="15.6" x14ac:dyDescent="0.3">
      <c r="A91" s="165"/>
      <c r="B91" s="168" t="s">
        <v>218</v>
      </c>
      <c r="C91" s="194"/>
      <c r="D91" s="194"/>
      <c r="E91" s="194"/>
      <c r="F91" s="185"/>
      <c r="G91" s="182"/>
      <c r="H91" s="182"/>
      <c r="I91" s="182"/>
    </row>
    <row r="92" spans="1:9" s="167" customFormat="1" ht="15.6" x14ac:dyDescent="0.3">
      <c r="A92" s="165"/>
      <c r="B92" s="168" t="s">
        <v>219</v>
      </c>
      <c r="C92" s="194"/>
      <c r="D92" s="194"/>
      <c r="E92" s="194"/>
      <c r="F92" s="185"/>
      <c r="G92" s="182"/>
      <c r="H92" s="182"/>
      <c r="I92" s="182"/>
    </row>
    <row r="93" spans="1:9" s="167" customFormat="1" ht="31.2" x14ac:dyDescent="0.3">
      <c r="A93" s="165"/>
      <c r="B93" s="87" t="s">
        <v>220</v>
      </c>
      <c r="C93" s="87"/>
      <c r="D93" s="86" t="s">
        <v>221</v>
      </c>
      <c r="E93" s="86" t="s">
        <v>316</v>
      </c>
      <c r="F93" s="186"/>
      <c r="G93" s="182"/>
      <c r="H93" s="182"/>
      <c r="I93" s="182"/>
    </row>
    <row r="94" spans="1:9" s="167" customFormat="1" ht="15.6" x14ac:dyDescent="0.3">
      <c r="A94" s="165"/>
      <c r="B94" s="152" t="s">
        <v>222</v>
      </c>
      <c r="C94" s="152"/>
      <c r="D94" s="86" t="s">
        <v>223</v>
      </c>
      <c r="E94" s="86" t="s">
        <v>317</v>
      </c>
      <c r="F94" s="186"/>
      <c r="G94" s="182"/>
      <c r="H94" s="182"/>
      <c r="I94" s="182"/>
    </row>
    <row r="95" spans="1:9" s="167" customFormat="1" ht="15.6" x14ac:dyDescent="0.3">
      <c r="A95" s="165"/>
      <c r="B95" s="152" t="s">
        <v>272</v>
      </c>
      <c r="C95" s="152"/>
      <c r="D95" s="86" t="s">
        <v>226</v>
      </c>
      <c r="E95" s="86" t="s">
        <v>227</v>
      </c>
      <c r="F95" s="186"/>
      <c r="G95" s="182"/>
      <c r="H95" s="182"/>
      <c r="I95" s="182"/>
    </row>
    <row r="96" spans="1:9" s="167" customFormat="1" ht="15.6" x14ac:dyDescent="0.3">
      <c r="A96" s="165"/>
      <c r="B96" s="152" t="s">
        <v>318</v>
      </c>
      <c r="C96" s="152"/>
      <c r="D96" s="86" t="s">
        <v>223</v>
      </c>
      <c r="E96" s="86" t="s">
        <v>319</v>
      </c>
      <c r="F96" s="186"/>
      <c r="G96" s="182"/>
      <c r="H96" s="182"/>
      <c r="I96" s="182"/>
    </row>
    <row r="97" spans="1:9" s="167" customFormat="1" ht="15.6" x14ac:dyDescent="0.3">
      <c r="A97" s="165"/>
      <c r="B97" s="152" t="s">
        <v>320</v>
      </c>
      <c r="C97" s="152"/>
      <c r="D97" s="86" t="s">
        <v>321</v>
      </c>
      <c r="E97" s="86" t="s">
        <v>322</v>
      </c>
      <c r="F97" s="186"/>
      <c r="G97" s="182"/>
      <c r="H97" s="182"/>
      <c r="I97" s="182"/>
    </row>
    <row r="98" spans="1:9" s="167" customFormat="1" ht="15.6" x14ac:dyDescent="0.3">
      <c r="A98" s="165"/>
      <c r="B98" s="152" t="s">
        <v>323</v>
      </c>
      <c r="C98" s="152"/>
      <c r="D98" s="86" t="s">
        <v>226</v>
      </c>
      <c r="E98" s="86" t="s">
        <v>227</v>
      </c>
      <c r="F98" s="186"/>
      <c r="G98" s="182"/>
      <c r="H98" s="182"/>
      <c r="I98" s="182"/>
    </row>
    <row r="99" spans="1:9" s="167" customFormat="1" ht="15.6" x14ac:dyDescent="0.3">
      <c r="A99" s="165"/>
      <c r="B99" s="152" t="s">
        <v>324</v>
      </c>
      <c r="C99" s="152"/>
      <c r="D99" s="86" t="s">
        <v>226</v>
      </c>
      <c r="E99" s="86" t="s">
        <v>227</v>
      </c>
      <c r="F99" s="186"/>
      <c r="G99" s="182"/>
      <c r="H99" s="182"/>
      <c r="I99" s="182"/>
    </row>
    <row r="100" spans="1:9" s="167" customFormat="1" ht="15.6" x14ac:dyDescent="0.3">
      <c r="A100" s="165"/>
      <c r="B100" s="152" t="s">
        <v>325</v>
      </c>
      <c r="C100" s="152"/>
      <c r="D100" s="86" t="s">
        <v>226</v>
      </c>
      <c r="E100" s="86" t="s">
        <v>227</v>
      </c>
      <c r="F100" s="186"/>
      <c r="G100" s="182"/>
      <c r="H100" s="182"/>
      <c r="I100" s="182"/>
    </row>
    <row r="101" spans="1:9" s="167" customFormat="1" ht="15.6" x14ac:dyDescent="0.3">
      <c r="A101" s="165"/>
      <c r="B101" s="152" t="s">
        <v>326</v>
      </c>
      <c r="C101" s="152"/>
      <c r="D101" s="86" t="s">
        <v>226</v>
      </c>
      <c r="E101" s="86" t="s">
        <v>227</v>
      </c>
      <c r="F101" s="186"/>
      <c r="G101" s="182"/>
      <c r="H101" s="182"/>
      <c r="I101" s="182"/>
    </row>
    <row r="102" spans="1:9" s="167" customFormat="1" ht="15.6" x14ac:dyDescent="0.3">
      <c r="A102" s="165"/>
      <c r="B102" s="152" t="s">
        <v>327</v>
      </c>
      <c r="C102" s="152"/>
      <c r="D102" s="86" t="s">
        <v>226</v>
      </c>
      <c r="E102" s="86" t="s">
        <v>227</v>
      </c>
      <c r="F102" s="186"/>
      <c r="G102" s="182"/>
      <c r="H102" s="182"/>
      <c r="I102" s="182"/>
    </row>
    <row r="103" spans="1:9" s="167" customFormat="1" ht="15.6" x14ac:dyDescent="0.3">
      <c r="A103" s="165"/>
      <c r="B103" s="87" t="s">
        <v>328</v>
      </c>
      <c r="C103" s="87"/>
      <c r="D103" s="86" t="s">
        <v>226</v>
      </c>
      <c r="E103" s="86" t="s">
        <v>227</v>
      </c>
      <c r="F103" s="186"/>
      <c r="G103" s="182"/>
      <c r="H103" s="182"/>
      <c r="I103" s="182"/>
    </row>
    <row r="104" spans="1:9" s="167" customFormat="1" ht="15.6" x14ac:dyDescent="0.3">
      <c r="A104" s="165"/>
      <c r="B104" s="87" t="s">
        <v>329</v>
      </c>
      <c r="C104" s="87"/>
      <c r="D104" s="86" t="s">
        <v>226</v>
      </c>
      <c r="E104" s="86" t="s">
        <v>227</v>
      </c>
      <c r="F104" s="186"/>
      <c r="G104" s="182"/>
      <c r="H104" s="182"/>
      <c r="I104" s="182"/>
    </row>
    <row r="105" spans="1:9" s="167" customFormat="1" ht="15.6" x14ac:dyDescent="0.3">
      <c r="A105" s="165"/>
      <c r="B105" s="87" t="s">
        <v>330</v>
      </c>
      <c r="C105" s="87"/>
      <c r="D105" s="86" t="s">
        <v>226</v>
      </c>
      <c r="E105" s="86" t="s">
        <v>227</v>
      </c>
      <c r="F105" s="186"/>
      <c r="G105" s="182"/>
      <c r="H105" s="182"/>
      <c r="I105" s="182"/>
    </row>
    <row r="106" spans="1:9" s="167" customFormat="1" ht="15.6" x14ac:dyDescent="0.3">
      <c r="A106" s="165"/>
      <c r="B106" s="87" t="s">
        <v>331</v>
      </c>
      <c r="C106" s="87"/>
      <c r="D106" s="86" t="s">
        <v>226</v>
      </c>
      <c r="E106" s="86" t="s">
        <v>227</v>
      </c>
      <c r="F106" s="186"/>
      <c r="G106" s="182"/>
      <c r="H106" s="182"/>
      <c r="I106" s="182"/>
    </row>
    <row r="107" spans="1:9" s="167" customFormat="1" ht="15.6" x14ac:dyDescent="0.3">
      <c r="A107" s="165"/>
      <c r="B107" s="87" t="s">
        <v>332</v>
      </c>
      <c r="C107" s="87"/>
      <c r="D107" s="86" t="s">
        <v>226</v>
      </c>
      <c r="E107" s="86" t="s">
        <v>227</v>
      </c>
      <c r="F107" s="186"/>
      <c r="G107" s="182"/>
      <c r="H107" s="182"/>
      <c r="I107" s="182"/>
    </row>
    <row r="108" spans="1:9" s="167" customFormat="1" ht="15.6" x14ac:dyDescent="0.3">
      <c r="A108" s="165"/>
      <c r="B108" s="87" t="s">
        <v>333</v>
      </c>
      <c r="C108" s="87"/>
      <c r="D108" s="86" t="s">
        <v>226</v>
      </c>
      <c r="E108" s="86" t="s">
        <v>227</v>
      </c>
      <c r="F108" s="186"/>
      <c r="G108" s="182"/>
      <c r="H108" s="182"/>
      <c r="I108" s="182"/>
    </row>
    <row r="109" spans="1:9" s="167" customFormat="1" ht="15.6" x14ac:dyDescent="0.3">
      <c r="A109" s="173"/>
      <c r="B109" s="87" t="s">
        <v>334</v>
      </c>
      <c r="C109" s="87"/>
      <c r="D109" s="86" t="s">
        <v>226</v>
      </c>
      <c r="E109" s="86" t="s">
        <v>227</v>
      </c>
      <c r="F109" s="186"/>
      <c r="G109" s="182"/>
      <c r="H109" s="182"/>
      <c r="I109" s="182"/>
    </row>
    <row r="110" spans="1:9" s="167" customFormat="1" ht="15.6" x14ac:dyDescent="0.3">
      <c r="A110" s="165"/>
      <c r="B110" s="87" t="s">
        <v>335</v>
      </c>
      <c r="C110" s="87"/>
      <c r="D110" s="86" t="s">
        <v>336</v>
      </c>
      <c r="E110" s="86" t="s">
        <v>337</v>
      </c>
      <c r="F110" s="186"/>
      <c r="G110" s="182"/>
      <c r="H110" s="182"/>
      <c r="I110" s="182"/>
    </row>
    <row r="111" spans="1:9" s="167" customFormat="1" ht="15.6" x14ac:dyDescent="0.3">
      <c r="A111" s="165" t="s">
        <v>96</v>
      </c>
      <c r="B111" s="172" t="s">
        <v>338</v>
      </c>
      <c r="C111" s="194">
        <v>1</v>
      </c>
      <c r="D111" s="194"/>
      <c r="E111" s="194"/>
      <c r="F111" s="185"/>
      <c r="G111" s="182">
        <v>0</v>
      </c>
      <c r="H111" s="182">
        <f>SUM(G111)*C111</f>
        <v>0</v>
      </c>
      <c r="I111" s="182">
        <f>SUM(H111)*1.23</f>
        <v>0</v>
      </c>
    </row>
    <row r="112" spans="1:9" s="167" customFormat="1" ht="15.6" x14ac:dyDescent="0.3">
      <c r="A112" s="165"/>
      <c r="B112" s="168" t="s">
        <v>218</v>
      </c>
      <c r="C112" s="185"/>
      <c r="D112" s="185"/>
      <c r="E112" s="185"/>
      <c r="F112" s="185"/>
      <c r="G112" s="182"/>
      <c r="H112" s="182"/>
      <c r="I112" s="182"/>
    </row>
    <row r="113" spans="1:9" s="167" customFormat="1" ht="15.6" x14ac:dyDescent="0.3">
      <c r="A113" s="165"/>
      <c r="B113" s="168" t="s">
        <v>219</v>
      </c>
      <c r="C113" s="185"/>
      <c r="D113" s="185"/>
      <c r="E113" s="185"/>
      <c r="F113" s="185"/>
      <c r="G113" s="182"/>
      <c r="H113" s="182"/>
      <c r="I113" s="182"/>
    </row>
    <row r="114" spans="1:9" s="167" customFormat="1" ht="31.2" x14ac:dyDescent="0.3">
      <c r="A114" s="165"/>
      <c r="B114" s="87" t="s">
        <v>220</v>
      </c>
      <c r="C114" s="87"/>
      <c r="D114" s="86" t="s">
        <v>221</v>
      </c>
      <c r="E114" s="86" t="s">
        <v>339</v>
      </c>
      <c r="F114" s="186"/>
      <c r="G114" s="182"/>
      <c r="H114" s="182"/>
      <c r="I114" s="182"/>
    </row>
    <row r="115" spans="1:9" s="167" customFormat="1" ht="15.6" x14ac:dyDescent="0.3">
      <c r="A115" s="165"/>
      <c r="B115" s="87" t="s">
        <v>340</v>
      </c>
      <c r="C115" s="87"/>
      <c r="D115" s="86" t="s">
        <v>226</v>
      </c>
      <c r="E115" s="86" t="s">
        <v>227</v>
      </c>
      <c r="F115" s="186"/>
      <c r="G115" s="182"/>
      <c r="H115" s="182"/>
      <c r="I115" s="182"/>
    </row>
    <row r="116" spans="1:9" s="167" customFormat="1" ht="15.6" x14ac:dyDescent="0.3">
      <c r="A116" s="165" t="s">
        <v>97</v>
      </c>
      <c r="B116" s="172" t="s">
        <v>341</v>
      </c>
      <c r="C116" s="194">
        <v>1</v>
      </c>
      <c r="D116" s="194"/>
      <c r="E116" s="194"/>
      <c r="F116" s="185"/>
      <c r="G116" s="182">
        <v>0</v>
      </c>
      <c r="H116" s="182">
        <f>SUM(G116)*C116</f>
        <v>0</v>
      </c>
      <c r="I116" s="182">
        <f>SUM(H116)*1.23</f>
        <v>0</v>
      </c>
    </row>
    <row r="117" spans="1:9" s="167" customFormat="1" ht="15.6" x14ac:dyDescent="0.3">
      <c r="A117" s="165"/>
      <c r="B117" s="168" t="s">
        <v>218</v>
      </c>
      <c r="C117" s="185"/>
      <c r="D117" s="185"/>
      <c r="E117" s="185"/>
      <c r="F117" s="185"/>
      <c r="G117" s="182"/>
      <c r="H117" s="182"/>
      <c r="I117" s="182"/>
    </row>
    <row r="118" spans="1:9" s="167" customFormat="1" ht="15.6" x14ac:dyDescent="0.3">
      <c r="A118" s="165"/>
      <c r="B118" s="168" t="s">
        <v>219</v>
      </c>
      <c r="C118" s="185"/>
      <c r="D118" s="185"/>
      <c r="E118" s="185"/>
      <c r="F118" s="185"/>
      <c r="G118" s="182"/>
      <c r="H118" s="182"/>
      <c r="I118" s="182"/>
    </row>
    <row r="119" spans="1:9" s="167" customFormat="1" ht="31.2" x14ac:dyDescent="0.3">
      <c r="A119" s="165"/>
      <c r="B119" s="87" t="s">
        <v>220</v>
      </c>
      <c r="C119" s="87"/>
      <c r="D119" s="86" t="s">
        <v>221</v>
      </c>
      <c r="E119" s="86" t="s">
        <v>342</v>
      </c>
      <c r="F119" s="186"/>
      <c r="G119" s="182"/>
      <c r="H119" s="182"/>
      <c r="I119" s="182"/>
    </row>
    <row r="120" spans="1:9" s="167" customFormat="1" ht="15.6" x14ac:dyDescent="0.3">
      <c r="A120" s="165"/>
      <c r="B120" s="87" t="s">
        <v>343</v>
      </c>
      <c r="C120" s="87"/>
      <c r="D120" s="86" t="s">
        <v>223</v>
      </c>
      <c r="E120" s="86" t="s">
        <v>344</v>
      </c>
      <c r="F120" s="186"/>
      <c r="G120" s="182"/>
      <c r="H120" s="182"/>
      <c r="I120" s="182"/>
    </row>
    <row r="121" spans="1:9" s="167" customFormat="1" ht="15.6" x14ac:dyDescent="0.3">
      <c r="A121" s="165"/>
      <c r="B121" s="90" t="s">
        <v>225</v>
      </c>
      <c r="C121" s="90"/>
      <c r="D121" s="86" t="s">
        <v>226</v>
      </c>
      <c r="E121" s="86" t="s">
        <v>227</v>
      </c>
      <c r="F121" s="186"/>
      <c r="G121" s="182"/>
      <c r="H121" s="182"/>
      <c r="I121" s="182"/>
    </row>
    <row r="122" spans="1:9" s="167" customFormat="1" ht="15.6" x14ac:dyDescent="0.3">
      <c r="A122" s="165"/>
      <c r="B122" s="87" t="s">
        <v>345</v>
      </c>
      <c r="C122" s="87"/>
      <c r="D122" s="86" t="s">
        <v>223</v>
      </c>
      <c r="E122" s="86" t="s">
        <v>346</v>
      </c>
      <c r="F122" s="186"/>
      <c r="G122" s="182"/>
      <c r="H122" s="182"/>
      <c r="I122" s="182"/>
    </row>
    <row r="123" spans="1:9" s="167" customFormat="1" ht="15.6" x14ac:dyDescent="0.3">
      <c r="A123" s="165"/>
      <c r="B123" s="87" t="s">
        <v>347</v>
      </c>
      <c r="C123" s="87"/>
      <c r="D123" s="86" t="s">
        <v>226</v>
      </c>
      <c r="E123" s="86" t="s">
        <v>227</v>
      </c>
      <c r="F123" s="186"/>
      <c r="G123" s="182"/>
      <c r="H123" s="182"/>
      <c r="I123" s="182"/>
    </row>
    <row r="124" spans="1:9" s="167" customFormat="1" ht="15.6" x14ac:dyDescent="0.3">
      <c r="A124" s="165"/>
      <c r="B124" s="87" t="s">
        <v>348</v>
      </c>
      <c r="C124" s="87"/>
      <c r="D124" s="86" t="s">
        <v>223</v>
      </c>
      <c r="E124" s="86" t="s">
        <v>349</v>
      </c>
      <c r="F124" s="186"/>
      <c r="G124" s="182"/>
      <c r="H124" s="182"/>
      <c r="I124" s="182"/>
    </row>
    <row r="125" spans="1:9" s="167" customFormat="1" ht="15.6" x14ac:dyDescent="0.3">
      <c r="A125" s="165"/>
      <c r="B125" s="87" t="s">
        <v>350</v>
      </c>
      <c r="C125" s="87"/>
      <c r="D125" s="86" t="s">
        <v>226</v>
      </c>
      <c r="E125" s="86" t="s">
        <v>227</v>
      </c>
      <c r="F125" s="186"/>
      <c r="G125" s="182"/>
      <c r="H125" s="182"/>
      <c r="I125" s="182"/>
    </row>
    <row r="126" spans="1:9" s="167" customFormat="1" ht="15.6" x14ac:dyDescent="0.3">
      <c r="A126" s="165"/>
      <c r="B126" s="87" t="s">
        <v>351</v>
      </c>
      <c r="C126" s="87"/>
      <c r="D126" s="86" t="s">
        <v>226</v>
      </c>
      <c r="E126" s="86" t="s">
        <v>227</v>
      </c>
      <c r="F126" s="186"/>
      <c r="G126" s="182"/>
      <c r="H126" s="182"/>
      <c r="I126" s="182"/>
    </row>
    <row r="127" spans="1:9" s="167" customFormat="1" ht="15.6" x14ac:dyDescent="0.3">
      <c r="A127" s="165"/>
      <c r="B127" s="153" t="s">
        <v>352</v>
      </c>
      <c r="C127" s="153"/>
      <c r="D127" s="86" t="s">
        <v>226</v>
      </c>
      <c r="E127" s="86" t="s">
        <v>227</v>
      </c>
      <c r="F127" s="186"/>
      <c r="G127" s="182"/>
      <c r="H127" s="182"/>
      <c r="I127" s="182"/>
    </row>
    <row r="128" spans="1:9" s="167" customFormat="1" ht="15.6" x14ac:dyDescent="0.3">
      <c r="A128" s="165"/>
      <c r="B128" s="87" t="s">
        <v>353</v>
      </c>
      <c r="C128" s="87"/>
      <c r="D128" s="86" t="s">
        <v>321</v>
      </c>
      <c r="E128" s="86" t="s">
        <v>354</v>
      </c>
      <c r="F128" s="186"/>
      <c r="G128" s="182"/>
      <c r="H128" s="182"/>
      <c r="I128" s="182"/>
    </row>
    <row r="129" spans="1:9" s="167" customFormat="1" ht="15.6" x14ac:dyDescent="0.3">
      <c r="A129" s="165"/>
      <c r="B129" s="87" t="s">
        <v>355</v>
      </c>
      <c r="C129" s="87"/>
      <c r="D129" s="86" t="s">
        <v>226</v>
      </c>
      <c r="E129" s="86" t="s">
        <v>227</v>
      </c>
      <c r="F129" s="186"/>
      <c r="G129" s="182"/>
      <c r="H129" s="182"/>
      <c r="I129" s="182"/>
    </row>
    <row r="130" spans="1:9" s="167" customFormat="1" ht="15.6" x14ac:dyDescent="0.3">
      <c r="A130" s="165"/>
      <c r="B130" s="153" t="s">
        <v>356</v>
      </c>
      <c r="C130" s="153"/>
      <c r="D130" s="86" t="s">
        <v>226</v>
      </c>
      <c r="E130" s="86" t="s">
        <v>227</v>
      </c>
      <c r="F130" s="186"/>
      <c r="G130" s="182"/>
      <c r="H130" s="182"/>
      <c r="I130" s="182"/>
    </row>
    <row r="131" spans="1:9" s="167" customFormat="1" ht="15.6" x14ac:dyDescent="0.3">
      <c r="A131" s="165"/>
      <c r="B131" s="151" t="s">
        <v>357</v>
      </c>
      <c r="C131" s="194"/>
      <c r="D131" s="86" t="s">
        <v>226</v>
      </c>
      <c r="E131" s="86" t="s">
        <v>227</v>
      </c>
      <c r="F131" s="186"/>
      <c r="G131" s="182"/>
      <c r="H131" s="182"/>
      <c r="I131" s="182"/>
    </row>
    <row r="132" spans="1:9" s="167" customFormat="1" ht="15.6" x14ac:dyDescent="0.3">
      <c r="A132" s="165" t="s">
        <v>98</v>
      </c>
      <c r="B132" s="172" t="s">
        <v>99</v>
      </c>
      <c r="C132" s="194">
        <v>1</v>
      </c>
      <c r="D132" s="86" t="s">
        <v>226</v>
      </c>
      <c r="E132" s="86" t="s">
        <v>227</v>
      </c>
      <c r="F132" s="186"/>
      <c r="G132" s="182">
        <v>0</v>
      </c>
      <c r="H132" s="182">
        <f>SUM(G132)*C132</f>
        <v>0</v>
      </c>
      <c r="I132" s="182">
        <f>SUM(H132)*1.23</f>
        <v>0</v>
      </c>
    </row>
    <row r="133" spans="1:9" s="167" customFormat="1" ht="15.6" x14ac:dyDescent="0.3">
      <c r="A133" s="165"/>
      <c r="B133" s="168" t="s">
        <v>218</v>
      </c>
      <c r="C133" s="185"/>
      <c r="D133" s="185"/>
      <c r="E133" s="185"/>
      <c r="F133" s="186"/>
      <c r="G133" s="182"/>
      <c r="H133" s="182"/>
      <c r="I133" s="182"/>
    </row>
    <row r="134" spans="1:9" s="167" customFormat="1" ht="15.6" x14ac:dyDescent="0.3">
      <c r="A134" s="165"/>
      <c r="B134" s="168" t="s">
        <v>219</v>
      </c>
      <c r="C134" s="185"/>
      <c r="D134" s="185"/>
      <c r="E134" s="185"/>
      <c r="F134" s="186"/>
      <c r="G134" s="182"/>
      <c r="H134" s="182"/>
      <c r="I134" s="182"/>
    </row>
    <row r="135" spans="1:9" s="167" customFormat="1" ht="15.6" x14ac:dyDescent="0.3">
      <c r="A135" s="165" t="s">
        <v>100</v>
      </c>
      <c r="B135" s="172" t="s">
        <v>101</v>
      </c>
      <c r="C135" s="194">
        <v>1</v>
      </c>
      <c r="D135" s="86" t="s">
        <v>226</v>
      </c>
      <c r="E135" s="86" t="s">
        <v>227</v>
      </c>
      <c r="F135" s="186"/>
      <c r="G135" s="182">
        <v>0</v>
      </c>
      <c r="H135" s="182">
        <f>SUM(G135)*C135</f>
        <v>0</v>
      </c>
      <c r="I135" s="182">
        <f>SUM(H135)*1.23</f>
        <v>0</v>
      </c>
    </row>
    <row r="136" spans="1:9" s="167" customFormat="1" ht="15.6" x14ac:dyDescent="0.3">
      <c r="A136" s="165"/>
      <c r="B136" s="168" t="s">
        <v>218</v>
      </c>
      <c r="C136" s="185"/>
      <c r="D136" s="185"/>
      <c r="E136" s="185"/>
      <c r="F136" s="186"/>
      <c r="G136" s="182"/>
      <c r="H136" s="182"/>
      <c r="I136" s="182"/>
    </row>
    <row r="137" spans="1:9" s="167" customFormat="1" ht="15.6" x14ac:dyDescent="0.3">
      <c r="A137" s="165"/>
      <c r="B137" s="168" t="s">
        <v>219</v>
      </c>
      <c r="C137" s="185"/>
      <c r="D137" s="185"/>
      <c r="E137" s="185"/>
      <c r="F137" s="186"/>
      <c r="G137" s="182"/>
      <c r="H137" s="182"/>
      <c r="I137" s="182"/>
    </row>
    <row r="138" spans="1:9" s="167" customFormat="1" ht="15.6" x14ac:dyDescent="0.3">
      <c r="A138" s="165" t="s">
        <v>102</v>
      </c>
      <c r="B138" s="172" t="s">
        <v>103</v>
      </c>
      <c r="C138" s="194">
        <v>1</v>
      </c>
      <c r="D138" s="86" t="s">
        <v>226</v>
      </c>
      <c r="E138" s="86" t="s">
        <v>227</v>
      </c>
      <c r="F138" s="186"/>
      <c r="G138" s="182">
        <v>0</v>
      </c>
      <c r="H138" s="182">
        <f>SUM(G138)*C138</f>
        <v>0</v>
      </c>
      <c r="I138" s="182">
        <f>SUM(H138)*1.23</f>
        <v>0</v>
      </c>
    </row>
    <row r="139" spans="1:9" s="167" customFormat="1" ht="15.6" x14ac:dyDescent="0.3">
      <c r="A139" s="165"/>
      <c r="B139" s="168" t="s">
        <v>218</v>
      </c>
      <c r="C139" s="185"/>
      <c r="D139" s="185"/>
      <c r="E139" s="185"/>
      <c r="F139" s="186"/>
      <c r="G139" s="182"/>
      <c r="H139" s="182"/>
      <c r="I139" s="182"/>
    </row>
    <row r="140" spans="1:9" s="167" customFormat="1" ht="15.6" x14ac:dyDescent="0.3">
      <c r="A140" s="165"/>
      <c r="B140" s="168" t="s">
        <v>219</v>
      </c>
      <c r="C140" s="185"/>
      <c r="D140" s="185"/>
      <c r="E140" s="185"/>
      <c r="F140" s="186"/>
      <c r="G140" s="182"/>
      <c r="H140" s="182"/>
      <c r="I140" s="182"/>
    </row>
    <row r="141" spans="1:9" s="167" customFormat="1" ht="15.6" x14ac:dyDescent="0.3">
      <c r="A141" s="165" t="s">
        <v>104</v>
      </c>
      <c r="B141" s="172" t="s">
        <v>105</v>
      </c>
      <c r="C141" s="194">
        <v>1</v>
      </c>
      <c r="D141" s="194"/>
      <c r="E141" s="194"/>
      <c r="F141" s="185"/>
      <c r="G141" s="182">
        <v>0</v>
      </c>
      <c r="H141" s="182">
        <f>SUM(G141)*C141</f>
        <v>0</v>
      </c>
      <c r="I141" s="182">
        <f>SUM(H141)*1.23</f>
        <v>0</v>
      </c>
    </row>
    <row r="142" spans="1:9" s="167" customFormat="1" ht="15.6" x14ac:dyDescent="0.3">
      <c r="A142" s="165"/>
      <c r="B142" s="168" t="s">
        <v>218</v>
      </c>
      <c r="C142" s="185"/>
      <c r="D142" s="185"/>
      <c r="E142" s="185"/>
      <c r="F142" s="185"/>
      <c r="G142" s="182"/>
      <c r="H142" s="182"/>
      <c r="I142" s="182"/>
    </row>
    <row r="143" spans="1:9" s="167" customFormat="1" ht="15.6" x14ac:dyDescent="0.3">
      <c r="A143" s="165"/>
      <c r="B143" s="168" t="s">
        <v>219</v>
      </c>
      <c r="C143" s="185"/>
      <c r="D143" s="185"/>
      <c r="E143" s="185"/>
      <c r="F143" s="185"/>
      <c r="G143" s="182"/>
      <c r="H143" s="182"/>
      <c r="I143" s="182"/>
    </row>
    <row r="144" spans="1:9" s="167" customFormat="1" ht="31.2" x14ac:dyDescent="0.3">
      <c r="A144" s="165"/>
      <c r="B144" s="87" t="s">
        <v>220</v>
      </c>
      <c r="C144" s="87"/>
      <c r="D144" s="86" t="s">
        <v>221</v>
      </c>
      <c r="E144" s="86" t="s">
        <v>358</v>
      </c>
      <c r="F144" s="186"/>
      <c r="G144" s="182"/>
      <c r="H144" s="182"/>
      <c r="I144" s="182"/>
    </row>
    <row r="145" spans="1:9" s="167" customFormat="1" ht="15.6" x14ac:dyDescent="0.3">
      <c r="A145" s="165"/>
      <c r="B145" s="87" t="s">
        <v>359</v>
      </c>
      <c r="C145" s="87"/>
      <c r="D145" s="86" t="s">
        <v>226</v>
      </c>
      <c r="E145" s="86" t="s">
        <v>227</v>
      </c>
      <c r="F145" s="186"/>
      <c r="G145" s="182"/>
      <c r="H145" s="182"/>
      <c r="I145" s="182"/>
    </row>
    <row r="146" spans="1:9" s="167" customFormat="1" ht="15.6" x14ac:dyDescent="0.3">
      <c r="A146" s="165"/>
      <c r="B146" s="87" t="s">
        <v>360</v>
      </c>
      <c r="C146" s="87"/>
      <c r="D146" s="86" t="s">
        <v>226</v>
      </c>
      <c r="E146" s="86" t="s">
        <v>227</v>
      </c>
      <c r="F146" s="186"/>
      <c r="G146" s="182"/>
      <c r="H146" s="182"/>
      <c r="I146" s="182"/>
    </row>
    <row r="147" spans="1:9" s="167" customFormat="1" ht="15.6" x14ac:dyDescent="0.3">
      <c r="A147" s="170" t="s">
        <v>106</v>
      </c>
      <c r="B147" s="171" t="s">
        <v>107</v>
      </c>
      <c r="C147" s="196">
        <v>2</v>
      </c>
      <c r="D147" s="196" t="s">
        <v>221</v>
      </c>
      <c r="E147" s="196" t="s">
        <v>361</v>
      </c>
      <c r="F147" s="188"/>
      <c r="G147" s="182"/>
      <c r="H147" s="182"/>
      <c r="I147" s="182"/>
    </row>
    <row r="148" spans="1:9" s="167" customFormat="1" ht="15.6" x14ac:dyDescent="0.3">
      <c r="A148" s="165" t="s">
        <v>108</v>
      </c>
      <c r="B148" s="172" t="s">
        <v>362</v>
      </c>
      <c r="C148" s="194">
        <v>1</v>
      </c>
      <c r="D148" s="194"/>
      <c r="E148" s="194"/>
      <c r="F148" s="185"/>
      <c r="G148" s="182">
        <v>0</v>
      </c>
      <c r="H148" s="182">
        <f>SUM(G148)*C148</f>
        <v>0</v>
      </c>
      <c r="I148" s="182">
        <f>SUM(H148)*1.23</f>
        <v>0</v>
      </c>
    </row>
    <row r="149" spans="1:9" s="167" customFormat="1" ht="15.6" x14ac:dyDescent="0.3">
      <c r="A149" s="165"/>
      <c r="B149" s="168" t="s">
        <v>218</v>
      </c>
      <c r="C149" s="185"/>
      <c r="D149" s="185"/>
      <c r="E149" s="185"/>
      <c r="F149" s="185"/>
      <c r="G149" s="182"/>
      <c r="H149" s="182"/>
      <c r="I149" s="182"/>
    </row>
    <row r="150" spans="1:9" s="167" customFormat="1" ht="15.6" x14ac:dyDescent="0.3">
      <c r="A150" s="165"/>
      <c r="B150" s="168" t="s">
        <v>219</v>
      </c>
      <c r="C150" s="185"/>
      <c r="D150" s="185"/>
      <c r="E150" s="185"/>
      <c r="F150" s="185"/>
      <c r="G150" s="182"/>
      <c r="H150" s="182"/>
      <c r="I150" s="182"/>
    </row>
    <row r="151" spans="1:9" s="167" customFormat="1" ht="31.2" x14ac:dyDescent="0.3">
      <c r="A151" s="165"/>
      <c r="B151" s="90" t="s">
        <v>220</v>
      </c>
      <c r="C151" s="197"/>
      <c r="D151" s="86" t="s">
        <v>221</v>
      </c>
      <c r="E151" s="86" t="s">
        <v>642</v>
      </c>
      <c r="F151" s="186"/>
      <c r="G151" s="182"/>
      <c r="H151" s="182"/>
      <c r="I151" s="182"/>
    </row>
    <row r="152" spans="1:9" s="167" customFormat="1" ht="15.6" x14ac:dyDescent="0.3">
      <c r="A152" s="165"/>
      <c r="B152" s="90" t="s">
        <v>363</v>
      </c>
      <c r="C152" s="197"/>
      <c r="D152" s="86" t="s">
        <v>226</v>
      </c>
      <c r="E152" s="86" t="s">
        <v>227</v>
      </c>
      <c r="F152" s="186"/>
      <c r="G152" s="182"/>
      <c r="H152" s="182"/>
      <c r="I152" s="182"/>
    </row>
    <row r="153" spans="1:9" s="167" customFormat="1" ht="15.6" x14ac:dyDescent="0.3">
      <c r="A153" s="165"/>
      <c r="B153" s="90" t="s">
        <v>364</v>
      </c>
      <c r="C153" s="197"/>
      <c r="D153" s="86" t="s">
        <v>643</v>
      </c>
      <c r="E153" s="86" t="s">
        <v>227</v>
      </c>
      <c r="F153" s="186"/>
      <c r="G153" s="182"/>
      <c r="H153" s="182"/>
      <c r="I153" s="182"/>
    </row>
    <row r="154" spans="1:9" s="167" customFormat="1" ht="15.6" x14ac:dyDescent="0.3">
      <c r="A154" s="165"/>
      <c r="B154" s="90" t="s">
        <v>365</v>
      </c>
      <c r="C154" s="197"/>
      <c r="D154" s="86" t="s">
        <v>643</v>
      </c>
      <c r="E154" s="86" t="s">
        <v>227</v>
      </c>
      <c r="F154" s="186"/>
      <c r="G154" s="182"/>
      <c r="H154" s="182"/>
      <c r="I154" s="182"/>
    </row>
    <row r="155" spans="1:9" s="167" customFormat="1" ht="15.6" x14ac:dyDescent="0.3">
      <c r="A155" s="165"/>
      <c r="B155" s="90"/>
      <c r="C155" s="197"/>
      <c r="D155" s="86"/>
      <c r="E155" s="86"/>
      <c r="F155" s="186"/>
      <c r="G155" s="182"/>
      <c r="H155" s="182"/>
      <c r="I155" s="182"/>
    </row>
    <row r="156" spans="1:9" s="167" customFormat="1" ht="15.6" x14ac:dyDescent="0.3">
      <c r="A156" s="165"/>
      <c r="B156" s="90" t="s">
        <v>366</v>
      </c>
      <c r="C156" s="197"/>
      <c r="D156" s="86" t="s">
        <v>226</v>
      </c>
      <c r="E156" s="86" t="s">
        <v>227</v>
      </c>
      <c r="F156" s="186"/>
      <c r="G156" s="182"/>
      <c r="H156" s="182"/>
      <c r="I156" s="182"/>
    </row>
    <row r="157" spans="1:9" s="167" customFormat="1" ht="15.6" x14ac:dyDescent="0.3">
      <c r="A157" s="165"/>
      <c r="B157" s="87" t="s">
        <v>367</v>
      </c>
      <c r="C157" s="197"/>
      <c r="D157" s="86" t="s">
        <v>368</v>
      </c>
      <c r="E157" s="86" t="s">
        <v>227</v>
      </c>
      <c r="F157" s="186"/>
      <c r="G157" s="182"/>
      <c r="H157" s="182"/>
      <c r="I157" s="182"/>
    </row>
    <row r="158" spans="1:9" s="167" customFormat="1" ht="15.6" x14ac:dyDescent="0.3">
      <c r="A158" s="165"/>
      <c r="B158" s="87" t="s">
        <v>369</v>
      </c>
      <c r="C158" s="197"/>
      <c r="D158" s="86" t="s">
        <v>226</v>
      </c>
      <c r="E158" s="86" t="s">
        <v>227</v>
      </c>
      <c r="F158" s="186"/>
      <c r="G158" s="182"/>
      <c r="H158" s="182"/>
      <c r="I158" s="182"/>
    </row>
    <row r="159" spans="1:9" s="167" customFormat="1" ht="15.6" x14ac:dyDescent="0.3">
      <c r="A159" s="165"/>
      <c r="B159" s="87" t="s">
        <v>370</v>
      </c>
      <c r="C159" s="197"/>
      <c r="D159" s="86" t="s">
        <v>226</v>
      </c>
      <c r="E159" s="86" t="s">
        <v>227</v>
      </c>
      <c r="F159" s="186"/>
      <c r="G159" s="182"/>
      <c r="H159" s="182"/>
      <c r="I159" s="182"/>
    </row>
    <row r="160" spans="1:9" s="167" customFormat="1" ht="15.6" x14ac:dyDescent="0.3">
      <c r="A160" s="165"/>
      <c r="B160" s="87" t="s">
        <v>371</v>
      </c>
      <c r="C160" s="197"/>
      <c r="D160" s="86" t="s">
        <v>226</v>
      </c>
      <c r="E160" s="86" t="s">
        <v>227</v>
      </c>
      <c r="F160" s="186"/>
      <c r="G160" s="182"/>
      <c r="H160" s="182"/>
      <c r="I160" s="182"/>
    </row>
    <row r="161" spans="1:9" s="167" customFormat="1" ht="15.6" x14ac:dyDescent="0.3">
      <c r="A161" s="165"/>
      <c r="B161" s="87" t="s">
        <v>372</v>
      </c>
      <c r="C161" s="197"/>
      <c r="D161" s="86" t="s">
        <v>373</v>
      </c>
      <c r="E161" s="86" t="s">
        <v>227</v>
      </c>
      <c r="F161" s="186"/>
      <c r="G161" s="182"/>
      <c r="H161" s="182"/>
      <c r="I161" s="182"/>
    </row>
    <row r="162" spans="1:9" s="167" customFormat="1" ht="31.2" x14ac:dyDescent="0.3">
      <c r="A162" s="165"/>
      <c r="B162" s="87" t="s">
        <v>374</v>
      </c>
      <c r="C162" s="197"/>
      <c r="D162" s="86" t="s">
        <v>375</v>
      </c>
      <c r="E162" s="86" t="s">
        <v>227</v>
      </c>
      <c r="F162" s="186"/>
      <c r="G162" s="182"/>
      <c r="H162" s="182"/>
      <c r="I162" s="182"/>
    </row>
    <row r="163" spans="1:9" s="167" customFormat="1" ht="15.6" x14ac:dyDescent="0.3">
      <c r="A163" s="165"/>
      <c r="B163" s="87" t="s">
        <v>376</v>
      </c>
      <c r="C163" s="197"/>
      <c r="D163" s="86" t="s">
        <v>377</v>
      </c>
      <c r="E163" s="86" t="s">
        <v>227</v>
      </c>
      <c r="F163" s="186"/>
      <c r="G163" s="182"/>
      <c r="H163" s="182"/>
      <c r="I163" s="182"/>
    </row>
    <row r="164" spans="1:9" s="167" customFormat="1" ht="31.2" x14ac:dyDescent="0.3">
      <c r="A164" s="165"/>
      <c r="B164" s="87" t="s">
        <v>378</v>
      </c>
      <c r="C164" s="197"/>
      <c r="D164" s="86" t="s">
        <v>644</v>
      </c>
      <c r="E164" s="86" t="s">
        <v>227</v>
      </c>
      <c r="F164" s="186"/>
      <c r="G164" s="182"/>
      <c r="H164" s="182"/>
      <c r="I164" s="182"/>
    </row>
    <row r="165" spans="1:9" s="167" customFormat="1" ht="15.6" x14ac:dyDescent="0.3">
      <c r="A165" s="165"/>
      <c r="B165" s="87" t="s">
        <v>379</v>
      </c>
      <c r="C165" s="198"/>
      <c r="D165" s="86" t="s">
        <v>380</v>
      </c>
      <c r="E165" s="86" t="s">
        <v>227</v>
      </c>
      <c r="F165" s="186"/>
      <c r="G165" s="182"/>
      <c r="H165" s="182"/>
      <c r="I165" s="182"/>
    </row>
    <row r="166" spans="1:9" s="167" customFormat="1" ht="15.6" x14ac:dyDescent="0.3">
      <c r="A166" s="165" t="s">
        <v>109</v>
      </c>
      <c r="B166" s="172" t="s">
        <v>110</v>
      </c>
      <c r="C166" s="194">
        <v>1</v>
      </c>
      <c r="D166" s="86" t="s">
        <v>226</v>
      </c>
      <c r="E166" s="86" t="s">
        <v>227</v>
      </c>
      <c r="F166" s="186"/>
      <c r="G166" s="182">
        <v>0</v>
      </c>
      <c r="H166" s="182">
        <f>SUM(G166)*C166</f>
        <v>0</v>
      </c>
      <c r="I166" s="182">
        <f>SUM(H166)*1.23</f>
        <v>0</v>
      </c>
    </row>
    <row r="167" spans="1:9" s="167" customFormat="1" ht="15.6" x14ac:dyDescent="0.3">
      <c r="A167" s="165"/>
      <c r="B167" s="168" t="s">
        <v>218</v>
      </c>
      <c r="C167" s="185"/>
      <c r="D167" s="185"/>
      <c r="E167" s="185"/>
      <c r="F167" s="186"/>
      <c r="G167" s="182"/>
      <c r="H167" s="182"/>
      <c r="I167" s="182"/>
    </row>
    <row r="168" spans="1:9" s="167" customFormat="1" ht="15.6" x14ac:dyDescent="0.3">
      <c r="A168" s="165"/>
      <c r="B168" s="168" t="s">
        <v>219</v>
      </c>
      <c r="C168" s="185"/>
      <c r="D168" s="185"/>
      <c r="E168" s="185"/>
      <c r="F168" s="186"/>
      <c r="G168" s="182"/>
      <c r="H168" s="182"/>
      <c r="I168" s="182"/>
    </row>
    <row r="169" spans="1:9" s="167" customFormat="1" ht="15.6" x14ac:dyDescent="0.3">
      <c r="A169" s="170" t="s">
        <v>111</v>
      </c>
      <c r="B169" s="171" t="s">
        <v>381</v>
      </c>
      <c r="C169" s="196">
        <v>1</v>
      </c>
      <c r="D169" s="196"/>
      <c r="E169" s="196"/>
      <c r="F169" s="187"/>
      <c r="G169" s="182"/>
      <c r="H169" s="182"/>
      <c r="I169" s="182"/>
    </row>
    <row r="170" spans="1:9" s="167" customFormat="1" ht="15.6" x14ac:dyDescent="0.3">
      <c r="A170" s="165" t="s">
        <v>112</v>
      </c>
      <c r="B170" s="172" t="s">
        <v>113</v>
      </c>
      <c r="C170" s="194">
        <v>1</v>
      </c>
      <c r="D170" s="194"/>
      <c r="E170" s="194"/>
      <c r="F170" s="185"/>
      <c r="G170" s="182">
        <v>0</v>
      </c>
      <c r="H170" s="182">
        <f>SUM(G170)*C170</f>
        <v>0</v>
      </c>
      <c r="I170" s="182">
        <f>SUM(H170)*1.23</f>
        <v>0</v>
      </c>
    </row>
    <row r="171" spans="1:9" s="167" customFormat="1" ht="15.6" x14ac:dyDescent="0.3">
      <c r="A171" s="165"/>
      <c r="B171" s="168" t="s">
        <v>218</v>
      </c>
      <c r="C171" s="185"/>
      <c r="D171" s="185"/>
      <c r="E171" s="185"/>
      <c r="F171" s="185"/>
      <c r="G171" s="182"/>
      <c r="H171" s="182"/>
      <c r="I171" s="182"/>
    </row>
    <row r="172" spans="1:9" s="167" customFormat="1" ht="15.6" x14ac:dyDescent="0.3">
      <c r="A172" s="165"/>
      <c r="B172" s="168" t="s">
        <v>219</v>
      </c>
      <c r="C172" s="185"/>
      <c r="D172" s="185"/>
      <c r="E172" s="185"/>
      <c r="F172" s="185"/>
      <c r="G172" s="182"/>
      <c r="H172" s="182"/>
      <c r="I172" s="182"/>
    </row>
    <row r="173" spans="1:9" s="167" customFormat="1" ht="15.6" x14ac:dyDescent="0.3">
      <c r="A173" s="165"/>
      <c r="B173" s="87" t="s">
        <v>343</v>
      </c>
      <c r="C173" s="87"/>
      <c r="D173" s="86" t="s">
        <v>223</v>
      </c>
      <c r="E173" s="86" t="s">
        <v>382</v>
      </c>
      <c r="F173" s="186"/>
      <c r="G173" s="182"/>
      <c r="H173" s="182"/>
      <c r="I173" s="182"/>
    </row>
    <row r="174" spans="1:9" s="167" customFormat="1" ht="15.6" x14ac:dyDescent="0.3">
      <c r="A174" s="165"/>
      <c r="B174" s="87" t="s">
        <v>347</v>
      </c>
      <c r="C174" s="87"/>
      <c r="D174" s="86" t="s">
        <v>226</v>
      </c>
      <c r="E174" s="86" t="s">
        <v>227</v>
      </c>
      <c r="F174" s="186"/>
      <c r="G174" s="182"/>
      <c r="H174" s="182"/>
      <c r="I174" s="182"/>
    </row>
    <row r="175" spans="1:9" s="167" customFormat="1" ht="15.6" x14ac:dyDescent="0.3">
      <c r="A175" s="165"/>
      <c r="B175" s="87" t="s">
        <v>348</v>
      </c>
      <c r="C175" s="87"/>
      <c r="D175" s="86" t="s">
        <v>223</v>
      </c>
      <c r="E175" s="86" t="s">
        <v>383</v>
      </c>
      <c r="F175" s="186"/>
      <c r="G175" s="182"/>
      <c r="H175" s="182"/>
      <c r="I175" s="182"/>
    </row>
    <row r="176" spans="1:9" s="167" customFormat="1" ht="15.6" x14ac:dyDescent="0.3">
      <c r="A176" s="165"/>
      <c r="B176" s="87" t="s">
        <v>350</v>
      </c>
      <c r="C176" s="87"/>
      <c r="D176" s="86" t="s">
        <v>226</v>
      </c>
      <c r="E176" s="86" t="s">
        <v>227</v>
      </c>
      <c r="F176" s="186"/>
      <c r="G176" s="182"/>
      <c r="H176" s="182"/>
      <c r="I176" s="182"/>
    </row>
    <row r="177" spans="1:9" s="167" customFormat="1" ht="15.6" x14ac:dyDescent="0.3">
      <c r="A177" s="165"/>
      <c r="B177" s="87" t="s">
        <v>351</v>
      </c>
      <c r="C177" s="87"/>
      <c r="D177" s="86" t="s">
        <v>226</v>
      </c>
      <c r="E177" s="86" t="s">
        <v>227</v>
      </c>
      <c r="F177" s="186"/>
      <c r="G177" s="182"/>
      <c r="H177" s="182"/>
      <c r="I177" s="182"/>
    </row>
    <row r="178" spans="1:9" s="167" customFormat="1" ht="15.6" x14ac:dyDescent="0.3">
      <c r="A178" s="165"/>
      <c r="B178" s="87" t="s">
        <v>384</v>
      </c>
      <c r="C178" s="87"/>
      <c r="D178" s="86" t="s">
        <v>226</v>
      </c>
      <c r="E178" s="86" t="s">
        <v>227</v>
      </c>
      <c r="F178" s="186"/>
      <c r="G178" s="182"/>
      <c r="H178" s="182"/>
      <c r="I178" s="182"/>
    </row>
    <row r="179" spans="1:9" s="167" customFormat="1" ht="15.6" x14ac:dyDescent="0.3">
      <c r="A179" s="165"/>
      <c r="B179" s="153" t="s">
        <v>356</v>
      </c>
      <c r="C179" s="153"/>
      <c r="D179" s="86" t="s">
        <v>226</v>
      </c>
      <c r="E179" s="86" t="s">
        <v>227</v>
      </c>
      <c r="F179" s="186"/>
      <c r="G179" s="182"/>
      <c r="H179" s="182"/>
      <c r="I179" s="182"/>
    </row>
    <row r="180" spans="1:9" s="167" customFormat="1" ht="15.6" x14ac:dyDescent="0.3">
      <c r="A180" s="165" t="s">
        <v>114</v>
      </c>
      <c r="B180" s="172" t="s">
        <v>385</v>
      </c>
      <c r="C180" s="194">
        <v>1</v>
      </c>
      <c r="D180" s="194"/>
      <c r="E180" s="194"/>
      <c r="F180" s="185"/>
      <c r="G180" s="182">
        <v>0</v>
      </c>
      <c r="H180" s="182">
        <f>SUM(G180)*C180</f>
        <v>0</v>
      </c>
      <c r="I180" s="182">
        <f>SUM(H180)*1.23</f>
        <v>0</v>
      </c>
    </row>
    <row r="181" spans="1:9" s="167" customFormat="1" ht="15.6" x14ac:dyDescent="0.3">
      <c r="A181" s="165"/>
      <c r="B181" s="168" t="s">
        <v>218</v>
      </c>
      <c r="C181" s="185"/>
      <c r="D181" s="185"/>
      <c r="E181" s="185"/>
      <c r="F181" s="185"/>
      <c r="G181" s="182"/>
      <c r="H181" s="182"/>
      <c r="I181" s="182"/>
    </row>
    <row r="182" spans="1:9" s="167" customFormat="1" ht="15.6" x14ac:dyDescent="0.3">
      <c r="A182" s="165"/>
      <c r="B182" s="168" t="s">
        <v>219</v>
      </c>
      <c r="C182" s="185"/>
      <c r="D182" s="185"/>
      <c r="E182" s="185"/>
      <c r="F182" s="185"/>
      <c r="G182" s="182"/>
      <c r="H182" s="182"/>
      <c r="I182" s="182"/>
    </row>
    <row r="183" spans="1:9" s="167" customFormat="1" ht="31.2" x14ac:dyDescent="0.3">
      <c r="A183" s="165"/>
      <c r="B183" s="87" t="s">
        <v>220</v>
      </c>
      <c r="C183" s="87"/>
      <c r="D183" s="86" t="s">
        <v>221</v>
      </c>
      <c r="E183" s="86" t="s">
        <v>386</v>
      </c>
      <c r="F183" s="186"/>
      <c r="G183" s="182"/>
      <c r="H183" s="182"/>
      <c r="I183" s="182"/>
    </row>
    <row r="184" spans="1:9" s="167" customFormat="1" ht="15.6" x14ac:dyDescent="0.3">
      <c r="A184" s="165"/>
      <c r="B184" s="87" t="s">
        <v>387</v>
      </c>
      <c r="C184" s="87"/>
      <c r="D184" s="86" t="s">
        <v>226</v>
      </c>
      <c r="E184" s="86" t="s">
        <v>227</v>
      </c>
      <c r="F184" s="186"/>
      <c r="G184" s="182"/>
      <c r="H184" s="182"/>
      <c r="I184" s="182"/>
    </row>
    <row r="185" spans="1:9" s="167" customFormat="1" ht="15.6" x14ac:dyDescent="0.3">
      <c r="A185" s="165"/>
      <c r="B185" s="87" t="s">
        <v>360</v>
      </c>
      <c r="C185" s="87"/>
      <c r="D185" s="86" t="s">
        <v>226</v>
      </c>
      <c r="E185" s="86" t="s">
        <v>227</v>
      </c>
      <c r="F185" s="186"/>
      <c r="G185" s="182"/>
      <c r="H185" s="182"/>
      <c r="I185" s="182"/>
    </row>
    <row r="186" spans="1:9" s="167" customFormat="1" ht="15.6" x14ac:dyDescent="0.3">
      <c r="A186" s="165" t="s">
        <v>115</v>
      </c>
      <c r="B186" s="172" t="s">
        <v>388</v>
      </c>
      <c r="C186" s="194">
        <v>1</v>
      </c>
      <c r="D186" s="194"/>
      <c r="E186" s="194"/>
      <c r="F186" s="185"/>
      <c r="G186" s="182">
        <v>0</v>
      </c>
      <c r="H186" s="182">
        <f>SUM(G186)*C186</f>
        <v>0</v>
      </c>
      <c r="I186" s="182">
        <f>SUM(H186)*1.23</f>
        <v>0</v>
      </c>
    </row>
    <row r="187" spans="1:9" s="167" customFormat="1" ht="15.6" x14ac:dyDescent="0.3">
      <c r="A187" s="165"/>
      <c r="B187" s="168" t="s">
        <v>218</v>
      </c>
      <c r="C187" s="185"/>
      <c r="D187" s="185"/>
      <c r="E187" s="185"/>
      <c r="F187" s="185"/>
      <c r="G187" s="182"/>
      <c r="H187" s="182"/>
      <c r="I187" s="182"/>
    </row>
    <row r="188" spans="1:9" s="167" customFormat="1" ht="15.6" x14ac:dyDescent="0.3">
      <c r="A188" s="165"/>
      <c r="B188" s="168" t="s">
        <v>219</v>
      </c>
      <c r="C188" s="185"/>
      <c r="D188" s="185"/>
      <c r="E188" s="185"/>
      <c r="F188" s="185"/>
      <c r="G188" s="182"/>
      <c r="H188" s="182"/>
      <c r="I188" s="182"/>
    </row>
    <row r="189" spans="1:9" s="167" customFormat="1" ht="31.2" x14ac:dyDescent="0.3">
      <c r="A189" s="165"/>
      <c r="B189" s="87" t="s">
        <v>220</v>
      </c>
      <c r="C189" s="87"/>
      <c r="D189" s="86" t="s">
        <v>221</v>
      </c>
      <c r="E189" s="86" t="s">
        <v>389</v>
      </c>
      <c r="F189" s="186"/>
      <c r="G189" s="182"/>
      <c r="H189" s="182"/>
      <c r="I189" s="182"/>
    </row>
    <row r="190" spans="1:9" s="167" customFormat="1" ht="15.6" x14ac:dyDescent="0.3">
      <c r="A190" s="165"/>
      <c r="B190" s="87" t="s">
        <v>287</v>
      </c>
      <c r="C190" s="87"/>
      <c r="D190" s="86" t="s">
        <v>226</v>
      </c>
      <c r="E190" s="86" t="s">
        <v>227</v>
      </c>
      <c r="F190" s="186"/>
      <c r="G190" s="182"/>
      <c r="H190" s="182"/>
      <c r="I190" s="182"/>
    </row>
    <row r="191" spans="1:9" s="167" customFormat="1" ht="15.6" x14ac:dyDescent="0.3">
      <c r="A191" s="165"/>
      <c r="B191" s="87" t="s">
        <v>288</v>
      </c>
      <c r="C191" s="87"/>
      <c r="D191" s="86" t="s">
        <v>226</v>
      </c>
      <c r="E191" s="86" t="s">
        <v>227</v>
      </c>
      <c r="F191" s="186"/>
      <c r="G191" s="182"/>
      <c r="H191" s="182"/>
      <c r="I191" s="182"/>
    </row>
    <row r="192" spans="1:9" s="167" customFormat="1" ht="15.6" x14ac:dyDescent="0.3">
      <c r="A192" s="165"/>
      <c r="B192" s="87" t="s">
        <v>390</v>
      </c>
      <c r="C192" s="87"/>
      <c r="D192" s="86" t="s">
        <v>226</v>
      </c>
      <c r="E192" s="86" t="s">
        <v>227</v>
      </c>
      <c r="F192" s="186"/>
      <c r="G192" s="182"/>
      <c r="H192" s="182"/>
      <c r="I192" s="182"/>
    </row>
    <row r="193" spans="1:9" s="167" customFormat="1" ht="15.6" x14ac:dyDescent="0.3">
      <c r="A193" s="165" t="s">
        <v>116</v>
      </c>
      <c r="B193" s="169" t="s">
        <v>391</v>
      </c>
      <c r="C193" s="194">
        <v>4</v>
      </c>
      <c r="D193" s="86" t="s">
        <v>226</v>
      </c>
      <c r="E193" s="86" t="s">
        <v>227</v>
      </c>
      <c r="F193" s="186"/>
      <c r="G193" s="182">
        <v>0</v>
      </c>
      <c r="H193" s="182">
        <f>SUM(G193)*C193</f>
        <v>0</v>
      </c>
      <c r="I193" s="182">
        <f>SUM(H193)*1.23</f>
        <v>0</v>
      </c>
    </row>
    <row r="194" spans="1:9" s="167" customFormat="1" ht="15.6" x14ac:dyDescent="0.3">
      <c r="A194" s="165" t="s">
        <v>117</v>
      </c>
      <c r="B194" s="172" t="s">
        <v>118</v>
      </c>
      <c r="C194" s="194">
        <v>2</v>
      </c>
      <c r="D194" s="194"/>
      <c r="E194" s="194"/>
      <c r="F194" s="185"/>
      <c r="G194" s="182">
        <v>0</v>
      </c>
      <c r="H194" s="182">
        <f>SUM(G194)*C194</f>
        <v>0</v>
      </c>
      <c r="I194" s="182">
        <f>SUM(H194)*1.23</f>
        <v>0</v>
      </c>
    </row>
    <row r="195" spans="1:9" s="167" customFormat="1" ht="15.6" x14ac:dyDescent="0.3">
      <c r="A195" s="165"/>
      <c r="B195" s="168" t="s">
        <v>218</v>
      </c>
      <c r="C195" s="185"/>
      <c r="D195" s="185"/>
      <c r="E195" s="185"/>
      <c r="F195" s="185"/>
      <c r="G195" s="182"/>
      <c r="H195" s="182"/>
      <c r="I195" s="182"/>
    </row>
    <row r="196" spans="1:9" s="167" customFormat="1" ht="15.6" x14ac:dyDescent="0.3">
      <c r="A196" s="165"/>
      <c r="B196" s="168" t="s">
        <v>219</v>
      </c>
      <c r="C196" s="185"/>
      <c r="D196" s="185"/>
      <c r="E196" s="185"/>
      <c r="F196" s="185"/>
      <c r="G196" s="182"/>
      <c r="H196" s="182"/>
      <c r="I196" s="182"/>
    </row>
    <row r="197" spans="1:9" s="167" customFormat="1" ht="15.6" x14ac:dyDescent="0.3">
      <c r="A197" s="165"/>
      <c r="B197" s="87" t="s">
        <v>220</v>
      </c>
      <c r="C197" s="87"/>
      <c r="D197" s="86" t="s">
        <v>221</v>
      </c>
      <c r="E197" s="86"/>
      <c r="F197" s="186"/>
      <c r="G197" s="182"/>
      <c r="H197" s="182"/>
      <c r="I197" s="182"/>
    </row>
    <row r="198" spans="1:9" s="167" customFormat="1" ht="15.6" x14ac:dyDescent="0.3">
      <c r="A198" s="165"/>
      <c r="B198" s="87" t="s">
        <v>222</v>
      </c>
      <c r="C198" s="87"/>
      <c r="D198" s="86" t="s">
        <v>223</v>
      </c>
      <c r="E198" s="86" t="s">
        <v>349</v>
      </c>
      <c r="F198" s="186"/>
      <c r="G198" s="182"/>
      <c r="H198" s="182"/>
      <c r="I198" s="182"/>
    </row>
    <row r="199" spans="1:9" s="167" customFormat="1" ht="15.6" x14ac:dyDescent="0.3">
      <c r="A199" s="165"/>
      <c r="B199" s="87" t="s">
        <v>225</v>
      </c>
      <c r="C199" s="87"/>
      <c r="D199" s="86" t="s">
        <v>226</v>
      </c>
      <c r="E199" s="86" t="s">
        <v>227</v>
      </c>
      <c r="F199" s="186"/>
      <c r="G199" s="182"/>
      <c r="H199" s="182"/>
      <c r="I199" s="182"/>
    </row>
    <row r="200" spans="1:9" s="167" customFormat="1" ht="15.6" x14ac:dyDescent="0.3">
      <c r="A200" s="165"/>
      <c r="B200" s="87" t="s">
        <v>392</v>
      </c>
      <c r="C200" s="87"/>
      <c r="D200" s="86" t="s">
        <v>226</v>
      </c>
      <c r="E200" s="86" t="s">
        <v>227</v>
      </c>
      <c r="F200" s="186"/>
      <c r="G200" s="182"/>
      <c r="H200" s="182"/>
      <c r="I200" s="182"/>
    </row>
    <row r="201" spans="1:9" s="167" customFormat="1" ht="15.6" x14ac:dyDescent="0.3">
      <c r="A201" s="165"/>
      <c r="B201" s="87" t="s">
        <v>393</v>
      </c>
      <c r="C201" s="87"/>
      <c r="D201" s="86" t="s">
        <v>226</v>
      </c>
      <c r="E201" s="86" t="s">
        <v>227</v>
      </c>
      <c r="F201" s="186"/>
      <c r="G201" s="182"/>
      <c r="H201" s="182"/>
      <c r="I201" s="182"/>
    </row>
    <row r="202" spans="1:9" s="167" customFormat="1" ht="15.6" x14ac:dyDescent="0.3">
      <c r="A202" s="165"/>
      <c r="B202" s="87" t="s">
        <v>394</v>
      </c>
      <c r="C202" s="87"/>
      <c r="D202" s="86" t="s">
        <v>321</v>
      </c>
      <c r="E202" s="86" t="s">
        <v>395</v>
      </c>
      <c r="F202" s="186"/>
      <c r="G202" s="182"/>
      <c r="H202" s="182"/>
      <c r="I202" s="182"/>
    </row>
    <row r="203" spans="1:9" s="167" customFormat="1" ht="15.6" x14ac:dyDescent="0.3">
      <c r="A203" s="165"/>
      <c r="B203" s="87" t="s">
        <v>396</v>
      </c>
      <c r="C203" s="87"/>
      <c r="D203" s="86" t="s">
        <v>226</v>
      </c>
      <c r="E203" s="86" t="s">
        <v>227</v>
      </c>
      <c r="F203" s="186"/>
      <c r="G203" s="182"/>
      <c r="H203" s="182"/>
      <c r="I203" s="182"/>
    </row>
    <row r="204" spans="1:9" s="167" customFormat="1" ht="15.6" x14ac:dyDescent="0.3">
      <c r="A204" s="165"/>
      <c r="B204" s="87" t="s">
        <v>397</v>
      </c>
      <c r="C204" s="87"/>
      <c r="D204" s="86" t="s">
        <v>226</v>
      </c>
      <c r="E204" s="86" t="s">
        <v>227</v>
      </c>
      <c r="F204" s="186"/>
      <c r="G204" s="182"/>
      <c r="H204" s="182"/>
      <c r="I204" s="182"/>
    </row>
    <row r="205" spans="1:9" s="167" customFormat="1" ht="15.6" x14ac:dyDescent="0.3">
      <c r="A205" s="165" t="s">
        <v>119</v>
      </c>
      <c r="B205" s="172" t="s">
        <v>398</v>
      </c>
      <c r="C205" s="194">
        <v>1</v>
      </c>
      <c r="D205" s="194"/>
      <c r="E205" s="194"/>
      <c r="F205" s="185"/>
      <c r="G205" s="182">
        <v>0</v>
      </c>
      <c r="H205" s="182">
        <f>SUM(G205)*C205</f>
        <v>0</v>
      </c>
      <c r="I205" s="182">
        <f>SUM(H205)*1.23</f>
        <v>0</v>
      </c>
    </row>
    <row r="206" spans="1:9" s="167" customFormat="1" ht="15.6" x14ac:dyDescent="0.3">
      <c r="A206" s="165"/>
      <c r="B206" s="168" t="s">
        <v>218</v>
      </c>
      <c r="C206" s="185"/>
      <c r="D206" s="185"/>
      <c r="E206" s="185"/>
      <c r="F206" s="185"/>
      <c r="G206" s="182"/>
      <c r="H206" s="182"/>
      <c r="I206" s="182"/>
    </row>
    <row r="207" spans="1:9" s="167" customFormat="1" ht="15.6" x14ac:dyDescent="0.3">
      <c r="A207" s="165"/>
      <c r="B207" s="168" t="s">
        <v>219</v>
      </c>
      <c r="C207" s="185"/>
      <c r="D207" s="185"/>
      <c r="E207" s="185"/>
      <c r="F207" s="185"/>
      <c r="G207" s="182"/>
      <c r="H207" s="182"/>
      <c r="I207" s="182"/>
    </row>
    <row r="208" spans="1:9" s="167" customFormat="1" ht="31.2" x14ac:dyDescent="0.3">
      <c r="A208" s="165"/>
      <c r="B208" s="87" t="s">
        <v>220</v>
      </c>
      <c r="C208" s="87"/>
      <c r="D208" s="86" t="s">
        <v>221</v>
      </c>
      <c r="E208" s="86" t="s">
        <v>399</v>
      </c>
      <c r="F208" s="186"/>
      <c r="G208" s="182"/>
      <c r="H208" s="182"/>
      <c r="I208" s="182"/>
    </row>
    <row r="209" spans="1:9" s="167" customFormat="1" ht="15.6" x14ac:dyDescent="0.3">
      <c r="A209" s="165"/>
      <c r="B209" s="87" t="s">
        <v>287</v>
      </c>
      <c r="C209" s="87"/>
      <c r="D209" s="86" t="s">
        <v>226</v>
      </c>
      <c r="E209" s="86" t="s">
        <v>227</v>
      </c>
      <c r="F209" s="186"/>
      <c r="G209" s="182"/>
      <c r="H209" s="182"/>
      <c r="I209" s="182"/>
    </row>
    <row r="210" spans="1:9" s="167" customFormat="1" ht="15.6" x14ac:dyDescent="0.3">
      <c r="A210" s="165"/>
      <c r="B210" s="87" t="s">
        <v>288</v>
      </c>
      <c r="C210" s="87"/>
      <c r="D210" s="86" t="s">
        <v>226</v>
      </c>
      <c r="E210" s="86" t="s">
        <v>227</v>
      </c>
      <c r="F210" s="186"/>
      <c r="G210" s="182"/>
      <c r="H210" s="182"/>
      <c r="I210" s="182"/>
    </row>
    <row r="211" spans="1:9" s="167" customFormat="1" ht="15.6" x14ac:dyDescent="0.3">
      <c r="A211" s="165"/>
      <c r="B211" s="87" t="s">
        <v>390</v>
      </c>
      <c r="C211" s="87"/>
      <c r="D211" s="86" t="s">
        <v>226</v>
      </c>
      <c r="E211" s="86" t="s">
        <v>227</v>
      </c>
      <c r="F211" s="186"/>
      <c r="G211" s="182"/>
      <c r="H211" s="182"/>
      <c r="I211" s="182"/>
    </row>
    <row r="212" spans="1:9" s="167" customFormat="1" ht="15.6" x14ac:dyDescent="0.3">
      <c r="A212" s="165" t="s">
        <v>120</v>
      </c>
      <c r="B212" s="169" t="s">
        <v>400</v>
      </c>
      <c r="C212" s="194">
        <v>2</v>
      </c>
      <c r="D212" s="86" t="s">
        <v>226</v>
      </c>
      <c r="E212" s="86" t="s">
        <v>227</v>
      </c>
      <c r="F212" s="186"/>
      <c r="G212" s="182"/>
      <c r="H212" s="182"/>
      <c r="I212" s="182"/>
    </row>
    <row r="213" spans="1:9" s="167" customFormat="1" ht="15.6" x14ac:dyDescent="0.3">
      <c r="A213" s="170" t="s">
        <v>121</v>
      </c>
      <c r="B213" s="171" t="s">
        <v>401</v>
      </c>
      <c r="C213" s="196">
        <v>1</v>
      </c>
      <c r="D213" s="196"/>
      <c r="E213" s="196"/>
      <c r="F213" s="187"/>
      <c r="G213" s="182"/>
      <c r="H213" s="182"/>
      <c r="I213" s="182"/>
    </row>
    <row r="214" spans="1:9" s="167" customFormat="1" ht="15.6" x14ac:dyDescent="0.3">
      <c r="A214" s="170" t="s">
        <v>7</v>
      </c>
      <c r="B214" s="171" t="s">
        <v>402</v>
      </c>
      <c r="C214" s="196">
        <v>1</v>
      </c>
      <c r="D214" s="196"/>
      <c r="E214" s="196"/>
      <c r="F214" s="187"/>
      <c r="G214" s="182"/>
      <c r="H214" s="182"/>
      <c r="I214" s="182"/>
    </row>
    <row r="215" spans="1:9" s="167" customFormat="1" ht="15.6" x14ac:dyDescent="0.3">
      <c r="A215" s="165" t="s">
        <v>122</v>
      </c>
      <c r="B215" s="172" t="s">
        <v>123</v>
      </c>
      <c r="C215" s="194">
        <v>1</v>
      </c>
      <c r="D215" s="194"/>
      <c r="E215" s="194"/>
      <c r="F215" s="185"/>
      <c r="G215" s="182">
        <v>0</v>
      </c>
      <c r="H215" s="182">
        <f>SUM(G215)*C215</f>
        <v>0</v>
      </c>
      <c r="I215" s="182">
        <f>SUM(H215)*1.23</f>
        <v>0</v>
      </c>
    </row>
    <row r="216" spans="1:9" s="167" customFormat="1" ht="15.6" x14ac:dyDescent="0.3">
      <c r="A216" s="165"/>
      <c r="B216" s="168" t="s">
        <v>218</v>
      </c>
      <c r="C216" s="185"/>
      <c r="D216" s="185"/>
      <c r="E216" s="185"/>
      <c r="F216" s="185"/>
      <c r="G216" s="182"/>
      <c r="H216" s="182"/>
      <c r="I216" s="182"/>
    </row>
    <row r="217" spans="1:9" s="167" customFormat="1" ht="15.6" x14ac:dyDescent="0.3">
      <c r="A217" s="165"/>
      <c r="B217" s="168" t="s">
        <v>219</v>
      </c>
      <c r="C217" s="185"/>
      <c r="D217" s="185"/>
      <c r="E217" s="185"/>
      <c r="F217" s="185"/>
      <c r="G217" s="182"/>
      <c r="H217" s="182"/>
      <c r="I217" s="182"/>
    </row>
    <row r="218" spans="1:9" s="167" customFormat="1" ht="15.6" x14ac:dyDescent="0.3">
      <c r="A218" s="165"/>
      <c r="B218" s="87" t="s">
        <v>220</v>
      </c>
      <c r="C218" s="87"/>
      <c r="D218" s="86" t="s">
        <v>221</v>
      </c>
      <c r="E218" s="86" t="s">
        <v>403</v>
      </c>
      <c r="F218" s="186"/>
      <c r="G218" s="182"/>
      <c r="H218" s="182"/>
      <c r="I218" s="182"/>
    </row>
    <row r="219" spans="1:9" s="167" customFormat="1" ht="15.6" x14ac:dyDescent="0.3">
      <c r="A219" s="165"/>
      <c r="B219" s="87" t="s">
        <v>404</v>
      </c>
      <c r="C219" s="87"/>
      <c r="D219" s="86" t="s">
        <v>226</v>
      </c>
      <c r="E219" s="86" t="s">
        <v>227</v>
      </c>
      <c r="F219" s="186"/>
      <c r="G219" s="182"/>
      <c r="H219" s="182"/>
      <c r="I219" s="182"/>
    </row>
    <row r="220" spans="1:9" s="167" customFormat="1" ht="15.6" x14ac:dyDescent="0.3">
      <c r="A220" s="165"/>
      <c r="B220" s="87" t="s">
        <v>405</v>
      </c>
      <c r="C220" s="87"/>
      <c r="D220" s="86" t="s">
        <v>226</v>
      </c>
      <c r="E220" s="86" t="s">
        <v>227</v>
      </c>
      <c r="F220" s="186"/>
      <c r="G220" s="182"/>
      <c r="H220" s="182"/>
      <c r="I220" s="182"/>
    </row>
    <row r="221" spans="1:9" s="167" customFormat="1" ht="15.6" x14ac:dyDescent="0.3">
      <c r="A221" s="165"/>
      <c r="B221" s="87" t="s">
        <v>406</v>
      </c>
      <c r="C221" s="87"/>
      <c r="D221" s="86" t="s">
        <v>226</v>
      </c>
      <c r="E221" s="86" t="s">
        <v>227</v>
      </c>
      <c r="F221" s="186"/>
      <c r="G221" s="182"/>
      <c r="H221" s="182"/>
      <c r="I221" s="182"/>
    </row>
    <row r="222" spans="1:9" s="167" customFormat="1" ht="15.6" x14ac:dyDescent="0.3">
      <c r="A222" s="165"/>
      <c r="B222" s="87" t="s">
        <v>407</v>
      </c>
      <c r="C222" s="87"/>
      <c r="D222" s="86" t="s">
        <v>226</v>
      </c>
      <c r="E222" s="86" t="s">
        <v>227</v>
      </c>
      <c r="F222" s="186"/>
      <c r="G222" s="182"/>
      <c r="H222" s="182"/>
      <c r="I222" s="182"/>
    </row>
    <row r="223" spans="1:9" s="167" customFormat="1" ht="15.6" x14ac:dyDescent="0.3">
      <c r="A223" s="165"/>
      <c r="B223" s="87" t="s">
        <v>408</v>
      </c>
      <c r="C223" s="87"/>
      <c r="D223" s="86" t="s">
        <v>226</v>
      </c>
      <c r="E223" s="86" t="s">
        <v>227</v>
      </c>
      <c r="F223" s="186"/>
      <c r="G223" s="182"/>
      <c r="H223" s="182"/>
      <c r="I223" s="182"/>
    </row>
    <row r="224" spans="1:9" s="167" customFormat="1" ht="15.6" x14ac:dyDescent="0.3">
      <c r="A224" s="165" t="s">
        <v>124</v>
      </c>
      <c r="B224" s="172" t="s">
        <v>125</v>
      </c>
      <c r="C224" s="194">
        <v>1</v>
      </c>
      <c r="D224" s="194"/>
      <c r="E224" s="194"/>
      <c r="F224" s="185"/>
      <c r="G224" s="182">
        <v>0</v>
      </c>
      <c r="H224" s="182">
        <f>SUM(G224)*C224</f>
        <v>0</v>
      </c>
      <c r="I224" s="182">
        <f>SUM(H224)*1.23</f>
        <v>0</v>
      </c>
    </row>
    <row r="225" spans="1:9" s="167" customFormat="1" ht="15.6" x14ac:dyDescent="0.3">
      <c r="A225" s="165"/>
      <c r="B225" s="168" t="s">
        <v>218</v>
      </c>
      <c r="C225" s="185"/>
      <c r="D225" s="185"/>
      <c r="E225" s="185"/>
      <c r="F225" s="185"/>
      <c r="G225" s="182"/>
      <c r="H225" s="182"/>
      <c r="I225" s="182"/>
    </row>
    <row r="226" spans="1:9" s="167" customFormat="1" ht="15.6" x14ac:dyDescent="0.3">
      <c r="A226" s="165"/>
      <c r="B226" s="168" t="s">
        <v>219</v>
      </c>
      <c r="C226" s="185"/>
      <c r="D226" s="185"/>
      <c r="E226" s="185"/>
      <c r="F226" s="185"/>
      <c r="G226" s="182"/>
      <c r="H226" s="182"/>
      <c r="I226" s="182"/>
    </row>
    <row r="227" spans="1:9" s="167" customFormat="1" ht="15.6" x14ac:dyDescent="0.3">
      <c r="A227" s="165"/>
      <c r="B227" s="90" t="s">
        <v>409</v>
      </c>
      <c r="C227" s="90"/>
      <c r="D227" s="86" t="s">
        <v>226</v>
      </c>
      <c r="E227" s="86" t="s">
        <v>227</v>
      </c>
      <c r="F227" s="186"/>
      <c r="G227" s="182"/>
      <c r="H227" s="182"/>
      <c r="I227" s="182"/>
    </row>
    <row r="228" spans="1:9" s="167" customFormat="1" ht="15.6" x14ac:dyDescent="0.3">
      <c r="A228" s="165"/>
      <c r="B228" s="90" t="s">
        <v>410</v>
      </c>
      <c r="C228" s="90"/>
      <c r="D228" s="86" t="s">
        <v>226</v>
      </c>
      <c r="E228" s="86" t="s">
        <v>227</v>
      </c>
      <c r="F228" s="186"/>
      <c r="G228" s="182"/>
      <c r="H228" s="182"/>
      <c r="I228" s="182"/>
    </row>
    <row r="229" spans="1:9" s="167" customFormat="1" ht="15.6" x14ac:dyDescent="0.3">
      <c r="A229" s="165"/>
      <c r="B229" s="90" t="s">
        <v>411</v>
      </c>
      <c r="C229" s="90"/>
      <c r="D229" s="86" t="s">
        <v>412</v>
      </c>
      <c r="E229" s="89" t="s">
        <v>413</v>
      </c>
      <c r="F229" s="186"/>
      <c r="G229" s="182"/>
      <c r="H229" s="182"/>
      <c r="I229" s="182"/>
    </row>
    <row r="230" spans="1:9" s="167" customFormat="1" ht="15.6" x14ac:dyDescent="0.3">
      <c r="A230" s="165"/>
      <c r="B230" s="90" t="s">
        <v>414</v>
      </c>
      <c r="C230" s="90"/>
      <c r="D230" s="86" t="s">
        <v>226</v>
      </c>
      <c r="E230" s="86" t="s">
        <v>227</v>
      </c>
      <c r="F230" s="186"/>
      <c r="G230" s="182"/>
      <c r="H230" s="182"/>
      <c r="I230" s="182"/>
    </row>
    <row r="231" spans="1:9" s="167" customFormat="1" ht="15.6" x14ac:dyDescent="0.3">
      <c r="A231" s="165"/>
      <c r="B231" s="90" t="s">
        <v>415</v>
      </c>
      <c r="C231" s="90"/>
      <c r="D231" s="86" t="s">
        <v>226</v>
      </c>
      <c r="E231" s="86" t="s">
        <v>227</v>
      </c>
      <c r="F231" s="186"/>
      <c r="G231" s="182"/>
      <c r="H231" s="182"/>
      <c r="I231" s="182"/>
    </row>
    <row r="232" spans="1:9" s="167" customFormat="1" ht="15.6" x14ac:dyDescent="0.3">
      <c r="A232" s="165" t="s">
        <v>126</v>
      </c>
      <c r="B232" s="172" t="s">
        <v>416</v>
      </c>
      <c r="C232" s="194">
        <v>1</v>
      </c>
      <c r="D232" s="194"/>
      <c r="E232" s="194"/>
      <c r="F232" s="185"/>
      <c r="G232" s="182">
        <v>0</v>
      </c>
      <c r="H232" s="182">
        <f>SUM(G232)*C232</f>
        <v>0</v>
      </c>
      <c r="I232" s="182">
        <f>SUM(H232)*1.23</f>
        <v>0</v>
      </c>
    </row>
    <row r="233" spans="1:9" s="167" customFormat="1" ht="15.6" x14ac:dyDescent="0.3">
      <c r="A233" s="165"/>
      <c r="B233" s="168" t="s">
        <v>218</v>
      </c>
      <c r="C233" s="185"/>
      <c r="D233" s="185"/>
      <c r="E233" s="185"/>
      <c r="F233" s="185"/>
      <c r="G233" s="182"/>
      <c r="H233" s="182"/>
      <c r="I233" s="182"/>
    </row>
    <row r="234" spans="1:9" s="167" customFormat="1" ht="15.6" x14ac:dyDescent="0.3">
      <c r="A234" s="165"/>
      <c r="B234" s="168" t="s">
        <v>219</v>
      </c>
      <c r="C234" s="185"/>
      <c r="D234" s="185"/>
      <c r="E234" s="185"/>
      <c r="F234" s="185"/>
      <c r="G234" s="182"/>
      <c r="H234" s="182"/>
      <c r="I234" s="182"/>
    </row>
    <row r="235" spans="1:9" s="167" customFormat="1" ht="15.6" x14ac:dyDescent="0.3">
      <c r="A235" s="165"/>
      <c r="B235" s="90" t="s">
        <v>220</v>
      </c>
      <c r="C235" s="90"/>
      <c r="D235" s="86" t="s">
        <v>221</v>
      </c>
      <c r="E235" s="86" t="s">
        <v>417</v>
      </c>
      <c r="F235" s="186"/>
      <c r="G235" s="182"/>
      <c r="H235" s="182"/>
      <c r="I235" s="182"/>
    </row>
    <row r="236" spans="1:9" s="167" customFormat="1" ht="15.6" x14ac:dyDescent="0.3">
      <c r="A236" s="165"/>
      <c r="B236" s="90" t="s">
        <v>418</v>
      </c>
      <c r="C236" s="90"/>
      <c r="D236" s="86" t="s">
        <v>226</v>
      </c>
      <c r="E236" s="86" t="s">
        <v>227</v>
      </c>
      <c r="F236" s="186"/>
      <c r="G236" s="182"/>
      <c r="H236" s="182"/>
      <c r="I236" s="182"/>
    </row>
    <row r="237" spans="1:9" s="167" customFormat="1" ht="15.6" x14ac:dyDescent="0.3">
      <c r="A237" s="165"/>
      <c r="B237" s="90" t="s">
        <v>419</v>
      </c>
      <c r="C237" s="90"/>
      <c r="D237" s="86" t="s">
        <v>226</v>
      </c>
      <c r="E237" s="86" t="s">
        <v>227</v>
      </c>
      <c r="F237" s="186"/>
      <c r="G237" s="182"/>
      <c r="H237" s="182"/>
      <c r="I237" s="182"/>
    </row>
    <row r="238" spans="1:9" s="167" customFormat="1" ht="15.6" x14ac:dyDescent="0.3">
      <c r="A238" s="165"/>
      <c r="B238" s="90" t="s">
        <v>420</v>
      </c>
      <c r="C238" s="90"/>
      <c r="D238" s="86" t="s">
        <v>226</v>
      </c>
      <c r="E238" s="86" t="s">
        <v>227</v>
      </c>
      <c r="F238" s="186"/>
      <c r="G238" s="182"/>
      <c r="H238" s="182"/>
      <c r="I238" s="182"/>
    </row>
    <row r="239" spans="1:9" s="167" customFormat="1" ht="15.6" x14ac:dyDescent="0.3">
      <c r="A239" s="165"/>
      <c r="B239" s="90" t="s">
        <v>421</v>
      </c>
      <c r="C239" s="90"/>
      <c r="D239" s="86" t="s">
        <v>226</v>
      </c>
      <c r="E239" s="86" t="s">
        <v>227</v>
      </c>
      <c r="F239" s="186"/>
      <c r="G239" s="182"/>
      <c r="H239" s="182"/>
      <c r="I239" s="182"/>
    </row>
    <row r="240" spans="1:9" s="167" customFormat="1" ht="15.6" x14ac:dyDescent="0.3">
      <c r="A240" s="165"/>
      <c r="B240" s="90" t="s">
        <v>422</v>
      </c>
      <c r="C240" s="90"/>
      <c r="D240" s="86" t="s">
        <v>226</v>
      </c>
      <c r="E240" s="86" t="s">
        <v>227</v>
      </c>
      <c r="F240" s="186"/>
      <c r="G240" s="182"/>
      <c r="H240" s="182"/>
      <c r="I240" s="182"/>
    </row>
    <row r="241" spans="1:9" s="167" customFormat="1" ht="15.6" x14ac:dyDescent="0.3">
      <c r="A241" s="165"/>
      <c r="B241" s="90" t="s">
        <v>423</v>
      </c>
      <c r="C241" s="90"/>
      <c r="D241" s="86" t="s">
        <v>226</v>
      </c>
      <c r="E241" s="86" t="s">
        <v>227</v>
      </c>
      <c r="F241" s="186"/>
      <c r="G241" s="182"/>
      <c r="H241" s="182"/>
      <c r="I241" s="182"/>
    </row>
    <row r="242" spans="1:9" s="167" customFormat="1" ht="15.6" x14ac:dyDescent="0.3">
      <c r="A242" s="165" t="s">
        <v>127</v>
      </c>
      <c r="B242" s="172" t="s">
        <v>424</v>
      </c>
      <c r="C242" s="194">
        <v>1</v>
      </c>
      <c r="D242" s="194"/>
      <c r="E242" s="194"/>
      <c r="F242" s="185"/>
      <c r="G242" s="182">
        <v>0</v>
      </c>
      <c r="H242" s="182">
        <f>SUM(G242)*C242</f>
        <v>0</v>
      </c>
      <c r="I242" s="182">
        <f>SUM(H242)*1.23</f>
        <v>0</v>
      </c>
    </row>
    <row r="243" spans="1:9" s="167" customFormat="1" ht="15.6" x14ac:dyDescent="0.3">
      <c r="A243" s="165"/>
      <c r="B243" s="168" t="s">
        <v>218</v>
      </c>
      <c r="C243" s="185"/>
      <c r="D243" s="185"/>
      <c r="E243" s="185"/>
      <c r="F243" s="185"/>
      <c r="G243" s="182"/>
      <c r="H243" s="182"/>
      <c r="I243" s="182"/>
    </row>
    <row r="244" spans="1:9" s="167" customFormat="1" ht="15.6" x14ac:dyDescent="0.3">
      <c r="A244" s="165"/>
      <c r="B244" s="168" t="s">
        <v>219</v>
      </c>
      <c r="C244" s="185"/>
      <c r="D244" s="185"/>
      <c r="E244" s="185"/>
      <c r="F244" s="185"/>
      <c r="G244" s="182"/>
      <c r="H244" s="182"/>
      <c r="I244" s="182"/>
    </row>
    <row r="245" spans="1:9" s="167" customFormat="1" ht="15.6" x14ac:dyDescent="0.3">
      <c r="A245" s="165"/>
      <c r="B245" s="90" t="s">
        <v>425</v>
      </c>
      <c r="C245" s="90"/>
      <c r="D245" s="86" t="s">
        <v>226</v>
      </c>
      <c r="E245" s="86" t="s">
        <v>227</v>
      </c>
      <c r="F245" s="186"/>
      <c r="G245" s="182"/>
      <c r="H245" s="182"/>
      <c r="I245" s="182"/>
    </row>
    <row r="246" spans="1:9" s="167" customFormat="1" ht="15.6" x14ac:dyDescent="0.3">
      <c r="A246" s="165"/>
      <c r="B246" s="90" t="s">
        <v>426</v>
      </c>
      <c r="C246" s="90"/>
      <c r="D246" s="86" t="s">
        <v>226</v>
      </c>
      <c r="E246" s="86" t="s">
        <v>227</v>
      </c>
      <c r="F246" s="186"/>
      <c r="G246" s="182"/>
      <c r="H246" s="182"/>
      <c r="I246" s="182"/>
    </row>
    <row r="247" spans="1:9" s="167" customFormat="1" ht="15.6" x14ac:dyDescent="0.3">
      <c r="A247" s="165"/>
      <c r="B247" s="90" t="s">
        <v>427</v>
      </c>
      <c r="C247" s="90"/>
      <c r="D247" s="86" t="s">
        <v>226</v>
      </c>
      <c r="E247" s="86" t="s">
        <v>227</v>
      </c>
      <c r="F247" s="186"/>
      <c r="G247" s="182"/>
      <c r="H247" s="182"/>
      <c r="I247" s="182"/>
    </row>
    <row r="248" spans="1:9" s="167" customFormat="1" ht="15.6" x14ac:dyDescent="0.3">
      <c r="A248" s="165"/>
      <c r="B248" s="87" t="s">
        <v>428</v>
      </c>
      <c r="C248" s="87"/>
      <c r="D248" s="86" t="s">
        <v>226</v>
      </c>
      <c r="E248" s="86" t="s">
        <v>227</v>
      </c>
      <c r="F248" s="186"/>
      <c r="G248" s="182"/>
      <c r="H248" s="182"/>
      <c r="I248" s="182"/>
    </row>
    <row r="249" spans="1:9" s="167" customFormat="1" ht="15.6" x14ac:dyDescent="0.3">
      <c r="A249" s="165" t="s">
        <v>128</v>
      </c>
      <c r="B249" s="172" t="s">
        <v>125</v>
      </c>
      <c r="C249" s="194">
        <v>1</v>
      </c>
      <c r="D249" s="194"/>
      <c r="E249" s="194"/>
      <c r="F249" s="185"/>
      <c r="G249" s="182">
        <v>0</v>
      </c>
      <c r="H249" s="182">
        <f>SUM(G249)*C249</f>
        <v>0</v>
      </c>
      <c r="I249" s="182">
        <f>SUM(H249)*1.23</f>
        <v>0</v>
      </c>
    </row>
    <row r="250" spans="1:9" s="167" customFormat="1" ht="15.6" x14ac:dyDescent="0.3">
      <c r="A250" s="165"/>
      <c r="B250" s="168" t="s">
        <v>218</v>
      </c>
      <c r="C250" s="185"/>
      <c r="D250" s="185"/>
      <c r="E250" s="185"/>
      <c r="F250" s="185"/>
      <c r="G250" s="182"/>
      <c r="H250" s="182"/>
      <c r="I250" s="182"/>
    </row>
    <row r="251" spans="1:9" s="167" customFormat="1" ht="15.6" x14ac:dyDescent="0.3">
      <c r="A251" s="165"/>
      <c r="B251" s="168" t="s">
        <v>219</v>
      </c>
      <c r="C251" s="185"/>
      <c r="D251" s="185"/>
      <c r="E251" s="185"/>
      <c r="F251" s="185"/>
      <c r="G251" s="182"/>
      <c r="H251" s="182"/>
      <c r="I251" s="182"/>
    </row>
    <row r="252" spans="1:9" s="167" customFormat="1" ht="15.6" x14ac:dyDescent="0.3">
      <c r="A252" s="165"/>
      <c r="B252" s="90" t="s">
        <v>409</v>
      </c>
      <c r="C252" s="90"/>
      <c r="D252" s="86" t="s">
        <v>226</v>
      </c>
      <c r="E252" s="86" t="s">
        <v>227</v>
      </c>
      <c r="F252" s="186"/>
      <c r="G252" s="182"/>
      <c r="H252" s="182"/>
      <c r="I252" s="182"/>
    </row>
    <row r="253" spans="1:9" s="167" customFormat="1" ht="15.6" x14ac:dyDescent="0.3">
      <c r="A253" s="165"/>
      <c r="B253" s="90" t="s">
        <v>410</v>
      </c>
      <c r="C253" s="90"/>
      <c r="D253" s="86" t="s">
        <v>226</v>
      </c>
      <c r="E253" s="86" t="s">
        <v>227</v>
      </c>
      <c r="F253" s="186"/>
      <c r="G253" s="182"/>
      <c r="H253" s="182"/>
      <c r="I253" s="182"/>
    </row>
    <row r="254" spans="1:9" s="167" customFormat="1" ht="15.6" x14ac:dyDescent="0.3">
      <c r="A254" s="165"/>
      <c r="B254" s="90" t="s">
        <v>411</v>
      </c>
      <c r="C254" s="90"/>
      <c r="D254" s="86" t="s">
        <v>412</v>
      </c>
      <c r="E254" s="89" t="s">
        <v>413</v>
      </c>
      <c r="F254" s="186"/>
      <c r="G254" s="182"/>
      <c r="H254" s="182"/>
      <c r="I254" s="182"/>
    </row>
    <row r="255" spans="1:9" s="167" customFormat="1" ht="15.6" x14ac:dyDescent="0.3">
      <c r="A255" s="165"/>
      <c r="B255" s="90" t="s">
        <v>414</v>
      </c>
      <c r="C255" s="90"/>
      <c r="D255" s="86" t="s">
        <v>226</v>
      </c>
      <c r="E255" s="86" t="s">
        <v>227</v>
      </c>
      <c r="F255" s="186"/>
      <c r="G255" s="182"/>
      <c r="H255" s="182"/>
      <c r="I255" s="182"/>
    </row>
    <row r="256" spans="1:9" s="167" customFormat="1" ht="15.6" x14ac:dyDescent="0.3">
      <c r="A256" s="165"/>
      <c r="B256" s="90" t="s">
        <v>415</v>
      </c>
      <c r="C256" s="90"/>
      <c r="D256" s="86" t="s">
        <v>226</v>
      </c>
      <c r="E256" s="86" t="s">
        <v>227</v>
      </c>
      <c r="F256" s="186"/>
      <c r="G256" s="182"/>
      <c r="H256" s="182"/>
      <c r="I256" s="182"/>
    </row>
    <row r="257" spans="1:9" s="167" customFormat="1" ht="15.6" x14ac:dyDescent="0.3">
      <c r="A257" s="165" t="s">
        <v>129</v>
      </c>
      <c r="B257" s="172" t="s">
        <v>429</v>
      </c>
      <c r="C257" s="194">
        <v>1</v>
      </c>
      <c r="D257" s="194"/>
      <c r="E257" s="194"/>
      <c r="F257" s="185"/>
      <c r="G257" s="182">
        <v>0</v>
      </c>
      <c r="H257" s="182">
        <f>SUM(G257)*C257</f>
        <v>0</v>
      </c>
      <c r="I257" s="182">
        <f>SUM(H257)*1.23</f>
        <v>0</v>
      </c>
    </row>
    <row r="258" spans="1:9" s="167" customFormat="1" ht="15.6" x14ac:dyDescent="0.3">
      <c r="A258" s="165"/>
      <c r="B258" s="168" t="s">
        <v>218</v>
      </c>
      <c r="C258" s="185"/>
      <c r="D258" s="185"/>
      <c r="E258" s="185"/>
      <c r="F258" s="185"/>
      <c r="G258" s="182"/>
      <c r="H258" s="182"/>
      <c r="I258" s="182"/>
    </row>
    <row r="259" spans="1:9" s="167" customFormat="1" ht="15.6" x14ac:dyDescent="0.3">
      <c r="A259" s="165"/>
      <c r="B259" s="168" t="s">
        <v>219</v>
      </c>
      <c r="C259" s="185"/>
      <c r="D259" s="185"/>
      <c r="E259" s="185"/>
      <c r="F259" s="185"/>
      <c r="G259" s="182"/>
      <c r="H259" s="182"/>
      <c r="I259" s="182"/>
    </row>
    <row r="260" spans="1:9" s="167" customFormat="1" ht="15.6" x14ac:dyDescent="0.3">
      <c r="A260" s="165"/>
      <c r="B260" s="90" t="s">
        <v>220</v>
      </c>
      <c r="C260" s="86"/>
      <c r="D260" s="86" t="s">
        <v>221</v>
      </c>
      <c r="E260" s="86" t="s">
        <v>430</v>
      </c>
      <c r="F260" s="186"/>
      <c r="G260" s="182"/>
      <c r="H260" s="182"/>
      <c r="I260" s="182"/>
    </row>
    <row r="261" spans="1:9" s="167" customFormat="1" ht="15.6" x14ac:dyDescent="0.3">
      <c r="A261" s="165"/>
      <c r="B261" s="90" t="s">
        <v>418</v>
      </c>
      <c r="C261" s="86"/>
      <c r="D261" s="86" t="s">
        <v>226</v>
      </c>
      <c r="E261" s="86" t="s">
        <v>227</v>
      </c>
      <c r="F261" s="186"/>
      <c r="G261" s="182"/>
      <c r="H261" s="182"/>
      <c r="I261" s="182"/>
    </row>
    <row r="262" spans="1:9" s="167" customFormat="1" ht="15.6" x14ac:dyDescent="0.3">
      <c r="A262" s="165"/>
      <c r="B262" s="90" t="s">
        <v>431</v>
      </c>
      <c r="C262" s="86"/>
      <c r="D262" s="86" t="s">
        <v>226</v>
      </c>
      <c r="E262" s="86" t="s">
        <v>227</v>
      </c>
      <c r="F262" s="186"/>
      <c r="G262" s="182"/>
      <c r="H262" s="182"/>
      <c r="I262" s="182"/>
    </row>
    <row r="263" spans="1:9" s="167" customFormat="1" ht="15.6" x14ac:dyDescent="0.3">
      <c r="A263" s="165"/>
      <c r="B263" s="90" t="s">
        <v>432</v>
      </c>
      <c r="C263" s="86"/>
      <c r="D263" s="86" t="s">
        <v>226</v>
      </c>
      <c r="E263" s="86" t="s">
        <v>227</v>
      </c>
      <c r="F263" s="186"/>
      <c r="G263" s="182"/>
      <c r="H263" s="182"/>
      <c r="I263" s="182"/>
    </row>
    <row r="264" spans="1:9" s="167" customFormat="1" ht="15.6" x14ac:dyDescent="0.3">
      <c r="A264" s="165"/>
      <c r="B264" s="90" t="s">
        <v>433</v>
      </c>
      <c r="C264" s="86"/>
      <c r="D264" s="86" t="s">
        <v>226</v>
      </c>
      <c r="E264" s="86" t="s">
        <v>227</v>
      </c>
      <c r="F264" s="186"/>
      <c r="G264" s="182"/>
      <c r="H264" s="182"/>
      <c r="I264" s="182"/>
    </row>
    <row r="265" spans="1:9" s="167" customFormat="1" ht="15.6" x14ac:dyDescent="0.3">
      <c r="A265" s="170" t="s">
        <v>130</v>
      </c>
      <c r="B265" s="171" t="s">
        <v>434</v>
      </c>
      <c r="C265" s="196">
        <v>1</v>
      </c>
      <c r="D265" s="196"/>
      <c r="E265" s="196"/>
      <c r="F265" s="187"/>
      <c r="G265" s="182"/>
      <c r="H265" s="182"/>
      <c r="I265" s="182"/>
    </row>
    <row r="266" spans="1:9" s="167" customFormat="1" ht="15.6" x14ac:dyDescent="0.3">
      <c r="A266" s="165" t="s">
        <v>131</v>
      </c>
      <c r="B266" s="151" t="s">
        <v>424</v>
      </c>
      <c r="C266" s="194">
        <v>1</v>
      </c>
      <c r="D266" s="194"/>
      <c r="E266" s="194"/>
      <c r="F266" s="185"/>
      <c r="G266" s="182">
        <v>0</v>
      </c>
      <c r="H266" s="182">
        <f>SUM(G266)*C266</f>
        <v>0</v>
      </c>
      <c r="I266" s="182">
        <f>SUM(H266)*1.23</f>
        <v>0</v>
      </c>
    </row>
    <row r="267" spans="1:9" s="167" customFormat="1" ht="15.6" x14ac:dyDescent="0.3">
      <c r="A267" s="165"/>
      <c r="B267" s="168" t="s">
        <v>218</v>
      </c>
      <c r="C267" s="185"/>
      <c r="D267" s="185"/>
      <c r="E267" s="185"/>
      <c r="F267" s="185"/>
      <c r="G267" s="182"/>
      <c r="H267" s="182"/>
      <c r="I267" s="182"/>
    </row>
    <row r="268" spans="1:9" s="167" customFormat="1" ht="15.6" x14ac:dyDescent="0.3">
      <c r="A268" s="165"/>
      <c r="B268" s="168" t="s">
        <v>219</v>
      </c>
      <c r="C268" s="185"/>
      <c r="D268" s="185"/>
      <c r="E268" s="185"/>
      <c r="F268" s="185"/>
      <c r="G268" s="182"/>
      <c r="H268" s="182"/>
      <c r="I268" s="182"/>
    </row>
    <row r="269" spans="1:9" s="167" customFormat="1" ht="15.6" x14ac:dyDescent="0.3">
      <c r="A269" s="165"/>
      <c r="B269" s="90" t="s">
        <v>425</v>
      </c>
      <c r="C269" s="90"/>
      <c r="D269" s="86" t="s">
        <v>226</v>
      </c>
      <c r="E269" s="86" t="s">
        <v>227</v>
      </c>
      <c r="F269" s="186"/>
      <c r="G269" s="182"/>
      <c r="H269" s="182"/>
      <c r="I269" s="182"/>
    </row>
    <row r="270" spans="1:9" s="167" customFormat="1" ht="15.6" x14ac:dyDescent="0.3">
      <c r="A270" s="165"/>
      <c r="B270" s="90" t="s">
        <v>426</v>
      </c>
      <c r="C270" s="90"/>
      <c r="D270" s="86" t="s">
        <v>226</v>
      </c>
      <c r="E270" s="86" t="s">
        <v>227</v>
      </c>
      <c r="F270" s="186"/>
      <c r="G270" s="182"/>
      <c r="H270" s="182"/>
      <c r="I270" s="182"/>
    </row>
    <row r="271" spans="1:9" s="167" customFormat="1" ht="15.6" x14ac:dyDescent="0.3">
      <c r="A271" s="165"/>
      <c r="B271" s="90" t="s">
        <v>427</v>
      </c>
      <c r="C271" s="90"/>
      <c r="D271" s="86" t="s">
        <v>226</v>
      </c>
      <c r="E271" s="86" t="s">
        <v>227</v>
      </c>
      <c r="F271" s="186"/>
      <c r="G271" s="182"/>
      <c r="H271" s="182"/>
      <c r="I271" s="182"/>
    </row>
    <row r="272" spans="1:9" s="167" customFormat="1" ht="15.6" x14ac:dyDescent="0.3">
      <c r="A272" s="165"/>
      <c r="B272" s="87" t="s">
        <v>428</v>
      </c>
      <c r="C272" s="87"/>
      <c r="D272" s="86" t="s">
        <v>226</v>
      </c>
      <c r="E272" s="86" t="s">
        <v>227</v>
      </c>
      <c r="F272" s="186"/>
      <c r="G272" s="182"/>
      <c r="H272" s="182"/>
      <c r="I272" s="182"/>
    </row>
    <row r="273" spans="1:9" s="167" customFormat="1" ht="15.6" x14ac:dyDescent="0.3">
      <c r="A273" s="170" t="s">
        <v>132</v>
      </c>
      <c r="B273" s="171" t="s">
        <v>435</v>
      </c>
      <c r="C273" s="196">
        <v>1</v>
      </c>
      <c r="D273" s="196"/>
      <c r="E273" s="196"/>
      <c r="F273" s="187"/>
      <c r="G273" s="182"/>
      <c r="H273" s="182"/>
      <c r="I273" s="182"/>
    </row>
    <row r="274" spans="1:9" s="167" customFormat="1" ht="15.6" x14ac:dyDescent="0.3">
      <c r="A274" s="165" t="s">
        <v>133</v>
      </c>
      <c r="B274" s="172" t="s">
        <v>436</v>
      </c>
      <c r="C274" s="194">
        <v>1</v>
      </c>
      <c r="D274" s="194"/>
      <c r="E274" s="194"/>
      <c r="F274" s="185"/>
      <c r="G274" s="182">
        <v>0</v>
      </c>
      <c r="H274" s="182">
        <f>SUM(G274)*C274</f>
        <v>0</v>
      </c>
      <c r="I274" s="182">
        <f>SUM(H274)*1.23</f>
        <v>0</v>
      </c>
    </row>
    <row r="275" spans="1:9" s="167" customFormat="1" ht="15.6" x14ac:dyDescent="0.3">
      <c r="A275" s="165"/>
      <c r="B275" s="168" t="s">
        <v>218</v>
      </c>
      <c r="C275" s="185"/>
      <c r="D275" s="185"/>
      <c r="E275" s="185"/>
      <c r="F275" s="185"/>
      <c r="G275" s="182"/>
      <c r="H275" s="182"/>
      <c r="I275" s="182"/>
    </row>
    <row r="276" spans="1:9" s="167" customFormat="1" ht="15.6" x14ac:dyDescent="0.3">
      <c r="A276" s="165"/>
      <c r="B276" s="168" t="s">
        <v>219</v>
      </c>
      <c r="C276" s="185"/>
      <c r="D276" s="185"/>
      <c r="E276" s="185"/>
      <c r="F276" s="185"/>
      <c r="G276" s="182"/>
      <c r="H276" s="182"/>
      <c r="I276" s="182"/>
    </row>
    <row r="277" spans="1:9" s="167" customFormat="1" ht="15.6" x14ac:dyDescent="0.3">
      <c r="A277" s="165"/>
      <c r="B277" s="87" t="s">
        <v>220</v>
      </c>
      <c r="C277" s="87"/>
      <c r="D277" s="86" t="s">
        <v>221</v>
      </c>
      <c r="E277" s="86" t="s">
        <v>437</v>
      </c>
      <c r="F277" s="186"/>
      <c r="G277" s="182"/>
      <c r="H277" s="182"/>
      <c r="I277" s="182"/>
    </row>
    <row r="278" spans="1:9" s="167" customFormat="1" ht="15.6" x14ac:dyDescent="0.3">
      <c r="A278" s="165"/>
      <c r="B278" s="87" t="s">
        <v>404</v>
      </c>
      <c r="C278" s="87"/>
      <c r="D278" s="86" t="s">
        <v>226</v>
      </c>
      <c r="E278" s="86" t="s">
        <v>227</v>
      </c>
      <c r="F278" s="186"/>
      <c r="G278" s="182"/>
      <c r="H278" s="182"/>
      <c r="I278" s="182"/>
    </row>
    <row r="279" spans="1:9" s="167" customFormat="1" ht="15.6" x14ac:dyDescent="0.3">
      <c r="A279" s="165"/>
      <c r="B279" s="87" t="s">
        <v>438</v>
      </c>
      <c r="C279" s="87"/>
      <c r="D279" s="86" t="s">
        <v>226</v>
      </c>
      <c r="E279" s="86" t="s">
        <v>227</v>
      </c>
      <c r="F279" s="186"/>
      <c r="G279" s="182"/>
      <c r="H279" s="182"/>
      <c r="I279" s="182"/>
    </row>
    <row r="280" spans="1:9" s="167" customFormat="1" ht="15.6" x14ac:dyDescent="0.3">
      <c r="A280" s="165"/>
      <c r="B280" s="87" t="s">
        <v>439</v>
      </c>
      <c r="C280" s="87"/>
      <c r="D280" s="86" t="s">
        <v>226</v>
      </c>
      <c r="E280" s="86" t="s">
        <v>227</v>
      </c>
      <c r="F280" s="186"/>
      <c r="G280" s="182"/>
      <c r="H280" s="182"/>
      <c r="I280" s="182"/>
    </row>
    <row r="281" spans="1:9" s="167" customFormat="1" ht="15.6" x14ac:dyDescent="0.3">
      <c r="A281" s="165"/>
      <c r="B281" s="87" t="s">
        <v>440</v>
      </c>
      <c r="C281" s="87"/>
      <c r="D281" s="86" t="s">
        <v>226</v>
      </c>
      <c r="E281" s="86" t="s">
        <v>227</v>
      </c>
      <c r="F281" s="186"/>
      <c r="G281" s="182"/>
      <c r="H281" s="182"/>
      <c r="I281" s="182"/>
    </row>
    <row r="282" spans="1:9" s="167" customFormat="1" ht="15.6" x14ac:dyDescent="0.3">
      <c r="A282" s="165"/>
      <c r="B282" s="87" t="s">
        <v>441</v>
      </c>
      <c r="C282" s="87"/>
      <c r="D282" s="86" t="s">
        <v>226</v>
      </c>
      <c r="E282" s="86" t="s">
        <v>227</v>
      </c>
      <c r="F282" s="186"/>
      <c r="G282" s="182"/>
      <c r="H282" s="182"/>
      <c r="I282" s="182"/>
    </row>
    <row r="283" spans="1:9" s="167" customFormat="1" ht="15.6" x14ac:dyDescent="0.3">
      <c r="A283" s="165"/>
      <c r="B283" s="87" t="s">
        <v>442</v>
      </c>
      <c r="C283" s="87"/>
      <c r="D283" s="86" t="s">
        <v>221</v>
      </c>
      <c r="E283" s="86" t="s">
        <v>443</v>
      </c>
      <c r="F283" s="186"/>
      <c r="G283" s="182"/>
      <c r="H283" s="182"/>
      <c r="I283" s="182"/>
    </row>
    <row r="284" spans="1:9" s="167" customFormat="1" ht="15.6" x14ac:dyDescent="0.3">
      <c r="A284" s="165"/>
      <c r="B284" s="87" t="s">
        <v>444</v>
      </c>
      <c r="C284" s="87"/>
      <c r="D284" s="86" t="s">
        <v>226</v>
      </c>
      <c r="E284" s="86" t="s">
        <v>227</v>
      </c>
      <c r="F284" s="186"/>
      <c r="G284" s="182"/>
      <c r="H284" s="182"/>
      <c r="I284" s="182"/>
    </row>
    <row r="285" spans="1:9" s="167" customFormat="1" ht="15.6" x14ac:dyDescent="0.3">
      <c r="A285" s="165" t="s">
        <v>134</v>
      </c>
      <c r="B285" s="172" t="s">
        <v>445</v>
      </c>
      <c r="C285" s="194">
        <v>1</v>
      </c>
      <c r="D285" s="194"/>
      <c r="E285" s="194"/>
      <c r="F285" s="185"/>
      <c r="G285" s="182">
        <v>0</v>
      </c>
      <c r="H285" s="182">
        <f>SUM(G285)*C285</f>
        <v>0</v>
      </c>
      <c r="I285" s="182">
        <f>SUM(H285)*1.23</f>
        <v>0</v>
      </c>
    </row>
    <row r="286" spans="1:9" s="167" customFormat="1" ht="15.6" x14ac:dyDescent="0.3">
      <c r="A286" s="165"/>
      <c r="B286" s="168" t="s">
        <v>218</v>
      </c>
      <c r="C286" s="185"/>
      <c r="D286" s="185"/>
      <c r="E286" s="185"/>
      <c r="F286" s="185"/>
      <c r="G286" s="182"/>
      <c r="H286" s="182"/>
      <c r="I286" s="182"/>
    </row>
    <row r="287" spans="1:9" s="167" customFormat="1" ht="15.6" x14ac:dyDescent="0.3">
      <c r="A287" s="165"/>
      <c r="B287" s="168" t="s">
        <v>219</v>
      </c>
      <c r="C287" s="185"/>
      <c r="D287" s="185"/>
      <c r="E287" s="185"/>
      <c r="F287" s="185"/>
      <c r="G287" s="182"/>
      <c r="H287" s="182"/>
      <c r="I287" s="182"/>
    </row>
    <row r="288" spans="1:9" s="167" customFormat="1" ht="31.2" x14ac:dyDescent="0.3">
      <c r="A288" s="165"/>
      <c r="B288" s="87" t="s">
        <v>446</v>
      </c>
      <c r="C288" s="194"/>
      <c r="D288" s="86" t="s">
        <v>226</v>
      </c>
      <c r="E288" s="86" t="s">
        <v>227</v>
      </c>
      <c r="F288" s="186"/>
      <c r="G288" s="182"/>
      <c r="H288" s="182"/>
      <c r="I288" s="182"/>
    </row>
    <row r="289" spans="1:9" s="167" customFormat="1" ht="15.6" x14ac:dyDescent="0.3">
      <c r="A289" s="170" t="s">
        <v>135</v>
      </c>
      <c r="B289" s="171" t="s">
        <v>447</v>
      </c>
      <c r="C289" s="196">
        <v>1</v>
      </c>
      <c r="D289" s="196"/>
      <c r="E289" s="196" t="s">
        <v>448</v>
      </c>
      <c r="F289" s="187"/>
      <c r="G289" s="182"/>
      <c r="H289" s="182"/>
      <c r="I289" s="182"/>
    </row>
    <row r="290" spans="1:9" s="167" customFormat="1" ht="15.6" x14ac:dyDescent="0.3">
      <c r="A290" s="165" t="s">
        <v>136</v>
      </c>
      <c r="B290" s="172" t="s">
        <v>137</v>
      </c>
      <c r="C290" s="194">
        <v>1</v>
      </c>
      <c r="D290" s="194" t="s">
        <v>221</v>
      </c>
      <c r="E290" s="194" t="s">
        <v>449</v>
      </c>
      <c r="F290" s="185"/>
      <c r="G290" s="182">
        <v>0</v>
      </c>
      <c r="H290" s="182">
        <f>SUM(G290)*C290</f>
        <v>0</v>
      </c>
      <c r="I290" s="182">
        <f>SUM(H290)*1.23</f>
        <v>0</v>
      </c>
    </row>
    <row r="291" spans="1:9" s="167" customFormat="1" ht="15.6" x14ac:dyDescent="0.3">
      <c r="A291" s="165"/>
      <c r="B291" s="168" t="s">
        <v>218</v>
      </c>
      <c r="C291" s="185"/>
      <c r="D291" s="185"/>
      <c r="E291" s="185"/>
      <c r="F291" s="185"/>
      <c r="G291" s="182"/>
      <c r="H291" s="182"/>
      <c r="I291" s="182"/>
    </row>
    <row r="292" spans="1:9" s="167" customFormat="1" ht="15.6" x14ac:dyDescent="0.3">
      <c r="A292" s="165"/>
      <c r="B292" s="168" t="s">
        <v>219</v>
      </c>
      <c r="C292" s="185"/>
      <c r="D292" s="185"/>
      <c r="E292" s="185"/>
      <c r="F292" s="185"/>
      <c r="G292" s="182"/>
      <c r="H292" s="182"/>
      <c r="I292" s="182"/>
    </row>
    <row r="293" spans="1:9" s="167" customFormat="1" ht="15.6" x14ac:dyDescent="0.3">
      <c r="A293" s="165" t="s">
        <v>138</v>
      </c>
      <c r="B293" s="172" t="s">
        <v>139</v>
      </c>
      <c r="C293" s="194">
        <v>1</v>
      </c>
      <c r="D293" s="194"/>
      <c r="E293" s="194"/>
      <c r="F293" s="185"/>
      <c r="G293" s="182">
        <v>0</v>
      </c>
      <c r="H293" s="182">
        <f>SUM(G293)*C293</f>
        <v>0</v>
      </c>
      <c r="I293" s="182">
        <f>SUM(H293)*1.23</f>
        <v>0</v>
      </c>
    </row>
    <row r="294" spans="1:9" s="167" customFormat="1" ht="15.6" x14ac:dyDescent="0.3">
      <c r="A294" s="165"/>
      <c r="B294" s="168" t="s">
        <v>218</v>
      </c>
      <c r="C294" s="185"/>
      <c r="D294" s="185"/>
      <c r="E294" s="185"/>
      <c r="F294" s="185"/>
      <c r="G294" s="182"/>
      <c r="H294" s="182"/>
      <c r="I294" s="182"/>
    </row>
    <row r="295" spans="1:9" s="167" customFormat="1" ht="15.6" x14ac:dyDescent="0.3">
      <c r="A295" s="165"/>
      <c r="B295" s="168" t="s">
        <v>219</v>
      </c>
      <c r="C295" s="185"/>
      <c r="D295" s="185"/>
      <c r="E295" s="185"/>
      <c r="F295" s="185"/>
      <c r="G295" s="182"/>
      <c r="H295" s="182"/>
      <c r="I295" s="182"/>
    </row>
    <row r="296" spans="1:9" s="167" customFormat="1" ht="15.6" x14ac:dyDescent="0.3">
      <c r="A296" s="165"/>
      <c r="B296" s="90" t="s">
        <v>220</v>
      </c>
      <c r="C296" s="90"/>
      <c r="D296" s="86" t="s">
        <v>221</v>
      </c>
      <c r="E296" s="86" t="s">
        <v>450</v>
      </c>
      <c r="F296" s="186"/>
      <c r="G296" s="182"/>
      <c r="H296" s="182"/>
      <c r="I296" s="182"/>
    </row>
    <row r="297" spans="1:9" s="167" customFormat="1" ht="15.6" x14ac:dyDescent="0.3">
      <c r="A297" s="165"/>
      <c r="B297" s="90" t="s">
        <v>451</v>
      </c>
      <c r="C297" s="90"/>
      <c r="D297" s="86" t="s">
        <v>226</v>
      </c>
      <c r="E297" s="86" t="s">
        <v>227</v>
      </c>
      <c r="F297" s="186"/>
      <c r="G297" s="182"/>
      <c r="H297" s="182"/>
      <c r="I297" s="182"/>
    </row>
    <row r="298" spans="1:9" s="167" customFormat="1" ht="15.6" x14ac:dyDescent="0.3">
      <c r="A298" s="165" t="s">
        <v>140</v>
      </c>
      <c r="B298" s="172" t="s">
        <v>141</v>
      </c>
      <c r="C298" s="194">
        <v>1</v>
      </c>
      <c r="D298" s="194"/>
      <c r="E298" s="194"/>
      <c r="F298" s="185"/>
      <c r="G298" s="182">
        <v>0</v>
      </c>
      <c r="H298" s="182">
        <f>SUM(G298)*C298</f>
        <v>0</v>
      </c>
      <c r="I298" s="182">
        <f>SUM(H298)*1.23</f>
        <v>0</v>
      </c>
    </row>
    <row r="299" spans="1:9" s="167" customFormat="1" ht="15.6" x14ac:dyDescent="0.3">
      <c r="A299" s="165"/>
      <c r="B299" s="168" t="s">
        <v>218</v>
      </c>
      <c r="C299" s="185"/>
      <c r="D299" s="185"/>
      <c r="E299" s="185"/>
      <c r="F299" s="185"/>
      <c r="G299" s="182"/>
      <c r="H299" s="182"/>
      <c r="I299" s="182"/>
    </row>
    <row r="300" spans="1:9" s="167" customFormat="1" ht="15.6" x14ac:dyDescent="0.3">
      <c r="A300" s="165"/>
      <c r="B300" s="168" t="s">
        <v>219</v>
      </c>
      <c r="C300" s="185"/>
      <c r="D300" s="185"/>
      <c r="E300" s="185"/>
      <c r="F300" s="185"/>
      <c r="G300" s="182"/>
      <c r="H300" s="182"/>
      <c r="I300" s="182"/>
    </row>
    <row r="301" spans="1:9" s="167" customFormat="1" ht="15.6" x14ac:dyDescent="0.3">
      <c r="A301" s="165"/>
      <c r="B301" s="90" t="s">
        <v>220</v>
      </c>
      <c r="C301" s="86"/>
      <c r="D301" s="86" t="s">
        <v>221</v>
      </c>
      <c r="E301" s="86" t="s">
        <v>452</v>
      </c>
      <c r="F301" s="186"/>
      <c r="G301" s="182"/>
      <c r="H301" s="182"/>
      <c r="I301" s="182"/>
    </row>
    <row r="302" spans="1:9" s="167" customFormat="1" ht="15.6" x14ac:dyDescent="0.3">
      <c r="A302" s="165"/>
      <c r="B302" s="90" t="s">
        <v>418</v>
      </c>
      <c r="C302" s="86"/>
      <c r="D302" s="86" t="s">
        <v>226</v>
      </c>
      <c r="E302" s="86" t="s">
        <v>227</v>
      </c>
      <c r="F302" s="186"/>
      <c r="G302" s="182"/>
      <c r="H302" s="182"/>
      <c r="I302" s="182"/>
    </row>
    <row r="303" spans="1:9" s="167" customFormat="1" ht="15.6" x14ac:dyDescent="0.3">
      <c r="A303" s="165"/>
      <c r="B303" s="90" t="s">
        <v>431</v>
      </c>
      <c r="C303" s="86"/>
      <c r="D303" s="86" t="s">
        <v>226</v>
      </c>
      <c r="E303" s="86" t="s">
        <v>227</v>
      </c>
      <c r="F303" s="186"/>
      <c r="G303" s="182"/>
      <c r="H303" s="182"/>
      <c r="I303" s="182"/>
    </row>
    <row r="304" spans="1:9" s="167" customFormat="1" ht="15.6" x14ac:dyDescent="0.3">
      <c r="A304" s="165"/>
      <c r="B304" s="90" t="s">
        <v>453</v>
      </c>
      <c r="C304" s="86"/>
      <c r="D304" s="86" t="s">
        <v>226</v>
      </c>
      <c r="E304" s="86" t="s">
        <v>227</v>
      </c>
      <c r="F304" s="186"/>
      <c r="G304" s="182"/>
      <c r="H304" s="182"/>
      <c r="I304" s="182"/>
    </row>
    <row r="305" spans="1:9" s="167" customFormat="1" ht="15.6" x14ac:dyDescent="0.3">
      <c r="A305" s="165"/>
      <c r="B305" s="90" t="s">
        <v>432</v>
      </c>
      <c r="C305" s="86"/>
      <c r="D305" s="86" t="s">
        <v>226</v>
      </c>
      <c r="E305" s="86" t="s">
        <v>227</v>
      </c>
      <c r="F305" s="186"/>
      <c r="G305" s="182"/>
      <c r="H305" s="182"/>
      <c r="I305" s="182"/>
    </row>
    <row r="306" spans="1:9" s="167" customFormat="1" ht="15.6" x14ac:dyDescent="0.3">
      <c r="A306" s="165"/>
      <c r="B306" s="151" t="s">
        <v>454</v>
      </c>
      <c r="C306" s="194"/>
      <c r="D306" s="86" t="s">
        <v>226</v>
      </c>
      <c r="E306" s="86" t="s">
        <v>227</v>
      </c>
      <c r="F306" s="186"/>
      <c r="G306" s="182"/>
      <c r="H306" s="182"/>
      <c r="I306" s="182"/>
    </row>
    <row r="307" spans="1:9" s="167" customFormat="1" ht="15.6" x14ac:dyDescent="0.3">
      <c r="A307" s="165" t="s">
        <v>142</v>
      </c>
      <c r="B307" s="172" t="s">
        <v>455</v>
      </c>
      <c r="C307" s="194">
        <v>1</v>
      </c>
      <c r="D307" s="194"/>
      <c r="E307" s="194"/>
      <c r="F307" s="185"/>
      <c r="G307" s="182">
        <v>0</v>
      </c>
      <c r="H307" s="182">
        <f>SUM(G307)*C307</f>
        <v>0</v>
      </c>
      <c r="I307" s="182">
        <f>SUM(H307)*1.23</f>
        <v>0</v>
      </c>
    </row>
    <row r="308" spans="1:9" s="167" customFormat="1" ht="15.6" x14ac:dyDescent="0.3">
      <c r="A308" s="165"/>
      <c r="B308" s="168" t="s">
        <v>218</v>
      </c>
      <c r="C308" s="185"/>
      <c r="D308" s="185"/>
      <c r="E308" s="185"/>
      <c r="F308" s="185"/>
      <c r="G308" s="182"/>
      <c r="H308" s="182"/>
      <c r="I308" s="182"/>
    </row>
    <row r="309" spans="1:9" s="167" customFormat="1" ht="15.6" x14ac:dyDescent="0.3">
      <c r="A309" s="165"/>
      <c r="B309" s="168" t="s">
        <v>219</v>
      </c>
      <c r="C309" s="185"/>
      <c r="D309" s="185"/>
      <c r="E309" s="185"/>
      <c r="F309" s="185"/>
      <c r="G309" s="182"/>
      <c r="H309" s="182"/>
      <c r="I309" s="182"/>
    </row>
    <row r="310" spans="1:9" s="167" customFormat="1" ht="15.6" x14ac:dyDescent="0.3">
      <c r="A310" s="165"/>
      <c r="B310" s="90" t="s">
        <v>220</v>
      </c>
      <c r="C310" s="86"/>
      <c r="D310" s="86" t="s">
        <v>221</v>
      </c>
      <c r="E310" s="86" t="s">
        <v>456</v>
      </c>
      <c r="F310" s="186"/>
      <c r="G310" s="182"/>
      <c r="H310" s="182"/>
      <c r="I310" s="182"/>
    </row>
    <row r="311" spans="1:9" s="167" customFormat="1" ht="15.6" x14ac:dyDescent="0.3">
      <c r="A311" s="165"/>
      <c r="B311" s="90" t="s">
        <v>418</v>
      </c>
      <c r="C311" s="86"/>
      <c r="D311" s="86" t="s">
        <v>226</v>
      </c>
      <c r="E311" s="86" t="s">
        <v>227</v>
      </c>
      <c r="F311" s="186"/>
      <c r="G311" s="182"/>
      <c r="H311" s="182"/>
      <c r="I311" s="182"/>
    </row>
    <row r="312" spans="1:9" s="167" customFormat="1" ht="15.6" x14ac:dyDescent="0.3">
      <c r="A312" s="165"/>
      <c r="B312" s="90" t="s">
        <v>431</v>
      </c>
      <c r="C312" s="86"/>
      <c r="D312" s="86" t="s">
        <v>226</v>
      </c>
      <c r="E312" s="86" t="s">
        <v>227</v>
      </c>
      <c r="F312" s="186"/>
      <c r="G312" s="182"/>
      <c r="H312" s="182"/>
      <c r="I312" s="182"/>
    </row>
    <row r="313" spans="1:9" s="167" customFormat="1" ht="15.6" x14ac:dyDescent="0.3">
      <c r="A313" s="165"/>
      <c r="B313" s="90" t="s">
        <v>432</v>
      </c>
      <c r="C313" s="86"/>
      <c r="D313" s="86" t="s">
        <v>226</v>
      </c>
      <c r="E313" s="86" t="s">
        <v>227</v>
      </c>
      <c r="F313" s="186"/>
      <c r="G313" s="182"/>
      <c r="H313" s="182"/>
      <c r="I313" s="182"/>
    </row>
    <row r="314" spans="1:9" s="167" customFormat="1" ht="15.6" x14ac:dyDescent="0.3">
      <c r="A314" s="165" t="s">
        <v>143</v>
      </c>
      <c r="B314" s="169" t="s">
        <v>144</v>
      </c>
      <c r="C314" s="194">
        <v>1</v>
      </c>
      <c r="D314" s="86" t="s">
        <v>226</v>
      </c>
      <c r="E314" s="86" t="s">
        <v>227</v>
      </c>
      <c r="F314" s="186"/>
      <c r="G314" s="182"/>
      <c r="H314" s="182"/>
      <c r="I314" s="182"/>
    </row>
    <row r="315" spans="1:9" s="167" customFormat="1" ht="15.6" x14ac:dyDescent="0.3">
      <c r="A315" s="165" t="s">
        <v>145</v>
      </c>
      <c r="B315" s="172" t="s">
        <v>457</v>
      </c>
      <c r="C315" s="194">
        <v>1</v>
      </c>
      <c r="D315" s="194"/>
      <c r="E315" s="194"/>
      <c r="F315" s="185"/>
      <c r="G315" s="182">
        <v>0</v>
      </c>
      <c r="H315" s="182">
        <f>SUM(G315)*C315</f>
        <v>0</v>
      </c>
      <c r="I315" s="182">
        <f>SUM(H315)*1.23</f>
        <v>0</v>
      </c>
    </row>
    <row r="316" spans="1:9" s="167" customFormat="1" ht="15.6" x14ac:dyDescent="0.3">
      <c r="A316" s="165"/>
      <c r="B316" s="168" t="s">
        <v>218</v>
      </c>
      <c r="C316" s="185"/>
      <c r="D316" s="185"/>
      <c r="E316" s="185"/>
      <c r="F316" s="185"/>
      <c r="G316" s="182"/>
      <c r="H316" s="182"/>
      <c r="I316" s="182"/>
    </row>
    <row r="317" spans="1:9" s="167" customFormat="1" ht="15.6" x14ac:dyDescent="0.3">
      <c r="A317" s="165"/>
      <c r="B317" s="168" t="s">
        <v>219</v>
      </c>
      <c r="C317" s="185"/>
      <c r="D317" s="185"/>
      <c r="E317" s="185"/>
      <c r="F317" s="185"/>
      <c r="G317" s="182"/>
      <c r="H317" s="182"/>
      <c r="I317" s="182"/>
    </row>
    <row r="318" spans="1:9" s="167" customFormat="1" ht="15.6" x14ac:dyDescent="0.3">
      <c r="A318" s="165"/>
      <c r="B318" s="90" t="s">
        <v>220</v>
      </c>
      <c r="C318" s="90"/>
      <c r="D318" s="86" t="s">
        <v>221</v>
      </c>
      <c r="E318" s="86" t="s">
        <v>458</v>
      </c>
      <c r="F318" s="186"/>
      <c r="G318" s="182"/>
      <c r="H318" s="182"/>
      <c r="I318" s="182"/>
    </row>
    <row r="319" spans="1:9" s="167" customFormat="1" ht="15.6" x14ac:dyDescent="0.3">
      <c r="A319" s="165"/>
      <c r="B319" s="90" t="s">
        <v>418</v>
      </c>
      <c r="C319" s="90"/>
      <c r="D319" s="86" t="s">
        <v>226</v>
      </c>
      <c r="E319" s="86" t="s">
        <v>227</v>
      </c>
      <c r="F319" s="186"/>
      <c r="G319" s="182"/>
      <c r="H319" s="182"/>
      <c r="I319" s="182"/>
    </row>
    <row r="320" spans="1:9" s="167" customFormat="1" ht="15.6" x14ac:dyDescent="0.3">
      <c r="A320" s="165"/>
      <c r="B320" s="90" t="s">
        <v>419</v>
      </c>
      <c r="C320" s="90"/>
      <c r="D320" s="86" t="s">
        <v>226</v>
      </c>
      <c r="E320" s="86" t="s">
        <v>227</v>
      </c>
      <c r="F320" s="186"/>
      <c r="G320" s="182"/>
      <c r="H320" s="182"/>
      <c r="I320" s="182"/>
    </row>
    <row r="321" spans="1:9" s="167" customFormat="1" ht="15.6" x14ac:dyDescent="0.3">
      <c r="A321" s="165"/>
      <c r="B321" s="90" t="s">
        <v>420</v>
      </c>
      <c r="C321" s="90"/>
      <c r="D321" s="86" t="s">
        <v>226</v>
      </c>
      <c r="E321" s="86" t="s">
        <v>227</v>
      </c>
      <c r="F321" s="186"/>
      <c r="G321" s="182"/>
      <c r="H321" s="182"/>
      <c r="I321" s="182"/>
    </row>
    <row r="322" spans="1:9" s="167" customFormat="1" ht="15.6" x14ac:dyDescent="0.3">
      <c r="A322" s="165"/>
      <c r="B322" s="90" t="s">
        <v>421</v>
      </c>
      <c r="C322" s="90"/>
      <c r="D322" s="86" t="s">
        <v>226</v>
      </c>
      <c r="E322" s="86" t="s">
        <v>227</v>
      </c>
      <c r="F322" s="186"/>
      <c r="G322" s="182"/>
      <c r="H322" s="182"/>
      <c r="I322" s="182"/>
    </row>
    <row r="323" spans="1:9" s="167" customFormat="1" ht="15.6" x14ac:dyDescent="0.3">
      <c r="A323" s="165" t="s">
        <v>146</v>
      </c>
      <c r="B323" s="169" t="s">
        <v>459</v>
      </c>
      <c r="C323" s="194">
        <v>1</v>
      </c>
      <c r="D323" s="194"/>
      <c r="E323" s="194"/>
      <c r="F323" s="185"/>
      <c r="G323" s="182"/>
      <c r="H323" s="182"/>
      <c r="I323" s="182"/>
    </row>
    <row r="324" spans="1:9" s="167" customFormat="1" ht="15.6" x14ac:dyDescent="0.3">
      <c r="A324" s="165" t="s">
        <v>148</v>
      </c>
      <c r="B324" s="172" t="s">
        <v>460</v>
      </c>
      <c r="C324" s="194">
        <v>1</v>
      </c>
      <c r="D324" s="194"/>
      <c r="E324" s="194"/>
      <c r="F324" s="185"/>
      <c r="G324" s="182">
        <v>0</v>
      </c>
      <c r="H324" s="182">
        <f>SUM(G324)*C324</f>
        <v>0</v>
      </c>
      <c r="I324" s="182">
        <f>SUM(H324)*1.23</f>
        <v>0</v>
      </c>
    </row>
    <row r="325" spans="1:9" s="167" customFormat="1" ht="15.6" x14ac:dyDescent="0.3">
      <c r="A325" s="165"/>
      <c r="B325" s="168" t="s">
        <v>218</v>
      </c>
      <c r="C325" s="185"/>
      <c r="D325" s="185"/>
      <c r="E325" s="185"/>
      <c r="F325" s="185"/>
      <c r="G325" s="182"/>
      <c r="H325" s="182"/>
      <c r="I325" s="182"/>
    </row>
    <row r="326" spans="1:9" s="167" customFormat="1" ht="15.6" x14ac:dyDescent="0.3">
      <c r="A326" s="165"/>
      <c r="B326" s="168" t="s">
        <v>219</v>
      </c>
      <c r="C326" s="185"/>
      <c r="D326" s="185"/>
      <c r="E326" s="185"/>
      <c r="F326" s="185"/>
      <c r="G326" s="182"/>
      <c r="H326" s="182"/>
      <c r="I326" s="182"/>
    </row>
    <row r="327" spans="1:9" s="167" customFormat="1" ht="31.2" x14ac:dyDescent="0.3">
      <c r="A327" s="165"/>
      <c r="B327" s="90" t="s">
        <v>220</v>
      </c>
      <c r="C327" s="90"/>
      <c r="D327" s="86" t="s">
        <v>221</v>
      </c>
      <c r="E327" s="86" t="s">
        <v>461</v>
      </c>
      <c r="F327" s="186"/>
      <c r="G327" s="182"/>
      <c r="H327" s="182"/>
      <c r="I327" s="182"/>
    </row>
    <row r="328" spans="1:9" s="167" customFormat="1" ht="15.6" x14ac:dyDescent="0.3">
      <c r="A328" s="165"/>
      <c r="B328" s="90" t="s">
        <v>418</v>
      </c>
      <c r="C328" s="90"/>
      <c r="D328" s="86" t="s">
        <v>226</v>
      </c>
      <c r="E328" s="86" t="s">
        <v>227</v>
      </c>
      <c r="F328" s="186"/>
      <c r="G328" s="182"/>
      <c r="H328" s="182"/>
      <c r="I328" s="182"/>
    </row>
    <row r="329" spans="1:9" s="167" customFormat="1" ht="15.6" x14ac:dyDescent="0.3">
      <c r="A329" s="165"/>
      <c r="B329" s="90" t="s">
        <v>462</v>
      </c>
      <c r="C329" s="90"/>
      <c r="D329" s="86" t="s">
        <v>226</v>
      </c>
      <c r="E329" s="86" t="s">
        <v>227</v>
      </c>
      <c r="F329" s="186"/>
      <c r="G329" s="182"/>
      <c r="H329" s="182"/>
      <c r="I329" s="182"/>
    </row>
    <row r="330" spans="1:9" s="167" customFormat="1" ht="15.6" x14ac:dyDescent="0.3">
      <c r="A330" s="165"/>
      <c r="B330" s="90" t="s">
        <v>463</v>
      </c>
      <c r="C330" s="90"/>
      <c r="D330" s="86" t="s">
        <v>226</v>
      </c>
      <c r="E330" s="86" t="s">
        <v>227</v>
      </c>
      <c r="F330" s="186"/>
      <c r="G330" s="182"/>
      <c r="H330" s="182"/>
      <c r="I330" s="182"/>
    </row>
    <row r="331" spans="1:9" s="167" customFormat="1" ht="15.6" x14ac:dyDescent="0.3">
      <c r="A331" s="165"/>
      <c r="B331" s="90" t="s">
        <v>440</v>
      </c>
      <c r="C331" s="90"/>
      <c r="D331" s="86" t="s">
        <v>226</v>
      </c>
      <c r="E331" s="86" t="s">
        <v>227</v>
      </c>
      <c r="F331" s="186"/>
      <c r="G331" s="182"/>
      <c r="H331" s="182"/>
      <c r="I331" s="182"/>
    </row>
    <row r="332" spans="1:9" s="167" customFormat="1" ht="15.6" x14ac:dyDescent="0.3">
      <c r="A332" s="170" t="s">
        <v>149</v>
      </c>
      <c r="B332" s="171" t="s">
        <v>464</v>
      </c>
      <c r="C332" s="196">
        <v>1</v>
      </c>
      <c r="D332" s="196"/>
      <c r="E332" s="196"/>
      <c r="F332" s="187"/>
      <c r="G332" s="182"/>
      <c r="H332" s="182"/>
      <c r="I332" s="182"/>
    </row>
    <row r="333" spans="1:9" s="167" customFormat="1" ht="15.6" x14ac:dyDescent="0.3">
      <c r="A333" s="165" t="s">
        <v>150</v>
      </c>
      <c r="B333" s="172" t="s">
        <v>465</v>
      </c>
      <c r="C333" s="194">
        <v>1</v>
      </c>
      <c r="D333" s="194"/>
      <c r="E333" s="194"/>
      <c r="F333" s="185"/>
      <c r="G333" s="182">
        <v>0</v>
      </c>
      <c r="H333" s="182">
        <f>SUM(G333)*C333</f>
        <v>0</v>
      </c>
      <c r="I333" s="182">
        <f>SUM(H333)*1.23</f>
        <v>0</v>
      </c>
    </row>
    <row r="334" spans="1:9" s="167" customFormat="1" ht="15.6" x14ac:dyDescent="0.3">
      <c r="A334" s="165"/>
      <c r="B334" s="168" t="s">
        <v>218</v>
      </c>
      <c r="C334" s="185"/>
      <c r="D334" s="185"/>
      <c r="E334" s="185"/>
      <c r="F334" s="185"/>
      <c r="G334" s="182"/>
      <c r="H334" s="182"/>
      <c r="I334" s="182"/>
    </row>
    <row r="335" spans="1:9" s="167" customFormat="1" ht="15.6" x14ac:dyDescent="0.3">
      <c r="A335" s="165"/>
      <c r="B335" s="168" t="s">
        <v>219</v>
      </c>
      <c r="C335" s="185"/>
      <c r="D335" s="185"/>
      <c r="E335" s="185"/>
      <c r="F335" s="185"/>
      <c r="G335" s="182"/>
      <c r="H335" s="182"/>
      <c r="I335" s="182"/>
    </row>
    <row r="336" spans="1:9" s="167" customFormat="1" ht="31.2" x14ac:dyDescent="0.3">
      <c r="A336" s="165"/>
      <c r="B336" s="87" t="s">
        <v>446</v>
      </c>
      <c r="C336" s="194"/>
      <c r="D336" s="86" t="s">
        <v>226</v>
      </c>
      <c r="E336" s="86" t="s">
        <v>227</v>
      </c>
      <c r="F336" s="186"/>
      <c r="G336" s="182"/>
      <c r="H336" s="182"/>
      <c r="I336" s="182"/>
    </row>
    <row r="337" spans="1:9" s="167" customFormat="1" ht="15.6" x14ac:dyDescent="0.3">
      <c r="A337" s="165" t="s">
        <v>151</v>
      </c>
      <c r="B337" s="172" t="s">
        <v>466</v>
      </c>
      <c r="C337" s="194">
        <v>1</v>
      </c>
      <c r="D337" s="194"/>
      <c r="E337" s="194"/>
      <c r="F337" s="185"/>
      <c r="G337" s="182">
        <v>0</v>
      </c>
      <c r="H337" s="182">
        <f>SUM(G337)*C337</f>
        <v>0</v>
      </c>
      <c r="I337" s="182">
        <f>SUM(H337)*1.23</f>
        <v>0</v>
      </c>
    </row>
    <row r="338" spans="1:9" s="167" customFormat="1" ht="15.6" x14ac:dyDescent="0.3">
      <c r="A338" s="165"/>
      <c r="B338" s="168" t="s">
        <v>218</v>
      </c>
      <c r="C338" s="185"/>
      <c r="D338" s="185"/>
      <c r="E338" s="185"/>
      <c r="F338" s="185"/>
      <c r="G338" s="182"/>
      <c r="H338" s="182"/>
      <c r="I338" s="182"/>
    </row>
    <row r="339" spans="1:9" s="167" customFormat="1" ht="15.6" x14ac:dyDescent="0.3">
      <c r="A339" s="165"/>
      <c r="B339" s="168" t="s">
        <v>219</v>
      </c>
      <c r="C339" s="185"/>
      <c r="D339" s="185"/>
      <c r="E339" s="185"/>
      <c r="F339" s="185"/>
      <c r="G339" s="182"/>
      <c r="H339" s="182"/>
      <c r="I339" s="182"/>
    </row>
    <row r="340" spans="1:9" s="167" customFormat="1" ht="15.6" x14ac:dyDescent="0.3">
      <c r="A340" s="165"/>
      <c r="B340" s="90" t="s">
        <v>220</v>
      </c>
      <c r="C340" s="90"/>
      <c r="D340" s="86" t="s">
        <v>221</v>
      </c>
      <c r="E340" s="88" t="s">
        <v>467</v>
      </c>
      <c r="F340" s="186"/>
      <c r="G340" s="182"/>
      <c r="H340" s="182"/>
      <c r="I340" s="182"/>
    </row>
    <row r="341" spans="1:9" s="167" customFormat="1" ht="15.6" x14ac:dyDescent="0.3">
      <c r="A341" s="165"/>
      <c r="B341" s="90" t="s">
        <v>418</v>
      </c>
      <c r="C341" s="90"/>
      <c r="D341" s="86" t="s">
        <v>226</v>
      </c>
      <c r="E341" s="86" t="s">
        <v>227</v>
      </c>
      <c r="F341" s="186"/>
      <c r="G341" s="182"/>
      <c r="H341" s="182"/>
      <c r="I341" s="182"/>
    </row>
    <row r="342" spans="1:9" s="167" customFormat="1" ht="15.6" x14ac:dyDescent="0.3">
      <c r="A342" s="165"/>
      <c r="B342" s="90" t="s">
        <v>419</v>
      </c>
      <c r="C342" s="90"/>
      <c r="D342" s="86" t="s">
        <v>226</v>
      </c>
      <c r="E342" s="88" t="s">
        <v>227</v>
      </c>
      <c r="F342" s="186"/>
      <c r="G342" s="182"/>
      <c r="H342" s="182"/>
      <c r="I342" s="182"/>
    </row>
    <row r="343" spans="1:9" s="167" customFormat="1" ht="15.6" x14ac:dyDescent="0.3">
      <c r="A343" s="165"/>
      <c r="B343" s="90" t="s">
        <v>420</v>
      </c>
      <c r="C343" s="90"/>
      <c r="D343" s="86" t="s">
        <v>226</v>
      </c>
      <c r="E343" s="88" t="s">
        <v>227</v>
      </c>
      <c r="F343" s="186"/>
      <c r="G343" s="182"/>
      <c r="H343" s="182"/>
      <c r="I343" s="182"/>
    </row>
    <row r="344" spans="1:9" s="167" customFormat="1" ht="15.6" x14ac:dyDescent="0.3">
      <c r="A344" s="165"/>
      <c r="B344" s="90" t="s">
        <v>468</v>
      </c>
      <c r="C344" s="90"/>
      <c r="D344" s="86" t="s">
        <v>226</v>
      </c>
      <c r="E344" s="88" t="s">
        <v>227</v>
      </c>
      <c r="F344" s="186"/>
      <c r="G344" s="182"/>
      <c r="H344" s="182"/>
      <c r="I344" s="182"/>
    </row>
    <row r="345" spans="1:9" s="167" customFormat="1" ht="15.6" x14ac:dyDescent="0.3">
      <c r="A345" s="165" t="s">
        <v>152</v>
      </c>
      <c r="B345" s="169" t="s">
        <v>469</v>
      </c>
      <c r="C345" s="194">
        <v>1</v>
      </c>
      <c r="D345" s="86" t="s">
        <v>226</v>
      </c>
      <c r="E345" s="88" t="s">
        <v>227</v>
      </c>
      <c r="F345" s="186"/>
      <c r="G345" s="182"/>
      <c r="H345" s="182"/>
      <c r="I345" s="182"/>
    </row>
    <row r="346" spans="1:9" s="167" customFormat="1" ht="15.6" x14ac:dyDescent="0.3">
      <c r="A346" s="165" t="s">
        <v>153</v>
      </c>
      <c r="B346" s="172" t="s">
        <v>470</v>
      </c>
      <c r="C346" s="194">
        <v>1</v>
      </c>
      <c r="D346" s="194"/>
      <c r="E346" s="194"/>
      <c r="F346" s="185"/>
      <c r="G346" s="182">
        <v>0</v>
      </c>
      <c r="H346" s="182">
        <f>SUM(G346)*C346</f>
        <v>0</v>
      </c>
      <c r="I346" s="182">
        <f>SUM(H346)*1.23</f>
        <v>0</v>
      </c>
    </row>
    <row r="347" spans="1:9" s="167" customFormat="1" ht="15.6" x14ac:dyDescent="0.3">
      <c r="A347" s="165"/>
      <c r="B347" s="168" t="s">
        <v>218</v>
      </c>
      <c r="C347" s="185"/>
      <c r="D347" s="185"/>
      <c r="E347" s="185"/>
      <c r="F347" s="185"/>
      <c r="G347" s="182"/>
      <c r="H347" s="182"/>
      <c r="I347" s="182"/>
    </row>
    <row r="348" spans="1:9" s="167" customFormat="1" ht="15.6" x14ac:dyDescent="0.3">
      <c r="A348" s="165"/>
      <c r="B348" s="168" t="s">
        <v>219</v>
      </c>
      <c r="C348" s="185"/>
      <c r="D348" s="185"/>
      <c r="E348" s="185"/>
      <c r="F348" s="185"/>
      <c r="G348" s="182"/>
      <c r="H348" s="182"/>
      <c r="I348" s="182"/>
    </row>
    <row r="349" spans="1:9" s="167" customFormat="1" ht="31.2" x14ac:dyDescent="0.3">
      <c r="A349" s="165"/>
      <c r="B349" s="87" t="s">
        <v>220</v>
      </c>
      <c r="C349" s="87"/>
      <c r="D349" s="86" t="s">
        <v>221</v>
      </c>
      <c r="E349" s="88" t="s">
        <v>645</v>
      </c>
      <c r="F349" s="189"/>
      <c r="G349" s="182"/>
      <c r="H349" s="182"/>
      <c r="I349" s="182"/>
    </row>
    <row r="350" spans="1:9" s="167" customFormat="1" ht="15.6" x14ac:dyDescent="0.3">
      <c r="A350" s="165"/>
      <c r="B350" s="87" t="s">
        <v>222</v>
      </c>
      <c r="C350" s="87"/>
      <c r="D350" s="86" t="s">
        <v>223</v>
      </c>
      <c r="E350" s="86" t="s">
        <v>646</v>
      </c>
      <c r="F350" s="186"/>
      <c r="G350" s="182"/>
      <c r="H350" s="182"/>
      <c r="I350" s="182"/>
    </row>
    <row r="351" spans="1:9" s="167" customFormat="1" ht="15.6" x14ac:dyDescent="0.3">
      <c r="A351" s="165"/>
      <c r="B351" s="87" t="s">
        <v>471</v>
      </c>
      <c r="C351" s="87"/>
      <c r="D351" s="86" t="s">
        <v>226</v>
      </c>
      <c r="E351" s="86" t="s">
        <v>227</v>
      </c>
      <c r="F351" s="186"/>
      <c r="G351" s="182"/>
      <c r="H351" s="182"/>
      <c r="I351" s="182"/>
    </row>
    <row r="352" spans="1:9" s="167" customFormat="1" ht="15.6" x14ac:dyDescent="0.3">
      <c r="A352" s="165"/>
      <c r="B352" s="87" t="s">
        <v>472</v>
      </c>
      <c r="C352" s="87"/>
      <c r="D352" s="86" t="s">
        <v>226</v>
      </c>
      <c r="E352" s="86" t="s">
        <v>227</v>
      </c>
      <c r="F352" s="186"/>
      <c r="G352" s="182"/>
      <c r="H352" s="182"/>
      <c r="I352" s="182"/>
    </row>
    <row r="353" spans="1:9" s="167" customFormat="1" ht="15.6" x14ac:dyDescent="0.3">
      <c r="A353" s="165"/>
      <c r="B353" s="87" t="s">
        <v>473</v>
      </c>
      <c r="C353" s="87"/>
      <c r="D353" s="86" t="s">
        <v>229</v>
      </c>
      <c r="E353" s="212" t="s">
        <v>648</v>
      </c>
      <c r="F353" s="186"/>
      <c r="G353" s="182"/>
      <c r="H353" s="182"/>
      <c r="I353" s="182"/>
    </row>
    <row r="354" spans="1:9" s="167" customFormat="1" ht="15.6" x14ac:dyDescent="0.3">
      <c r="A354" s="165"/>
      <c r="B354" s="87" t="s">
        <v>474</v>
      </c>
      <c r="C354" s="87"/>
      <c r="D354" s="86" t="s">
        <v>229</v>
      </c>
      <c r="E354" s="212" t="s">
        <v>647</v>
      </c>
      <c r="F354" s="186"/>
      <c r="G354" s="182"/>
      <c r="H354" s="182"/>
      <c r="I354" s="182"/>
    </row>
    <row r="355" spans="1:9" s="167" customFormat="1" ht="15.6" x14ac:dyDescent="0.3">
      <c r="A355" s="165"/>
      <c r="B355" s="87"/>
      <c r="C355" s="87"/>
      <c r="D355" s="86"/>
      <c r="E355" s="86"/>
      <c r="F355" s="186"/>
      <c r="G355" s="182"/>
      <c r="H355" s="182"/>
      <c r="I355" s="182"/>
    </row>
    <row r="356" spans="1:9" s="167" customFormat="1" ht="15.6" x14ac:dyDescent="0.3">
      <c r="A356" s="165"/>
      <c r="B356" s="87" t="s">
        <v>475</v>
      </c>
      <c r="C356" s="87"/>
      <c r="D356" s="86" t="s">
        <v>336</v>
      </c>
      <c r="E356" s="86" t="s">
        <v>649</v>
      </c>
      <c r="F356" s="186"/>
      <c r="G356" s="182"/>
      <c r="H356" s="182"/>
      <c r="I356" s="182"/>
    </row>
    <row r="357" spans="1:9" s="167" customFormat="1" ht="15.6" x14ac:dyDescent="0.3">
      <c r="A357" s="165"/>
      <c r="B357" s="87"/>
      <c r="C357" s="87"/>
      <c r="D357" s="86"/>
      <c r="E357" s="86"/>
      <c r="F357" s="186"/>
      <c r="G357" s="182"/>
      <c r="H357" s="182"/>
      <c r="I357" s="182"/>
    </row>
    <row r="358" spans="1:9" s="167" customFormat="1" ht="15.6" x14ac:dyDescent="0.3">
      <c r="A358" s="165"/>
      <c r="B358" s="87" t="s">
        <v>476</v>
      </c>
      <c r="C358" s="87"/>
      <c r="D358" s="86" t="s">
        <v>226</v>
      </c>
      <c r="E358" s="86" t="s">
        <v>227</v>
      </c>
      <c r="F358" s="186"/>
      <c r="G358" s="182"/>
      <c r="H358" s="182"/>
      <c r="I358" s="182"/>
    </row>
    <row r="359" spans="1:9" s="167" customFormat="1" ht="15.6" x14ac:dyDescent="0.3">
      <c r="A359" s="165"/>
      <c r="B359" s="87" t="s">
        <v>477</v>
      </c>
      <c r="C359" s="87"/>
      <c r="D359" s="86" t="s">
        <v>226</v>
      </c>
      <c r="E359" s="86" t="s">
        <v>227</v>
      </c>
      <c r="F359" s="186"/>
      <c r="G359" s="182"/>
      <c r="H359" s="182"/>
      <c r="I359" s="182"/>
    </row>
    <row r="360" spans="1:9" s="167" customFormat="1" ht="15.6" x14ac:dyDescent="0.3">
      <c r="A360" s="165"/>
      <c r="B360" s="87" t="s">
        <v>478</v>
      </c>
      <c r="C360" s="87"/>
      <c r="D360" s="86" t="s">
        <v>226</v>
      </c>
      <c r="E360" s="86" t="s">
        <v>227</v>
      </c>
      <c r="F360" s="186"/>
      <c r="G360" s="182"/>
      <c r="H360" s="182"/>
      <c r="I360" s="182"/>
    </row>
    <row r="361" spans="1:9" s="167" customFormat="1" ht="15.6" x14ac:dyDescent="0.3">
      <c r="A361" s="165"/>
      <c r="B361" s="87" t="s">
        <v>479</v>
      </c>
      <c r="C361" s="87"/>
      <c r="D361" s="86" t="s">
        <v>226</v>
      </c>
      <c r="E361" s="86" t="s">
        <v>227</v>
      </c>
      <c r="F361" s="186"/>
      <c r="G361" s="182"/>
      <c r="H361" s="182"/>
      <c r="I361" s="182"/>
    </row>
    <row r="362" spans="1:9" s="167" customFormat="1" ht="15.6" x14ac:dyDescent="0.3">
      <c r="A362" s="165"/>
      <c r="B362" s="87" t="s">
        <v>480</v>
      </c>
      <c r="C362" s="87"/>
      <c r="D362" s="86" t="s">
        <v>226</v>
      </c>
      <c r="E362" s="86" t="s">
        <v>227</v>
      </c>
      <c r="F362" s="186"/>
      <c r="G362" s="182"/>
      <c r="H362" s="182"/>
      <c r="I362" s="182"/>
    </row>
    <row r="363" spans="1:9" s="167" customFormat="1" ht="15.6" x14ac:dyDescent="0.3">
      <c r="A363" s="165"/>
      <c r="B363" s="87" t="s">
        <v>481</v>
      </c>
      <c r="C363" s="87"/>
      <c r="D363" s="86" t="s">
        <v>226</v>
      </c>
      <c r="E363" s="86" t="s">
        <v>227</v>
      </c>
      <c r="F363" s="186"/>
      <c r="G363" s="182"/>
      <c r="H363" s="182"/>
      <c r="I363" s="182"/>
    </row>
    <row r="364" spans="1:9" s="167" customFormat="1" ht="15.6" x14ac:dyDescent="0.3">
      <c r="A364" s="165"/>
      <c r="B364" s="87" t="s">
        <v>482</v>
      </c>
      <c r="C364" s="87"/>
      <c r="D364" s="86" t="s">
        <v>226</v>
      </c>
      <c r="E364" s="86" t="s">
        <v>227</v>
      </c>
      <c r="F364" s="186"/>
      <c r="G364" s="182"/>
      <c r="H364" s="182"/>
      <c r="I364" s="182"/>
    </row>
    <row r="365" spans="1:9" s="167" customFormat="1" ht="15.6" x14ac:dyDescent="0.3">
      <c r="A365" s="165"/>
      <c r="B365" s="87" t="s">
        <v>483</v>
      </c>
      <c r="C365" s="87"/>
      <c r="D365" s="86" t="s">
        <v>226</v>
      </c>
      <c r="E365" s="86" t="s">
        <v>227</v>
      </c>
      <c r="F365" s="186"/>
      <c r="G365" s="182"/>
      <c r="H365" s="182"/>
      <c r="I365" s="182"/>
    </row>
    <row r="366" spans="1:9" s="167" customFormat="1" ht="15.6" x14ac:dyDescent="0.3">
      <c r="A366" s="165"/>
      <c r="B366" s="87" t="s">
        <v>484</v>
      </c>
      <c r="C366" s="87"/>
      <c r="D366" s="86" t="s">
        <v>226</v>
      </c>
      <c r="E366" s="86" t="s">
        <v>227</v>
      </c>
      <c r="F366" s="186"/>
      <c r="G366" s="182"/>
      <c r="H366" s="182"/>
      <c r="I366" s="182"/>
    </row>
    <row r="367" spans="1:9" s="167" customFormat="1" ht="15.6" x14ac:dyDescent="0.3">
      <c r="A367" s="165"/>
      <c r="B367" s="87" t="s">
        <v>485</v>
      </c>
      <c r="C367" s="87"/>
      <c r="D367" s="86" t="s">
        <v>226</v>
      </c>
      <c r="E367" s="86" t="s">
        <v>227</v>
      </c>
      <c r="F367" s="186"/>
      <c r="G367" s="182"/>
      <c r="H367" s="182"/>
      <c r="I367" s="182"/>
    </row>
    <row r="368" spans="1:9" s="167" customFormat="1" ht="15.6" x14ac:dyDescent="0.3">
      <c r="A368" s="165"/>
      <c r="B368" s="87" t="s">
        <v>652</v>
      </c>
      <c r="C368" s="87"/>
      <c r="D368" s="86" t="s">
        <v>226</v>
      </c>
      <c r="E368" s="86" t="s">
        <v>227</v>
      </c>
      <c r="F368" s="186"/>
      <c r="G368" s="182"/>
      <c r="H368" s="182"/>
      <c r="I368" s="182"/>
    </row>
    <row r="369" spans="1:9" s="167" customFormat="1" ht="15.6" x14ac:dyDescent="0.3">
      <c r="A369" s="165"/>
      <c r="B369" s="87" t="s">
        <v>650</v>
      </c>
      <c r="C369" s="87"/>
      <c r="D369" s="86" t="s">
        <v>226</v>
      </c>
      <c r="E369" s="86" t="s">
        <v>227</v>
      </c>
      <c r="F369" s="186"/>
      <c r="G369" s="182"/>
      <c r="H369" s="182"/>
      <c r="I369" s="182"/>
    </row>
    <row r="370" spans="1:9" s="167" customFormat="1" ht="15.6" x14ac:dyDescent="0.3">
      <c r="A370" s="165"/>
      <c r="B370" s="87" t="s">
        <v>651</v>
      </c>
      <c r="C370" s="87"/>
      <c r="D370" s="86" t="s">
        <v>226</v>
      </c>
      <c r="E370" s="86" t="s">
        <v>227</v>
      </c>
      <c r="F370" s="186"/>
      <c r="G370" s="182"/>
      <c r="H370" s="182"/>
      <c r="I370" s="182"/>
    </row>
    <row r="371" spans="1:9" s="167" customFormat="1" ht="15.6" x14ac:dyDescent="0.3">
      <c r="A371" s="165" t="s">
        <v>154</v>
      </c>
      <c r="B371" s="172" t="s">
        <v>486</v>
      </c>
      <c r="C371" s="194">
        <v>1</v>
      </c>
      <c r="D371" s="194"/>
      <c r="E371" s="194"/>
      <c r="F371" s="185"/>
      <c r="G371" s="182">
        <v>0</v>
      </c>
      <c r="H371" s="182">
        <f>SUM(G371)*C371</f>
        <v>0</v>
      </c>
      <c r="I371" s="182">
        <f>SUM(H371)*1.23</f>
        <v>0</v>
      </c>
    </row>
    <row r="372" spans="1:9" s="167" customFormat="1" ht="15.6" x14ac:dyDescent="0.3">
      <c r="A372" s="165"/>
      <c r="B372" s="168" t="s">
        <v>218</v>
      </c>
      <c r="C372" s="185"/>
      <c r="D372" s="185"/>
      <c r="E372" s="185"/>
      <c r="F372" s="185"/>
      <c r="G372" s="182"/>
      <c r="H372" s="182"/>
      <c r="I372" s="182"/>
    </row>
    <row r="373" spans="1:9" s="167" customFormat="1" ht="15.6" x14ac:dyDescent="0.3">
      <c r="A373" s="165"/>
      <c r="B373" s="168" t="s">
        <v>219</v>
      </c>
      <c r="C373" s="185"/>
      <c r="D373" s="185"/>
      <c r="E373" s="185"/>
      <c r="F373" s="185"/>
      <c r="G373" s="182"/>
      <c r="H373" s="182"/>
      <c r="I373" s="182"/>
    </row>
    <row r="374" spans="1:9" s="167" customFormat="1" ht="31.2" x14ac:dyDescent="0.3">
      <c r="A374" s="165"/>
      <c r="B374" s="87" t="s">
        <v>220</v>
      </c>
      <c r="C374" s="87"/>
      <c r="D374" s="86" t="s">
        <v>221</v>
      </c>
      <c r="E374" s="88" t="s">
        <v>487</v>
      </c>
      <c r="F374" s="186"/>
      <c r="G374" s="182"/>
      <c r="H374" s="182"/>
      <c r="I374" s="182"/>
    </row>
    <row r="375" spans="1:9" s="167" customFormat="1" ht="15.6" x14ac:dyDescent="0.3">
      <c r="A375" s="165"/>
      <c r="B375" s="87" t="s">
        <v>488</v>
      </c>
      <c r="C375" s="87"/>
      <c r="D375" s="86" t="s">
        <v>226</v>
      </c>
      <c r="E375" s="86" t="s">
        <v>227</v>
      </c>
      <c r="F375" s="186"/>
      <c r="G375" s="182"/>
      <c r="H375" s="182"/>
      <c r="I375" s="182"/>
    </row>
    <row r="376" spans="1:9" s="167" customFormat="1" ht="15.6" x14ac:dyDescent="0.3">
      <c r="A376" s="165"/>
      <c r="B376" s="87" t="s">
        <v>489</v>
      </c>
      <c r="C376" s="87"/>
      <c r="D376" s="86" t="s">
        <v>226</v>
      </c>
      <c r="E376" s="86" t="s">
        <v>227</v>
      </c>
      <c r="F376" s="186"/>
      <c r="G376" s="182"/>
      <c r="H376" s="182"/>
      <c r="I376" s="182"/>
    </row>
    <row r="377" spans="1:9" s="167" customFormat="1" ht="15.6" x14ac:dyDescent="0.3">
      <c r="A377" s="165"/>
      <c r="B377" s="87" t="s">
        <v>490</v>
      </c>
      <c r="C377" s="87"/>
      <c r="D377" s="86" t="s">
        <v>226</v>
      </c>
      <c r="E377" s="86" t="s">
        <v>227</v>
      </c>
      <c r="F377" s="186"/>
      <c r="G377" s="182"/>
      <c r="H377" s="182"/>
      <c r="I377" s="182"/>
    </row>
    <row r="378" spans="1:9" s="167" customFormat="1" ht="15.6" x14ac:dyDescent="0.3">
      <c r="A378" s="165" t="s">
        <v>155</v>
      </c>
      <c r="B378" s="172" t="s">
        <v>457</v>
      </c>
      <c r="C378" s="194">
        <v>1</v>
      </c>
      <c r="D378" s="194"/>
      <c r="E378" s="194"/>
      <c r="F378" s="185"/>
      <c r="G378" s="182">
        <v>0</v>
      </c>
      <c r="H378" s="182">
        <f>SUM(G378)*C378</f>
        <v>0</v>
      </c>
      <c r="I378" s="182">
        <f>SUM(H378)*1.23</f>
        <v>0</v>
      </c>
    </row>
    <row r="379" spans="1:9" s="167" customFormat="1" ht="15.6" x14ac:dyDescent="0.3">
      <c r="A379" s="165"/>
      <c r="B379" s="168" t="s">
        <v>218</v>
      </c>
      <c r="C379" s="185"/>
      <c r="D379" s="185"/>
      <c r="E379" s="185"/>
      <c r="F379" s="185"/>
      <c r="G379" s="182"/>
      <c r="H379" s="182"/>
      <c r="I379" s="182"/>
    </row>
    <row r="380" spans="1:9" s="167" customFormat="1" ht="15.6" x14ac:dyDescent="0.3">
      <c r="A380" s="165"/>
      <c r="B380" s="168" t="s">
        <v>219</v>
      </c>
      <c r="C380" s="185"/>
      <c r="D380" s="185"/>
      <c r="E380" s="185"/>
      <c r="F380" s="185"/>
      <c r="G380" s="182"/>
      <c r="H380" s="182"/>
      <c r="I380" s="182"/>
    </row>
    <row r="381" spans="1:9" s="167" customFormat="1" ht="15.6" x14ac:dyDescent="0.3">
      <c r="A381" s="165"/>
      <c r="B381" s="90" t="s">
        <v>220</v>
      </c>
      <c r="C381" s="90"/>
      <c r="D381" s="86" t="s">
        <v>221</v>
      </c>
      <c r="E381" s="86" t="s">
        <v>458</v>
      </c>
      <c r="F381" s="186"/>
      <c r="G381" s="182"/>
      <c r="H381" s="182"/>
      <c r="I381" s="182"/>
    </row>
    <row r="382" spans="1:9" s="167" customFormat="1" ht="15.6" x14ac:dyDescent="0.3">
      <c r="A382" s="165"/>
      <c r="B382" s="90" t="s">
        <v>418</v>
      </c>
      <c r="C382" s="90"/>
      <c r="D382" s="86" t="s">
        <v>226</v>
      </c>
      <c r="E382" s="86" t="s">
        <v>227</v>
      </c>
      <c r="F382" s="186"/>
      <c r="G382" s="182"/>
      <c r="H382" s="182"/>
      <c r="I382" s="182"/>
    </row>
    <row r="383" spans="1:9" s="167" customFormat="1" ht="15.6" x14ac:dyDescent="0.3">
      <c r="A383" s="165"/>
      <c r="B383" s="90" t="s">
        <v>419</v>
      </c>
      <c r="C383" s="90"/>
      <c r="D383" s="86" t="s">
        <v>226</v>
      </c>
      <c r="E383" s="86" t="s">
        <v>227</v>
      </c>
      <c r="F383" s="186"/>
      <c r="G383" s="182"/>
      <c r="H383" s="182"/>
      <c r="I383" s="182"/>
    </row>
    <row r="384" spans="1:9" s="167" customFormat="1" ht="15.6" x14ac:dyDescent="0.3">
      <c r="A384" s="165"/>
      <c r="B384" s="90" t="s">
        <v>420</v>
      </c>
      <c r="C384" s="90"/>
      <c r="D384" s="86" t="s">
        <v>226</v>
      </c>
      <c r="E384" s="86" t="s">
        <v>227</v>
      </c>
      <c r="F384" s="186"/>
      <c r="G384" s="182"/>
      <c r="H384" s="182"/>
      <c r="I384" s="182"/>
    </row>
    <row r="385" spans="1:9" s="167" customFormat="1" ht="15.6" x14ac:dyDescent="0.3">
      <c r="A385" s="165"/>
      <c r="B385" s="90" t="s">
        <v>421</v>
      </c>
      <c r="C385" s="90"/>
      <c r="D385" s="86" t="s">
        <v>226</v>
      </c>
      <c r="E385" s="86" t="s">
        <v>227</v>
      </c>
      <c r="F385" s="186"/>
      <c r="G385" s="182"/>
      <c r="H385" s="182"/>
      <c r="I385" s="182"/>
    </row>
    <row r="386" spans="1:9" s="167" customFormat="1" ht="15.6" x14ac:dyDescent="0.3">
      <c r="A386" s="165" t="s">
        <v>156</v>
      </c>
      <c r="B386" s="169" t="s">
        <v>147</v>
      </c>
      <c r="C386" s="194">
        <v>1</v>
      </c>
      <c r="D386" s="86" t="s">
        <v>226</v>
      </c>
      <c r="E386" s="86" t="s">
        <v>227</v>
      </c>
      <c r="F386" s="186"/>
      <c r="G386" s="182"/>
      <c r="H386" s="182"/>
      <c r="I386" s="182"/>
    </row>
    <row r="387" spans="1:9" s="167" customFormat="1" ht="15.6" x14ac:dyDescent="0.3">
      <c r="A387" s="165" t="s">
        <v>157</v>
      </c>
      <c r="B387" s="172" t="s">
        <v>158</v>
      </c>
      <c r="C387" s="194">
        <v>1</v>
      </c>
      <c r="D387" s="194"/>
      <c r="E387" s="194"/>
      <c r="F387" s="185"/>
      <c r="G387" s="182">
        <v>0</v>
      </c>
      <c r="H387" s="182">
        <f>SUM(G387)*C387</f>
        <v>0</v>
      </c>
      <c r="I387" s="182">
        <f>SUM(H387)*1.23</f>
        <v>0</v>
      </c>
    </row>
    <row r="388" spans="1:9" s="167" customFormat="1" ht="15.6" x14ac:dyDescent="0.3">
      <c r="A388" s="165"/>
      <c r="B388" s="168" t="s">
        <v>218</v>
      </c>
      <c r="C388" s="185"/>
      <c r="D388" s="185"/>
      <c r="E388" s="185"/>
      <c r="F388" s="186"/>
      <c r="G388" s="182"/>
      <c r="H388" s="182"/>
      <c r="I388" s="182"/>
    </row>
    <row r="389" spans="1:9" s="167" customFormat="1" ht="15.6" x14ac:dyDescent="0.3">
      <c r="A389" s="165"/>
      <c r="B389" s="168" t="s">
        <v>219</v>
      </c>
      <c r="C389" s="185"/>
      <c r="D389" s="185"/>
      <c r="E389" s="185"/>
      <c r="F389" s="186"/>
      <c r="G389" s="182"/>
      <c r="H389" s="182"/>
      <c r="I389" s="182"/>
    </row>
    <row r="390" spans="1:9" s="167" customFormat="1" ht="15.6" x14ac:dyDescent="0.3">
      <c r="A390" s="165"/>
      <c r="B390" s="87" t="s">
        <v>271</v>
      </c>
      <c r="C390" s="86"/>
      <c r="D390" s="86" t="s">
        <v>221</v>
      </c>
      <c r="E390" s="86"/>
      <c r="F390" s="186"/>
      <c r="G390" s="182"/>
      <c r="H390" s="182"/>
      <c r="I390" s="182"/>
    </row>
    <row r="391" spans="1:9" s="167" customFormat="1" ht="15.6" x14ac:dyDescent="0.3">
      <c r="A391" s="165"/>
      <c r="B391" s="87" t="s">
        <v>272</v>
      </c>
      <c r="C391" s="86"/>
      <c r="D391" s="86" t="s">
        <v>226</v>
      </c>
      <c r="E391" s="86" t="s">
        <v>227</v>
      </c>
      <c r="F391" s="186"/>
      <c r="G391" s="182"/>
      <c r="H391" s="182"/>
      <c r="I391" s="182"/>
    </row>
    <row r="392" spans="1:9" s="167" customFormat="1" ht="15.6" x14ac:dyDescent="0.3">
      <c r="A392" s="165"/>
      <c r="B392" s="87" t="s">
        <v>491</v>
      </c>
      <c r="C392" s="86"/>
      <c r="D392" s="86" t="s">
        <v>226</v>
      </c>
      <c r="E392" s="86" t="s">
        <v>227</v>
      </c>
      <c r="F392" s="186"/>
      <c r="G392" s="182"/>
      <c r="H392" s="182"/>
      <c r="I392" s="182"/>
    </row>
    <row r="393" spans="1:9" s="167" customFormat="1" ht="15.6" x14ac:dyDescent="0.3">
      <c r="A393" s="165"/>
      <c r="B393" s="87" t="s">
        <v>274</v>
      </c>
      <c r="C393" s="86"/>
      <c r="D393" s="86" t="s">
        <v>275</v>
      </c>
      <c r="E393" s="86" t="s">
        <v>492</v>
      </c>
      <c r="F393" s="186"/>
      <c r="G393" s="182"/>
      <c r="H393" s="182"/>
      <c r="I393" s="182"/>
    </row>
    <row r="394" spans="1:9" s="167" customFormat="1" ht="15.6" x14ac:dyDescent="0.3">
      <c r="A394" s="165"/>
      <c r="B394" s="87" t="s">
        <v>493</v>
      </c>
      <c r="C394" s="86"/>
      <c r="D394" s="86" t="s">
        <v>278</v>
      </c>
      <c r="E394" s="86" t="s">
        <v>494</v>
      </c>
      <c r="F394" s="186"/>
      <c r="G394" s="182"/>
      <c r="H394" s="182"/>
      <c r="I394" s="182"/>
    </row>
    <row r="395" spans="1:9" s="167" customFormat="1" ht="15.6" x14ac:dyDescent="0.3">
      <c r="A395" s="165"/>
      <c r="B395" s="87" t="s">
        <v>495</v>
      </c>
      <c r="C395" s="86"/>
      <c r="D395" s="86" t="s">
        <v>281</v>
      </c>
      <c r="E395" s="86" t="s">
        <v>496</v>
      </c>
      <c r="F395" s="186"/>
      <c r="G395" s="182"/>
      <c r="H395" s="182"/>
      <c r="I395" s="182"/>
    </row>
    <row r="396" spans="1:9" s="167" customFormat="1" ht="15.6" x14ac:dyDescent="0.3">
      <c r="A396" s="165"/>
      <c r="B396" s="87" t="s">
        <v>497</v>
      </c>
      <c r="C396" s="86"/>
      <c r="D396" s="86" t="s">
        <v>226</v>
      </c>
      <c r="E396" s="86" t="s">
        <v>227</v>
      </c>
      <c r="F396" s="186"/>
      <c r="G396" s="182"/>
      <c r="H396" s="182"/>
      <c r="I396" s="182"/>
    </row>
    <row r="397" spans="1:9" s="167" customFormat="1" ht="15.6" x14ac:dyDescent="0.3">
      <c r="A397" s="165"/>
      <c r="B397" s="87" t="s">
        <v>498</v>
      </c>
      <c r="C397" s="86"/>
      <c r="D397" s="86" t="s">
        <v>226</v>
      </c>
      <c r="E397" s="86" t="s">
        <v>227</v>
      </c>
      <c r="F397" s="186"/>
      <c r="G397" s="182"/>
      <c r="H397" s="182"/>
      <c r="I397" s="182"/>
    </row>
    <row r="398" spans="1:9" s="167" customFormat="1" ht="15.6" x14ac:dyDescent="0.3">
      <c r="A398" s="165" t="s">
        <v>159</v>
      </c>
      <c r="B398" s="172" t="s">
        <v>160</v>
      </c>
      <c r="C398" s="194">
        <v>1</v>
      </c>
      <c r="D398" s="194"/>
      <c r="E398" s="194"/>
      <c r="F398" s="185"/>
      <c r="G398" s="182">
        <v>0</v>
      </c>
      <c r="H398" s="182">
        <f>SUM(G398)*C398</f>
        <v>0</v>
      </c>
      <c r="I398" s="182">
        <f>SUM(H398)*1.23</f>
        <v>0</v>
      </c>
    </row>
    <row r="399" spans="1:9" s="167" customFormat="1" ht="15.6" x14ac:dyDescent="0.3">
      <c r="A399" s="165"/>
      <c r="B399" s="168" t="s">
        <v>218</v>
      </c>
      <c r="C399" s="185"/>
      <c r="D399" s="185"/>
      <c r="E399" s="185"/>
      <c r="F399" s="186"/>
      <c r="G399" s="182"/>
      <c r="H399" s="182"/>
      <c r="I399" s="182"/>
    </row>
    <row r="400" spans="1:9" s="167" customFormat="1" ht="15.6" x14ac:dyDescent="0.3">
      <c r="A400" s="165"/>
      <c r="B400" s="168" t="s">
        <v>219</v>
      </c>
      <c r="C400" s="185"/>
      <c r="D400" s="185"/>
      <c r="E400" s="185"/>
      <c r="F400" s="186"/>
      <c r="G400" s="182"/>
      <c r="H400" s="182"/>
      <c r="I400" s="182"/>
    </row>
    <row r="401" spans="1:9" s="167" customFormat="1" ht="15.6" x14ac:dyDescent="0.3">
      <c r="A401" s="165"/>
      <c r="B401" s="87" t="s">
        <v>271</v>
      </c>
      <c r="C401" s="90"/>
      <c r="D401" s="86" t="s">
        <v>221</v>
      </c>
      <c r="E401" s="86"/>
      <c r="F401" s="186"/>
      <c r="G401" s="182"/>
      <c r="H401" s="182"/>
      <c r="I401" s="182"/>
    </row>
    <row r="402" spans="1:9" s="167" customFormat="1" ht="15.6" x14ac:dyDescent="0.3">
      <c r="A402" s="165"/>
      <c r="B402" s="87" t="s">
        <v>272</v>
      </c>
      <c r="C402" s="90"/>
      <c r="D402" s="86" t="s">
        <v>226</v>
      </c>
      <c r="E402" s="86" t="s">
        <v>227</v>
      </c>
      <c r="F402" s="186"/>
      <c r="G402" s="182"/>
      <c r="H402" s="182"/>
      <c r="I402" s="182"/>
    </row>
    <row r="403" spans="1:9" s="167" customFormat="1" ht="15.6" x14ac:dyDescent="0.3">
      <c r="A403" s="165"/>
      <c r="B403" s="87" t="s">
        <v>491</v>
      </c>
      <c r="C403" s="90"/>
      <c r="D403" s="86" t="s">
        <v>226</v>
      </c>
      <c r="E403" s="86" t="s">
        <v>227</v>
      </c>
      <c r="F403" s="186"/>
      <c r="G403" s="182"/>
      <c r="H403" s="182"/>
      <c r="I403" s="182"/>
    </row>
    <row r="404" spans="1:9" s="167" customFormat="1" ht="15.6" x14ac:dyDescent="0.3">
      <c r="A404" s="165"/>
      <c r="B404" s="87" t="s">
        <v>274</v>
      </c>
      <c r="C404" s="90"/>
      <c r="D404" s="86" t="s">
        <v>275</v>
      </c>
      <c r="E404" s="86" t="s">
        <v>492</v>
      </c>
      <c r="F404" s="186"/>
      <c r="G404" s="182"/>
      <c r="H404" s="182"/>
      <c r="I404" s="182"/>
    </row>
    <row r="405" spans="1:9" s="167" customFormat="1" ht="15.6" x14ac:dyDescent="0.3">
      <c r="A405" s="165"/>
      <c r="B405" s="87" t="s">
        <v>493</v>
      </c>
      <c r="C405" s="90"/>
      <c r="D405" s="86" t="s">
        <v>278</v>
      </c>
      <c r="E405" s="86" t="s">
        <v>499</v>
      </c>
      <c r="F405" s="186"/>
      <c r="G405" s="182"/>
      <c r="H405" s="182"/>
      <c r="I405" s="182"/>
    </row>
    <row r="406" spans="1:9" s="167" customFormat="1" ht="15.6" x14ac:dyDescent="0.3">
      <c r="A406" s="165"/>
      <c r="B406" s="87" t="s">
        <v>495</v>
      </c>
      <c r="C406" s="87"/>
      <c r="D406" s="86" t="s">
        <v>281</v>
      </c>
      <c r="E406" s="86" t="s">
        <v>500</v>
      </c>
      <c r="F406" s="186"/>
      <c r="G406" s="182"/>
      <c r="H406" s="182"/>
      <c r="I406" s="182"/>
    </row>
    <row r="407" spans="1:9" s="167" customFormat="1" ht="15.6" x14ac:dyDescent="0.3">
      <c r="A407" s="165"/>
      <c r="B407" s="87" t="s">
        <v>497</v>
      </c>
      <c r="C407" s="87"/>
      <c r="D407" s="86" t="s">
        <v>226</v>
      </c>
      <c r="E407" s="86" t="s">
        <v>227</v>
      </c>
      <c r="F407" s="186"/>
      <c r="G407" s="182"/>
      <c r="H407" s="182"/>
      <c r="I407" s="182"/>
    </row>
    <row r="408" spans="1:9" s="167" customFormat="1" ht="15.6" x14ac:dyDescent="0.3">
      <c r="A408" s="165"/>
      <c r="B408" s="87" t="s">
        <v>498</v>
      </c>
      <c r="C408" s="87"/>
      <c r="D408" s="86" t="s">
        <v>226</v>
      </c>
      <c r="E408" s="86" t="s">
        <v>227</v>
      </c>
      <c r="F408" s="186"/>
      <c r="G408" s="182"/>
      <c r="H408" s="182"/>
      <c r="I408" s="182"/>
    </row>
    <row r="409" spans="1:9" s="167" customFormat="1" ht="15.6" x14ac:dyDescent="0.3">
      <c r="A409" s="165" t="s">
        <v>161</v>
      </c>
      <c r="B409" s="172" t="s">
        <v>162</v>
      </c>
      <c r="C409" s="194">
        <v>1</v>
      </c>
      <c r="D409" s="194"/>
      <c r="E409" s="194"/>
      <c r="F409" s="185"/>
      <c r="G409" s="182">
        <v>0</v>
      </c>
      <c r="H409" s="182">
        <f>SUM(G409)*C409</f>
        <v>0</v>
      </c>
      <c r="I409" s="182">
        <f>SUM(H409)*1.23</f>
        <v>0</v>
      </c>
    </row>
    <row r="410" spans="1:9" s="167" customFormat="1" ht="15.6" x14ac:dyDescent="0.3">
      <c r="A410" s="165"/>
      <c r="B410" s="168" t="s">
        <v>218</v>
      </c>
      <c r="C410" s="185"/>
      <c r="D410" s="185"/>
      <c r="E410" s="185"/>
      <c r="F410" s="185"/>
      <c r="G410" s="182"/>
      <c r="H410" s="182"/>
      <c r="I410" s="182"/>
    </row>
    <row r="411" spans="1:9" s="167" customFormat="1" ht="15.6" x14ac:dyDescent="0.3">
      <c r="A411" s="165"/>
      <c r="B411" s="168" t="s">
        <v>219</v>
      </c>
      <c r="C411" s="185"/>
      <c r="D411" s="185"/>
      <c r="E411" s="185"/>
      <c r="F411" s="185"/>
      <c r="G411" s="182"/>
      <c r="H411" s="182"/>
      <c r="I411" s="182"/>
    </row>
    <row r="412" spans="1:9" s="167" customFormat="1" ht="31.2" x14ac:dyDescent="0.3">
      <c r="A412" s="165"/>
      <c r="B412" s="90" t="s">
        <v>220</v>
      </c>
      <c r="C412" s="90"/>
      <c r="D412" s="86" t="s">
        <v>221</v>
      </c>
      <c r="E412" s="86" t="s">
        <v>501</v>
      </c>
      <c r="F412" s="186"/>
      <c r="G412" s="182"/>
      <c r="H412" s="182"/>
      <c r="I412" s="182"/>
    </row>
    <row r="413" spans="1:9" s="167" customFormat="1" ht="15.6" x14ac:dyDescent="0.3">
      <c r="A413" s="165"/>
      <c r="B413" s="90" t="s">
        <v>502</v>
      </c>
      <c r="C413" s="90"/>
      <c r="D413" s="86" t="s">
        <v>226</v>
      </c>
      <c r="E413" s="86" t="s">
        <v>227</v>
      </c>
      <c r="F413" s="186"/>
      <c r="G413" s="182"/>
      <c r="H413" s="182"/>
      <c r="I413" s="182"/>
    </row>
    <row r="414" spans="1:9" s="167" customFormat="1" ht="15.6" x14ac:dyDescent="0.3">
      <c r="A414" s="165"/>
      <c r="B414" s="90" t="s">
        <v>503</v>
      </c>
      <c r="C414" s="90"/>
      <c r="D414" s="86" t="s">
        <v>226</v>
      </c>
      <c r="E414" s="86" t="s">
        <v>227</v>
      </c>
      <c r="F414" s="186"/>
      <c r="G414" s="182"/>
      <c r="H414" s="182"/>
      <c r="I414" s="182"/>
    </row>
    <row r="415" spans="1:9" s="167" customFormat="1" ht="15.6" x14ac:dyDescent="0.3">
      <c r="A415" s="165"/>
      <c r="B415" s="90" t="s">
        <v>360</v>
      </c>
      <c r="C415" s="90"/>
      <c r="D415" s="86" t="s">
        <v>226</v>
      </c>
      <c r="E415" s="86" t="s">
        <v>227</v>
      </c>
      <c r="F415" s="186"/>
      <c r="G415" s="182"/>
      <c r="H415" s="182"/>
      <c r="I415" s="182"/>
    </row>
    <row r="416" spans="1:9" s="167" customFormat="1" ht="15.6" x14ac:dyDescent="0.3">
      <c r="A416" s="165"/>
      <c r="B416" s="90" t="s">
        <v>504</v>
      </c>
      <c r="C416" s="90"/>
      <c r="D416" s="86" t="s">
        <v>226</v>
      </c>
      <c r="E416" s="86" t="s">
        <v>227</v>
      </c>
      <c r="F416" s="186"/>
      <c r="G416" s="182"/>
      <c r="H416" s="182"/>
      <c r="I416" s="182"/>
    </row>
    <row r="417" spans="1:9" s="167" customFormat="1" ht="15.6" x14ac:dyDescent="0.3">
      <c r="A417" s="165"/>
      <c r="B417" s="90" t="s">
        <v>505</v>
      </c>
      <c r="C417" s="90"/>
      <c r="D417" s="86" t="s">
        <v>226</v>
      </c>
      <c r="E417" s="86" t="s">
        <v>227</v>
      </c>
      <c r="F417" s="186"/>
      <c r="G417" s="182"/>
      <c r="H417" s="182"/>
      <c r="I417" s="182"/>
    </row>
    <row r="418" spans="1:9" s="167" customFormat="1" ht="15.6" x14ac:dyDescent="0.3">
      <c r="A418" s="165"/>
      <c r="B418" s="90" t="s">
        <v>506</v>
      </c>
      <c r="C418" s="90"/>
      <c r="D418" s="86" t="s">
        <v>226</v>
      </c>
      <c r="E418" s="86" t="s">
        <v>227</v>
      </c>
      <c r="F418" s="186"/>
      <c r="G418" s="182"/>
      <c r="H418" s="182"/>
      <c r="I418" s="182"/>
    </row>
    <row r="419" spans="1:9" s="167" customFormat="1" ht="15.6" x14ac:dyDescent="0.3">
      <c r="A419" s="165"/>
      <c r="B419" s="90" t="s">
        <v>507</v>
      </c>
      <c r="C419" s="90"/>
      <c r="D419" s="86" t="s">
        <v>412</v>
      </c>
      <c r="E419" s="86" t="s">
        <v>508</v>
      </c>
      <c r="F419" s="186"/>
      <c r="G419" s="182"/>
      <c r="H419" s="182"/>
      <c r="I419" s="182"/>
    </row>
    <row r="420" spans="1:9" s="167" customFormat="1" ht="15.6" x14ac:dyDescent="0.3">
      <c r="A420" s="165" t="s">
        <v>163</v>
      </c>
      <c r="B420" s="172" t="s">
        <v>164</v>
      </c>
      <c r="C420" s="194">
        <v>1</v>
      </c>
      <c r="D420" s="194"/>
      <c r="E420" s="194"/>
      <c r="F420" s="185"/>
      <c r="G420" s="182">
        <v>0</v>
      </c>
      <c r="H420" s="182">
        <f>SUM(G420)*C420</f>
        <v>0</v>
      </c>
      <c r="I420" s="182">
        <f>SUM(H420)*1.23</f>
        <v>0</v>
      </c>
    </row>
    <row r="421" spans="1:9" s="167" customFormat="1" ht="15.6" x14ac:dyDescent="0.3">
      <c r="A421" s="165"/>
      <c r="B421" s="168" t="s">
        <v>218</v>
      </c>
      <c r="C421" s="185"/>
      <c r="D421" s="185"/>
      <c r="E421" s="185"/>
      <c r="F421" s="185"/>
      <c r="G421" s="182"/>
      <c r="H421" s="182"/>
      <c r="I421" s="182"/>
    </row>
    <row r="422" spans="1:9" s="167" customFormat="1" ht="15.6" x14ac:dyDescent="0.3">
      <c r="A422" s="165"/>
      <c r="B422" s="168" t="s">
        <v>219</v>
      </c>
      <c r="C422" s="185"/>
      <c r="D422" s="185"/>
      <c r="E422" s="185"/>
      <c r="F422" s="185"/>
      <c r="G422" s="182"/>
      <c r="H422" s="182"/>
      <c r="I422" s="182"/>
    </row>
    <row r="423" spans="1:9" s="167" customFormat="1" ht="31.2" x14ac:dyDescent="0.3">
      <c r="A423" s="165"/>
      <c r="B423" s="90" t="s">
        <v>220</v>
      </c>
      <c r="C423" s="90"/>
      <c r="D423" s="86" t="s">
        <v>221</v>
      </c>
      <c r="E423" s="86" t="s">
        <v>509</v>
      </c>
      <c r="F423" s="186"/>
      <c r="G423" s="182"/>
      <c r="H423" s="182"/>
      <c r="I423" s="182"/>
    </row>
    <row r="424" spans="1:9" s="167" customFormat="1" ht="15.6" x14ac:dyDescent="0.3">
      <c r="A424" s="165"/>
      <c r="B424" s="90" t="s">
        <v>502</v>
      </c>
      <c r="C424" s="90"/>
      <c r="D424" s="86" t="s">
        <v>226</v>
      </c>
      <c r="E424" s="86" t="s">
        <v>227</v>
      </c>
      <c r="F424" s="186"/>
      <c r="G424" s="182"/>
      <c r="H424" s="182"/>
      <c r="I424" s="182"/>
    </row>
    <row r="425" spans="1:9" s="167" customFormat="1" ht="15.6" x14ac:dyDescent="0.3">
      <c r="A425" s="165"/>
      <c r="B425" s="90" t="s">
        <v>503</v>
      </c>
      <c r="C425" s="90"/>
      <c r="D425" s="86" t="s">
        <v>226</v>
      </c>
      <c r="E425" s="86" t="s">
        <v>227</v>
      </c>
      <c r="F425" s="186"/>
      <c r="G425" s="182"/>
      <c r="H425" s="182"/>
      <c r="I425" s="182"/>
    </row>
    <row r="426" spans="1:9" s="167" customFormat="1" ht="15.6" x14ac:dyDescent="0.3">
      <c r="A426" s="165"/>
      <c r="B426" s="90" t="s">
        <v>360</v>
      </c>
      <c r="C426" s="90"/>
      <c r="D426" s="86" t="s">
        <v>226</v>
      </c>
      <c r="E426" s="86" t="s">
        <v>227</v>
      </c>
      <c r="F426" s="186"/>
      <c r="G426" s="182"/>
      <c r="H426" s="182"/>
      <c r="I426" s="182"/>
    </row>
    <row r="427" spans="1:9" s="167" customFormat="1" ht="15.6" x14ac:dyDescent="0.3">
      <c r="A427" s="165"/>
      <c r="B427" s="90" t="s">
        <v>504</v>
      </c>
      <c r="C427" s="90"/>
      <c r="D427" s="86" t="s">
        <v>226</v>
      </c>
      <c r="E427" s="86" t="s">
        <v>227</v>
      </c>
      <c r="F427" s="186"/>
      <c r="G427" s="182"/>
      <c r="H427" s="182"/>
      <c r="I427" s="182"/>
    </row>
    <row r="428" spans="1:9" s="167" customFormat="1" ht="15.6" x14ac:dyDescent="0.3">
      <c r="A428" s="165"/>
      <c r="B428" s="90" t="s">
        <v>505</v>
      </c>
      <c r="C428" s="90"/>
      <c r="D428" s="86" t="s">
        <v>226</v>
      </c>
      <c r="E428" s="86" t="s">
        <v>227</v>
      </c>
      <c r="F428" s="186"/>
      <c r="G428" s="182"/>
      <c r="H428" s="182"/>
      <c r="I428" s="182"/>
    </row>
    <row r="429" spans="1:9" s="167" customFormat="1" ht="15.6" x14ac:dyDescent="0.3">
      <c r="A429" s="165"/>
      <c r="B429" s="90" t="s">
        <v>506</v>
      </c>
      <c r="C429" s="90"/>
      <c r="D429" s="86" t="s">
        <v>226</v>
      </c>
      <c r="E429" s="86" t="s">
        <v>227</v>
      </c>
      <c r="F429" s="186"/>
      <c r="G429" s="182"/>
      <c r="H429" s="182"/>
      <c r="I429" s="182"/>
    </row>
    <row r="430" spans="1:9" s="167" customFormat="1" ht="15.6" x14ac:dyDescent="0.3">
      <c r="A430" s="165"/>
      <c r="B430" s="90" t="s">
        <v>507</v>
      </c>
      <c r="C430" s="90"/>
      <c r="D430" s="86" t="s">
        <v>412</v>
      </c>
      <c r="E430" s="86" t="s">
        <v>236</v>
      </c>
      <c r="F430" s="186"/>
      <c r="G430" s="182"/>
      <c r="H430" s="182"/>
      <c r="I430" s="182"/>
    </row>
    <row r="431" spans="1:9" s="167" customFormat="1" ht="15.6" x14ac:dyDescent="0.3">
      <c r="A431" s="165" t="s">
        <v>165</v>
      </c>
      <c r="B431" s="172" t="s">
        <v>510</v>
      </c>
      <c r="C431" s="194">
        <v>1</v>
      </c>
      <c r="D431" s="194"/>
      <c r="E431" s="194"/>
      <c r="F431" s="185"/>
      <c r="G431" s="182">
        <v>0</v>
      </c>
      <c r="H431" s="182">
        <f>SUM(G431)*C431</f>
        <v>0</v>
      </c>
      <c r="I431" s="182">
        <f>SUM(H431)*1.23</f>
        <v>0</v>
      </c>
    </row>
    <row r="432" spans="1:9" s="167" customFormat="1" ht="15.6" x14ac:dyDescent="0.3">
      <c r="A432" s="165"/>
      <c r="B432" s="168" t="s">
        <v>218</v>
      </c>
      <c r="C432" s="185"/>
      <c r="D432" s="185"/>
      <c r="E432" s="185"/>
      <c r="F432" s="185"/>
      <c r="G432" s="182"/>
      <c r="H432" s="182"/>
      <c r="I432" s="182"/>
    </row>
    <row r="433" spans="1:9" s="167" customFormat="1" ht="15.6" x14ac:dyDescent="0.3">
      <c r="A433" s="165"/>
      <c r="B433" s="168" t="s">
        <v>219</v>
      </c>
      <c r="C433" s="185"/>
      <c r="D433" s="185"/>
      <c r="E433" s="185"/>
      <c r="F433" s="185"/>
      <c r="G433" s="182"/>
      <c r="H433" s="182"/>
      <c r="I433" s="182"/>
    </row>
    <row r="434" spans="1:9" s="167" customFormat="1" ht="15.6" x14ac:dyDescent="0.3">
      <c r="A434" s="165"/>
      <c r="B434" s="151" t="s">
        <v>511</v>
      </c>
      <c r="C434" s="194"/>
      <c r="D434" s="86" t="s">
        <v>226</v>
      </c>
      <c r="E434" s="86" t="s">
        <v>227</v>
      </c>
      <c r="F434" s="186"/>
      <c r="G434" s="182"/>
      <c r="H434" s="182"/>
      <c r="I434" s="182"/>
    </row>
    <row r="435" spans="1:9" s="167" customFormat="1" ht="15.6" x14ac:dyDescent="0.3">
      <c r="A435" s="165"/>
      <c r="B435" s="151" t="s">
        <v>512</v>
      </c>
      <c r="C435" s="194"/>
      <c r="D435" s="86" t="s">
        <v>226</v>
      </c>
      <c r="E435" s="86" t="s">
        <v>227</v>
      </c>
      <c r="F435" s="186"/>
      <c r="G435" s="182"/>
      <c r="H435" s="182"/>
      <c r="I435" s="182"/>
    </row>
    <row r="436" spans="1:9" s="167" customFormat="1" ht="15.6" x14ac:dyDescent="0.3">
      <c r="A436" s="165"/>
      <c r="B436" s="151" t="s">
        <v>513</v>
      </c>
      <c r="C436" s="194"/>
      <c r="D436" s="86" t="s">
        <v>514</v>
      </c>
      <c r="E436" s="86" t="s">
        <v>227</v>
      </c>
      <c r="F436" s="186"/>
      <c r="G436" s="182"/>
      <c r="H436" s="182"/>
      <c r="I436" s="182"/>
    </row>
    <row r="437" spans="1:9" s="167" customFormat="1" ht="15.6" x14ac:dyDescent="0.3">
      <c r="A437" s="165"/>
      <c r="B437" s="151" t="s">
        <v>515</v>
      </c>
      <c r="C437" s="194"/>
      <c r="D437" s="86" t="s">
        <v>226</v>
      </c>
      <c r="E437" s="86" t="s">
        <v>227</v>
      </c>
      <c r="F437" s="186"/>
      <c r="G437" s="182"/>
      <c r="H437" s="182"/>
      <c r="I437" s="182"/>
    </row>
    <row r="438" spans="1:9" s="167" customFormat="1" ht="15.6" x14ac:dyDescent="0.3">
      <c r="A438" s="165" t="s">
        <v>166</v>
      </c>
      <c r="B438" s="172" t="s">
        <v>516</v>
      </c>
      <c r="C438" s="194">
        <v>1</v>
      </c>
      <c r="D438" s="194"/>
      <c r="E438" s="194"/>
      <c r="F438" s="185"/>
      <c r="G438" s="182">
        <v>0</v>
      </c>
      <c r="H438" s="182">
        <f>SUM(G438)*C438</f>
        <v>0</v>
      </c>
      <c r="I438" s="182">
        <f>SUM(H438)*1.23</f>
        <v>0</v>
      </c>
    </row>
    <row r="439" spans="1:9" s="167" customFormat="1" ht="15.6" x14ac:dyDescent="0.3">
      <c r="A439" s="165"/>
      <c r="B439" s="168" t="s">
        <v>218</v>
      </c>
      <c r="C439" s="185"/>
      <c r="D439" s="185"/>
      <c r="E439" s="185"/>
      <c r="F439" s="185"/>
      <c r="G439" s="182"/>
      <c r="H439" s="182"/>
      <c r="I439" s="182"/>
    </row>
    <row r="440" spans="1:9" s="167" customFormat="1" ht="15.6" x14ac:dyDescent="0.3">
      <c r="A440" s="165"/>
      <c r="B440" s="168" t="s">
        <v>219</v>
      </c>
      <c r="C440" s="185"/>
      <c r="D440" s="185"/>
      <c r="E440" s="185"/>
      <c r="F440" s="185"/>
      <c r="G440" s="182"/>
      <c r="H440" s="182"/>
      <c r="I440" s="182"/>
    </row>
    <row r="441" spans="1:9" s="167" customFormat="1" ht="31.2" x14ac:dyDescent="0.3">
      <c r="A441" s="165"/>
      <c r="B441" s="87" t="s">
        <v>220</v>
      </c>
      <c r="C441" s="87"/>
      <c r="D441" s="86" t="s">
        <v>221</v>
      </c>
      <c r="E441" s="88" t="s">
        <v>517</v>
      </c>
      <c r="F441" s="186"/>
      <c r="G441" s="182"/>
      <c r="H441" s="182"/>
      <c r="I441" s="182"/>
    </row>
    <row r="442" spans="1:9" s="167" customFormat="1" ht="15.6" x14ac:dyDescent="0.3">
      <c r="A442" s="165"/>
      <c r="B442" s="90" t="s">
        <v>418</v>
      </c>
      <c r="C442" s="90"/>
      <c r="D442" s="86" t="s">
        <v>226</v>
      </c>
      <c r="E442" s="88" t="s">
        <v>227</v>
      </c>
      <c r="F442" s="186"/>
      <c r="G442" s="182"/>
      <c r="H442" s="182"/>
      <c r="I442" s="182"/>
    </row>
    <row r="443" spans="1:9" s="167" customFormat="1" ht="15.6" x14ac:dyDescent="0.3">
      <c r="A443" s="165"/>
      <c r="B443" s="87" t="s">
        <v>518</v>
      </c>
      <c r="C443" s="87"/>
      <c r="D443" s="86" t="s">
        <v>226</v>
      </c>
      <c r="E443" s="88" t="s">
        <v>227</v>
      </c>
      <c r="F443" s="186"/>
      <c r="G443" s="182"/>
      <c r="H443" s="182"/>
      <c r="I443" s="182"/>
    </row>
    <row r="444" spans="1:9" s="167" customFormat="1" ht="15.6" x14ac:dyDescent="0.3">
      <c r="A444" s="165"/>
      <c r="B444" s="87" t="s">
        <v>519</v>
      </c>
      <c r="C444" s="87"/>
      <c r="D444" s="86" t="s">
        <v>221</v>
      </c>
      <c r="E444" s="88" t="s">
        <v>520</v>
      </c>
      <c r="F444" s="186"/>
      <c r="G444" s="182"/>
      <c r="H444" s="182"/>
      <c r="I444" s="182"/>
    </row>
    <row r="445" spans="1:9" s="167" customFormat="1" ht="15.6" x14ac:dyDescent="0.3">
      <c r="A445" s="165"/>
      <c r="B445" s="87" t="s">
        <v>521</v>
      </c>
      <c r="C445" s="87"/>
      <c r="D445" s="86" t="s">
        <v>226</v>
      </c>
      <c r="E445" s="88" t="s">
        <v>227</v>
      </c>
      <c r="F445" s="186"/>
      <c r="G445" s="182"/>
      <c r="H445" s="182"/>
      <c r="I445" s="182"/>
    </row>
    <row r="446" spans="1:9" s="167" customFormat="1" ht="15.6" x14ac:dyDescent="0.3">
      <c r="A446" s="165"/>
      <c r="B446" s="87" t="s">
        <v>522</v>
      </c>
      <c r="C446" s="87"/>
      <c r="D446" s="86" t="s">
        <v>226</v>
      </c>
      <c r="E446" s="86" t="s">
        <v>227</v>
      </c>
      <c r="F446" s="186"/>
      <c r="G446" s="182"/>
      <c r="H446" s="182"/>
      <c r="I446" s="182"/>
    </row>
    <row r="447" spans="1:9" s="167" customFormat="1" ht="15.6" x14ac:dyDescent="0.3">
      <c r="A447" s="165"/>
      <c r="B447" s="87" t="s">
        <v>523</v>
      </c>
      <c r="C447" s="87"/>
      <c r="D447" s="86" t="s">
        <v>226</v>
      </c>
      <c r="E447" s="86" t="s">
        <v>227</v>
      </c>
      <c r="F447" s="186"/>
      <c r="G447" s="182"/>
      <c r="H447" s="182"/>
      <c r="I447" s="182"/>
    </row>
    <row r="448" spans="1:9" s="167" customFormat="1" ht="15.6" x14ac:dyDescent="0.3">
      <c r="A448" s="165" t="s">
        <v>167</v>
      </c>
      <c r="B448" s="172" t="s">
        <v>524</v>
      </c>
      <c r="C448" s="194">
        <v>1</v>
      </c>
      <c r="D448" s="194"/>
      <c r="E448" s="194"/>
      <c r="F448" s="185"/>
      <c r="G448" s="182">
        <v>0</v>
      </c>
      <c r="H448" s="182">
        <f>SUM(G448)*C448</f>
        <v>0</v>
      </c>
      <c r="I448" s="182">
        <f>SUM(H448)*1.23</f>
        <v>0</v>
      </c>
    </row>
    <row r="449" spans="1:9" s="167" customFormat="1" ht="15.6" x14ac:dyDescent="0.3">
      <c r="A449" s="165"/>
      <c r="B449" s="168" t="s">
        <v>218</v>
      </c>
      <c r="C449" s="185"/>
      <c r="D449" s="185"/>
      <c r="E449" s="185"/>
      <c r="F449" s="185"/>
      <c r="G449" s="182"/>
      <c r="H449" s="182"/>
      <c r="I449" s="182"/>
    </row>
    <row r="450" spans="1:9" s="167" customFormat="1" ht="15.6" x14ac:dyDescent="0.3">
      <c r="A450" s="165"/>
      <c r="B450" s="168" t="s">
        <v>219</v>
      </c>
      <c r="C450" s="185"/>
      <c r="D450" s="185"/>
      <c r="E450" s="185"/>
      <c r="F450" s="185"/>
      <c r="G450" s="182"/>
      <c r="H450" s="182"/>
      <c r="I450" s="182"/>
    </row>
    <row r="451" spans="1:9" s="167" customFormat="1" ht="15.6" x14ac:dyDescent="0.3">
      <c r="A451" s="165"/>
      <c r="B451" s="90" t="s">
        <v>220</v>
      </c>
      <c r="C451" s="90"/>
      <c r="D451" s="86" t="s">
        <v>221</v>
      </c>
      <c r="E451" s="86" t="s">
        <v>437</v>
      </c>
      <c r="F451" s="186"/>
      <c r="G451" s="182"/>
      <c r="H451" s="182"/>
      <c r="I451" s="182"/>
    </row>
    <row r="452" spans="1:9" s="167" customFormat="1" ht="15.6" x14ac:dyDescent="0.3">
      <c r="A452" s="165"/>
      <c r="B452" s="90" t="s">
        <v>418</v>
      </c>
      <c r="C452" s="90"/>
      <c r="D452" s="86" t="s">
        <v>226</v>
      </c>
      <c r="E452" s="86" t="s">
        <v>227</v>
      </c>
      <c r="F452" s="186"/>
      <c r="G452" s="182"/>
      <c r="H452" s="182"/>
      <c r="I452" s="182"/>
    </row>
    <row r="453" spans="1:9" s="167" customFormat="1" ht="15.6" x14ac:dyDescent="0.3">
      <c r="A453" s="165"/>
      <c r="B453" s="90" t="s">
        <v>525</v>
      </c>
      <c r="C453" s="90"/>
      <c r="D453" s="86" t="s">
        <v>226</v>
      </c>
      <c r="E453" s="86" t="s">
        <v>227</v>
      </c>
      <c r="F453" s="186"/>
      <c r="G453" s="182"/>
      <c r="H453" s="182"/>
      <c r="I453" s="182"/>
    </row>
    <row r="454" spans="1:9" s="167" customFormat="1" ht="15.6" x14ac:dyDescent="0.3">
      <c r="A454" s="165"/>
      <c r="B454" s="90" t="s">
        <v>440</v>
      </c>
      <c r="C454" s="90"/>
      <c r="D454" s="86" t="s">
        <v>226</v>
      </c>
      <c r="E454" s="86" t="s">
        <v>227</v>
      </c>
      <c r="F454" s="186"/>
      <c r="G454" s="182"/>
      <c r="H454" s="182"/>
      <c r="I454" s="182"/>
    </row>
    <row r="455" spans="1:9" s="167" customFormat="1" ht="15.6" x14ac:dyDescent="0.3">
      <c r="A455" s="165"/>
      <c r="B455" s="90" t="s">
        <v>468</v>
      </c>
      <c r="C455" s="90"/>
      <c r="D455" s="86" t="s">
        <v>226</v>
      </c>
      <c r="E455" s="86" t="s">
        <v>227</v>
      </c>
      <c r="F455" s="186"/>
      <c r="G455" s="182"/>
      <c r="H455" s="182"/>
      <c r="I455" s="182"/>
    </row>
    <row r="456" spans="1:9" s="167" customFormat="1" ht="15.6" x14ac:dyDescent="0.3">
      <c r="A456" s="165"/>
      <c r="B456" s="90" t="s">
        <v>526</v>
      </c>
      <c r="C456" s="90"/>
      <c r="D456" s="86" t="s">
        <v>221</v>
      </c>
      <c r="E456" s="86" t="s">
        <v>527</v>
      </c>
      <c r="F456" s="186"/>
      <c r="G456" s="182"/>
      <c r="H456" s="182"/>
      <c r="I456" s="182"/>
    </row>
    <row r="457" spans="1:9" s="167" customFormat="1" ht="15.6" x14ac:dyDescent="0.3">
      <c r="A457" s="165" t="s">
        <v>168</v>
      </c>
      <c r="B457" s="172" t="s">
        <v>528</v>
      </c>
      <c r="C457" s="194">
        <v>1</v>
      </c>
      <c r="D457" s="194"/>
      <c r="E457" s="194"/>
      <c r="F457" s="185"/>
      <c r="G457" s="182">
        <v>0</v>
      </c>
      <c r="H457" s="182">
        <f>SUM(G457)*C457</f>
        <v>0</v>
      </c>
      <c r="I457" s="182">
        <f>SUM(H457)*1.23</f>
        <v>0</v>
      </c>
    </row>
    <row r="458" spans="1:9" s="167" customFormat="1" ht="15.6" x14ac:dyDescent="0.3">
      <c r="A458" s="165"/>
      <c r="B458" s="168" t="s">
        <v>218</v>
      </c>
      <c r="C458" s="185"/>
      <c r="D458" s="185"/>
      <c r="E458" s="185"/>
      <c r="F458" s="185"/>
      <c r="G458" s="182"/>
      <c r="H458" s="182"/>
      <c r="I458" s="182"/>
    </row>
    <row r="459" spans="1:9" s="167" customFormat="1" ht="15.6" x14ac:dyDescent="0.3">
      <c r="A459" s="165"/>
      <c r="B459" s="168" t="s">
        <v>219</v>
      </c>
      <c r="C459" s="185"/>
      <c r="D459" s="185"/>
      <c r="E459" s="185"/>
      <c r="F459" s="185"/>
      <c r="G459" s="182"/>
      <c r="H459" s="182"/>
      <c r="I459" s="182"/>
    </row>
    <row r="460" spans="1:9" s="167" customFormat="1" ht="15.6" x14ac:dyDescent="0.3">
      <c r="A460" s="165"/>
      <c r="B460" s="90" t="s">
        <v>425</v>
      </c>
      <c r="C460" s="90"/>
      <c r="D460" s="86" t="s">
        <v>226</v>
      </c>
      <c r="E460" s="86" t="s">
        <v>227</v>
      </c>
      <c r="F460" s="186"/>
      <c r="G460" s="182"/>
      <c r="H460" s="182"/>
      <c r="I460" s="182"/>
    </row>
    <row r="461" spans="1:9" s="167" customFormat="1" ht="15.6" x14ac:dyDescent="0.3">
      <c r="A461" s="165"/>
      <c r="B461" s="90" t="s">
        <v>426</v>
      </c>
      <c r="C461" s="90"/>
      <c r="D461" s="86" t="s">
        <v>226</v>
      </c>
      <c r="E461" s="86" t="s">
        <v>227</v>
      </c>
      <c r="F461" s="186"/>
      <c r="G461" s="182"/>
      <c r="H461" s="182"/>
      <c r="I461" s="182"/>
    </row>
    <row r="462" spans="1:9" s="167" customFormat="1" ht="15.6" x14ac:dyDescent="0.3">
      <c r="A462" s="165"/>
      <c r="B462" s="90" t="s">
        <v>427</v>
      </c>
      <c r="C462" s="90"/>
      <c r="D462" s="86" t="s">
        <v>226</v>
      </c>
      <c r="E462" s="86" t="s">
        <v>227</v>
      </c>
      <c r="F462" s="186"/>
      <c r="G462" s="182"/>
      <c r="H462" s="182"/>
      <c r="I462" s="182"/>
    </row>
    <row r="463" spans="1:9" s="167" customFormat="1" ht="15.6" x14ac:dyDescent="0.3">
      <c r="A463" s="165"/>
      <c r="B463" s="87" t="s">
        <v>428</v>
      </c>
      <c r="C463" s="87"/>
      <c r="D463" s="86" t="s">
        <v>226</v>
      </c>
      <c r="E463" s="86" t="s">
        <v>227</v>
      </c>
      <c r="F463" s="186"/>
      <c r="G463" s="182"/>
      <c r="H463" s="182"/>
      <c r="I463" s="182"/>
    </row>
    <row r="464" spans="1:9" s="167" customFormat="1" ht="15.6" x14ac:dyDescent="0.3">
      <c r="A464" s="165" t="s">
        <v>169</v>
      </c>
      <c r="B464" s="169" t="s">
        <v>529</v>
      </c>
      <c r="C464" s="194">
        <v>1</v>
      </c>
      <c r="D464" s="86" t="s">
        <v>226</v>
      </c>
      <c r="E464" s="86" t="s">
        <v>227</v>
      </c>
      <c r="F464" s="186"/>
      <c r="G464" s="182"/>
      <c r="H464" s="182"/>
      <c r="I464" s="182"/>
    </row>
    <row r="465" spans="1:9" s="167" customFormat="1" ht="15.6" x14ac:dyDescent="0.3">
      <c r="A465" s="165" t="s">
        <v>170</v>
      </c>
      <c r="B465" s="172" t="s">
        <v>530</v>
      </c>
      <c r="C465" s="194">
        <v>1</v>
      </c>
      <c r="D465" s="194"/>
      <c r="E465" s="194"/>
      <c r="F465" s="185"/>
      <c r="G465" s="182">
        <v>0</v>
      </c>
      <c r="H465" s="182">
        <f>SUM(G465)*C465</f>
        <v>0</v>
      </c>
      <c r="I465" s="182">
        <f>SUM(H465)*1.23</f>
        <v>0</v>
      </c>
    </row>
    <row r="466" spans="1:9" s="167" customFormat="1" ht="15.6" x14ac:dyDescent="0.3">
      <c r="A466" s="165"/>
      <c r="B466" s="168" t="s">
        <v>218</v>
      </c>
      <c r="C466" s="185"/>
      <c r="D466" s="185"/>
      <c r="E466" s="185"/>
      <c r="F466" s="185"/>
      <c r="G466" s="182"/>
      <c r="H466" s="182"/>
      <c r="I466" s="182"/>
    </row>
    <row r="467" spans="1:9" s="167" customFormat="1" ht="15.6" x14ac:dyDescent="0.3">
      <c r="A467" s="165"/>
      <c r="B467" s="168" t="s">
        <v>219</v>
      </c>
      <c r="C467" s="185"/>
      <c r="D467" s="185"/>
      <c r="E467" s="185"/>
      <c r="F467" s="185"/>
      <c r="G467" s="182"/>
      <c r="H467" s="182"/>
      <c r="I467" s="182"/>
    </row>
    <row r="468" spans="1:9" s="167" customFormat="1" ht="15.6" x14ac:dyDescent="0.3">
      <c r="A468" s="165"/>
      <c r="B468" s="90" t="s">
        <v>220</v>
      </c>
      <c r="C468" s="86"/>
      <c r="D468" s="86" t="s">
        <v>221</v>
      </c>
      <c r="E468" s="86" t="s">
        <v>531</v>
      </c>
      <c r="F468" s="186"/>
      <c r="G468" s="182"/>
      <c r="H468" s="182"/>
      <c r="I468" s="182"/>
    </row>
    <row r="469" spans="1:9" s="167" customFormat="1" ht="15.6" x14ac:dyDescent="0.3">
      <c r="A469" s="165"/>
      <c r="B469" s="90" t="s">
        <v>418</v>
      </c>
      <c r="C469" s="86"/>
      <c r="D469" s="86" t="s">
        <v>226</v>
      </c>
      <c r="E469" s="86" t="s">
        <v>227</v>
      </c>
      <c r="F469" s="186"/>
      <c r="G469" s="182"/>
      <c r="H469" s="182"/>
      <c r="I469" s="182"/>
    </row>
    <row r="470" spans="1:9" s="167" customFormat="1" ht="15.6" x14ac:dyDescent="0.3">
      <c r="A470" s="165"/>
      <c r="B470" s="90" t="s">
        <v>532</v>
      </c>
      <c r="C470" s="86"/>
      <c r="D470" s="86" t="s">
        <v>226</v>
      </c>
      <c r="E470" s="86" t="s">
        <v>227</v>
      </c>
      <c r="F470" s="186"/>
      <c r="G470" s="182"/>
      <c r="H470" s="182"/>
      <c r="I470" s="182"/>
    </row>
    <row r="471" spans="1:9" s="167" customFormat="1" ht="15.6" x14ac:dyDescent="0.3">
      <c r="A471" s="165"/>
      <c r="B471" s="90" t="s">
        <v>533</v>
      </c>
      <c r="C471" s="86"/>
      <c r="D471" s="86" t="s">
        <v>226</v>
      </c>
      <c r="E471" s="86" t="s">
        <v>227</v>
      </c>
      <c r="F471" s="186"/>
      <c r="G471" s="182"/>
      <c r="H471" s="182"/>
      <c r="I471" s="182"/>
    </row>
    <row r="472" spans="1:9" s="167" customFormat="1" ht="15.6" x14ac:dyDescent="0.3">
      <c r="A472" s="165"/>
      <c r="B472" s="90" t="s">
        <v>534</v>
      </c>
      <c r="C472" s="86"/>
      <c r="D472" s="86" t="s">
        <v>226</v>
      </c>
      <c r="E472" s="86" t="s">
        <v>227</v>
      </c>
      <c r="F472" s="186"/>
      <c r="G472" s="182"/>
      <c r="H472" s="182"/>
      <c r="I472" s="182"/>
    </row>
    <row r="473" spans="1:9" s="167" customFormat="1" ht="15.6" x14ac:dyDescent="0.3">
      <c r="A473" s="165"/>
      <c r="B473" s="90" t="s">
        <v>535</v>
      </c>
      <c r="C473" s="86"/>
      <c r="D473" s="86" t="s">
        <v>226</v>
      </c>
      <c r="E473" s="86" t="s">
        <v>227</v>
      </c>
      <c r="F473" s="186"/>
      <c r="G473" s="182"/>
      <c r="H473" s="182"/>
      <c r="I473" s="182"/>
    </row>
    <row r="474" spans="1:9" s="167" customFormat="1" ht="15.6" x14ac:dyDescent="0.3">
      <c r="A474" s="165"/>
      <c r="B474" s="90" t="s">
        <v>536</v>
      </c>
      <c r="C474" s="86"/>
      <c r="D474" s="86" t="s">
        <v>226</v>
      </c>
      <c r="E474" s="86" t="s">
        <v>227</v>
      </c>
      <c r="F474" s="186"/>
      <c r="G474" s="182"/>
      <c r="H474" s="182"/>
      <c r="I474" s="182"/>
    </row>
    <row r="475" spans="1:9" s="167" customFormat="1" ht="15.6" x14ac:dyDescent="0.3">
      <c r="A475" s="165" t="s">
        <v>171</v>
      </c>
      <c r="B475" s="172" t="s">
        <v>172</v>
      </c>
      <c r="C475" s="194">
        <v>2</v>
      </c>
      <c r="D475" s="194"/>
      <c r="E475" s="194"/>
      <c r="F475" s="185"/>
      <c r="G475" s="182">
        <v>0</v>
      </c>
      <c r="H475" s="182">
        <f>SUM(G475)*C475</f>
        <v>0</v>
      </c>
      <c r="I475" s="182">
        <f>SUM(H475)*1.23</f>
        <v>0</v>
      </c>
    </row>
    <row r="476" spans="1:9" s="167" customFormat="1" ht="15.6" x14ac:dyDescent="0.3">
      <c r="A476" s="165"/>
      <c r="B476" s="168" t="s">
        <v>218</v>
      </c>
      <c r="C476" s="185"/>
      <c r="D476" s="185"/>
      <c r="E476" s="185"/>
      <c r="F476" s="185"/>
      <c r="G476" s="182"/>
      <c r="H476" s="182"/>
      <c r="I476" s="182"/>
    </row>
    <row r="477" spans="1:9" s="167" customFormat="1" ht="15.6" x14ac:dyDescent="0.3">
      <c r="A477" s="165"/>
      <c r="B477" s="168" t="s">
        <v>219</v>
      </c>
      <c r="C477" s="185"/>
      <c r="D477" s="185"/>
      <c r="E477" s="185"/>
      <c r="F477" s="185"/>
      <c r="G477" s="182"/>
      <c r="H477" s="182"/>
      <c r="I477" s="182"/>
    </row>
    <row r="478" spans="1:9" s="167" customFormat="1" ht="31.2" x14ac:dyDescent="0.3">
      <c r="A478" s="165"/>
      <c r="B478" s="87" t="s">
        <v>220</v>
      </c>
      <c r="C478" s="87"/>
      <c r="D478" s="86" t="s">
        <v>221</v>
      </c>
      <c r="E478" s="88" t="s">
        <v>537</v>
      </c>
      <c r="F478" s="186"/>
      <c r="G478" s="182"/>
      <c r="H478" s="182"/>
      <c r="I478" s="182"/>
    </row>
    <row r="479" spans="1:9" s="167" customFormat="1" ht="15.6" x14ac:dyDescent="0.3">
      <c r="A479" s="165"/>
      <c r="B479" s="87" t="s">
        <v>222</v>
      </c>
      <c r="C479" s="87"/>
      <c r="D479" s="86" t="s">
        <v>223</v>
      </c>
      <c r="E479" s="88" t="s">
        <v>538</v>
      </c>
      <c r="F479" s="186"/>
      <c r="G479" s="182"/>
      <c r="H479" s="182"/>
      <c r="I479" s="182"/>
    </row>
    <row r="480" spans="1:9" s="167" customFormat="1" ht="15.6" x14ac:dyDescent="0.3">
      <c r="A480" s="165"/>
      <c r="B480" s="87" t="s">
        <v>272</v>
      </c>
      <c r="C480" s="87"/>
      <c r="D480" s="86" t="s">
        <v>226</v>
      </c>
      <c r="E480" s="88" t="s">
        <v>227</v>
      </c>
      <c r="F480" s="186"/>
      <c r="G480" s="182"/>
      <c r="H480" s="182"/>
      <c r="I480" s="182"/>
    </row>
    <row r="481" spans="1:9" s="167" customFormat="1" ht="15.6" x14ac:dyDescent="0.3">
      <c r="A481" s="165"/>
      <c r="B481" s="87" t="s">
        <v>539</v>
      </c>
      <c r="C481" s="87"/>
      <c r="D481" s="86" t="s">
        <v>226</v>
      </c>
      <c r="E481" s="86" t="s">
        <v>227</v>
      </c>
      <c r="F481" s="186"/>
      <c r="G481" s="182"/>
      <c r="H481" s="182"/>
      <c r="I481" s="182"/>
    </row>
    <row r="482" spans="1:9" s="167" customFormat="1" ht="15.6" x14ac:dyDescent="0.3">
      <c r="A482" s="165"/>
      <c r="B482" s="87" t="s">
        <v>540</v>
      </c>
      <c r="C482" s="87"/>
      <c r="D482" s="86" t="s">
        <v>226</v>
      </c>
      <c r="E482" s="86" t="s">
        <v>227</v>
      </c>
      <c r="F482" s="186"/>
      <c r="G482" s="182"/>
      <c r="H482" s="182"/>
      <c r="I482" s="182"/>
    </row>
    <row r="483" spans="1:9" s="167" customFormat="1" ht="15.6" x14ac:dyDescent="0.3">
      <c r="A483" s="165"/>
      <c r="B483" s="87" t="s">
        <v>541</v>
      </c>
      <c r="C483" s="87"/>
      <c r="D483" s="86" t="s">
        <v>226</v>
      </c>
      <c r="E483" s="86" t="s">
        <v>227</v>
      </c>
      <c r="F483" s="186"/>
      <c r="G483" s="182"/>
      <c r="H483" s="182"/>
      <c r="I483" s="182"/>
    </row>
    <row r="484" spans="1:9" s="167" customFormat="1" ht="15.6" x14ac:dyDescent="0.3">
      <c r="A484" s="165"/>
      <c r="B484" s="87" t="s">
        <v>542</v>
      </c>
      <c r="C484" s="87"/>
      <c r="D484" s="86" t="s">
        <v>226</v>
      </c>
      <c r="E484" s="86" t="s">
        <v>227</v>
      </c>
      <c r="F484" s="186"/>
      <c r="G484" s="182"/>
      <c r="H484" s="182"/>
      <c r="I484" s="182"/>
    </row>
    <row r="485" spans="1:9" s="167" customFormat="1" ht="15.6" x14ac:dyDescent="0.3">
      <c r="A485" s="165"/>
      <c r="B485" s="87" t="s">
        <v>543</v>
      </c>
      <c r="C485" s="87"/>
      <c r="D485" s="86" t="s">
        <v>226</v>
      </c>
      <c r="E485" s="86" t="s">
        <v>227</v>
      </c>
      <c r="F485" s="186"/>
      <c r="G485" s="182"/>
      <c r="H485" s="182"/>
      <c r="I485" s="182"/>
    </row>
    <row r="486" spans="1:9" s="167" customFormat="1" ht="15.6" x14ac:dyDescent="0.3">
      <c r="A486" s="165"/>
      <c r="B486" s="87" t="s">
        <v>544</v>
      </c>
      <c r="C486" s="87"/>
      <c r="D486" s="86" t="s">
        <v>226</v>
      </c>
      <c r="E486" s="86" t="s">
        <v>227</v>
      </c>
      <c r="F486" s="186"/>
      <c r="G486" s="182"/>
      <c r="H486" s="182"/>
      <c r="I486" s="182"/>
    </row>
    <row r="487" spans="1:9" s="167" customFormat="1" ht="15.6" x14ac:dyDescent="0.3">
      <c r="A487" s="165"/>
      <c r="B487" s="87" t="s">
        <v>497</v>
      </c>
      <c r="C487" s="87"/>
      <c r="D487" s="86" t="s">
        <v>226</v>
      </c>
      <c r="E487" s="86" t="s">
        <v>227</v>
      </c>
      <c r="F487" s="186"/>
      <c r="G487" s="182"/>
      <c r="H487" s="182"/>
      <c r="I487" s="182"/>
    </row>
    <row r="488" spans="1:9" s="167" customFormat="1" ht="15.6" x14ac:dyDescent="0.3">
      <c r="A488" s="165"/>
      <c r="B488" s="87" t="s">
        <v>545</v>
      </c>
      <c r="C488" s="87"/>
      <c r="D488" s="86" t="s">
        <v>281</v>
      </c>
      <c r="E488" s="86" t="s">
        <v>546</v>
      </c>
      <c r="F488" s="186"/>
      <c r="G488" s="182"/>
      <c r="H488" s="182"/>
      <c r="I488" s="182"/>
    </row>
    <row r="489" spans="1:9" s="167" customFormat="1" ht="15.6" x14ac:dyDescent="0.3">
      <c r="A489" s="165"/>
      <c r="B489" s="87" t="s">
        <v>547</v>
      </c>
      <c r="C489" s="87"/>
      <c r="D489" s="86" t="s">
        <v>226</v>
      </c>
      <c r="E489" s="86" t="s">
        <v>227</v>
      </c>
      <c r="F489" s="186"/>
      <c r="G489" s="182"/>
      <c r="H489" s="182"/>
      <c r="I489" s="182"/>
    </row>
    <row r="490" spans="1:9" s="167" customFormat="1" ht="15.6" x14ac:dyDescent="0.3">
      <c r="A490" s="165"/>
      <c r="B490" s="87" t="s">
        <v>548</v>
      </c>
      <c r="C490" s="87"/>
      <c r="D490" s="86" t="s">
        <v>336</v>
      </c>
      <c r="E490" s="86" t="s">
        <v>549</v>
      </c>
      <c r="F490" s="186"/>
      <c r="G490" s="182"/>
      <c r="H490" s="182"/>
      <c r="I490" s="182"/>
    </row>
    <row r="491" spans="1:9" s="167" customFormat="1" ht="15.6" x14ac:dyDescent="0.3">
      <c r="A491" s="165" t="s">
        <v>173</v>
      </c>
      <c r="B491" s="172" t="s">
        <v>550</v>
      </c>
      <c r="C491" s="194">
        <v>1</v>
      </c>
      <c r="D491" s="194"/>
      <c r="E491" s="194"/>
      <c r="F491" s="185"/>
      <c r="G491" s="182">
        <v>0</v>
      </c>
      <c r="H491" s="182">
        <f>SUM(G491)*C491</f>
        <v>0</v>
      </c>
      <c r="I491" s="182">
        <f>SUM(H491)*1.23</f>
        <v>0</v>
      </c>
    </row>
    <row r="492" spans="1:9" s="167" customFormat="1" ht="15.6" x14ac:dyDescent="0.3">
      <c r="A492" s="165"/>
      <c r="B492" s="168" t="s">
        <v>218</v>
      </c>
      <c r="C492" s="185"/>
      <c r="D492" s="185"/>
      <c r="E492" s="185"/>
      <c r="F492" s="185"/>
      <c r="G492" s="182"/>
      <c r="H492" s="182"/>
      <c r="I492" s="182"/>
    </row>
    <row r="493" spans="1:9" s="167" customFormat="1" ht="15.6" x14ac:dyDescent="0.3">
      <c r="A493" s="165"/>
      <c r="B493" s="168" t="s">
        <v>219</v>
      </c>
      <c r="C493" s="185"/>
      <c r="D493" s="185"/>
      <c r="E493" s="185"/>
      <c r="F493" s="185"/>
      <c r="G493" s="182"/>
      <c r="H493" s="182"/>
      <c r="I493" s="182"/>
    </row>
    <row r="494" spans="1:9" s="167" customFormat="1" ht="15.6" x14ac:dyDescent="0.3">
      <c r="A494" s="165"/>
      <c r="B494" s="90" t="s">
        <v>220</v>
      </c>
      <c r="C494" s="90"/>
      <c r="D494" s="86" t="s">
        <v>221</v>
      </c>
      <c r="E494" s="86" t="s">
        <v>551</v>
      </c>
      <c r="F494" s="186"/>
      <c r="G494" s="182"/>
      <c r="H494" s="182"/>
      <c r="I494" s="182"/>
    </row>
    <row r="495" spans="1:9" s="167" customFormat="1" ht="15.6" x14ac:dyDescent="0.3">
      <c r="A495" s="165"/>
      <c r="B495" s="90" t="s">
        <v>418</v>
      </c>
      <c r="C495" s="90"/>
      <c r="D495" s="86" t="s">
        <v>226</v>
      </c>
      <c r="E495" s="86" t="s">
        <v>227</v>
      </c>
      <c r="F495" s="186"/>
      <c r="G495" s="182"/>
      <c r="H495" s="182"/>
      <c r="I495" s="182"/>
    </row>
    <row r="496" spans="1:9" s="167" customFormat="1" ht="15.6" x14ac:dyDescent="0.3">
      <c r="A496" s="165"/>
      <c r="B496" s="90" t="s">
        <v>419</v>
      </c>
      <c r="C496" s="90"/>
      <c r="D496" s="86" t="s">
        <v>226</v>
      </c>
      <c r="E496" s="86" t="s">
        <v>227</v>
      </c>
      <c r="F496" s="186"/>
      <c r="G496" s="182"/>
      <c r="H496" s="182"/>
      <c r="I496" s="182"/>
    </row>
    <row r="497" spans="1:9" s="167" customFormat="1" ht="15.6" x14ac:dyDescent="0.3">
      <c r="A497" s="165"/>
      <c r="B497" s="90" t="s">
        <v>420</v>
      </c>
      <c r="C497" s="90"/>
      <c r="D497" s="86" t="s">
        <v>226</v>
      </c>
      <c r="E497" s="86" t="s">
        <v>227</v>
      </c>
      <c r="F497" s="186"/>
      <c r="G497" s="182"/>
      <c r="H497" s="182"/>
      <c r="I497" s="182"/>
    </row>
    <row r="498" spans="1:9" s="167" customFormat="1" ht="15.6" x14ac:dyDescent="0.3">
      <c r="A498" s="165"/>
      <c r="B498" s="90" t="s">
        <v>421</v>
      </c>
      <c r="C498" s="90"/>
      <c r="D498" s="86" t="s">
        <v>226</v>
      </c>
      <c r="E498" s="86" t="s">
        <v>227</v>
      </c>
      <c r="F498" s="186"/>
      <c r="G498" s="182"/>
      <c r="H498" s="182"/>
      <c r="I498" s="182"/>
    </row>
    <row r="499" spans="1:9" s="167" customFormat="1" ht="15.6" x14ac:dyDescent="0.3">
      <c r="A499" s="165" t="s">
        <v>174</v>
      </c>
      <c r="B499" s="169" t="s">
        <v>529</v>
      </c>
      <c r="C499" s="194">
        <v>1</v>
      </c>
      <c r="D499" s="86" t="s">
        <v>226</v>
      </c>
      <c r="E499" s="86" t="s">
        <v>227</v>
      </c>
      <c r="F499" s="186"/>
      <c r="G499" s="182"/>
      <c r="H499" s="182"/>
      <c r="I499" s="182"/>
    </row>
    <row r="500" spans="1:9" s="167" customFormat="1" ht="15.6" x14ac:dyDescent="0.3">
      <c r="A500" s="165" t="s">
        <v>175</v>
      </c>
      <c r="B500" s="172" t="s">
        <v>176</v>
      </c>
      <c r="C500" s="194">
        <v>1</v>
      </c>
      <c r="D500" s="194"/>
      <c r="E500" s="194"/>
      <c r="F500" s="185"/>
      <c r="G500" s="182">
        <v>0</v>
      </c>
      <c r="H500" s="182">
        <f>SUM(G500)*C500</f>
        <v>0</v>
      </c>
      <c r="I500" s="182">
        <f>SUM(H500)*1.23</f>
        <v>0</v>
      </c>
    </row>
    <row r="501" spans="1:9" s="167" customFormat="1" ht="15.6" x14ac:dyDescent="0.3">
      <c r="A501" s="165"/>
      <c r="B501" s="168" t="s">
        <v>218</v>
      </c>
      <c r="C501" s="185"/>
      <c r="D501" s="185"/>
      <c r="E501" s="185"/>
      <c r="F501" s="185"/>
      <c r="G501" s="182"/>
      <c r="H501" s="182"/>
      <c r="I501" s="182"/>
    </row>
    <row r="502" spans="1:9" s="167" customFormat="1" ht="15.6" x14ac:dyDescent="0.3">
      <c r="A502" s="165"/>
      <c r="B502" s="168" t="s">
        <v>219</v>
      </c>
      <c r="C502" s="185"/>
      <c r="D502" s="185"/>
      <c r="E502" s="185"/>
      <c r="F502" s="185"/>
      <c r="G502" s="182"/>
      <c r="H502" s="182"/>
      <c r="I502" s="182"/>
    </row>
    <row r="503" spans="1:9" s="167" customFormat="1" ht="15.6" x14ac:dyDescent="0.3">
      <c r="A503" s="165"/>
      <c r="B503" s="90" t="s">
        <v>220</v>
      </c>
      <c r="C503" s="86"/>
      <c r="D503" s="86" t="s">
        <v>221</v>
      </c>
      <c r="E503" s="86" t="s">
        <v>552</v>
      </c>
      <c r="F503" s="186"/>
      <c r="G503" s="182"/>
      <c r="H503" s="182"/>
      <c r="I503" s="182"/>
    </row>
    <row r="504" spans="1:9" s="167" customFormat="1" ht="15.6" x14ac:dyDescent="0.3">
      <c r="A504" s="165"/>
      <c r="B504" s="90" t="s">
        <v>418</v>
      </c>
      <c r="C504" s="86"/>
      <c r="D504" s="86" t="s">
        <v>226</v>
      </c>
      <c r="E504" s="86" t="s">
        <v>227</v>
      </c>
      <c r="F504" s="186"/>
      <c r="G504" s="182"/>
      <c r="H504" s="182"/>
      <c r="I504" s="182"/>
    </row>
    <row r="505" spans="1:9" s="167" customFormat="1" ht="15.6" x14ac:dyDescent="0.3">
      <c r="A505" s="165"/>
      <c r="B505" s="90" t="s">
        <v>532</v>
      </c>
      <c r="C505" s="86"/>
      <c r="D505" s="86" t="s">
        <v>226</v>
      </c>
      <c r="E505" s="86" t="s">
        <v>227</v>
      </c>
      <c r="F505" s="186"/>
      <c r="G505" s="182"/>
      <c r="H505" s="182"/>
      <c r="I505" s="182"/>
    </row>
    <row r="506" spans="1:9" s="167" customFormat="1" ht="15.6" x14ac:dyDescent="0.3">
      <c r="A506" s="165"/>
      <c r="B506" s="90" t="s">
        <v>533</v>
      </c>
      <c r="C506" s="86"/>
      <c r="D506" s="86" t="s">
        <v>226</v>
      </c>
      <c r="E506" s="86" t="s">
        <v>227</v>
      </c>
      <c r="F506" s="186"/>
      <c r="G506" s="182"/>
      <c r="H506" s="182"/>
      <c r="I506" s="182"/>
    </row>
    <row r="507" spans="1:9" s="167" customFormat="1" ht="15.6" x14ac:dyDescent="0.3">
      <c r="A507" s="165"/>
      <c r="B507" s="90" t="s">
        <v>534</v>
      </c>
      <c r="C507" s="86"/>
      <c r="D507" s="86" t="s">
        <v>226</v>
      </c>
      <c r="E507" s="86" t="s">
        <v>227</v>
      </c>
      <c r="F507" s="186"/>
      <c r="G507" s="182"/>
      <c r="H507" s="182"/>
      <c r="I507" s="182"/>
    </row>
    <row r="508" spans="1:9" s="167" customFormat="1" ht="15.6" x14ac:dyDescent="0.3">
      <c r="A508" s="165"/>
      <c r="B508" s="90" t="s">
        <v>535</v>
      </c>
      <c r="C508" s="86"/>
      <c r="D508" s="86" t="s">
        <v>226</v>
      </c>
      <c r="E508" s="86" t="s">
        <v>227</v>
      </c>
      <c r="F508" s="186"/>
      <c r="G508" s="182"/>
      <c r="H508" s="182"/>
      <c r="I508" s="182"/>
    </row>
    <row r="509" spans="1:9" s="167" customFormat="1" ht="15.6" x14ac:dyDescent="0.3">
      <c r="A509" s="165"/>
      <c r="B509" s="90" t="s">
        <v>536</v>
      </c>
      <c r="C509" s="86"/>
      <c r="D509" s="86" t="s">
        <v>226</v>
      </c>
      <c r="E509" s="86" t="s">
        <v>227</v>
      </c>
      <c r="F509" s="186"/>
      <c r="G509" s="182"/>
      <c r="H509" s="182"/>
      <c r="I509" s="182"/>
    </row>
    <row r="510" spans="1:9" s="167" customFormat="1" ht="15.6" x14ac:dyDescent="0.3">
      <c r="A510" s="165" t="s">
        <v>177</v>
      </c>
      <c r="B510" s="172" t="s">
        <v>178</v>
      </c>
      <c r="C510" s="194">
        <v>1</v>
      </c>
      <c r="D510" s="194"/>
      <c r="E510" s="194"/>
      <c r="F510" s="185"/>
      <c r="G510" s="182">
        <v>0</v>
      </c>
      <c r="H510" s="182">
        <f>SUM(G510)*C510</f>
        <v>0</v>
      </c>
      <c r="I510" s="182">
        <f>SUM(H510)*1.23</f>
        <v>0</v>
      </c>
    </row>
    <row r="511" spans="1:9" s="167" customFormat="1" ht="15.6" x14ac:dyDescent="0.3">
      <c r="A511" s="165"/>
      <c r="B511" s="168" t="s">
        <v>218</v>
      </c>
      <c r="C511" s="185"/>
      <c r="D511" s="185"/>
      <c r="E511" s="185"/>
      <c r="F511" s="185"/>
      <c r="G511" s="182"/>
      <c r="H511" s="182"/>
      <c r="I511" s="182"/>
    </row>
    <row r="512" spans="1:9" s="167" customFormat="1" ht="15.6" x14ac:dyDescent="0.3">
      <c r="A512" s="165"/>
      <c r="B512" s="168" t="s">
        <v>219</v>
      </c>
      <c r="C512" s="185"/>
      <c r="D512" s="185"/>
      <c r="E512" s="185"/>
      <c r="F512" s="185"/>
      <c r="G512" s="182"/>
      <c r="H512" s="182"/>
      <c r="I512" s="182"/>
    </row>
    <row r="513" spans="1:9" s="167" customFormat="1" ht="15.6" x14ac:dyDescent="0.3">
      <c r="A513" s="165"/>
      <c r="B513" s="90" t="s">
        <v>553</v>
      </c>
      <c r="C513" s="86"/>
      <c r="D513" s="86" t="s">
        <v>554</v>
      </c>
      <c r="E513" s="86">
        <v>150</v>
      </c>
      <c r="F513" s="186"/>
      <c r="G513" s="182"/>
      <c r="H513" s="182"/>
      <c r="I513" s="182"/>
    </row>
    <row r="514" spans="1:9" s="167" customFormat="1" ht="15.6" x14ac:dyDescent="0.3">
      <c r="A514" s="165"/>
      <c r="B514" s="90" t="s">
        <v>555</v>
      </c>
      <c r="C514" s="86"/>
      <c r="D514" s="86" t="s">
        <v>556</v>
      </c>
      <c r="E514" s="86" t="s">
        <v>557</v>
      </c>
      <c r="F514" s="186"/>
      <c r="G514" s="182"/>
      <c r="H514" s="182"/>
      <c r="I514" s="182"/>
    </row>
    <row r="515" spans="1:9" s="167" customFormat="1" ht="15.6" x14ac:dyDescent="0.3">
      <c r="A515" s="165"/>
      <c r="B515" s="90" t="s">
        <v>558</v>
      </c>
      <c r="C515" s="86"/>
      <c r="D515" s="86" t="s">
        <v>559</v>
      </c>
      <c r="E515" s="86">
        <v>50</v>
      </c>
      <c r="F515" s="186"/>
      <c r="G515" s="182"/>
      <c r="H515" s="182"/>
      <c r="I515" s="182"/>
    </row>
    <row r="516" spans="1:9" s="167" customFormat="1" ht="15.6" x14ac:dyDescent="0.3">
      <c r="A516" s="165"/>
      <c r="B516" s="90" t="s">
        <v>560</v>
      </c>
      <c r="C516" s="86"/>
      <c r="D516" s="86" t="s">
        <v>226</v>
      </c>
      <c r="E516" s="86" t="s">
        <v>227</v>
      </c>
      <c r="F516" s="186"/>
      <c r="G516" s="182"/>
      <c r="H516" s="182"/>
      <c r="I516" s="182"/>
    </row>
    <row r="517" spans="1:9" s="167" customFormat="1" ht="15.6" x14ac:dyDescent="0.3">
      <c r="A517" s="165"/>
      <c r="B517" s="90" t="s">
        <v>561</v>
      </c>
      <c r="C517" s="86"/>
      <c r="D517" s="86" t="s">
        <v>226</v>
      </c>
      <c r="E517" s="86" t="s">
        <v>227</v>
      </c>
      <c r="F517" s="186"/>
      <c r="G517" s="182"/>
      <c r="H517" s="182"/>
      <c r="I517" s="182"/>
    </row>
    <row r="518" spans="1:9" s="167" customFormat="1" ht="15.6" x14ac:dyDescent="0.3">
      <c r="A518" s="165" t="s">
        <v>179</v>
      </c>
      <c r="B518" s="172" t="s">
        <v>180</v>
      </c>
      <c r="C518" s="194">
        <v>2</v>
      </c>
      <c r="D518" s="194"/>
      <c r="E518" s="194"/>
      <c r="F518" s="185"/>
      <c r="G518" s="182">
        <v>0</v>
      </c>
      <c r="H518" s="182">
        <f>SUM(G518)*C518</f>
        <v>0</v>
      </c>
      <c r="I518" s="182">
        <f>SUM(H518)*1.23</f>
        <v>0</v>
      </c>
    </row>
    <row r="519" spans="1:9" s="167" customFormat="1" ht="15.6" x14ac:dyDescent="0.3">
      <c r="A519" s="165"/>
      <c r="B519" s="168" t="s">
        <v>218</v>
      </c>
      <c r="C519" s="185"/>
      <c r="D519" s="185"/>
      <c r="E519" s="185"/>
      <c r="F519" s="185"/>
      <c r="G519" s="182"/>
      <c r="H519" s="182"/>
      <c r="I519" s="182"/>
    </row>
    <row r="520" spans="1:9" s="167" customFormat="1" ht="15.6" x14ac:dyDescent="0.3">
      <c r="A520" s="165"/>
      <c r="B520" s="168" t="s">
        <v>219</v>
      </c>
      <c r="C520" s="185"/>
      <c r="D520" s="185"/>
      <c r="E520" s="185"/>
      <c r="F520" s="185"/>
      <c r="G520" s="182"/>
      <c r="H520" s="182"/>
      <c r="I520" s="182"/>
    </row>
    <row r="521" spans="1:9" s="167" customFormat="1" ht="15.6" x14ac:dyDescent="0.3">
      <c r="A521" s="165"/>
      <c r="B521" s="90" t="s">
        <v>220</v>
      </c>
      <c r="C521" s="90"/>
      <c r="D521" s="86" t="s">
        <v>221</v>
      </c>
      <c r="E521" s="86" t="s">
        <v>562</v>
      </c>
      <c r="F521" s="186"/>
      <c r="G521" s="182"/>
      <c r="H521" s="182"/>
      <c r="I521" s="182"/>
    </row>
    <row r="522" spans="1:9" s="167" customFormat="1" ht="15.6" x14ac:dyDescent="0.3">
      <c r="A522" s="165"/>
      <c r="B522" s="90" t="s">
        <v>502</v>
      </c>
      <c r="C522" s="90"/>
      <c r="D522" s="86" t="s">
        <v>226</v>
      </c>
      <c r="E522" s="86" t="s">
        <v>227</v>
      </c>
      <c r="F522" s="186"/>
      <c r="G522" s="182"/>
      <c r="H522" s="182"/>
      <c r="I522" s="182"/>
    </row>
    <row r="523" spans="1:9" s="167" customFormat="1" ht="15.6" x14ac:dyDescent="0.3">
      <c r="A523" s="165"/>
      <c r="B523" s="90" t="s">
        <v>563</v>
      </c>
      <c r="C523" s="90"/>
      <c r="D523" s="86" t="s">
        <v>226</v>
      </c>
      <c r="E523" s="86" t="s">
        <v>227</v>
      </c>
      <c r="F523" s="186"/>
      <c r="G523" s="182"/>
      <c r="H523" s="182"/>
      <c r="I523" s="182"/>
    </row>
    <row r="524" spans="1:9" s="167" customFormat="1" ht="15.6" x14ac:dyDescent="0.3">
      <c r="A524" s="165"/>
      <c r="B524" s="90" t="s">
        <v>360</v>
      </c>
      <c r="C524" s="90"/>
      <c r="D524" s="86" t="s">
        <v>226</v>
      </c>
      <c r="E524" s="86" t="s">
        <v>227</v>
      </c>
      <c r="F524" s="186"/>
      <c r="G524" s="182"/>
      <c r="H524" s="182"/>
      <c r="I524" s="182"/>
    </row>
    <row r="525" spans="1:9" s="167" customFormat="1" ht="15.6" x14ac:dyDescent="0.3">
      <c r="A525" s="165"/>
      <c r="B525" s="90" t="s">
        <v>564</v>
      </c>
      <c r="C525" s="90"/>
      <c r="D525" s="86" t="s">
        <v>226</v>
      </c>
      <c r="E525" s="86" t="s">
        <v>227</v>
      </c>
      <c r="F525" s="186"/>
      <c r="G525" s="182"/>
      <c r="H525" s="182"/>
      <c r="I525" s="182"/>
    </row>
    <row r="526" spans="1:9" s="167" customFormat="1" ht="15.6" x14ac:dyDescent="0.3">
      <c r="A526" s="165"/>
      <c r="B526" s="90" t="s">
        <v>565</v>
      </c>
      <c r="C526" s="90"/>
      <c r="D526" s="86" t="s">
        <v>226</v>
      </c>
      <c r="E526" s="86" t="s">
        <v>227</v>
      </c>
      <c r="F526" s="186"/>
      <c r="G526" s="182"/>
      <c r="H526" s="182"/>
      <c r="I526" s="182"/>
    </row>
    <row r="527" spans="1:9" s="167" customFormat="1" ht="15.6" x14ac:dyDescent="0.3">
      <c r="A527" s="165" t="s">
        <v>181</v>
      </c>
      <c r="B527" s="172" t="s">
        <v>182</v>
      </c>
      <c r="C527" s="194">
        <v>1</v>
      </c>
      <c r="D527" s="194"/>
      <c r="E527" s="194"/>
      <c r="F527" s="185"/>
      <c r="G527" s="182">
        <v>0</v>
      </c>
      <c r="H527" s="182">
        <f>SUM(G527)*C527</f>
        <v>0</v>
      </c>
      <c r="I527" s="182">
        <f>SUM(H527)*1.23</f>
        <v>0</v>
      </c>
    </row>
    <row r="528" spans="1:9" s="167" customFormat="1" ht="15.6" x14ac:dyDescent="0.3">
      <c r="A528" s="165"/>
      <c r="B528" s="168" t="s">
        <v>218</v>
      </c>
      <c r="C528" s="185"/>
      <c r="D528" s="185"/>
      <c r="E528" s="185"/>
      <c r="F528" s="185"/>
      <c r="G528" s="182"/>
      <c r="H528" s="182"/>
      <c r="I528" s="182"/>
    </row>
    <row r="529" spans="1:9" s="167" customFormat="1" ht="15.6" x14ac:dyDescent="0.3">
      <c r="A529" s="165"/>
      <c r="B529" s="168" t="s">
        <v>219</v>
      </c>
      <c r="C529" s="185"/>
      <c r="D529" s="185"/>
      <c r="E529" s="185"/>
      <c r="F529" s="185"/>
      <c r="G529" s="182"/>
      <c r="H529" s="182"/>
      <c r="I529" s="182"/>
    </row>
    <row r="530" spans="1:9" s="167" customFormat="1" ht="31.2" x14ac:dyDescent="0.3">
      <c r="A530" s="165"/>
      <c r="B530" s="90" t="s">
        <v>220</v>
      </c>
      <c r="C530" s="90"/>
      <c r="D530" s="86" t="s">
        <v>221</v>
      </c>
      <c r="E530" s="86" t="s">
        <v>566</v>
      </c>
      <c r="F530" s="186"/>
      <c r="G530" s="182"/>
      <c r="H530" s="182"/>
      <c r="I530" s="182"/>
    </row>
    <row r="531" spans="1:9" s="167" customFormat="1" ht="15.6" x14ac:dyDescent="0.3">
      <c r="A531" s="165"/>
      <c r="B531" s="90" t="s">
        <v>222</v>
      </c>
      <c r="C531" s="90"/>
      <c r="D531" s="86" t="s">
        <v>223</v>
      </c>
      <c r="E531" s="86" t="s">
        <v>567</v>
      </c>
      <c r="F531" s="186"/>
      <c r="G531" s="182"/>
      <c r="H531" s="182"/>
      <c r="I531" s="182"/>
    </row>
    <row r="532" spans="1:9" s="167" customFormat="1" ht="15.6" x14ac:dyDescent="0.3">
      <c r="A532" s="165"/>
      <c r="B532" s="90" t="s">
        <v>272</v>
      </c>
      <c r="C532" s="90"/>
      <c r="D532" s="86" t="s">
        <v>226</v>
      </c>
      <c r="E532" s="86" t="s">
        <v>227</v>
      </c>
      <c r="F532" s="186"/>
      <c r="G532" s="182"/>
      <c r="H532" s="182"/>
      <c r="I532" s="182"/>
    </row>
    <row r="533" spans="1:9" s="167" customFormat="1" ht="15.6" x14ac:dyDescent="0.3">
      <c r="A533" s="165"/>
      <c r="B533" s="90" t="s">
        <v>568</v>
      </c>
      <c r="C533" s="90"/>
      <c r="D533" s="86" t="s">
        <v>226</v>
      </c>
      <c r="E533" s="86" t="s">
        <v>227</v>
      </c>
      <c r="F533" s="186"/>
      <c r="G533" s="182"/>
      <c r="H533" s="182"/>
      <c r="I533" s="182"/>
    </row>
    <row r="534" spans="1:9" s="167" customFormat="1" ht="15.6" x14ac:dyDescent="0.3">
      <c r="A534" s="165"/>
      <c r="B534" s="90" t="s">
        <v>569</v>
      </c>
      <c r="C534" s="90"/>
      <c r="D534" s="86" t="s">
        <v>226</v>
      </c>
      <c r="E534" s="86" t="s">
        <v>227</v>
      </c>
      <c r="F534" s="186"/>
      <c r="G534" s="182"/>
      <c r="H534" s="182"/>
      <c r="I534" s="182"/>
    </row>
    <row r="535" spans="1:9" s="167" customFormat="1" ht="15.6" x14ac:dyDescent="0.3">
      <c r="A535" s="165"/>
      <c r="B535" s="90" t="s">
        <v>570</v>
      </c>
      <c r="C535" s="90"/>
      <c r="D535" s="86" t="s">
        <v>226</v>
      </c>
      <c r="E535" s="86" t="s">
        <v>227</v>
      </c>
      <c r="F535" s="186"/>
      <c r="G535" s="182"/>
      <c r="H535" s="182"/>
      <c r="I535" s="182"/>
    </row>
    <row r="536" spans="1:9" s="167" customFormat="1" ht="15.6" x14ac:dyDescent="0.3">
      <c r="A536" s="165"/>
      <c r="B536" s="90" t="s">
        <v>571</v>
      </c>
      <c r="C536" s="90"/>
      <c r="D536" s="86" t="s">
        <v>226</v>
      </c>
      <c r="E536" s="86" t="s">
        <v>227</v>
      </c>
      <c r="F536" s="186"/>
      <c r="G536" s="182"/>
      <c r="H536" s="182"/>
      <c r="I536" s="182"/>
    </row>
    <row r="537" spans="1:9" s="167" customFormat="1" ht="15.6" x14ac:dyDescent="0.3">
      <c r="A537" s="165"/>
      <c r="B537" s="90" t="s">
        <v>572</v>
      </c>
      <c r="C537" s="90"/>
      <c r="D537" s="86" t="s">
        <v>226</v>
      </c>
      <c r="E537" s="86" t="s">
        <v>227</v>
      </c>
      <c r="F537" s="186"/>
      <c r="G537" s="182"/>
      <c r="H537" s="182"/>
      <c r="I537" s="182"/>
    </row>
    <row r="538" spans="1:9" s="167" customFormat="1" ht="15.6" x14ac:dyDescent="0.3">
      <c r="A538" s="165"/>
      <c r="B538" s="90" t="s">
        <v>534</v>
      </c>
      <c r="C538" s="90"/>
      <c r="D538" s="86" t="s">
        <v>226</v>
      </c>
      <c r="E538" s="86" t="s">
        <v>227</v>
      </c>
      <c r="F538" s="186"/>
      <c r="G538" s="182"/>
      <c r="H538" s="182"/>
      <c r="I538" s="182"/>
    </row>
    <row r="539" spans="1:9" s="167" customFormat="1" ht="15.6" x14ac:dyDescent="0.3">
      <c r="A539" s="165"/>
      <c r="B539" s="90" t="s">
        <v>573</v>
      </c>
      <c r="C539" s="90"/>
      <c r="D539" s="86" t="s">
        <v>226</v>
      </c>
      <c r="E539" s="86" t="s">
        <v>227</v>
      </c>
      <c r="F539" s="186"/>
      <c r="G539" s="182"/>
      <c r="H539" s="182"/>
      <c r="I539" s="182"/>
    </row>
    <row r="540" spans="1:9" s="167" customFormat="1" ht="15.6" x14ac:dyDescent="0.3">
      <c r="A540" s="165"/>
      <c r="B540" s="90" t="s">
        <v>574</v>
      </c>
      <c r="C540" s="90"/>
      <c r="D540" s="86" t="s">
        <v>226</v>
      </c>
      <c r="E540" s="86" t="s">
        <v>227</v>
      </c>
      <c r="F540" s="186"/>
      <c r="G540" s="182"/>
      <c r="H540" s="182"/>
      <c r="I540" s="182"/>
    </row>
    <row r="541" spans="1:9" s="167" customFormat="1" ht="15.6" x14ac:dyDescent="0.3">
      <c r="A541" s="165"/>
      <c r="B541" s="90" t="s">
        <v>575</v>
      </c>
      <c r="C541" s="90"/>
      <c r="D541" s="86" t="s">
        <v>226</v>
      </c>
      <c r="E541" s="86" t="s">
        <v>227</v>
      </c>
      <c r="F541" s="186"/>
      <c r="G541" s="182"/>
      <c r="H541" s="182"/>
      <c r="I541" s="182"/>
    </row>
    <row r="542" spans="1:9" s="167" customFormat="1" ht="15.6" x14ac:dyDescent="0.3">
      <c r="A542" s="165"/>
      <c r="B542" s="90" t="s">
        <v>576</v>
      </c>
      <c r="C542" s="90"/>
      <c r="D542" s="86" t="s">
        <v>229</v>
      </c>
      <c r="E542" s="86" t="s">
        <v>577</v>
      </c>
      <c r="F542" s="186"/>
      <c r="G542" s="182"/>
      <c r="H542" s="182"/>
      <c r="I542" s="182"/>
    </row>
    <row r="543" spans="1:9" s="167" customFormat="1" ht="15.6" x14ac:dyDescent="0.3">
      <c r="A543" s="165"/>
      <c r="B543" s="90" t="s">
        <v>578</v>
      </c>
      <c r="C543" s="90"/>
      <c r="D543" s="86" t="s">
        <v>281</v>
      </c>
      <c r="E543" s="86" t="s">
        <v>579</v>
      </c>
      <c r="F543" s="186"/>
      <c r="G543" s="182"/>
      <c r="H543" s="182"/>
      <c r="I543" s="182"/>
    </row>
    <row r="544" spans="1:9" s="167" customFormat="1" ht="15.6" x14ac:dyDescent="0.3">
      <c r="A544" s="165" t="s">
        <v>183</v>
      </c>
      <c r="B544" s="172" t="s">
        <v>184</v>
      </c>
      <c r="C544" s="194">
        <v>1</v>
      </c>
      <c r="D544" s="194"/>
      <c r="E544" s="194"/>
      <c r="F544" s="185"/>
      <c r="G544" s="182">
        <v>0</v>
      </c>
      <c r="H544" s="182">
        <f>SUM(G544)*C544</f>
        <v>0</v>
      </c>
      <c r="I544" s="182">
        <f>SUM(H544)*1.23</f>
        <v>0</v>
      </c>
    </row>
    <row r="545" spans="1:9" s="167" customFormat="1" ht="15.6" x14ac:dyDescent="0.3">
      <c r="A545" s="165"/>
      <c r="B545" s="168" t="s">
        <v>218</v>
      </c>
      <c r="C545" s="185"/>
      <c r="D545" s="185"/>
      <c r="E545" s="185"/>
      <c r="F545" s="185"/>
      <c r="G545" s="182"/>
      <c r="H545" s="182"/>
      <c r="I545" s="182"/>
    </row>
    <row r="546" spans="1:9" s="167" customFormat="1" ht="15.6" x14ac:dyDescent="0.3">
      <c r="A546" s="165"/>
      <c r="B546" s="168" t="s">
        <v>219</v>
      </c>
      <c r="C546" s="185"/>
      <c r="D546" s="185"/>
      <c r="E546" s="185"/>
      <c r="F546" s="185"/>
      <c r="G546" s="182"/>
      <c r="H546" s="182"/>
      <c r="I546" s="182"/>
    </row>
    <row r="547" spans="1:9" s="167" customFormat="1" ht="31.2" x14ac:dyDescent="0.3">
      <c r="A547" s="165"/>
      <c r="B547" s="90" t="s">
        <v>220</v>
      </c>
      <c r="C547" s="90"/>
      <c r="D547" s="86" t="s">
        <v>221</v>
      </c>
      <c r="E547" s="88" t="s">
        <v>580</v>
      </c>
      <c r="F547" s="186"/>
      <c r="G547" s="182"/>
      <c r="H547" s="182"/>
      <c r="I547" s="182"/>
    </row>
    <row r="548" spans="1:9" s="167" customFormat="1" ht="15.6" x14ac:dyDescent="0.3">
      <c r="A548" s="165"/>
      <c r="B548" s="90" t="s">
        <v>502</v>
      </c>
      <c r="C548" s="90"/>
      <c r="D548" s="86" t="s">
        <v>226</v>
      </c>
      <c r="E548" s="86" t="s">
        <v>227</v>
      </c>
      <c r="F548" s="186"/>
      <c r="G548" s="182"/>
      <c r="H548" s="182"/>
      <c r="I548" s="182"/>
    </row>
    <row r="549" spans="1:9" s="167" customFormat="1" ht="15.6" x14ac:dyDescent="0.3">
      <c r="A549" s="165"/>
      <c r="B549" s="90" t="s">
        <v>503</v>
      </c>
      <c r="C549" s="90"/>
      <c r="D549" s="86" t="s">
        <v>226</v>
      </c>
      <c r="E549" s="86" t="s">
        <v>227</v>
      </c>
      <c r="F549" s="186"/>
      <c r="G549" s="182"/>
      <c r="H549" s="182"/>
      <c r="I549" s="182"/>
    </row>
    <row r="550" spans="1:9" s="167" customFormat="1" ht="15.6" x14ac:dyDescent="0.3">
      <c r="A550" s="165"/>
      <c r="B550" s="90" t="s">
        <v>360</v>
      </c>
      <c r="C550" s="90"/>
      <c r="D550" s="86" t="s">
        <v>226</v>
      </c>
      <c r="E550" s="86" t="s">
        <v>227</v>
      </c>
      <c r="F550" s="186"/>
      <c r="G550" s="182"/>
      <c r="H550" s="182"/>
      <c r="I550" s="182"/>
    </row>
    <row r="551" spans="1:9" s="167" customFormat="1" ht="15.6" x14ac:dyDescent="0.3">
      <c r="A551" s="165"/>
      <c r="B551" s="90" t="s">
        <v>504</v>
      </c>
      <c r="C551" s="90"/>
      <c r="D551" s="86" t="s">
        <v>226</v>
      </c>
      <c r="E551" s="86" t="s">
        <v>227</v>
      </c>
      <c r="F551" s="186"/>
      <c r="G551" s="182"/>
      <c r="H551" s="182"/>
      <c r="I551" s="182"/>
    </row>
    <row r="552" spans="1:9" s="167" customFormat="1" ht="15.6" x14ac:dyDescent="0.3">
      <c r="A552" s="165"/>
      <c r="B552" s="90" t="s">
        <v>505</v>
      </c>
      <c r="C552" s="90"/>
      <c r="D552" s="86" t="s">
        <v>226</v>
      </c>
      <c r="E552" s="86" t="s">
        <v>227</v>
      </c>
      <c r="F552" s="186"/>
      <c r="G552" s="182"/>
      <c r="H552" s="182"/>
      <c r="I552" s="182"/>
    </row>
    <row r="553" spans="1:9" s="167" customFormat="1" ht="15.6" x14ac:dyDescent="0.3">
      <c r="A553" s="165"/>
      <c r="B553" s="90" t="s">
        <v>506</v>
      </c>
      <c r="C553" s="90"/>
      <c r="D553" s="86" t="s">
        <v>226</v>
      </c>
      <c r="E553" s="86" t="s">
        <v>227</v>
      </c>
      <c r="F553" s="186"/>
      <c r="G553" s="182"/>
      <c r="H553" s="182"/>
      <c r="I553" s="182"/>
    </row>
    <row r="554" spans="1:9" s="167" customFormat="1" ht="15.6" x14ac:dyDescent="0.3">
      <c r="A554" s="165"/>
      <c r="B554" s="90" t="s">
        <v>581</v>
      </c>
      <c r="C554" s="90"/>
      <c r="D554" s="86" t="s">
        <v>412</v>
      </c>
      <c r="E554" s="86" t="s">
        <v>582</v>
      </c>
      <c r="F554" s="186"/>
      <c r="G554" s="182"/>
      <c r="H554" s="182"/>
      <c r="I554" s="182"/>
    </row>
    <row r="555" spans="1:9" s="167" customFormat="1" ht="15.6" x14ac:dyDescent="0.3">
      <c r="A555" s="165" t="s">
        <v>185</v>
      </c>
      <c r="B555" s="172" t="s">
        <v>583</v>
      </c>
      <c r="C555" s="194">
        <v>1</v>
      </c>
      <c r="D555" s="194"/>
      <c r="E555" s="194"/>
      <c r="F555" s="185"/>
      <c r="G555" s="182">
        <v>0</v>
      </c>
      <c r="H555" s="182">
        <f>SUM(G555)*C555</f>
        <v>0</v>
      </c>
      <c r="I555" s="182">
        <f>SUM(H555)*1.23</f>
        <v>0</v>
      </c>
    </row>
    <row r="556" spans="1:9" s="167" customFormat="1" ht="15.6" x14ac:dyDescent="0.3">
      <c r="A556" s="165"/>
      <c r="B556" s="168" t="s">
        <v>218</v>
      </c>
      <c r="C556" s="185"/>
      <c r="D556" s="185"/>
      <c r="E556" s="185"/>
      <c r="F556" s="185"/>
      <c r="G556" s="182"/>
      <c r="H556" s="182"/>
      <c r="I556" s="182"/>
    </row>
    <row r="557" spans="1:9" s="167" customFormat="1" ht="15.6" x14ac:dyDescent="0.3">
      <c r="A557" s="165"/>
      <c r="B557" s="168" t="s">
        <v>219</v>
      </c>
      <c r="C557" s="185"/>
      <c r="D557" s="185"/>
      <c r="E557" s="185"/>
      <c r="F557" s="185"/>
      <c r="G557" s="182"/>
      <c r="H557" s="182"/>
      <c r="I557" s="182"/>
    </row>
    <row r="558" spans="1:9" s="167" customFormat="1" ht="31.2" x14ac:dyDescent="0.3">
      <c r="A558" s="165"/>
      <c r="B558" s="90" t="s">
        <v>220</v>
      </c>
      <c r="C558" s="90"/>
      <c r="D558" s="86" t="s">
        <v>221</v>
      </c>
      <c r="E558" s="86" t="s">
        <v>584</v>
      </c>
      <c r="F558" s="186"/>
      <c r="G558" s="182"/>
      <c r="H558" s="182"/>
      <c r="I558" s="182"/>
    </row>
    <row r="559" spans="1:9" s="167" customFormat="1" ht="15.6" x14ac:dyDescent="0.3">
      <c r="A559" s="165"/>
      <c r="B559" s="90" t="s">
        <v>418</v>
      </c>
      <c r="C559" s="90"/>
      <c r="D559" s="86" t="s">
        <v>226</v>
      </c>
      <c r="E559" s="86" t="s">
        <v>227</v>
      </c>
      <c r="F559" s="186"/>
      <c r="G559" s="182"/>
      <c r="H559" s="182"/>
      <c r="I559" s="182"/>
    </row>
    <row r="560" spans="1:9" s="167" customFormat="1" ht="15.6" x14ac:dyDescent="0.3">
      <c r="A560" s="165"/>
      <c r="B560" s="90" t="s">
        <v>518</v>
      </c>
      <c r="C560" s="90"/>
      <c r="D560" s="86" t="s">
        <v>226</v>
      </c>
      <c r="E560" s="86" t="s">
        <v>227</v>
      </c>
      <c r="F560" s="186"/>
      <c r="G560" s="182"/>
      <c r="H560" s="182"/>
      <c r="I560" s="182"/>
    </row>
    <row r="561" spans="1:9" s="167" customFormat="1" ht="15.6" x14ac:dyDescent="0.3">
      <c r="A561" s="165"/>
      <c r="B561" s="90" t="s">
        <v>585</v>
      </c>
      <c r="C561" s="90"/>
      <c r="D561" s="86" t="s">
        <v>221</v>
      </c>
      <c r="E561" s="86" t="s">
        <v>520</v>
      </c>
      <c r="F561" s="186"/>
      <c r="G561" s="182"/>
      <c r="H561" s="182"/>
      <c r="I561" s="182"/>
    </row>
    <row r="562" spans="1:9" s="167" customFormat="1" ht="15.6" x14ac:dyDescent="0.3">
      <c r="A562" s="165"/>
      <c r="B562" s="90" t="s">
        <v>586</v>
      </c>
      <c r="C562" s="90"/>
      <c r="D562" s="86" t="s">
        <v>226</v>
      </c>
      <c r="E562" s="86" t="s">
        <v>227</v>
      </c>
      <c r="F562" s="186"/>
      <c r="G562" s="182"/>
      <c r="H562" s="182"/>
      <c r="I562" s="182"/>
    </row>
    <row r="563" spans="1:9" s="167" customFormat="1" ht="15.6" x14ac:dyDescent="0.3">
      <c r="A563" s="165"/>
      <c r="B563" s="90" t="s">
        <v>587</v>
      </c>
      <c r="C563" s="90"/>
      <c r="D563" s="86" t="s">
        <v>226</v>
      </c>
      <c r="E563" s="86" t="s">
        <v>227</v>
      </c>
      <c r="F563" s="186"/>
      <c r="G563" s="182"/>
      <c r="H563" s="182"/>
      <c r="I563" s="182"/>
    </row>
    <row r="564" spans="1:9" s="167" customFormat="1" ht="15.6" x14ac:dyDescent="0.3">
      <c r="A564" s="165" t="s">
        <v>187</v>
      </c>
      <c r="B564" s="172" t="s">
        <v>188</v>
      </c>
      <c r="C564" s="194">
        <v>1</v>
      </c>
      <c r="D564" s="194"/>
      <c r="E564" s="194"/>
      <c r="F564" s="185"/>
      <c r="G564" s="182">
        <v>0</v>
      </c>
      <c r="H564" s="182">
        <f>SUM(G564)*C564</f>
        <v>0</v>
      </c>
      <c r="I564" s="182">
        <f>SUM(H564)*1.23</f>
        <v>0</v>
      </c>
    </row>
    <row r="565" spans="1:9" s="167" customFormat="1" ht="15.6" x14ac:dyDescent="0.3">
      <c r="A565" s="165"/>
      <c r="B565" s="168" t="s">
        <v>218</v>
      </c>
      <c r="C565" s="185"/>
      <c r="D565" s="185"/>
      <c r="E565" s="185"/>
      <c r="F565" s="185"/>
      <c r="G565" s="182"/>
      <c r="H565" s="182"/>
      <c r="I565" s="182"/>
    </row>
    <row r="566" spans="1:9" s="167" customFormat="1" ht="15.6" x14ac:dyDescent="0.3">
      <c r="A566" s="165"/>
      <c r="B566" s="168" t="s">
        <v>219</v>
      </c>
      <c r="C566" s="185"/>
      <c r="D566" s="185"/>
      <c r="E566" s="185"/>
      <c r="F566" s="185"/>
      <c r="G566" s="182"/>
      <c r="H566" s="182"/>
      <c r="I566" s="182"/>
    </row>
    <row r="567" spans="1:9" s="167" customFormat="1" ht="15.6" x14ac:dyDescent="0.3">
      <c r="A567" s="165"/>
      <c r="B567" s="90" t="s">
        <v>220</v>
      </c>
      <c r="C567" s="90"/>
      <c r="D567" s="86" t="s">
        <v>221</v>
      </c>
      <c r="E567" s="86" t="s">
        <v>588</v>
      </c>
      <c r="F567" s="186"/>
      <c r="G567" s="182"/>
      <c r="H567" s="182"/>
      <c r="I567" s="182"/>
    </row>
    <row r="568" spans="1:9" s="167" customFormat="1" ht="15.6" x14ac:dyDescent="0.3">
      <c r="A568" s="165"/>
      <c r="B568" s="90" t="s">
        <v>418</v>
      </c>
      <c r="C568" s="90"/>
      <c r="D568" s="86" t="s">
        <v>226</v>
      </c>
      <c r="E568" s="86" t="s">
        <v>227</v>
      </c>
      <c r="F568" s="186"/>
      <c r="G568" s="182"/>
      <c r="H568" s="182"/>
      <c r="I568" s="182"/>
    </row>
    <row r="569" spans="1:9" s="167" customFormat="1" ht="15.6" x14ac:dyDescent="0.3">
      <c r="A569" s="165"/>
      <c r="B569" s="90" t="s">
        <v>419</v>
      </c>
      <c r="C569" s="90"/>
      <c r="D569" s="86" t="s">
        <v>226</v>
      </c>
      <c r="E569" s="86" t="s">
        <v>227</v>
      </c>
      <c r="F569" s="186"/>
      <c r="G569" s="182"/>
      <c r="H569" s="182"/>
      <c r="I569" s="182"/>
    </row>
    <row r="570" spans="1:9" s="167" customFormat="1" ht="15.6" x14ac:dyDescent="0.3">
      <c r="A570" s="165"/>
      <c r="B570" s="90" t="s">
        <v>420</v>
      </c>
      <c r="C570" s="90"/>
      <c r="D570" s="86" t="s">
        <v>226</v>
      </c>
      <c r="E570" s="86" t="s">
        <v>227</v>
      </c>
      <c r="F570" s="186"/>
      <c r="G570" s="182"/>
      <c r="H570" s="182"/>
      <c r="I570" s="182"/>
    </row>
    <row r="571" spans="1:9" s="167" customFormat="1" ht="15.6" x14ac:dyDescent="0.3">
      <c r="A571" s="165"/>
      <c r="B571" s="90" t="s">
        <v>421</v>
      </c>
      <c r="C571" s="90"/>
      <c r="D571" s="86" t="s">
        <v>226</v>
      </c>
      <c r="E571" s="86" t="s">
        <v>227</v>
      </c>
      <c r="F571" s="186"/>
      <c r="G571" s="182"/>
      <c r="H571" s="182"/>
      <c r="I571" s="182"/>
    </row>
    <row r="572" spans="1:9" s="167" customFormat="1" ht="15.6" x14ac:dyDescent="0.3">
      <c r="A572" s="165"/>
      <c r="B572" s="169" t="s">
        <v>589</v>
      </c>
      <c r="C572" s="194">
        <v>1</v>
      </c>
      <c r="D572" s="86" t="s">
        <v>226</v>
      </c>
      <c r="E572" s="86" t="s">
        <v>227</v>
      </c>
      <c r="F572" s="186"/>
      <c r="G572" s="182"/>
      <c r="H572" s="182"/>
      <c r="I572" s="182"/>
    </row>
    <row r="573" spans="1:9" s="167" customFormat="1" ht="15.6" x14ac:dyDescent="0.3">
      <c r="A573" s="170" t="s">
        <v>189</v>
      </c>
      <c r="B573" s="171" t="s">
        <v>590</v>
      </c>
      <c r="C573" s="196">
        <v>1</v>
      </c>
      <c r="D573" s="196"/>
      <c r="E573" s="196"/>
      <c r="F573" s="187"/>
      <c r="G573" s="182"/>
      <c r="H573" s="182"/>
      <c r="I573" s="182"/>
    </row>
    <row r="574" spans="1:9" s="167" customFormat="1" ht="15.6" x14ac:dyDescent="0.3">
      <c r="A574" s="165" t="s">
        <v>190</v>
      </c>
      <c r="B574" s="172" t="s">
        <v>591</v>
      </c>
      <c r="C574" s="194">
        <v>1</v>
      </c>
      <c r="D574" s="194"/>
      <c r="E574" s="194"/>
      <c r="F574" s="185"/>
      <c r="G574" s="182">
        <v>0</v>
      </c>
      <c r="H574" s="182">
        <f>SUM(G574)*C574</f>
        <v>0</v>
      </c>
      <c r="I574" s="182">
        <f>SUM(H574)*1.23</f>
        <v>0</v>
      </c>
    </row>
    <row r="575" spans="1:9" s="167" customFormat="1" ht="15.6" x14ac:dyDescent="0.3">
      <c r="A575" s="165"/>
      <c r="B575" s="168" t="s">
        <v>218</v>
      </c>
      <c r="C575" s="185"/>
      <c r="D575" s="185"/>
      <c r="E575" s="185"/>
      <c r="F575" s="185"/>
      <c r="G575" s="182"/>
      <c r="H575" s="182"/>
      <c r="I575" s="182"/>
    </row>
    <row r="576" spans="1:9" s="167" customFormat="1" ht="15.6" x14ac:dyDescent="0.3">
      <c r="A576" s="165"/>
      <c r="B576" s="168" t="s">
        <v>219</v>
      </c>
      <c r="C576" s="185"/>
      <c r="D576" s="185"/>
      <c r="E576" s="185"/>
      <c r="F576" s="185"/>
      <c r="G576" s="182"/>
      <c r="H576" s="182"/>
      <c r="I576" s="182"/>
    </row>
    <row r="577" spans="1:9" s="167" customFormat="1" ht="31.2" x14ac:dyDescent="0.3">
      <c r="A577" s="165"/>
      <c r="B577" s="87" t="s">
        <v>446</v>
      </c>
      <c r="C577" s="194"/>
      <c r="D577" s="86" t="s">
        <v>226</v>
      </c>
      <c r="E577" s="86" t="s">
        <v>227</v>
      </c>
      <c r="F577" s="186"/>
      <c r="G577" s="182"/>
      <c r="H577" s="182"/>
      <c r="I577" s="182"/>
    </row>
    <row r="578" spans="1:9" s="167" customFormat="1" ht="15.6" x14ac:dyDescent="0.3">
      <c r="A578" s="165" t="s">
        <v>191</v>
      </c>
      <c r="B578" s="172" t="s">
        <v>592</v>
      </c>
      <c r="C578" s="194">
        <v>1</v>
      </c>
      <c r="D578" s="194"/>
      <c r="E578" s="194"/>
      <c r="F578" s="185"/>
      <c r="G578" s="182">
        <v>0</v>
      </c>
      <c r="H578" s="182">
        <f>SUM(G578)*C578</f>
        <v>0</v>
      </c>
      <c r="I578" s="182">
        <f>SUM(H578)*1.23</f>
        <v>0</v>
      </c>
    </row>
    <row r="579" spans="1:9" s="167" customFormat="1" ht="15.6" x14ac:dyDescent="0.3">
      <c r="A579" s="165"/>
      <c r="B579" s="168" t="s">
        <v>218</v>
      </c>
      <c r="C579" s="185"/>
      <c r="D579" s="185"/>
      <c r="E579" s="185"/>
      <c r="F579" s="185"/>
      <c r="G579" s="182"/>
      <c r="H579" s="182"/>
      <c r="I579" s="182"/>
    </row>
    <row r="580" spans="1:9" s="167" customFormat="1" ht="15.6" x14ac:dyDescent="0.3">
      <c r="A580" s="165"/>
      <c r="B580" s="168" t="s">
        <v>219</v>
      </c>
      <c r="C580" s="185"/>
      <c r="D580" s="185"/>
      <c r="E580" s="185"/>
      <c r="F580" s="185"/>
      <c r="G580" s="182"/>
      <c r="H580" s="182"/>
      <c r="I580" s="182"/>
    </row>
    <row r="581" spans="1:9" s="167" customFormat="1" ht="15.6" x14ac:dyDescent="0.3">
      <c r="A581" s="165"/>
      <c r="B581" s="90" t="s">
        <v>553</v>
      </c>
      <c r="C581" s="86"/>
      <c r="D581" s="86" t="s">
        <v>593</v>
      </c>
      <c r="E581" s="86">
        <v>100</v>
      </c>
      <c r="F581" s="186"/>
      <c r="G581" s="182"/>
      <c r="H581" s="182"/>
      <c r="I581" s="182"/>
    </row>
    <row r="582" spans="1:9" s="167" customFormat="1" ht="15.6" x14ac:dyDescent="0.3">
      <c r="A582" s="165"/>
      <c r="B582" s="90" t="s">
        <v>555</v>
      </c>
      <c r="C582" s="86"/>
      <c r="D582" s="86" t="s">
        <v>556</v>
      </c>
      <c r="E582" s="86" t="s">
        <v>557</v>
      </c>
      <c r="F582" s="186"/>
      <c r="G582" s="182"/>
      <c r="H582" s="182"/>
      <c r="I582" s="182"/>
    </row>
    <row r="583" spans="1:9" s="167" customFormat="1" ht="15.6" x14ac:dyDescent="0.3">
      <c r="A583" s="165"/>
      <c r="B583" s="90" t="s">
        <v>558</v>
      </c>
      <c r="C583" s="86"/>
      <c r="D583" s="86" t="s">
        <v>559</v>
      </c>
      <c r="E583" s="86">
        <v>50</v>
      </c>
      <c r="F583" s="186"/>
      <c r="G583" s="182"/>
      <c r="H583" s="182"/>
      <c r="I583" s="182"/>
    </row>
    <row r="584" spans="1:9" s="167" customFormat="1" ht="15.6" x14ac:dyDescent="0.3">
      <c r="A584" s="165"/>
      <c r="B584" s="90" t="s">
        <v>560</v>
      </c>
      <c r="C584" s="86"/>
      <c r="D584" s="86" t="s">
        <v>226</v>
      </c>
      <c r="E584" s="86" t="s">
        <v>227</v>
      </c>
      <c r="F584" s="186"/>
      <c r="G584" s="182"/>
      <c r="H584" s="182"/>
      <c r="I584" s="182"/>
    </row>
    <row r="585" spans="1:9" s="167" customFormat="1" ht="15.6" x14ac:dyDescent="0.3">
      <c r="A585" s="165"/>
      <c r="B585" s="90" t="s">
        <v>561</v>
      </c>
      <c r="C585" s="86"/>
      <c r="D585" s="86" t="s">
        <v>226</v>
      </c>
      <c r="E585" s="86" t="s">
        <v>227</v>
      </c>
      <c r="F585" s="186"/>
      <c r="G585" s="182"/>
      <c r="H585" s="182"/>
      <c r="I585" s="182"/>
    </row>
    <row r="586" spans="1:9" s="167" customFormat="1" ht="15.6" x14ac:dyDescent="0.3">
      <c r="A586" s="165" t="s">
        <v>192</v>
      </c>
      <c r="B586" s="172" t="s">
        <v>594</v>
      </c>
      <c r="C586" s="194">
        <v>1</v>
      </c>
      <c r="D586" s="194"/>
      <c r="E586" s="194"/>
      <c r="F586" s="185"/>
      <c r="G586" s="182">
        <v>0</v>
      </c>
      <c r="H586" s="182">
        <f>SUM(G586)*C586</f>
        <v>0</v>
      </c>
      <c r="I586" s="182">
        <f>SUM(H586)*1.23</f>
        <v>0</v>
      </c>
    </row>
    <row r="587" spans="1:9" s="167" customFormat="1" ht="15.6" x14ac:dyDescent="0.3">
      <c r="A587" s="165"/>
      <c r="B587" s="168" t="s">
        <v>218</v>
      </c>
      <c r="C587" s="185"/>
      <c r="D587" s="185"/>
      <c r="E587" s="185"/>
      <c r="F587" s="185"/>
      <c r="G587" s="182"/>
      <c r="H587" s="182"/>
      <c r="I587" s="182"/>
    </row>
    <row r="588" spans="1:9" s="167" customFormat="1" ht="15.6" x14ac:dyDescent="0.3">
      <c r="A588" s="165"/>
      <c r="B588" s="168" t="s">
        <v>219</v>
      </c>
      <c r="C588" s="185"/>
      <c r="D588" s="185"/>
      <c r="E588" s="185"/>
      <c r="F588" s="185"/>
      <c r="G588" s="182"/>
      <c r="H588" s="182"/>
      <c r="I588" s="182"/>
    </row>
    <row r="589" spans="1:9" s="167" customFormat="1" ht="31.2" x14ac:dyDescent="0.3">
      <c r="A589" s="165"/>
      <c r="B589" s="87" t="s">
        <v>220</v>
      </c>
      <c r="C589" s="87"/>
      <c r="D589" s="86" t="s">
        <v>221</v>
      </c>
      <c r="E589" s="86" t="s">
        <v>595</v>
      </c>
      <c r="F589" s="186"/>
      <c r="G589" s="182"/>
      <c r="H589" s="182"/>
      <c r="I589" s="182"/>
    </row>
    <row r="590" spans="1:9" s="167" customFormat="1" ht="15.6" x14ac:dyDescent="0.3">
      <c r="A590" s="165"/>
      <c r="B590" s="87" t="s">
        <v>222</v>
      </c>
      <c r="C590" s="87"/>
      <c r="D590" s="86" t="s">
        <v>223</v>
      </c>
      <c r="E590" s="86" t="s">
        <v>596</v>
      </c>
      <c r="F590" s="186"/>
      <c r="G590" s="182"/>
      <c r="H590" s="182"/>
      <c r="I590" s="182"/>
    </row>
    <row r="591" spans="1:9" s="167" customFormat="1" ht="15.6" x14ac:dyDescent="0.3">
      <c r="A591" s="165"/>
      <c r="B591" s="87" t="s">
        <v>272</v>
      </c>
      <c r="C591" s="87"/>
      <c r="D591" s="86" t="s">
        <v>226</v>
      </c>
      <c r="E591" s="86" t="s">
        <v>227</v>
      </c>
      <c r="F591" s="186"/>
      <c r="G591" s="182"/>
      <c r="H591" s="182"/>
      <c r="I591" s="182"/>
    </row>
    <row r="592" spans="1:9" s="167" customFormat="1" ht="15.6" x14ac:dyDescent="0.3">
      <c r="A592" s="165"/>
      <c r="B592" s="87" t="s">
        <v>597</v>
      </c>
      <c r="C592" s="87"/>
      <c r="D592" s="86" t="s">
        <v>226</v>
      </c>
      <c r="E592" s="86" t="s">
        <v>227</v>
      </c>
      <c r="F592" s="186"/>
      <c r="G592" s="182"/>
      <c r="H592" s="182"/>
      <c r="I592" s="182"/>
    </row>
    <row r="593" spans="1:9" s="167" customFormat="1" ht="15.6" x14ac:dyDescent="0.3">
      <c r="A593" s="165"/>
      <c r="B593" s="87" t="s">
        <v>598</v>
      </c>
      <c r="C593" s="87"/>
      <c r="D593" s="86" t="s">
        <v>226</v>
      </c>
      <c r="E593" s="86" t="s">
        <v>227</v>
      </c>
      <c r="F593" s="186"/>
      <c r="G593" s="182"/>
      <c r="H593" s="182"/>
      <c r="I593" s="182"/>
    </row>
    <row r="594" spans="1:9" s="167" customFormat="1" ht="31.2" x14ac:dyDescent="0.3">
      <c r="A594" s="165"/>
      <c r="B594" s="87" t="s">
        <v>599</v>
      </c>
      <c r="C594" s="87"/>
      <c r="D594" s="86" t="s">
        <v>226</v>
      </c>
      <c r="E594" s="86" t="s">
        <v>227</v>
      </c>
      <c r="F594" s="186"/>
      <c r="G594" s="182"/>
      <c r="H594" s="182"/>
      <c r="I594" s="182"/>
    </row>
    <row r="595" spans="1:9" s="167" customFormat="1" ht="15.6" x14ac:dyDescent="0.3">
      <c r="A595" s="165"/>
      <c r="B595" s="87" t="s">
        <v>600</v>
      </c>
      <c r="C595" s="87"/>
      <c r="D595" s="86" t="s">
        <v>226</v>
      </c>
      <c r="E595" s="86" t="s">
        <v>227</v>
      </c>
      <c r="F595" s="186"/>
      <c r="G595" s="182"/>
      <c r="H595" s="182"/>
      <c r="I595" s="182"/>
    </row>
    <row r="596" spans="1:9" s="167" customFormat="1" ht="15.6" x14ac:dyDescent="0.3">
      <c r="A596" s="165"/>
      <c r="B596" s="87" t="s">
        <v>601</v>
      </c>
      <c r="C596" s="87"/>
      <c r="D596" s="86" t="s">
        <v>226</v>
      </c>
      <c r="E596" s="86" t="s">
        <v>227</v>
      </c>
      <c r="F596" s="186"/>
      <c r="G596" s="182"/>
      <c r="H596" s="182"/>
      <c r="I596" s="182"/>
    </row>
    <row r="597" spans="1:9" s="167" customFormat="1" ht="15.6" x14ac:dyDescent="0.3">
      <c r="A597" s="165"/>
      <c r="B597" s="87" t="s">
        <v>602</v>
      </c>
      <c r="C597" s="87"/>
      <c r="D597" s="86" t="s">
        <v>226</v>
      </c>
      <c r="E597" s="86" t="s">
        <v>227</v>
      </c>
      <c r="F597" s="186"/>
      <c r="G597" s="182"/>
      <c r="H597" s="182"/>
      <c r="I597" s="182"/>
    </row>
    <row r="598" spans="1:9" s="167" customFormat="1" ht="15.6" x14ac:dyDescent="0.3">
      <c r="A598" s="165"/>
      <c r="B598" s="87" t="s">
        <v>603</v>
      </c>
      <c r="C598" s="87"/>
      <c r="D598" s="86" t="s">
        <v>226</v>
      </c>
      <c r="E598" s="86" t="s">
        <v>227</v>
      </c>
      <c r="F598" s="186"/>
      <c r="G598" s="182"/>
      <c r="H598" s="182"/>
      <c r="I598" s="182"/>
    </row>
    <row r="599" spans="1:9" s="167" customFormat="1" ht="15.6" x14ac:dyDescent="0.3">
      <c r="A599" s="165"/>
      <c r="B599" s="87" t="s">
        <v>604</v>
      </c>
      <c r="C599" s="87"/>
      <c r="D599" s="86" t="s">
        <v>226</v>
      </c>
      <c r="E599" s="86" t="s">
        <v>227</v>
      </c>
      <c r="F599" s="186"/>
      <c r="G599" s="182"/>
      <c r="H599" s="182"/>
      <c r="I599" s="182"/>
    </row>
    <row r="600" spans="1:9" s="167" customFormat="1" ht="15.6" x14ac:dyDescent="0.3">
      <c r="A600" s="165"/>
      <c r="B600" s="87" t="s">
        <v>605</v>
      </c>
      <c r="C600" s="87"/>
      <c r="D600" s="86" t="s">
        <v>226</v>
      </c>
      <c r="E600" s="86" t="s">
        <v>227</v>
      </c>
      <c r="F600" s="186"/>
      <c r="G600" s="182"/>
      <c r="H600" s="182"/>
      <c r="I600" s="182"/>
    </row>
    <row r="601" spans="1:9" s="167" customFormat="1" ht="15.6" x14ac:dyDescent="0.3">
      <c r="A601" s="165"/>
      <c r="B601" s="87" t="s">
        <v>606</v>
      </c>
      <c r="C601" s="87"/>
      <c r="D601" s="86" t="s">
        <v>226</v>
      </c>
      <c r="E601" s="86" t="s">
        <v>227</v>
      </c>
      <c r="F601" s="186"/>
      <c r="G601" s="182"/>
      <c r="H601" s="182"/>
      <c r="I601" s="182"/>
    </row>
    <row r="602" spans="1:9" s="167" customFormat="1" ht="15.6" x14ac:dyDescent="0.3">
      <c r="A602" s="165"/>
      <c r="B602" s="87" t="s">
        <v>607</v>
      </c>
      <c r="C602" s="87"/>
      <c r="D602" s="86"/>
      <c r="E602" s="86"/>
      <c r="F602" s="186"/>
      <c r="G602" s="182"/>
      <c r="H602" s="182"/>
      <c r="I602" s="182"/>
    </row>
    <row r="603" spans="1:9" s="167" customFormat="1" ht="15.6" x14ac:dyDescent="0.3">
      <c r="A603" s="165"/>
      <c r="B603" s="87" t="s">
        <v>608</v>
      </c>
      <c r="C603" s="87"/>
      <c r="D603" s="86" t="s">
        <v>226</v>
      </c>
      <c r="E603" s="86" t="s">
        <v>227</v>
      </c>
      <c r="F603" s="186"/>
      <c r="G603" s="182"/>
      <c r="H603" s="182"/>
      <c r="I603" s="182"/>
    </row>
    <row r="604" spans="1:9" s="167" customFormat="1" ht="15.6" x14ac:dyDescent="0.3">
      <c r="A604" s="165"/>
      <c r="B604" s="87" t="s">
        <v>609</v>
      </c>
      <c r="C604" s="87"/>
      <c r="D604" s="86" t="s">
        <v>226</v>
      </c>
      <c r="E604" s="86" t="s">
        <v>227</v>
      </c>
      <c r="F604" s="186"/>
      <c r="G604" s="182"/>
      <c r="H604" s="182"/>
      <c r="I604" s="182"/>
    </row>
    <row r="605" spans="1:9" s="167" customFormat="1" ht="15.6" x14ac:dyDescent="0.3">
      <c r="A605" s="165"/>
      <c r="B605" s="87" t="s">
        <v>610</v>
      </c>
      <c r="C605" s="87"/>
      <c r="D605" s="86" t="s">
        <v>226</v>
      </c>
      <c r="E605" s="86" t="s">
        <v>227</v>
      </c>
      <c r="F605" s="186"/>
      <c r="G605" s="182"/>
      <c r="H605" s="182"/>
      <c r="I605" s="182"/>
    </row>
    <row r="606" spans="1:9" s="167" customFormat="1" ht="15.6" x14ac:dyDescent="0.3">
      <c r="A606" s="165"/>
      <c r="B606" s="87" t="s">
        <v>611</v>
      </c>
      <c r="C606" s="87"/>
      <c r="D606" s="86" t="s">
        <v>612</v>
      </c>
      <c r="E606" s="89" t="s">
        <v>613</v>
      </c>
      <c r="F606" s="186"/>
      <c r="G606" s="182"/>
      <c r="H606" s="182"/>
      <c r="I606" s="182"/>
    </row>
    <row r="607" spans="1:9" s="167" customFormat="1" ht="15.6" x14ac:dyDescent="0.3">
      <c r="A607" s="165"/>
      <c r="B607" s="87" t="s">
        <v>614</v>
      </c>
      <c r="C607" s="87"/>
      <c r="D607" s="86" t="s">
        <v>615</v>
      </c>
      <c r="E607" s="86" t="s">
        <v>616</v>
      </c>
      <c r="F607" s="186"/>
      <c r="G607" s="182"/>
      <c r="H607" s="182"/>
      <c r="I607" s="182"/>
    </row>
    <row r="608" spans="1:9" s="167" customFormat="1" ht="15.6" x14ac:dyDescent="0.3">
      <c r="A608" s="165" t="s">
        <v>193</v>
      </c>
      <c r="B608" s="172" t="s">
        <v>186</v>
      </c>
      <c r="C608" s="194">
        <v>1</v>
      </c>
      <c r="D608" s="194"/>
      <c r="E608" s="194"/>
      <c r="F608" s="185"/>
      <c r="G608" s="182">
        <v>0</v>
      </c>
      <c r="H608" s="182">
        <f>SUM(G608)*C608</f>
        <v>0</v>
      </c>
      <c r="I608" s="182">
        <f>SUM(H608)*1.23</f>
        <v>0</v>
      </c>
    </row>
    <row r="609" spans="1:9" s="167" customFormat="1" ht="15.6" x14ac:dyDescent="0.3">
      <c r="A609" s="165"/>
      <c r="B609" s="168" t="s">
        <v>218</v>
      </c>
      <c r="C609" s="185"/>
      <c r="D609" s="185"/>
      <c r="E609" s="185"/>
      <c r="F609" s="185"/>
      <c r="G609" s="182"/>
      <c r="H609" s="182"/>
      <c r="I609" s="182"/>
    </row>
    <row r="610" spans="1:9" s="167" customFormat="1" ht="15.6" x14ac:dyDescent="0.3">
      <c r="A610" s="165"/>
      <c r="B610" s="168" t="s">
        <v>219</v>
      </c>
      <c r="C610" s="185"/>
      <c r="D610" s="185"/>
      <c r="E610" s="185"/>
      <c r="F610" s="185"/>
      <c r="G610" s="182"/>
      <c r="H610" s="182"/>
      <c r="I610" s="182"/>
    </row>
    <row r="611" spans="1:9" s="167" customFormat="1" ht="31.2" x14ac:dyDescent="0.3">
      <c r="A611" s="165"/>
      <c r="B611" s="90" t="s">
        <v>220</v>
      </c>
      <c r="C611" s="90"/>
      <c r="D611" s="86" t="s">
        <v>221</v>
      </c>
      <c r="E611" s="86" t="s">
        <v>584</v>
      </c>
      <c r="F611" s="186"/>
      <c r="G611" s="182"/>
      <c r="H611" s="182"/>
      <c r="I611" s="182"/>
    </row>
    <row r="612" spans="1:9" s="167" customFormat="1" ht="15.6" x14ac:dyDescent="0.3">
      <c r="A612" s="165"/>
      <c r="B612" s="90" t="s">
        <v>418</v>
      </c>
      <c r="C612" s="90"/>
      <c r="D612" s="86" t="s">
        <v>226</v>
      </c>
      <c r="E612" s="86" t="s">
        <v>227</v>
      </c>
      <c r="F612" s="186"/>
      <c r="G612" s="182"/>
      <c r="H612" s="182"/>
      <c r="I612" s="182"/>
    </row>
    <row r="613" spans="1:9" s="167" customFormat="1" ht="15.6" x14ac:dyDescent="0.3">
      <c r="A613" s="165"/>
      <c r="B613" s="90" t="s">
        <v>518</v>
      </c>
      <c r="C613" s="90"/>
      <c r="D613" s="86" t="s">
        <v>226</v>
      </c>
      <c r="E613" s="86" t="s">
        <v>227</v>
      </c>
      <c r="F613" s="186"/>
      <c r="G613" s="182"/>
      <c r="H613" s="182"/>
      <c r="I613" s="182"/>
    </row>
    <row r="614" spans="1:9" s="167" customFormat="1" ht="15.6" x14ac:dyDescent="0.3">
      <c r="A614" s="165"/>
      <c r="B614" s="90" t="s">
        <v>585</v>
      </c>
      <c r="C614" s="90"/>
      <c r="D614" s="86" t="s">
        <v>221</v>
      </c>
      <c r="E614" s="86" t="s">
        <v>520</v>
      </c>
      <c r="F614" s="186"/>
      <c r="G614" s="182"/>
      <c r="H614" s="182"/>
      <c r="I614" s="182"/>
    </row>
    <row r="615" spans="1:9" s="167" customFormat="1" ht="15.6" x14ac:dyDescent="0.3">
      <c r="A615" s="165"/>
      <c r="B615" s="90" t="s">
        <v>586</v>
      </c>
      <c r="C615" s="90"/>
      <c r="D615" s="86" t="s">
        <v>226</v>
      </c>
      <c r="E615" s="86" t="s">
        <v>227</v>
      </c>
      <c r="F615" s="186"/>
      <c r="G615" s="182"/>
      <c r="H615" s="182"/>
      <c r="I615" s="182"/>
    </row>
    <row r="616" spans="1:9" s="167" customFormat="1" ht="15.6" x14ac:dyDescent="0.3">
      <c r="A616" s="165" t="s">
        <v>194</v>
      </c>
      <c r="B616" s="172" t="s">
        <v>195</v>
      </c>
      <c r="C616" s="194">
        <v>1</v>
      </c>
      <c r="D616" s="194"/>
      <c r="E616" s="194"/>
      <c r="F616" s="185"/>
      <c r="G616" s="182">
        <v>0</v>
      </c>
      <c r="H616" s="182">
        <f>SUM(G616)*C616</f>
        <v>0</v>
      </c>
      <c r="I616" s="182">
        <f>SUM(H616)*1.23</f>
        <v>0</v>
      </c>
    </row>
    <row r="617" spans="1:9" s="167" customFormat="1" ht="15.6" x14ac:dyDescent="0.3">
      <c r="A617" s="165"/>
      <c r="B617" s="168" t="s">
        <v>218</v>
      </c>
      <c r="C617" s="185"/>
      <c r="D617" s="185"/>
      <c r="E617" s="185"/>
      <c r="F617" s="185"/>
      <c r="G617" s="182"/>
      <c r="H617" s="182"/>
      <c r="I617" s="182"/>
    </row>
    <row r="618" spans="1:9" s="167" customFormat="1" ht="15.6" x14ac:dyDescent="0.3">
      <c r="A618" s="165"/>
      <c r="B618" s="168" t="s">
        <v>219</v>
      </c>
      <c r="C618" s="185"/>
      <c r="D618" s="185"/>
      <c r="E618" s="185"/>
      <c r="F618" s="185"/>
      <c r="G618" s="182"/>
      <c r="H618" s="182"/>
      <c r="I618" s="182"/>
    </row>
    <row r="619" spans="1:9" s="167" customFormat="1" ht="31.2" x14ac:dyDescent="0.3">
      <c r="A619" s="165"/>
      <c r="B619" s="90" t="s">
        <v>220</v>
      </c>
      <c r="C619" s="90"/>
      <c r="D619" s="86" t="s">
        <v>221</v>
      </c>
      <c r="E619" s="86" t="s">
        <v>617</v>
      </c>
      <c r="F619" s="186"/>
      <c r="G619" s="182"/>
      <c r="H619" s="182"/>
      <c r="I619" s="182"/>
    </row>
    <row r="620" spans="1:9" s="167" customFormat="1" ht="15.6" x14ac:dyDescent="0.3">
      <c r="A620" s="165"/>
      <c r="B620" s="90" t="s">
        <v>502</v>
      </c>
      <c r="C620" s="90"/>
      <c r="D620" s="86" t="s">
        <v>226</v>
      </c>
      <c r="E620" s="86" t="s">
        <v>227</v>
      </c>
      <c r="F620" s="186"/>
      <c r="G620" s="182"/>
      <c r="H620" s="182"/>
      <c r="I620" s="182"/>
    </row>
    <row r="621" spans="1:9" s="167" customFormat="1" ht="15.6" x14ac:dyDescent="0.3">
      <c r="A621" s="165"/>
      <c r="B621" s="90" t="s">
        <v>503</v>
      </c>
      <c r="C621" s="90"/>
      <c r="D621" s="86" t="s">
        <v>226</v>
      </c>
      <c r="E621" s="86" t="s">
        <v>227</v>
      </c>
      <c r="F621" s="186"/>
      <c r="G621" s="182"/>
      <c r="H621" s="182"/>
      <c r="I621" s="182"/>
    </row>
    <row r="622" spans="1:9" s="167" customFormat="1" ht="15.6" x14ac:dyDescent="0.3">
      <c r="A622" s="165"/>
      <c r="B622" s="90" t="s">
        <v>360</v>
      </c>
      <c r="C622" s="90"/>
      <c r="D622" s="86" t="s">
        <v>226</v>
      </c>
      <c r="E622" s="86" t="s">
        <v>227</v>
      </c>
      <c r="F622" s="186"/>
      <c r="G622" s="182"/>
      <c r="H622" s="182"/>
      <c r="I622" s="182"/>
    </row>
    <row r="623" spans="1:9" s="167" customFormat="1" ht="15.6" x14ac:dyDescent="0.3">
      <c r="A623" s="165"/>
      <c r="B623" s="90" t="s">
        <v>504</v>
      </c>
      <c r="C623" s="90"/>
      <c r="D623" s="86" t="s">
        <v>226</v>
      </c>
      <c r="E623" s="86" t="s">
        <v>227</v>
      </c>
      <c r="F623" s="186"/>
      <c r="G623" s="182"/>
      <c r="H623" s="182"/>
      <c r="I623" s="182"/>
    </row>
    <row r="624" spans="1:9" s="167" customFormat="1" ht="15.6" x14ac:dyDescent="0.3">
      <c r="A624" s="165"/>
      <c r="B624" s="90" t="s">
        <v>505</v>
      </c>
      <c r="C624" s="90"/>
      <c r="D624" s="86" t="s">
        <v>226</v>
      </c>
      <c r="E624" s="86" t="s">
        <v>227</v>
      </c>
      <c r="F624" s="186"/>
      <c r="G624" s="182"/>
      <c r="H624" s="182"/>
      <c r="I624" s="182"/>
    </row>
    <row r="625" spans="1:9" s="167" customFormat="1" ht="15.6" x14ac:dyDescent="0.3">
      <c r="A625" s="165"/>
      <c r="B625" s="90" t="s">
        <v>506</v>
      </c>
      <c r="C625" s="90"/>
      <c r="D625" s="86" t="s">
        <v>226</v>
      </c>
      <c r="E625" s="86" t="s">
        <v>227</v>
      </c>
      <c r="F625" s="186"/>
      <c r="G625" s="182"/>
      <c r="H625" s="182"/>
      <c r="I625" s="182"/>
    </row>
    <row r="626" spans="1:9" s="167" customFormat="1" ht="15.6" x14ac:dyDescent="0.3">
      <c r="A626" s="165"/>
      <c r="B626" s="90" t="s">
        <v>507</v>
      </c>
      <c r="C626" s="90"/>
      <c r="D626" s="86" t="s">
        <v>412</v>
      </c>
      <c r="E626" s="86" t="s">
        <v>618</v>
      </c>
      <c r="F626" s="186"/>
      <c r="G626" s="182"/>
      <c r="H626" s="182"/>
      <c r="I626" s="182"/>
    </row>
    <row r="627" spans="1:9" s="167" customFormat="1" ht="15.6" x14ac:dyDescent="0.3">
      <c r="A627" s="165" t="s">
        <v>196</v>
      </c>
      <c r="B627" s="172" t="s">
        <v>197</v>
      </c>
      <c r="C627" s="194">
        <v>1</v>
      </c>
      <c r="D627" s="194"/>
      <c r="E627" s="194"/>
      <c r="F627" s="185"/>
      <c r="G627" s="182">
        <v>0</v>
      </c>
      <c r="H627" s="182">
        <f>SUM(G627)*C627</f>
        <v>0</v>
      </c>
      <c r="I627" s="182">
        <f>SUM(H627)*1.23</f>
        <v>0</v>
      </c>
    </row>
    <row r="628" spans="1:9" s="167" customFormat="1" ht="15.6" x14ac:dyDescent="0.3">
      <c r="A628" s="165"/>
      <c r="B628" s="168" t="s">
        <v>218</v>
      </c>
      <c r="C628" s="185"/>
      <c r="D628" s="185"/>
      <c r="E628" s="185"/>
      <c r="F628" s="185"/>
      <c r="G628" s="182"/>
      <c r="H628" s="182"/>
      <c r="I628" s="182"/>
    </row>
    <row r="629" spans="1:9" s="167" customFormat="1" ht="15.6" x14ac:dyDescent="0.3">
      <c r="A629" s="165"/>
      <c r="B629" s="168" t="s">
        <v>219</v>
      </c>
      <c r="C629" s="185"/>
      <c r="D629" s="185"/>
      <c r="E629" s="185"/>
      <c r="F629" s="185"/>
      <c r="G629" s="182"/>
      <c r="H629" s="182"/>
      <c r="I629" s="182"/>
    </row>
    <row r="630" spans="1:9" s="167" customFormat="1" ht="31.2" x14ac:dyDescent="0.3">
      <c r="A630" s="165"/>
      <c r="B630" s="90" t="s">
        <v>220</v>
      </c>
      <c r="C630" s="90"/>
      <c r="D630" s="86" t="s">
        <v>221</v>
      </c>
      <c r="E630" s="86" t="s">
        <v>619</v>
      </c>
      <c r="F630" s="186"/>
      <c r="G630" s="182"/>
      <c r="H630" s="182"/>
      <c r="I630" s="182"/>
    </row>
    <row r="631" spans="1:9" s="167" customFormat="1" ht="15.6" x14ac:dyDescent="0.3">
      <c r="A631" s="165"/>
      <c r="B631" s="90" t="s">
        <v>502</v>
      </c>
      <c r="C631" s="90"/>
      <c r="D631" s="86" t="s">
        <v>226</v>
      </c>
      <c r="E631" s="86" t="s">
        <v>227</v>
      </c>
      <c r="F631" s="186"/>
      <c r="G631" s="182"/>
      <c r="H631" s="182"/>
      <c r="I631" s="182"/>
    </row>
    <row r="632" spans="1:9" s="167" customFormat="1" ht="15.6" x14ac:dyDescent="0.3">
      <c r="A632" s="165"/>
      <c r="B632" s="90" t="s">
        <v>503</v>
      </c>
      <c r="C632" s="90"/>
      <c r="D632" s="86" t="s">
        <v>226</v>
      </c>
      <c r="E632" s="86" t="s">
        <v>227</v>
      </c>
      <c r="F632" s="186"/>
      <c r="G632" s="182"/>
      <c r="H632" s="182"/>
      <c r="I632" s="182"/>
    </row>
    <row r="633" spans="1:9" s="167" customFormat="1" ht="15.6" x14ac:dyDescent="0.3">
      <c r="A633" s="165"/>
      <c r="B633" s="90" t="s">
        <v>360</v>
      </c>
      <c r="C633" s="90"/>
      <c r="D633" s="86" t="s">
        <v>226</v>
      </c>
      <c r="E633" s="86" t="s">
        <v>227</v>
      </c>
      <c r="F633" s="186"/>
      <c r="G633" s="182"/>
      <c r="H633" s="182"/>
      <c r="I633" s="182"/>
    </row>
    <row r="634" spans="1:9" s="167" customFormat="1" ht="15.6" x14ac:dyDescent="0.3">
      <c r="A634" s="165"/>
      <c r="B634" s="90" t="s">
        <v>504</v>
      </c>
      <c r="C634" s="90"/>
      <c r="D634" s="86" t="s">
        <v>226</v>
      </c>
      <c r="E634" s="86" t="s">
        <v>227</v>
      </c>
      <c r="F634" s="186"/>
      <c r="G634" s="182"/>
      <c r="H634" s="182"/>
      <c r="I634" s="182"/>
    </row>
    <row r="635" spans="1:9" s="167" customFormat="1" ht="15.6" x14ac:dyDescent="0.3">
      <c r="A635" s="165"/>
      <c r="B635" s="90" t="s">
        <v>505</v>
      </c>
      <c r="C635" s="90"/>
      <c r="D635" s="86" t="s">
        <v>226</v>
      </c>
      <c r="E635" s="86" t="s">
        <v>227</v>
      </c>
      <c r="F635" s="186"/>
      <c r="G635" s="182"/>
      <c r="H635" s="182"/>
      <c r="I635" s="182"/>
    </row>
    <row r="636" spans="1:9" s="167" customFormat="1" ht="15.6" x14ac:dyDescent="0.3">
      <c r="A636" s="165"/>
      <c r="B636" s="90" t="s">
        <v>506</v>
      </c>
      <c r="C636" s="90"/>
      <c r="D636" s="86" t="s">
        <v>226</v>
      </c>
      <c r="E636" s="86" t="s">
        <v>227</v>
      </c>
      <c r="F636" s="186"/>
      <c r="G636" s="182"/>
      <c r="H636" s="182"/>
      <c r="I636" s="182"/>
    </row>
    <row r="637" spans="1:9" s="167" customFormat="1" ht="15.6" x14ac:dyDescent="0.3">
      <c r="A637" s="165"/>
      <c r="B637" s="90" t="s">
        <v>507</v>
      </c>
      <c r="C637" s="90"/>
      <c r="D637" s="86" t="s">
        <v>412</v>
      </c>
      <c r="E637" s="86" t="s">
        <v>620</v>
      </c>
      <c r="F637" s="186"/>
      <c r="G637" s="182"/>
      <c r="H637" s="182"/>
      <c r="I637" s="182"/>
    </row>
    <row r="638" spans="1:9" s="167" customFormat="1" ht="15.6" x14ac:dyDescent="0.3">
      <c r="A638" s="165" t="s">
        <v>198</v>
      </c>
      <c r="B638" s="172" t="s">
        <v>199</v>
      </c>
      <c r="C638" s="194">
        <v>2</v>
      </c>
      <c r="D638" s="194"/>
      <c r="E638" s="194"/>
      <c r="F638" s="185"/>
      <c r="G638" s="182">
        <v>0</v>
      </c>
      <c r="H638" s="182">
        <f>SUM(G638)*C638</f>
        <v>0</v>
      </c>
      <c r="I638" s="182">
        <f>SUM(H638)*1.23</f>
        <v>0</v>
      </c>
    </row>
    <row r="639" spans="1:9" s="167" customFormat="1" ht="15.6" x14ac:dyDescent="0.3">
      <c r="A639" s="165"/>
      <c r="B639" s="168" t="s">
        <v>218</v>
      </c>
      <c r="C639" s="185"/>
      <c r="D639" s="185"/>
      <c r="E639" s="185"/>
      <c r="F639" s="185"/>
      <c r="G639" s="182"/>
      <c r="H639" s="182"/>
      <c r="I639" s="182"/>
    </row>
    <row r="640" spans="1:9" s="167" customFormat="1" ht="15.6" x14ac:dyDescent="0.3">
      <c r="A640" s="165"/>
      <c r="B640" s="168" t="s">
        <v>219</v>
      </c>
      <c r="C640" s="185"/>
      <c r="D640" s="185"/>
      <c r="E640" s="185"/>
      <c r="F640" s="185"/>
      <c r="G640" s="182"/>
      <c r="H640" s="182"/>
      <c r="I640" s="182"/>
    </row>
    <row r="641" spans="1:9" s="167" customFormat="1" ht="31.2" x14ac:dyDescent="0.3">
      <c r="A641" s="165"/>
      <c r="B641" s="90" t="s">
        <v>220</v>
      </c>
      <c r="C641" s="90"/>
      <c r="D641" s="86" t="s">
        <v>221</v>
      </c>
      <c r="E641" s="86" t="s">
        <v>621</v>
      </c>
      <c r="F641" s="186"/>
      <c r="G641" s="182"/>
      <c r="H641" s="182"/>
      <c r="I641" s="182"/>
    </row>
    <row r="642" spans="1:9" s="167" customFormat="1" ht="15.6" x14ac:dyDescent="0.3">
      <c r="A642" s="165"/>
      <c r="B642" s="90" t="s">
        <v>502</v>
      </c>
      <c r="C642" s="90"/>
      <c r="D642" s="86" t="s">
        <v>226</v>
      </c>
      <c r="E642" s="86" t="s">
        <v>227</v>
      </c>
      <c r="F642" s="186"/>
      <c r="G642" s="182"/>
      <c r="H642" s="182"/>
      <c r="I642" s="182"/>
    </row>
    <row r="643" spans="1:9" s="167" customFormat="1" ht="15.6" x14ac:dyDescent="0.3">
      <c r="A643" s="165"/>
      <c r="B643" s="90" t="s">
        <v>503</v>
      </c>
      <c r="C643" s="90"/>
      <c r="D643" s="86" t="s">
        <v>226</v>
      </c>
      <c r="E643" s="86" t="s">
        <v>227</v>
      </c>
      <c r="F643" s="186"/>
      <c r="G643" s="182"/>
      <c r="H643" s="182"/>
      <c r="I643" s="182"/>
    </row>
    <row r="644" spans="1:9" s="167" customFormat="1" ht="15.6" x14ac:dyDescent="0.3">
      <c r="A644" s="165"/>
      <c r="B644" s="90" t="s">
        <v>360</v>
      </c>
      <c r="C644" s="90"/>
      <c r="D644" s="86" t="s">
        <v>226</v>
      </c>
      <c r="E644" s="86" t="s">
        <v>227</v>
      </c>
      <c r="F644" s="186"/>
      <c r="G644" s="182"/>
      <c r="H644" s="182"/>
      <c r="I644" s="182"/>
    </row>
    <row r="645" spans="1:9" s="167" customFormat="1" ht="15.6" x14ac:dyDescent="0.3">
      <c r="A645" s="165"/>
      <c r="B645" s="90" t="s">
        <v>504</v>
      </c>
      <c r="C645" s="90"/>
      <c r="D645" s="86" t="s">
        <v>226</v>
      </c>
      <c r="E645" s="86" t="s">
        <v>227</v>
      </c>
      <c r="F645" s="186"/>
      <c r="G645" s="182"/>
      <c r="H645" s="182"/>
      <c r="I645" s="182"/>
    </row>
    <row r="646" spans="1:9" s="167" customFormat="1" ht="15.6" x14ac:dyDescent="0.3">
      <c r="A646" s="165"/>
      <c r="B646" s="90" t="s">
        <v>505</v>
      </c>
      <c r="C646" s="90"/>
      <c r="D646" s="86" t="s">
        <v>226</v>
      </c>
      <c r="E646" s="86" t="s">
        <v>227</v>
      </c>
      <c r="F646" s="186"/>
      <c r="G646" s="182"/>
      <c r="H646" s="182"/>
      <c r="I646" s="182"/>
    </row>
    <row r="647" spans="1:9" s="167" customFormat="1" ht="15.6" x14ac:dyDescent="0.3">
      <c r="A647" s="165"/>
      <c r="B647" s="90" t="s">
        <v>506</v>
      </c>
      <c r="C647" s="90"/>
      <c r="D647" s="86" t="s">
        <v>226</v>
      </c>
      <c r="E647" s="86" t="s">
        <v>227</v>
      </c>
      <c r="F647" s="186"/>
      <c r="G647" s="182"/>
      <c r="H647" s="182"/>
      <c r="I647" s="182"/>
    </row>
    <row r="648" spans="1:9" s="167" customFormat="1" ht="15.6" x14ac:dyDescent="0.3">
      <c r="A648" s="165"/>
      <c r="B648" s="90" t="s">
        <v>507</v>
      </c>
      <c r="C648" s="90"/>
      <c r="D648" s="86" t="s">
        <v>412</v>
      </c>
      <c r="E648" s="86" t="s">
        <v>236</v>
      </c>
      <c r="F648" s="186"/>
      <c r="G648" s="182"/>
      <c r="H648" s="182"/>
      <c r="I648" s="182"/>
    </row>
    <row r="649" spans="1:9" s="167" customFormat="1" ht="15.6" x14ac:dyDescent="0.3">
      <c r="A649" s="165" t="s">
        <v>200</v>
      </c>
      <c r="B649" s="172" t="s">
        <v>201</v>
      </c>
      <c r="C649" s="194">
        <v>1</v>
      </c>
      <c r="D649" s="194"/>
      <c r="E649" s="194"/>
      <c r="F649" s="185"/>
      <c r="G649" s="182">
        <v>0</v>
      </c>
      <c r="H649" s="182">
        <f>SUM(G649)*C649</f>
        <v>0</v>
      </c>
      <c r="I649" s="182">
        <f>SUM(H649)*1.23</f>
        <v>0</v>
      </c>
    </row>
    <row r="650" spans="1:9" s="167" customFormat="1" ht="15.6" x14ac:dyDescent="0.3">
      <c r="A650" s="165"/>
      <c r="B650" s="168" t="s">
        <v>218</v>
      </c>
      <c r="C650" s="185"/>
      <c r="D650" s="185"/>
      <c r="E650" s="185"/>
      <c r="F650" s="185"/>
      <c r="G650" s="182"/>
      <c r="H650" s="182"/>
      <c r="I650" s="182"/>
    </row>
    <row r="651" spans="1:9" s="167" customFormat="1" ht="15.6" x14ac:dyDescent="0.3">
      <c r="A651" s="165"/>
      <c r="B651" s="168" t="s">
        <v>219</v>
      </c>
      <c r="C651" s="185"/>
      <c r="D651" s="185"/>
      <c r="E651" s="185"/>
      <c r="F651" s="185"/>
      <c r="G651" s="182"/>
      <c r="H651" s="182"/>
      <c r="I651" s="182"/>
    </row>
    <row r="652" spans="1:9" s="167" customFormat="1" ht="31.2" x14ac:dyDescent="0.3">
      <c r="A652" s="165"/>
      <c r="B652" s="90" t="s">
        <v>220</v>
      </c>
      <c r="C652" s="90"/>
      <c r="D652" s="86" t="s">
        <v>221</v>
      </c>
      <c r="E652" s="86" t="s">
        <v>622</v>
      </c>
      <c r="F652" s="186"/>
      <c r="G652" s="182"/>
      <c r="H652" s="182"/>
      <c r="I652" s="182"/>
    </row>
    <row r="653" spans="1:9" s="167" customFormat="1" ht="15.6" x14ac:dyDescent="0.3">
      <c r="A653" s="165"/>
      <c r="B653" s="90" t="s">
        <v>502</v>
      </c>
      <c r="C653" s="90"/>
      <c r="D653" s="86" t="s">
        <v>226</v>
      </c>
      <c r="E653" s="86" t="s">
        <v>227</v>
      </c>
      <c r="F653" s="186"/>
      <c r="G653" s="182"/>
      <c r="H653" s="182"/>
      <c r="I653" s="182"/>
    </row>
    <row r="654" spans="1:9" s="167" customFormat="1" ht="15.6" x14ac:dyDescent="0.3">
      <c r="A654" s="165"/>
      <c r="B654" s="90" t="s">
        <v>503</v>
      </c>
      <c r="C654" s="90"/>
      <c r="D654" s="86" t="s">
        <v>226</v>
      </c>
      <c r="E654" s="86" t="s">
        <v>227</v>
      </c>
      <c r="F654" s="186"/>
      <c r="G654" s="182"/>
      <c r="H654" s="182"/>
      <c r="I654" s="182"/>
    </row>
    <row r="655" spans="1:9" s="167" customFormat="1" ht="15.6" x14ac:dyDescent="0.3">
      <c r="A655" s="165"/>
      <c r="B655" s="90" t="s">
        <v>360</v>
      </c>
      <c r="C655" s="90"/>
      <c r="D655" s="86" t="s">
        <v>226</v>
      </c>
      <c r="E655" s="86" t="s">
        <v>227</v>
      </c>
      <c r="F655" s="186"/>
      <c r="G655" s="182"/>
      <c r="H655" s="182"/>
      <c r="I655" s="182"/>
    </row>
    <row r="656" spans="1:9" s="167" customFormat="1" ht="15.6" x14ac:dyDescent="0.3">
      <c r="A656" s="165"/>
      <c r="B656" s="90" t="s">
        <v>504</v>
      </c>
      <c r="C656" s="90"/>
      <c r="D656" s="86" t="s">
        <v>226</v>
      </c>
      <c r="E656" s="86" t="s">
        <v>227</v>
      </c>
      <c r="F656" s="186"/>
      <c r="G656" s="182"/>
      <c r="H656" s="182"/>
      <c r="I656" s="182"/>
    </row>
    <row r="657" spans="1:9" s="167" customFormat="1" ht="15.6" x14ac:dyDescent="0.3">
      <c r="A657" s="165"/>
      <c r="B657" s="90" t="s">
        <v>505</v>
      </c>
      <c r="C657" s="90"/>
      <c r="D657" s="86" t="s">
        <v>226</v>
      </c>
      <c r="E657" s="86" t="s">
        <v>227</v>
      </c>
      <c r="F657" s="186"/>
      <c r="G657" s="182"/>
      <c r="H657" s="182"/>
      <c r="I657" s="182"/>
    </row>
    <row r="658" spans="1:9" s="167" customFormat="1" ht="15.6" x14ac:dyDescent="0.3">
      <c r="A658" s="165"/>
      <c r="B658" s="90" t="s">
        <v>506</v>
      </c>
      <c r="C658" s="90"/>
      <c r="D658" s="86" t="s">
        <v>226</v>
      </c>
      <c r="E658" s="86" t="s">
        <v>227</v>
      </c>
      <c r="F658" s="186"/>
      <c r="G658" s="182"/>
      <c r="H658" s="182"/>
      <c r="I658" s="182"/>
    </row>
    <row r="659" spans="1:9" s="167" customFormat="1" ht="15.6" x14ac:dyDescent="0.3">
      <c r="A659" s="165"/>
      <c r="B659" s="90" t="s">
        <v>507</v>
      </c>
      <c r="C659" s="90"/>
      <c r="D659" s="86" t="s">
        <v>412</v>
      </c>
      <c r="E659" s="86" t="s">
        <v>620</v>
      </c>
      <c r="F659" s="186"/>
      <c r="G659" s="182"/>
      <c r="H659" s="182"/>
      <c r="I659" s="182"/>
    </row>
    <row r="660" spans="1:9" s="167" customFormat="1" ht="15.6" x14ac:dyDescent="0.3">
      <c r="A660" s="165" t="s">
        <v>202</v>
      </c>
      <c r="B660" s="172" t="s">
        <v>162</v>
      </c>
      <c r="C660" s="194">
        <v>1</v>
      </c>
      <c r="D660" s="194"/>
      <c r="E660" s="194"/>
      <c r="F660" s="185"/>
      <c r="G660" s="182">
        <v>0</v>
      </c>
      <c r="H660" s="182">
        <f>SUM(G660)*C660</f>
        <v>0</v>
      </c>
      <c r="I660" s="182">
        <f>SUM(H660)*1.23</f>
        <v>0</v>
      </c>
    </row>
    <row r="661" spans="1:9" s="167" customFormat="1" ht="15.6" x14ac:dyDescent="0.3">
      <c r="A661" s="165"/>
      <c r="B661" s="168" t="s">
        <v>218</v>
      </c>
      <c r="C661" s="185"/>
      <c r="D661" s="185"/>
      <c r="E661" s="185"/>
      <c r="F661" s="185"/>
      <c r="G661" s="182"/>
      <c r="H661" s="182"/>
      <c r="I661" s="182"/>
    </row>
    <row r="662" spans="1:9" s="167" customFormat="1" ht="15.6" x14ac:dyDescent="0.3">
      <c r="A662" s="165"/>
      <c r="B662" s="168" t="s">
        <v>219</v>
      </c>
      <c r="C662" s="185"/>
      <c r="D662" s="185"/>
      <c r="E662" s="185"/>
      <c r="F662" s="185"/>
      <c r="G662" s="182"/>
      <c r="H662" s="182"/>
      <c r="I662" s="182"/>
    </row>
    <row r="663" spans="1:9" s="167" customFormat="1" ht="31.2" x14ac:dyDescent="0.3">
      <c r="A663" s="165"/>
      <c r="B663" s="90" t="s">
        <v>220</v>
      </c>
      <c r="C663" s="90"/>
      <c r="D663" s="86" t="s">
        <v>221</v>
      </c>
      <c r="E663" s="86" t="s">
        <v>501</v>
      </c>
      <c r="F663" s="186"/>
      <c r="G663" s="182"/>
      <c r="H663" s="182"/>
      <c r="I663" s="182"/>
    </row>
    <row r="664" spans="1:9" s="167" customFormat="1" ht="15.6" x14ac:dyDescent="0.3">
      <c r="A664" s="165"/>
      <c r="B664" s="90" t="s">
        <v>502</v>
      </c>
      <c r="C664" s="90"/>
      <c r="D664" s="86" t="s">
        <v>226</v>
      </c>
      <c r="E664" s="86" t="s">
        <v>227</v>
      </c>
      <c r="F664" s="186"/>
      <c r="G664" s="182"/>
      <c r="H664" s="182"/>
      <c r="I664" s="182"/>
    </row>
    <row r="665" spans="1:9" s="167" customFormat="1" ht="15.6" x14ac:dyDescent="0.3">
      <c r="A665" s="165"/>
      <c r="B665" s="90" t="s">
        <v>503</v>
      </c>
      <c r="C665" s="90"/>
      <c r="D665" s="86" t="s">
        <v>226</v>
      </c>
      <c r="E665" s="86" t="s">
        <v>227</v>
      </c>
      <c r="F665" s="186"/>
      <c r="G665" s="182"/>
      <c r="H665" s="182"/>
      <c r="I665" s="182"/>
    </row>
    <row r="666" spans="1:9" s="167" customFormat="1" ht="15.6" x14ac:dyDescent="0.3">
      <c r="A666" s="165"/>
      <c r="B666" s="90" t="s">
        <v>360</v>
      </c>
      <c r="C666" s="90"/>
      <c r="D666" s="86" t="s">
        <v>226</v>
      </c>
      <c r="E666" s="86" t="s">
        <v>227</v>
      </c>
      <c r="F666" s="186"/>
      <c r="G666" s="182"/>
      <c r="H666" s="182"/>
      <c r="I666" s="182"/>
    </row>
    <row r="667" spans="1:9" s="167" customFormat="1" ht="15.6" x14ac:dyDescent="0.3">
      <c r="A667" s="165"/>
      <c r="B667" s="90" t="s">
        <v>504</v>
      </c>
      <c r="C667" s="90"/>
      <c r="D667" s="86" t="s">
        <v>226</v>
      </c>
      <c r="E667" s="86" t="s">
        <v>227</v>
      </c>
      <c r="F667" s="186"/>
      <c r="G667" s="182"/>
      <c r="H667" s="182"/>
      <c r="I667" s="182"/>
    </row>
    <row r="668" spans="1:9" s="167" customFormat="1" ht="15.6" x14ac:dyDescent="0.3">
      <c r="A668" s="165"/>
      <c r="B668" s="90" t="s">
        <v>505</v>
      </c>
      <c r="C668" s="90"/>
      <c r="D668" s="86" t="s">
        <v>226</v>
      </c>
      <c r="E668" s="86" t="s">
        <v>227</v>
      </c>
      <c r="F668" s="186"/>
      <c r="G668" s="182"/>
      <c r="H668" s="182"/>
      <c r="I668" s="182"/>
    </row>
    <row r="669" spans="1:9" s="167" customFormat="1" ht="15.6" x14ac:dyDescent="0.3">
      <c r="A669" s="165"/>
      <c r="B669" s="90" t="s">
        <v>506</v>
      </c>
      <c r="C669" s="90"/>
      <c r="D669" s="86" t="s">
        <v>226</v>
      </c>
      <c r="E669" s="86" t="s">
        <v>227</v>
      </c>
      <c r="F669" s="186"/>
      <c r="G669" s="182"/>
      <c r="H669" s="182"/>
      <c r="I669" s="182"/>
    </row>
    <row r="670" spans="1:9" s="167" customFormat="1" ht="15.6" x14ac:dyDescent="0.3">
      <c r="A670" s="165"/>
      <c r="B670" s="90" t="s">
        <v>507</v>
      </c>
      <c r="C670" s="90"/>
      <c r="D670" s="86" t="s">
        <v>412</v>
      </c>
      <c r="E670" s="86" t="s">
        <v>508</v>
      </c>
      <c r="F670" s="186"/>
      <c r="G670" s="182"/>
      <c r="H670" s="182"/>
      <c r="I670" s="182"/>
    </row>
    <row r="671" spans="1:9" s="167" customFormat="1" ht="15.6" x14ac:dyDescent="0.3">
      <c r="A671" s="165" t="s">
        <v>203</v>
      </c>
      <c r="B671" s="172" t="s">
        <v>623</v>
      </c>
      <c r="C671" s="194">
        <v>4</v>
      </c>
      <c r="D671" s="194"/>
      <c r="E671" s="194"/>
      <c r="F671" s="185"/>
      <c r="G671" s="182">
        <v>0</v>
      </c>
      <c r="H671" s="182">
        <f>SUM(G671)*C671</f>
        <v>0</v>
      </c>
      <c r="I671" s="182">
        <f>SUM(H671)*1.23</f>
        <v>0</v>
      </c>
    </row>
    <row r="672" spans="1:9" s="167" customFormat="1" ht="15.6" x14ac:dyDescent="0.3">
      <c r="A672" s="165"/>
      <c r="B672" s="168" t="s">
        <v>218</v>
      </c>
      <c r="C672" s="185"/>
      <c r="D672" s="185"/>
      <c r="E672" s="185"/>
      <c r="F672" s="185"/>
      <c r="G672" s="182"/>
      <c r="H672" s="182"/>
      <c r="I672" s="182"/>
    </row>
    <row r="673" spans="1:9" s="167" customFormat="1" ht="15.6" x14ac:dyDescent="0.3">
      <c r="A673" s="165"/>
      <c r="B673" s="168" t="s">
        <v>219</v>
      </c>
      <c r="C673" s="185"/>
      <c r="D673" s="185"/>
      <c r="E673" s="185"/>
      <c r="F673" s="185"/>
      <c r="G673" s="182"/>
      <c r="H673" s="182"/>
      <c r="I673" s="182"/>
    </row>
    <row r="674" spans="1:9" s="167" customFormat="1" ht="15.6" x14ac:dyDescent="0.3">
      <c r="A674" s="165"/>
      <c r="B674" s="90" t="s">
        <v>624</v>
      </c>
      <c r="C674" s="90"/>
      <c r="D674" s="86" t="s">
        <v>221</v>
      </c>
      <c r="E674" s="86" t="s">
        <v>625</v>
      </c>
      <c r="F674" s="186"/>
      <c r="G674" s="182"/>
      <c r="H674" s="182"/>
      <c r="I674" s="182"/>
    </row>
    <row r="675" spans="1:9" s="174" customFormat="1" ht="15.6" x14ac:dyDescent="0.3">
      <c r="A675" s="165" t="s">
        <v>204</v>
      </c>
      <c r="B675" s="172" t="s">
        <v>626</v>
      </c>
      <c r="C675" s="194">
        <v>5</v>
      </c>
      <c r="D675" s="194"/>
      <c r="E675" s="194"/>
      <c r="F675" s="185"/>
      <c r="G675" s="182">
        <v>0</v>
      </c>
      <c r="H675" s="182">
        <f>SUM(G675)*C675</f>
        <v>0</v>
      </c>
      <c r="I675" s="182">
        <f>SUM(H675)*1.23</f>
        <v>0</v>
      </c>
    </row>
    <row r="676" spans="1:9" s="174" customFormat="1" ht="15.6" x14ac:dyDescent="0.3">
      <c r="A676" s="165"/>
      <c r="B676" s="168" t="s">
        <v>218</v>
      </c>
      <c r="C676" s="185"/>
      <c r="D676" s="185"/>
      <c r="E676" s="185"/>
      <c r="F676" s="185"/>
      <c r="G676" s="183"/>
      <c r="H676" s="183"/>
      <c r="I676" s="183"/>
    </row>
    <row r="677" spans="1:9" s="174" customFormat="1" ht="15.6" x14ac:dyDescent="0.3">
      <c r="A677" s="165"/>
      <c r="B677" s="168" t="s">
        <v>219</v>
      </c>
      <c r="C677" s="185"/>
      <c r="D677" s="185"/>
      <c r="E677" s="185"/>
      <c r="F677" s="185"/>
      <c r="G677" s="183"/>
      <c r="H677" s="183"/>
      <c r="I677" s="183"/>
    </row>
    <row r="678" spans="1:9" s="174" customFormat="1" ht="15.6" x14ac:dyDescent="0.3">
      <c r="A678" s="165"/>
      <c r="B678" s="90" t="s">
        <v>624</v>
      </c>
      <c r="C678" s="90"/>
      <c r="D678" s="86" t="s">
        <v>221</v>
      </c>
      <c r="E678" s="86" t="s">
        <v>627</v>
      </c>
      <c r="F678" s="186"/>
      <c r="G678" s="183"/>
      <c r="H678" s="183"/>
      <c r="I678" s="183"/>
    </row>
    <row r="679" spans="1:9" s="167" customFormat="1" ht="16.2" thickBot="1" x14ac:dyDescent="0.35">
      <c r="A679" s="175"/>
      <c r="B679" s="151"/>
      <c r="C679" s="199"/>
      <c r="D679" s="199"/>
      <c r="E679" s="199"/>
      <c r="F679" s="190"/>
      <c r="G679" s="182"/>
      <c r="H679" s="182"/>
      <c r="I679" s="182"/>
    </row>
    <row r="680" spans="1:9" ht="34.950000000000003" customHeight="1" thickBot="1" x14ac:dyDescent="0.25">
      <c r="A680" s="91" t="s">
        <v>628</v>
      </c>
      <c r="B680" s="154"/>
      <c r="C680" s="201" t="s">
        <v>629</v>
      </c>
      <c r="D680" s="202"/>
      <c r="E680" s="202"/>
      <c r="F680" s="202"/>
      <c r="G680" s="203"/>
      <c r="H680" s="204">
        <v>0</v>
      </c>
      <c r="I680" s="191">
        <f>SUM(H680)*1.23</f>
        <v>0</v>
      </c>
    </row>
    <row r="681" spans="1:9" ht="34.950000000000003" customHeight="1" thickBot="1" x14ac:dyDescent="0.25">
      <c r="A681" s="93"/>
      <c r="B681" s="155"/>
      <c r="C681" s="201" t="s">
        <v>630</v>
      </c>
      <c r="D681" s="205"/>
      <c r="E681" s="205"/>
      <c r="F681" s="205"/>
      <c r="G681" s="203"/>
      <c r="H681" s="204">
        <v>0</v>
      </c>
      <c r="I681" s="192">
        <f>SUM(H681)*1.23</f>
        <v>0</v>
      </c>
    </row>
    <row r="682" spans="1:9" ht="34.950000000000003" customHeight="1" thickBot="1" x14ac:dyDescent="0.35">
      <c r="A682" s="176" t="s">
        <v>639</v>
      </c>
      <c r="B682" s="177"/>
      <c r="C682" s="201" t="s">
        <v>631</v>
      </c>
      <c r="D682" s="205"/>
      <c r="E682" s="205"/>
      <c r="F682" s="205"/>
      <c r="G682" s="203"/>
      <c r="H682" s="204"/>
      <c r="I682" s="92"/>
    </row>
    <row r="683" spans="1:9" ht="34.950000000000003" customHeight="1" thickBot="1" x14ac:dyDescent="0.35">
      <c r="A683" s="178"/>
      <c r="B683" s="179"/>
      <c r="C683" s="201" t="s">
        <v>632</v>
      </c>
      <c r="D683" s="205"/>
      <c r="E683" s="205"/>
      <c r="F683" s="205"/>
      <c r="G683" s="203"/>
      <c r="H683" s="204"/>
      <c r="I683" s="92"/>
    </row>
    <row r="684" spans="1:9" ht="34.950000000000003" customHeight="1" thickBot="1" x14ac:dyDescent="0.35">
      <c r="A684" s="178"/>
      <c r="B684" s="179"/>
      <c r="C684" s="201" t="s">
        <v>633</v>
      </c>
      <c r="D684" s="205"/>
      <c r="E684" s="205"/>
      <c r="F684" s="205"/>
      <c r="G684" s="203"/>
      <c r="H684" s="204"/>
      <c r="I684" s="92"/>
    </row>
    <row r="685" spans="1:9" ht="34.950000000000003" customHeight="1" x14ac:dyDescent="0.3">
      <c r="A685" s="178"/>
      <c r="B685" s="179"/>
      <c r="C685" s="206" t="s">
        <v>634</v>
      </c>
      <c r="D685" s="207"/>
      <c r="E685" s="207"/>
      <c r="F685" s="207"/>
      <c r="G685" s="203"/>
      <c r="H685" s="204"/>
      <c r="I685" s="92"/>
    </row>
    <row r="686" spans="1:9" ht="34.950000000000003" customHeight="1" thickBot="1" x14ac:dyDescent="0.35">
      <c r="A686" s="180"/>
      <c r="B686" s="181"/>
      <c r="C686" s="208"/>
      <c r="D686" s="209"/>
      <c r="E686" s="209"/>
      <c r="F686" s="209"/>
      <c r="G686" s="210"/>
      <c r="H686" s="211"/>
      <c r="I686" s="94"/>
    </row>
    <row r="687" spans="1:9" ht="34.950000000000003" customHeight="1" thickBot="1" x14ac:dyDescent="0.35">
      <c r="A687" s="141" t="s">
        <v>635</v>
      </c>
      <c r="B687" s="142"/>
      <c r="C687" s="142"/>
      <c r="D687" s="142"/>
      <c r="E687" s="142"/>
      <c r="F687" s="143"/>
      <c r="G687" s="98">
        <f>SUM(H6:H681)</f>
        <v>0</v>
      </c>
      <c r="H687" s="96"/>
      <c r="I687" s="97"/>
    </row>
    <row r="688" spans="1:9" ht="34.950000000000003" customHeight="1" thickBot="1" x14ac:dyDescent="0.35">
      <c r="A688" s="141" t="s">
        <v>636</v>
      </c>
      <c r="B688" s="142"/>
      <c r="C688" s="142"/>
      <c r="D688" s="142"/>
      <c r="E688" s="142"/>
      <c r="F688" s="143"/>
      <c r="G688" s="95">
        <f>SUM(G687)*1.23</f>
        <v>0</v>
      </c>
      <c r="H688" s="96"/>
      <c r="I688" s="97"/>
    </row>
    <row r="689" spans="1:9" ht="34.950000000000003" customHeight="1" thickBot="1" x14ac:dyDescent="0.35">
      <c r="A689" s="141" t="s">
        <v>637</v>
      </c>
      <c r="B689" s="142"/>
      <c r="C689" s="142"/>
      <c r="D689" s="142"/>
      <c r="E689" s="142"/>
      <c r="F689" s="143"/>
      <c r="G689" s="144" t="s">
        <v>640</v>
      </c>
      <c r="H689" s="145"/>
      <c r="I689" s="146"/>
    </row>
    <row r="690" spans="1:9" ht="16.2" thickBot="1" x14ac:dyDescent="0.35">
      <c r="A690" s="147" t="s">
        <v>638</v>
      </c>
      <c r="B690" s="148"/>
      <c r="C690" s="148"/>
      <c r="D690" s="148"/>
      <c r="E690" s="148"/>
      <c r="F690" s="148"/>
      <c r="G690" s="148"/>
      <c r="H690" s="148"/>
      <c r="I690" s="149"/>
    </row>
  </sheetData>
  <protectedRanges>
    <protectedRange sqref="B9:C10 B12:C12 B14:C14 B16:C17" name="Rozsah1_3_2_1_55_1"/>
    <protectedRange sqref="B19:C20" name="Rozsah1_3_2_1_56_1"/>
    <protectedRange sqref="B21:C21" name="Rozsah1_3_2_2_35_1"/>
    <protectedRange sqref="B22:C23" name="Rozsah1_3_2_3_28_1"/>
    <protectedRange sqref="B27:C28" name="Rozsah1_3_2_1_57_1"/>
    <protectedRange sqref="B29:C30" name="Rozsah1_3_2_2_36_1"/>
    <protectedRange sqref="B31:C32" name="Rozsah1_3_2_3_29_1"/>
    <protectedRange sqref="B48:C48 B50:C50 B45:C46" name="Rozsah1_3_2_1"/>
    <protectedRange sqref="B114:C114" name="Rozsah1_3_2_1_2"/>
    <protectedRange sqref="B119:C119 B123:C124" name="Rozsah1_3_2_1_3"/>
    <protectedRange sqref="B125:C125" name="Rozsah1_3_2_2"/>
    <protectedRange sqref="B126:C127" name="Rozsah1_3_2_3"/>
    <protectedRange sqref="B145:C146" name="Rozsah1_3_2_2_5_1"/>
    <protectedRange sqref="B162 B157:B159 B152:B153" name="Rozsah1_3_2_1_1_1_14"/>
    <protectedRange sqref="B163 B154:B156" name="Rozsah1_3_2_2_1_1_9"/>
    <protectedRange sqref="B160:B161 B164" name="Rozsah1_3_2_3_1_1_10"/>
    <protectedRange sqref="B165" name="Rozsah1_3_2_4_1_14"/>
    <protectedRange sqref="B174:C175" name="Rozsah1_3_2_1_4"/>
    <protectedRange sqref="B176:C176" name="Rozsah1_3_2_2_1"/>
    <protectedRange sqref="B177:C177" name="Rozsah1_3_2_3_1"/>
    <protectedRange sqref="B184:C184" name="Rozsah1_3_2_1_5"/>
    <protectedRange sqref="B199:C201" name="Rozsah1_3_2_3_5_1"/>
    <protectedRange sqref="B218:C219 B223:C223" name="Rozsah1_3_2_1_6"/>
    <protectedRange sqref="B220:C222" name="Rozsah1_3_2_3_2"/>
    <protectedRange sqref="B227:C227 B229:C229 B231:C231 B252:C252 B254:C254 B256:C256" name="Rozsah1_3_2_1_29"/>
    <protectedRange sqref="B236:C236 B238:C238 B240:C240" name="Rozsah1_3_2_1_29_1"/>
    <protectedRange sqref="B245:C246 B269:C270" name="Rozsah1_3_2_3_3"/>
    <protectedRange sqref="B263:C263" name="Rozsah1_3_2_1_71_1_1"/>
    <protectedRange sqref="B280:C280 B282:C282 B284:C284 B277:C278" name="Rozsah1_3_2_1_7"/>
    <protectedRange sqref="B288 B336 B577" name="Rozsah1_3_2_1_9"/>
    <protectedRange sqref="B296:C297" name="Rozsah1_3_2_3_1_6_5_2"/>
    <protectedRange sqref="B305:C305" name="Rozsah1_3_2_1_71_1_2"/>
    <protectedRange sqref="B313:C313" name="Rozsah1_3_2_1_71_1_2_1"/>
    <protectedRange sqref="B319:C319 B321:C321 B495:C495 B497:C497" name="Rozsah1_3_2_1_29_3"/>
    <protectedRange sqref="B327:C327" name="Rozsah1_3_2_1_9_1"/>
    <protectedRange sqref="B328:C329" name="Rozsah1_3_2_2_5"/>
    <protectedRange sqref="B330:C330" name="Rozsah1_3_2_3_2_1"/>
    <protectedRange sqref="B341:C343" name="Rozsah1_3_2_1_10"/>
    <protectedRange sqref="B344:C344" name="Rozsah1_3_2_2_89"/>
    <protectedRange sqref="B354:C355 B358:C358" name="Rozsah1_3_2_1_12"/>
    <protectedRange sqref="B350:C350" name="Rozsah1_3_2_2_5_2_2"/>
    <protectedRange sqref="B356:C356" name="Rozsah1_3_2_2_80_1"/>
    <protectedRange sqref="B359:C359" name="Rozsah1_3_2_1_1_2_1"/>
    <protectedRange sqref="B363:C364" name="Rozsah1_3_2_1_1_3_1"/>
    <protectedRange sqref="B365:C365 B370:C370" name="Rozsah1_3_2_2_1_2_1"/>
    <protectedRange sqref="B366:C368" name="Rozsah1_3_2_3_1_2_1"/>
    <protectedRange sqref="B369:C369" name="Rozsah1_3_2_4_1_1_1"/>
    <protectedRange sqref="B375:C377" name="Rozsah1_3_2_1_5_1"/>
    <protectedRange sqref="B374:C374" name="Rozsah1_3_2_3_4_1"/>
    <protectedRange sqref="B382:C382 B384:C384 B568:C568 B570:C570" name="Rozsah1_3_2_1_29_4"/>
    <protectedRange sqref="B417:C418" name="Rozsah1_3_2_1_13"/>
    <protectedRange sqref="B419:C419" name="Rozsah1_3_2_2_2"/>
    <protectedRange sqref="B413:C414" name="Rozsah1_3_2_3_3_1"/>
    <protectedRange sqref="B412:C412 B415:C415" name="Rozsah1_3_2_4_3"/>
    <protectedRange sqref="B423:C423" name="Rozsah1_3_2_1_22"/>
    <protectedRange sqref="B424:C425" name="Rozsah1_3_2_2_15"/>
    <protectedRange sqref="B427:C428" name="Rozsah1_3_2_1_23"/>
    <protectedRange sqref="B429:C430" name="Rozsah1_3_2_2_16"/>
    <protectedRange sqref="B445:C445 B443:C443" name="Rozsah1_3_2_1_14"/>
    <protectedRange sqref="B446:C447" name="Rozsah1_3_2_2_97"/>
    <protectedRange sqref="B451:C451" name="Rozsah1_3_2_1_27"/>
    <protectedRange sqref="B456:C456 B454:C454" name="Rozsah1_3_2_1_28"/>
    <protectedRange sqref="B460:C461" name="Rozsah1_3_2_3_4"/>
    <protectedRange sqref="B472:C472 B507:C507" name="Rozsah1_3_2_1_71_1_1_1"/>
    <protectedRange sqref="B481:C481 B489:C489 B484:C485" name="Rozsah1_3_2_1_15"/>
    <protectedRange sqref="B490:C490 B487:C488" name="Rozsah1_3_2_2_3"/>
    <protectedRange sqref="B482:C483 B486:C486" name="Rozsah1_3_2_3_5"/>
    <protectedRange sqref="B521:C521" name="Rozsah1_3_2_2_7"/>
    <protectedRange sqref="B523:C524" name="Rozsah1_3_2_1_13_1"/>
    <protectedRange sqref="B525:C525" name="Rozsah1_3_2_2_8"/>
    <protectedRange sqref="B530:C530" name="Rozsah1_3_2_3_1_12_2"/>
    <protectedRange sqref="B532:C534" name="Rozsah1_3_2_1_1_20_2"/>
    <protectedRange sqref="B535:C535" name="Rozsah1_3_2_2_1_18_2"/>
    <protectedRange sqref="B536:C537" name="Rozsah1_3_2_3_1_13_2"/>
    <protectedRange sqref="B542:C542" name="Rozsah1_3_2_1_1_21_2"/>
    <protectedRange sqref="B543:C543" name="Rozsah1_3_2_2_1_19_2"/>
    <protectedRange sqref="B552:C552 B547:C549" name="Rozsah1_3_2_1_1_12"/>
    <protectedRange sqref="B550:C551" name="Rozsah1_3_2_2_1_11"/>
    <protectedRange sqref="B558:C558" name="Rozsah1_3_2_1_15_1"/>
    <protectedRange sqref="B559:C559" name="Rozsah1_3_2_2_10"/>
    <protectedRange sqref="B563:C563 B561:C561" name="Rozsah1_3_2_1_16"/>
    <protectedRange sqref="B589:C589 B596:C597 B605:C606" name="Rozsah1_3_2_1_1"/>
    <protectedRange sqref="B590:C590 B598:C599 B607:C607" name="Rozsah1_3_2_2_4"/>
    <protectedRange sqref="B591:C592 B600:C601" name="Rozsah1_3_2_3_6"/>
    <protectedRange sqref="B611:C611" name="Rozsah1_3_2_1_15_2"/>
    <protectedRange sqref="B612:C612" name="Rozsah1_3_2_2_10_1"/>
    <protectedRange sqref="B614:C614" name="Rozsah1_3_2_1_16_1"/>
    <protectedRange sqref="B620:C620" name="Rozsah1_3_2_1_11"/>
    <protectedRange sqref="B625:C625 B623:C623" name="Rozsah1_3_2_1_12_1"/>
    <protectedRange sqref="B626:C626" name="Rozsah1_3_2_2_7_1"/>
    <protectedRange sqref="B631:C631 B633:C633" name="Rozsah1_3_2_1_54"/>
    <protectedRange sqref="B635:C635 B637:C637" name="Rozsah1_3_2_1_55"/>
    <protectedRange sqref="B646:C647" name="Rozsah1_3_2_2_33"/>
    <protectedRange sqref="B648:C648" name="Rozsah1_3_2_3_26"/>
    <protectedRange sqref="B653:C654" name="Rozsah1_3_2_1_42"/>
    <protectedRange sqref="B655:C656" name="Rozsah1_3_2_2_27"/>
    <protectedRange sqref="B657:C657" name="Rozsah1_3_2_3_21"/>
    <protectedRange sqref="B668:C669 B674:C674 B678:C678" name="Rozsah1_3_2_1_8"/>
    <protectedRange sqref="B670:C670" name="Rozsah1_3_2_2_6"/>
    <protectedRange sqref="B664:C665" name="Rozsah1_3_2_3_3_1_1"/>
    <protectedRange sqref="B663:C663 B666:C666" name="Rozsah1_3_2_4_3_1"/>
    <protectedRange sqref="B73:C73 B75:C75" name="Rozsah1_3_2_1_17"/>
    <protectedRange sqref="B66:C66 B64:C64" name="Rozsah1_3_2_2_1_19_1"/>
    <protectedRange sqref="B65:C65" name="Rozsah1_3_2_3_1_14"/>
    <protectedRange sqref="B68:C69" name="Rozsah1_3_2_1_1_22"/>
    <protectedRange sqref="B70:C71" name="Rozsah1_3_2_2_1_20"/>
    <protectedRange sqref="B79:C80" name="Rozsah1_3_2_1_1_23"/>
    <protectedRange sqref="B81:C81" name="Rozsah1_3_2_2_1_21"/>
    <protectedRange sqref="B82:C83" name="Rozsah1_3_2_3_1_15"/>
    <protectedRange sqref="B390:C390" name="Rozsah1_3_2_3_10_1_2"/>
    <protectedRange sqref="B391:C391" name="Rozsah1_3_2_3_10_1_1_1"/>
    <protectedRange sqref="B392:C392" name="Rozsah1_3_2_3_10_1_2_1"/>
    <protectedRange sqref="B393:C393" name="Rozsah1_3_2_2_9_1_2"/>
    <protectedRange sqref="B394:C394" name="Rozsah1_3_2_2_9_1_1_1"/>
    <protectedRange sqref="B395:C395" name="Rozsah1_3_2_2_9_1_2_1"/>
    <protectedRange sqref="B396:C396" name="Rozsah1_3_2_3_10_1_3"/>
    <protectedRange sqref="B397:C397" name="Rozsah1_3_2_2_9_2_1"/>
  </protectedRanges>
  <mergeCells count="12">
    <mergeCell ref="C680:F680"/>
    <mergeCell ref="C681:F681"/>
    <mergeCell ref="C682:F682"/>
    <mergeCell ref="C683:F683"/>
    <mergeCell ref="C684:F684"/>
    <mergeCell ref="A689:F689"/>
    <mergeCell ref="G689:I689"/>
    <mergeCell ref="A690:I690"/>
    <mergeCell ref="A682:B686"/>
    <mergeCell ref="A687:F687"/>
    <mergeCell ref="A688:F688"/>
    <mergeCell ref="C685:F686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Rekapitulácia stavby</vt:lpstr>
      <vt:lpstr>SO 4 - Kuchyňa_VYBAVENIE</vt:lpstr>
      <vt:lpstr>'Rekapitulácia stavby'!Názvy_tlače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NB-OI-02\Schmidt</dc:creator>
  <cp:lastModifiedBy>boris BM. morvay</cp:lastModifiedBy>
  <dcterms:created xsi:type="dcterms:W3CDTF">2025-05-29T20:44:26Z</dcterms:created>
  <dcterms:modified xsi:type="dcterms:W3CDTF">2025-07-04T07:45:36Z</dcterms:modified>
</cp:coreProperties>
</file>