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\\192.168.2.240\dt\Zakazky\2023 03 Spojena skola Poltar - modernizacia polnohospodarstva a navrat k sklarstvu\Spojena skola Poltar - druha etapa\SO 03 - Rovnany\Vykaz-vymer\"/>
    </mc:Choice>
  </mc:AlternateContent>
  <xr:revisionPtr revIDLastSave="0" documentId="13_ncr:1_{6504F10D-4F82-49F1-984B-1101E6CCB0E2}" xr6:coauthVersionLast="47" xr6:coauthVersionMax="47" xr10:uidLastSave="{00000000-0000-0000-0000-000000000000}"/>
  <bookViews>
    <workbookView xWindow="2928" yWindow="3780" windowWidth="17280" windowHeight="9960" firstSheet="2" activeTab="2" xr2:uid="{00000000-000D-0000-FFFF-FFFF00000000}"/>
  </bookViews>
  <sheets>
    <sheet name="Kryci list" sheetId="15" r:id="rId1"/>
    <sheet name="Zhrnutie rozpoctu" sheetId="9" r:id="rId2"/>
    <sheet name="ASR - Architektonicko-stavebna " sheetId="14" r:id="rId3"/>
    <sheet name="Bleskozvod" sheetId="4" r:id="rId4"/>
    <sheet name="Vykurovanie" sheetId="5" r:id="rId5"/>
    <sheet name="Elektroinstalacia" sheetId="6" r:id="rId6"/>
    <sheet name="Zdravotechnika" sheetId="7" r:id="rId7"/>
    <sheet name="Neopravnene naklady 2NP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I635" i="14" l="1"/>
  <c r="BH635" i="14"/>
  <c r="BG635" i="14"/>
  <c r="BE635" i="14"/>
  <c r="X635" i="14"/>
  <c r="V635" i="14"/>
  <c r="T635" i="14"/>
  <c r="R635" i="14"/>
  <c r="Q635" i="14"/>
  <c r="P635" i="14"/>
  <c r="BK635" i="14" s="1"/>
  <c r="BI634" i="14"/>
  <c r="BH634" i="14"/>
  <c r="BG634" i="14"/>
  <c r="BE634" i="14"/>
  <c r="X634" i="14"/>
  <c r="V634" i="14"/>
  <c r="T634" i="14"/>
  <c r="R634" i="14"/>
  <c r="Q634" i="14"/>
  <c r="P634" i="14"/>
  <c r="BK634" i="14" s="1"/>
  <c r="BI633" i="14"/>
  <c r="BH633" i="14"/>
  <c r="BG633" i="14"/>
  <c r="BE633" i="14"/>
  <c r="X633" i="14"/>
  <c r="V633" i="14"/>
  <c r="T633" i="14"/>
  <c r="R633" i="14"/>
  <c r="Q633" i="14"/>
  <c r="P633" i="14"/>
  <c r="BF633" i="14" s="1"/>
  <c r="BI632" i="14"/>
  <c r="BH632" i="14"/>
  <c r="BG632" i="14"/>
  <c r="BE632" i="14"/>
  <c r="X632" i="14"/>
  <c r="V632" i="14"/>
  <c r="T632" i="14"/>
  <c r="R632" i="14"/>
  <c r="Q632" i="14"/>
  <c r="P632" i="14"/>
  <c r="BI631" i="14"/>
  <c r="BH631" i="14"/>
  <c r="BG631" i="14"/>
  <c r="BE631" i="14"/>
  <c r="X631" i="14"/>
  <c r="V631" i="14"/>
  <c r="T631" i="14"/>
  <c r="R631" i="14"/>
  <c r="Q631" i="14"/>
  <c r="P631" i="14"/>
  <c r="BI629" i="14"/>
  <c r="BH629" i="14"/>
  <c r="BG629" i="14"/>
  <c r="BE629" i="14"/>
  <c r="X629" i="14"/>
  <c r="V629" i="14"/>
  <c r="T629" i="14"/>
  <c r="R629" i="14"/>
  <c r="Q629" i="14"/>
  <c r="P629" i="14"/>
  <c r="BK629" i="14" s="1"/>
  <c r="BI625" i="14"/>
  <c r="BH625" i="14"/>
  <c r="BG625" i="14"/>
  <c r="BE625" i="14"/>
  <c r="X625" i="14"/>
  <c r="V625" i="14"/>
  <c r="T625" i="14"/>
  <c r="R625" i="14"/>
  <c r="Q625" i="14"/>
  <c r="P625" i="14"/>
  <c r="BK625" i="14" s="1"/>
  <c r="BI617" i="14"/>
  <c r="BH617" i="14"/>
  <c r="BG617" i="14"/>
  <c r="BE617" i="14"/>
  <c r="X617" i="14"/>
  <c r="X616" i="14" s="1"/>
  <c r="V617" i="14"/>
  <c r="V616" i="14" s="1"/>
  <c r="T617" i="14"/>
  <c r="T616" i="14" s="1"/>
  <c r="R617" i="14"/>
  <c r="R616" i="14" s="1"/>
  <c r="Q617" i="14"/>
  <c r="Q616" i="14" s="1"/>
  <c r="P617" i="14"/>
  <c r="BI615" i="14"/>
  <c r="BH615" i="14"/>
  <c r="BG615" i="14"/>
  <c r="BE615" i="14"/>
  <c r="X615" i="14"/>
  <c r="V615" i="14"/>
  <c r="T615" i="14"/>
  <c r="R615" i="14"/>
  <c r="Q615" i="14"/>
  <c r="P615" i="14"/>
  <c r="BK615" i="14" s="1"/>
  <c r="BI614" i="14"/>
  <c r="BH614" i="14"/>
  <c r="BG614" i="14"/>
  <c r="BE614" i="14"/>
  <c r="X614" i="14"/>
  <c r="V614" i="14"/>
  <c r="T614" i="14"/>
  <c r="R614" i="14"/>
  <c r="Q614" i="14"/>
  <c r="P614" i="14"/>
  <c r="BK614" i="14" s="1"/>
  <c r="BI613" i="14"/>
  <c r="BH613" i="14"/>
  <c r="BG613" i="14"/>
  <c r="BE613" i="14"/>
  <c r="X613" i="14"/>
  <c r="V613" i="14"/>
  <c r="T613" i="14"/>
  <c r="R613" i="14"/>
  <c r="Q613" i="14"/>
  <c r="P613" i="14"/>
  <c r="BI611" i="14"/>
  <c r="BH611" i="14"/>
  <c r="BG611" i="14"/>
  <c r="BE611" i="14"/>
  <c r="X611" i="14"/>
  <c r="V611" i="14"/>
  <c r="T611" i="14"/>
  <c r="R611" i="14"/>
  <c r="Q611" i="14"/>
  <c r="P611" i="14"/>
  <c r="BK611" i="14" s="1"/>
  <c r="BI610" i="14"/>
  <c r="BH610" i="14"/>
  <c r="BG610" i="14"/>
  <c r="BE610" i="14"/>
  <c r="X610" i="14"/>
  <c r="V610" i="14"/>
  <c r="T610" i="14"/>
  <c r="R610" i="14"/>
  <c r="Q610" i="14"/>
  <c r="P610" i="14"/>
  <c r="BK610" i="14" s="1"/>
  <c r="BI608" i="14"/>
  <c r="BH608" i="14"/>
  <c r="BG608" i="14"/>
  <c r="BE608" i="14"/>
  <c r="X608" i="14"/>
  <c r="V608" i="14"/>
  <c r="T608" i="14"/>
  <c r="R608" i="14"/>
  <c r="Q608" i="14"/>
  <c r="P608" i="14"/>
  <c r="BK608" i="14" s="1"/>
  <c r="BI606" i="14"/>
  <c r="BH606" i="14"/>
  <c r="BG606" i="14"/>
  <c r="BE606" i="14"/>
  <c r="X606" i="14"/>
  <c r="V606" i="14"/>
  <c r="T606" i="14"/>
  <c r="R606" i="14"/>
  <c r="Q606" i="14"/>
  <c r="P606" i="14"/>
  <c r="BK606" i="14" s="1"/>
  <c r="BI604" i="14"/>
  <c r="BH604" i="14"/>
  <c r="BG604" i="14"/>
  <c r="BE604" i="14"/>
  <c r="X604" i="14"/>
  <c r="V604" i="14"/>
  <c r="T604" i="14"/>
  <c r="R604" i="14"/>
  <c r="Q604" i="14"/>
  <c r="P604" i="14"/>
  <c r="BK604" i="14" s="1"/>
  <c r="BI602" i="14"/>
  <c r="BH602" i="14"/>
  <c r="BG602" i="14"/>
  <c r="BE602" i="14"/>
  <c r="X602" i="14"/>
  <c r="V602" i="14"/>
  <c r="T602" i="14"/>
  <c r="R602" i="14"/>
  <c r="Q602" i="14"/>
  <c r="P602" i="14"/>
  <c r="BI600" i="14"/>
  <c r="BH600" i="14"/>
  <c r="BG600" i="14"/>
  <c r="BE600" i="14"/>
  <c r="X600" i="14"/>
  <c r="V600" i="14"/>
  <c r="T600" i="14"/>
  <c r="R600" i="14"/>
  <c r="Q600" i="14"/>
  <c r="P600" i="14"/>
  <c r="BK600" i="14" s="1"/>
  <c r="BI598" i="14"/>
  <c r="BH598" i="14"/>
  <c r="BG598" i="14"/>
  <c r="BE598" i="14"/>
  <c r="X598" i="14"/>
  <c r="V598" i="14"/>
  <c r="T598" i="14"/>
  <c r="R598" i="14"/>
  <c r="Q598" i="14"/>
  <c r="P598" i="14"/>
  <c r="BK598" i="14" s="1"/>
  <c r="BI597" i="14"/>
  <c r="BH597" i="14"/>
  <c r="BG597" i="14"/>
  <c r="BE597" i="14"/>
  <c r="X597" i="14"/>
  <c r="V597" i="14"/>
  <c r="T597" i="14"/>
  <c r="R597" i="14"/>
  <c r="Q597" i="14"/>
  <c r="P597" i="14"/>
  <c r="BK597" i="14" s="1"/>
  <c r="BI595" i="14"/>
  <c r="BH595" i="14"/>
  <c r="BG595" i="14"/>
  <c r="BE595" i="14"/>
  <c r="X595" i="14"/>
  <c r="V595" i="14"/>
  <c r="T595" i="14"/>
  <c r="R595" i="14"/>
  <c r="Q595" i="14"/>
  <c r="P595" i="14"/>
  <c r="BK595" i="14" s="1"/>
  <c r="BI593" i="14"/>
  <c r="BH593" i="14"/>
  <c r="BG593" i="14"/>
  <c r="BE593" i="14"/>
  <c r="X593" i="14"/>
  <c r="V593" i="14"/>
  <c r="T593" i="14"/>
  <c r="R593" i="14"/>
  <c r="Q593" i="14"/>
  <c r="P593" i="14"/>
  <c r="BI590" i="14"/>
  <c r="BH590" i="14"/>
  <c r="BG590" i="14"/>
  <c r="BE590" i="14"/>
  <c r="X590" i="14"/>
  <c r="V590" i="14"/>
  <c r="T590" i="14"/>
  <c r="R590" i="14"/>
  <c r="Q590" i="14"/>
  <c r="P590" i="14"/>
  <c r="BI588" i="14"/>
  <c r="BH588" i="14"/>
  <c r="BG588" i="14"/>
  <c r="BE588" i="14"/>
  <c r="X588" i="14"/>
  <c r="V588" i="14"/>
  <c r="T588" i="14"/>
  <c r="R588" i="14"/>
  <c r="Q588" i="14"/>
  <c r="P588" i="14"/>
  <c r="BI586" i="14"/>
  <c r="BH586" i="14"/>
  <c r="BG586" i="14"/>
  <c r="BE586" i="14"/>
  <c r="X586" i="14"/>
  <c r="V586" i="14"/>
  <c r="T586" i="14"/>
  <c r="R586" i="14"/>
  <c r="Q586" i="14"/>
  <c r="P586" i="14"/>
  <c r="BK586" i="14" s="1"/>
  <c r="BI584" i="14"/>
  <c r="BH584" i="14"/>
  <c r="BG584" i="14"/>
  <c r="BE584" i="14"/>
  <c r="X584" i="14"/>
  <c r="V584" i="14"/>
  <c r="T584" i="14"/>
  <c r="R584" i="14"/>
  <c r="Q584" i="14"/>
  <c r="P584" i="14"/>
  <c r="BI581" i="14"/>
  <c r="BH581" i="14"/>
  <c r="BG581" i="14"/>
  <c r="BE581" i="14"/>
  <c r="X581" i="14"/>
  <c r="V581" i="14"/>
  <c r="T581" i="14"/>
  <c r="R581" i="14"/>
  <c r="Q581" i="14"/>
  <c r="P581" i="14"/>
  <c r="BI579" i="14"/>
  <c r="BH579" i="14"/>
  <c r="BG579" i="14"/>
  <c r="BE579" i="14"/>
  <c r="X579" i="14"/>
  <c r="V579" i="14"/>
  <c r="T579" i="14"/>
  <c r="R579" i="14"/>
  <c r="Q579" i="14"/>
  <c r="P579" i="14"/>
  <c r="BI577" i="14"/>
  <c r="BH577" i="14"/>
  <c r="BG577" i="14"/>
  <c r="BE577" i="14"/>
  <c r="X577" i="14"/>
  <c r="V577" i="14"/>
  <c r="T577" i="14"/>
  <c r="R577" i="14"/>
  <c r="Q577" i="14"/>
  <c r="P577" i="14"/>
  <c r="BF577" i="14" s="1"/>
  <c r="BI573" i="14"/>
  <c r="BH573" i="14"/>
  <c r="BG573" i="14"/>
  <c r="BE573" i="14"/>
  <c r="X573" i="14"/>
  <c r="V573" i="14"/>
  <c r="T573" i="14"/>
  <c r="R573" i="14"/>
  <c r="Q573" i="14"/>
  <c r="P573" i="14"/>
  <c r="BK573" i="14" s="1"/>
  <c r="BI571" i="14"/>
  <c r="BH571" i="14"/>
  <c r="BG571" i="14"/>
  <c r="BE571" i="14"/>
  <c r="X571" i="14"/>
  <c r="V571" i="14"/>
  <c r="T571" i="14"/>
  <c r="R571" i="14"/>
  <c r="Q571" i="14"/>
  <c r="P571" i="14"/>
  <c r="BK571" i="14" s="1"/>
  <c r="BI569" i="14"/>
  <c r="BH569" i="14"/>
  <c r="BG569" i="14"/>
  <c r="BE569" i="14"/>
  <c r="X569" i="14"/>
  <c r="V569" i="14"/>
  <c r="T569" i="14"/>
  <c r="R569" i="14"/>
  <c r="Q569" i="14"/>
  <c r="P569" i="14"/>
  <c r="BK569" i="14" s="1"/>
  <c r="BI567" i="14"/>
  <c r="BH567" i="14"/>
  <c r="BG567" i="14"/>
  <c r="BE567" i="14"/>
  <c r="X567" i="14"/>
  <c r="V567" i="14"/>
  <c r="T567" i="14"/>
  <c r="R567" i="14"/>
  <c r="Q567" i="14"/>
  <c r="P567" i="14"/>
  <c r="BI565" i="14"/>
  <c r="BH565" i="14"/>
  <c r="BG565" i="14"/>
  <c r="BE565" i="14"/>
  <c r="X565" i="14"/>
  <c r="V565" i="14"/>
  <c r="T565" i="14"/>
  <c r="R565" i="14"/>
  <c r="Q565" i="14"/>
  <c r="P565" i="14"/>
  <c r="BI563" i="14"/>
  <c r="BH563" i="14"/>
  <c r="BG563" i="14"/>
  <c r="BE563" i="14"/>
  <c r="X563" i="14"/>
  <c r="V563" i="14"/>
  <c r="T563" i="14"/>
  <c r="R563" i="14"/>
  <c r="Q563" i="14"/>
  <c r="P563" i="14"/>
  <c r="BK563" i="14" s="1"/>
  <c r="BI561" i="14"/>
  <c r="BH561" i="14"/>
  <c r="BG561" i="14"/>
  <c r="BE561" i="14"/>
  <c r="X561" i="14"/>
  <c r="V561" i="14"/>
  <c r="T561" i="14"/>
  <c r="R561" i="14"/>
  <c r="Q561" i="14"/>
  <c r="P561" i="14"/>
  <c r="BK561" i="14" s="1"/>
  <c r="BI559" i="14"/>
  <c r="BH559" i="14"/>
  <c r="BG559" i="14"/>
  <c r="BE559" i="14"/>
  <c r="X559" i="14"/>
  <c r="V559" i="14"/>
  <c r="T559" i="14"/>
  <c r="R559" i="14"/>
  <c r="Q559" i="14"/>
  <c r="P559" i="14"/>
  <c r="BK559" i="14" s="1"/>
  <c r="BI557" i="14"/>
  <c r="BH557" i="14"/>
  <c r="BG557" i="14"/>
  <c r="BE557" i="14"/>
  <c r="X557" i="14"/>
  <c r="V557" i="14"/>
  <c r="T557" i="14"/>
  <c r="R557" i="14"/>
  <c r="Q557" i="14"/>
  <c r="P557" i="14"/>
  <c r="BK557" i="14" s="1"/>
  <c r="BI554" i="14"/>
  <c r="BH554" i="14"/>
  <c r="BG554" i="14"/>
  <c r="BE554" i="14"/>
  <c r="X554" i="14"/>
  <c r="V554" i="14"/>
  <c r="T554" i="14"/>
  <c r="R554" i="14"/>
  <c r="Q554" i="14"/>
  <c r="P554" i="14"/>
  <c r="BK554" i="14" s="1"/>
  <c r="BI551" i="14"/>
  <c r="BH551" i="14"/>
  <c r="BG551" i="14"/>
  <c r="BE551" i="14"/>
  <c r="X551" i="14"/>
  <c r="V551" i="14"/>
  <c r="T551" i="14"/>
  <c r="R551" i="14"/>
  <c r="Q551" i="14"/>
  <c r="P551" i="14"/>
  <c r="BI549" i="14"/>
  <c r="BH549" i="14"/>
  <c r="BG549" i="14"/>
  <c r="BE549" i="14"/>
  <c r="X549" i="14"/>
  <c r="V549" i="14"/>
  <c r="T549" i="14"/>
  <c r="R549" i="14"/>
  <c r="Q549" i="14"/>
  <c r="P549" i="14"/>
  <c r="BI547" i="14"/>
  <c r="BH547" i="14"/>
  <c r="BG547" i="14"/>
  <c r="BE547" i="14"/>
  <c r="X547" i="14"/>
  <c r="V547" i="14"/>
  <c r="T547" i="14"/>
  <c r="R547" i="14"/>
  <c r="Q547" i="14"/>
  <c r="P547" i="14"/>
  <c r="BF547" i="14" s="1"/>
  <c r="BI545" i="14"/>
  <c r="BH545" i="14"/>
  <c r="BG545" i="14"/>
  <c r="BE545" i="14"/>
  <c r="X545" i="14"/>
  <c r="V545" i="14"/>
  <c r="T545" i="14"/>
  <c r="R545" i="14"/>
  <c r="Q545" i="14"/>
  <c r="P545" i="14"/>
  <c r="BK545" i="14" s="1"/>
  <c r="BI543" i="14"/>
  <c r="BH543" i="14"/>
  <c r="BG543" i="14"/>
  <c r="BE543" i="14"/>
  <c r="X543" i="14"/>
  <c r="V543" i="14"/>
  <c r="T543" i="14"/>
  <c r="R543" i="14"/>
  <c r="Q543" i="14"/>
  <c r="P543" i="14"/>
  <c r="BK543" i="14" s="1"/>
  <c r="BI539" i="14"/>
  <c r="BH539" i="14"/>
  <c r="BG539" i="14"/>
  <c r="BE539" i="14"/>
  <c r="X539" i="14"/>
  <c r="V539" i="14"/>
  <c r="T539" i="14"/>
  <c r="R539" i="14"/>
  <c r="Q539" i="14"/>
  <c r="P539" i="14"/>
  <c r="BK539" i="14" s="1"/>
  <c r="BI534" i="14"/>
  <c r="BH534" i="14"/>
  <c r="BG534" i="14"/>
  <c r="BE534" i="14"/>
  <c r="X534" i="14"/>
  <c r="V534" i="14"/>
  <c r="T534" i="14"/>
  <c r="R534" i="14"/>
  <c r="Q534" i="14"/>
  <c r="P534" i="14"/>
  <c r="BK534" i="14" s="1"/>
  <c r="BI532" i="14"/>
  <c r="BH532" i="14"/>
  <c r="BG532" i="14"/>
  <c r="BE532" i="14"/>
  <c r="X532" i="14"/>
  <c r="V532" i="14"/>
  <c r="T532" i="14"/>
  <c r="R532" i="14"/>
  <c r="Q532" i="14"/>
  <c r="P532" i="14"/>
  <c r="BF532" i="14" s="1"/>
  <c r="BI530" i="14"/>
  <c r="BH530" i="14"/>
  <c r="BG530" i="14"/>
  <c r="BE530" i="14"/>
  <c r="X530" i="14"/>
  <c r="V530" i="14"/>
  <c r="T530" i="14"/>
  <c r="R530" i="14"/>
  <c r="Q530" i="14"/>
  <c r="P530" i="14"/>
  <c r="BI528" i="14"/>
  <c r="BH528" i="14"/>
  <c r="BG528" i="14"/>
  <c r="BE528" i="14"/>
  <c r="X528" i="14"/>
  <c r="V528" i="14"/>
  <c r="T528" i="14"/>
  <c r="R528" i="14"/>
  <c r="Q528" i="14"/>
  <c r="P528" i="14"/>
  <c r="BK528" i="14" s="1"/>
  <c r="BI526" i="14"/>
  <c r="BH526" i="14"/>
  <c r="BG526" i="14"/>
  <c r="BE526" i="14"/>
  <c r="X526" i="14"/>
  <c r="V526" i="14"/>
  <c r="T526" i="14"/>
  <c r="R526" i="14"/>
  <c r="Q526" i="14"/>
  <c r="P526" i="14"/>
  <c r="BI524" i="14"/>
  <c r="BH524" i="14"/>
  <c r="BG524" i="14"/>
  <c r="BE524" i="14"/>
  <c r="X524" i="14"/>
  <c r="V524" i="14"/>
  <c r="T524" i="14"/>
  <c r="R524" i="14"/>
  <c r="Q524" i="14"/>
  <c r="P524" i="14"/>
  <c r="BK524" i="14" s="1"/>
  <c r="BI522" i="14"/>
  <c r="BH522" i="14"/>
  <c r="BG522" i="14"/>
  <c r="BE522" i="14"/>
  <c r="X522" i="14"/>
  <c r="V522" i="14"/>
  <c r="T522" i="14"/>
  <c r="R522" i="14"/>
  <c r="Q522" i="14"/>
  <c r="P522" i="14"/>
  <c r="BK522" i="14" s="1"/>
  <c r="BI520" i="14"/>
  <c r="BH520" i="14"/>
  <c r="BG520" i="14"/>
  <c r="BE520" i="14"/>
  <c r="X520" i="14"/>
  <c r="V520" i="14"/>
  <c r="T520" i="14"/>
  <c r="R520" i="14"/>
  <c r="Q520" i="14"/>
  <c r="P520" i="14"/>
  <c r="BK520" i="14" s="1"/>
  <c r="BI518" i="14"/>
  <c r="BH518" i="14"/>
  <c r="BG518" i="14"/>
  <c r="BE518" i="14"/>
  <c r="X518" i="14"/>
  <c r="V518" i="14"/>
  <c r="T518" i="14"/>
  <c r="R518" i="14"/>
  <c r="Q518" i="14"/>
  <c r="P518" i="14"/>
  <c r="BK518" i="14" s="1"/>
  <c r="BI516" i="14"/>
  <c r="BH516" i="14"/>
  <c r="BG516" i="14"/>
  <c r="BE516" i="14"/>
  <c r="X516" i="14"/>
  <c r="V516" i="14"/>
  <c r="T516" i="14"/>
  <c r="R516" i="14"/>
  <c r="Q516" i="14"/>
  <c r="P516" i="14"/>
  <c r="BI515" i="14"/>
  <c r="BH515" i="14"/>
  <c r="BG515" i="14"/>
  <c r="BE515" i="14"/>
  <c r="X515" i="14"/>
  <c r="V515" i="14"/>
  <c r="T515" i="14"/>
  <c r="R515" i="14"/>
  <c r="Q515" i="14"/>
  <c r="P515" i="14"/>
  <c r="BK515" i="14" s="1"/>
  <c r="BI514" i="14"/>
  <c r="BH514" i="14"/>
  <c r="BG514" i="14"/>
  <c r="BE514" i="14"/>
  <c r="X514" i="14"/>
  <c r="V514" i="14"/>
  <c r="T514" i="14"/>
  <c r="R514" i="14"/>
  <c r="Q514" i="14"/>
  <c r="P514" i="14"/>
  <c r="BK514" i="14" s="1"/>
  <c r="BI513" i="14"/>
  <c r="BH513" i="14"/>
  <c r="BG513" i="14"/>
  <c r="BE513" i="14"/>
  <c r="X513" i="14"/>
  <c r="V513" i="14"/>
  <c r="T513" i="14"/>
  <c r="R513" i="14"/>
  <c r="Q513" i="14"/>
  <c r="P513" i="14"/>
  <c r="BK513" i="14" s="1"/>
  <c r="BI512" i="14"/>
  <c r="BH512" i="14"/>
  <c r="BG512" i="14"/>
  <c r="BE512" i="14"/>
  <c r="X512" i="14"/>
  <c r="V512" i="14"/>
  <c r="T512" i="14"/>
  <c r="R512" i="14"/>
  <c r="Q512" i="14"/>
  <c r="P512" i="14"/>
  <c r="BK512" i="14" s="1"/>
  <c r="BI511" i="14"/>
  <c r="BH511" i="14"/>
  <c r="BG511" i="14"/>
  <c r="BE511" i="14"/>
  <c r="X511" i="14"/>
  <c r="V511" i="14"/>
  <c r="T511" i="14"/>
  <c r="R511" i="14"/>
  <c r="Q511" i="14"/>
  <c r="P511" i="14"/>
  <c r="BI510" i="14"/>
  <c r="BH510" i="14"/>
  <c r="BG510" i="14"/>
  <c r="BE510" i="14"/>
  <c r="X510" i="14"/>
  <c r="V510" i="14"/>
  <c r="T510" i="14"/>
  <c r="R510" i="14"/>
  <c r="Q510" i="14"/>
  <c r="P510" i="14"/>
  <c r="BI509" i="14"/>
  <c r="BH509" i="14"/>
  <c r="BG509" i="14"/>
  <c r="BE509" i="14"/>
  <c r="X509" i="14"/>
  <c r="V509" i="14"/>
  <c r="T509" i="14"/>
  <c r="R509" i="14"/>
  <c r="Q509" i="14"/>
  <c r="P509" i="14"/>
  <c r="BK509" i="14" s="1"/>
  <c r="BI508" i="14"/>
  <c r="BH508" i="14"/>
  <c r="BG508" i="14"/>
  <c r="BE508" i="14"/>
  <c r="X508" i="14"/>
  <c r="V508" i="14"/>
  <c r="T508" i="14"/>
  <c r="R508" i="14"/>
  <c r="Q508" i="14"/>
  <c r="P508" i="14"/>
  <c r="BI507" i="14"/>
  <c r="BH507" i="14"/>
  <c r="BG507" i="14"/>
  <c r="BE507" i="14"/>
  <c r="X507" i="14"/>
  <c r="V507" i="14"/>
  <c r="T507" i="14"/>
  <c r="R507" i="14"/>
  <c r="Q507" i="14"/>
  <c r="P507" i="14"/>
  <c r="BK507" i="14" s="1"/>
  <c r="BI505" i="14"/>
  <c r="BH505" i="14"/>
  <c r="BG505" i="14"/>
  <c r="BE505" i="14"/>
  <c r="X505" i="14"/>
  <c r="V505" i="14"/>
  <c r="T505" i="14"/>
  <c r="R505" i="14"/>
  <c r="Q505" i="14"/>
  <c r="P505" i="14"/>
  <c r="BK505" i="14" s="1"/>
  <c r="BI503" i="14"/>
  <c r="BH503" i="14"/>
  <c r="BG503" i="14"/>
  <c r="BE503" i="14"/>
  <c r="X503" i="14"/>
  <c r="V503" i="14"/>
  <c r="T503" i="14"/>
  <c r="R503" i="14"/>
  <c r="Q503" i="14"/>
  <c r="P503" i="14"/>
  <c r="BK503" i="14" s="1"/>
  <c r="BI501" i="14"/>
  <c r="BH501" i="14"/>
  <c r="BG501" i="14"/>
  <c r="BE501" i="14"/>
  <c r="X501" i="14"/>
  <c r="V501" i="14"/>
  <c r="T501" i="14"/>
  <c r="R501" i="14"/>
  <c r="Q501" i="14"/>
  <c r="P501" i="14"/>
  <c r="BK501" i="14" s="1"/>
  <c r="BI499" i="14"/>
  <c r="BH499" i="14"/>
  <c r="BG499" i="14"/>
  <c r="BE499" i="14"/>
  <c r="X499" i="14"/>
  <c r="V499" i="14"/>
  <c r="T499" i="14"/>
  <c r="R499" i="14"/>
  <c r="Q499" i="14"/>
  <c r="P499" i="14"/>
  <c r="BK499" i="14" s="1"/>
  <c r="BI498" i="14"/>
  <c r="BH498" i="14"/>
  <c r="BG498" i="14"/>
  <c r="BE498" i="14"/>
  <c r="X498" i="14"/>
  <c r="V498" i="14"/>
  <c r="T498" i="14"/>
  <c r="R498" i="14"/>
  <c r="Q498" i="14"/>
  <c r="P498" i="14"/>
  <c r="BI497" i="14"/>
  <c r="BH497" i="14"/>
  <c r="BG497" i="14"/>
  <c r="BE497" i="14"/>
  <c r="X497" i="14"/>
  <c r="V497" i="14"/>
  <c r="T497" i="14"/>
  <c r="R497" i="14"/>
  <c r="Q497" i="14"/>
  <c r="P497" i="14"/>
  <c r="BK497" i="14" s="1"/>
  <c r="BI495" i="14"/>
  <c r="BH495" i="14"/>
  <c r="BG495" i="14"/>
  <c r="BE495" i="14"/>
  <c r="X495" i="14"/>
  <c r="V495" i="14"/>
  <c r="T495" i="14"/>
  <c r="R495" i="14"/>
  <c r="Q495" i="14"/>
  <c r="P495" i="14"/>
  <c r="BF495" i="14" s="1"/>
  <c r="BI493" i="14"/>
  <c r="BH493" i="14"/>
  <c r="BG493" i="14"/>
  <c r="BE493" i="14"/>
  <c r="X493" i="14"/>
  <c r="V493" i="14"/>
  <c r="T493" i="14"/>
  <c r="R493" i="14"/>
  <c r="Q493" i="14"/>
  <c r="P493" i="14"/>
  <c r="BK493" i="14" s="1"/>
  <c r="BI491" i="14"/>
  <c r="BH491" i="14"/>
  <c r="BG491" i="14"/>
  <c r="BE491" i="14"/>
  <c r="X491" i="14"/>
  <c r="V491" i="14"/>
  <c r="T491" i="14"/>
  <c r="R491" i="14"/>
  <c r="Q491" i="14"/>
  <c r="P491" i="14"/>
  <c r="BK491" i="14" s="1"/>
  <c r="BI489" i="14"/>
  <c r="BH489" i="14"/>
  <c r="BG489" i="14"/>
  <c r="BE489" i="14"/>
  <c r="X489" i="14"/>
  <c r="V489" i="14"/>
  <c r="T489" i="14"/>
  <c r="R489" i="14"/>
  <c r="Q489" i="14"/>
  <c r="P489" i="14"/>
  <c r="BF489" i="14" s="1"/>
  <c r="BI487" i="14"/>
  <c r="BH487" i="14"/>
  <c r="BG487" i="14"/>
  <c r="BE487" i="14"/>
  <c r="X487" i="14"/>
  <c r="V487" i="14"/>
  <c r="T487" i="14"/>
  <c r="R487" i="14"/>
  <c r="Q487" i="14"/>
  <c r="P487" i="14"/>
  <c r="BK487" i="14" s="1"/>
  <c r="BI485" i="14"/>
  <c r="BH485" i="14"/>
  <c r="BG485" i="14"/>
  <c r="BE485" i="14"/>
  <c r="X485" i="14"/>
  <c r="V485" i="14"/>
  <c r="T485" i="14"/>
  <c r="R485" i="14"/>
  <c r="Q485" i="14"/>
  <c r="P485" i="14"/>
  <c r="BI483" i="14"/>
  <c r="BH483" i="14"/>
  <c r="BG483" i="14"/>
  <c r="BE483" i="14"/>
  <c r="X483" i="14"/>
  <c r="V483" i="14"/>
  <c r="T483" i="14"/>
  <c r="R483" i="14"/>
  <c r="Q483" i="14"/>
  <c r="P483" i="14"/>
  <c r="BI481" i="14"/>
  <c r="BH481" i="14"/>
  <c r="BG481" i="14"/>
  <c r="BE481" i="14"/>
  <c r="X481" i="14"/>
  <c r="V481" i="14"/>
  <c r="T481" i="14"/>
  <c r="R481" i="14"/>
  <c r="Q481" i="14"/>
  <c r="P481" i="14"/>
  <c r="BK481" i="14" s="1"/>
  <c r="BI479" i="14"/>
  <c r="BH479" i="14"/>
  <c r="BG479" i="14"/>
  <c r="BE479" i="14"/>
  <c r="X479" i="14"/>
  <c r="V479" i="14"/>
  <c r="T479" i="14"/>
  <c r="R479" i="14"/>
  <c r="Q479" i="14"/>
  <c r="P479" i="14"/>
  <c r="BK479" i="14" s="1"/>
  <c r="BI477" i="14"/>
  <c r="BH477" i="14"/>
  <c r="BG477" i="14"/>
  <c r="BE477" i="14"/>
  <c r="X477" i="14"/>
  <c r="V477" i="14"/>
  <c r="T477" i="14"/>
  <c r="R477" i="14"/>
  <c r="Q477" i="14"/>
  <c r="P477" i="14"/>
  <c r="BK477" i="14" s="1"/>
  <c r="BI473" i="14"/>
  <c r="BH473" i="14"/>
  <c r="BG473" i="14"/>
  <c r="BE473" i="14"/>
  <c r="X473" i="14"/>
  <c r="V473" i="14"/>
  <c r="T473" i="14"/>
  <c r="R473" i="14"/>
  <c r="Q473" i="14"/>
  <c r="P473" i="14"/>
  <c r="BK473" i="14" s="1"/>
  <c r="BI471" i="14"/>
  <c r="BH471" i="14"/>
  <c r="BG471" i="14"/>
  <c r="BE471" i="14"/>
  <c r="X471" i="14"/>
  <c r="V471" i="14"/>
  <c r="T471" i="14"/>
  <c r="R471" i="14"/>
  <c r="Q471" i="14"/>
  <c r="P471" i="14"/>
  <c r="BI469" i="14"/>
  <c r="BH469" i="14"/>
  <c r="BG469" i="14"/>
  <c r="BE469" i="14"/>
  <c r="X469" i="14"/>
  <c r="V469" i="14"/>
  <c r="T469" i="14"/>
  <c r="R469" i="14"/>
  <c r="Q469" i="14"/>
  <c r="P469" i="14"/>
  <c r="BK469" i="14" s="1"/>
  <c r="BI468" i="14"/>
  <c r="BH468" i="14"/>
  <c r="BG468" i="14"/>
  <c r="BE468" i="14"/>
  <c r="X468" i="14"/>
  <c r="V468" i="14"/>
  <c r="T468" i="14"/>
  <c r="R468" i="14"/>
  <c r="Q468" i="14"/>
  <c r="P468" i="14"/>
  <c r="BK468" i="14" s="1"/>
  <c r="BI466" i="14"/>
  <c r="BH466" i="14"/>
  <c r="BG466" i="14"/>
  <c r="BE466" i="14"/>
  <c r="X466" i="14"/>
  <c r="V466" i="14"/>
  <c r="T466" i="14"/>
  <c r="R466" i="14"/>
  <c r="Q466" i="14"/>
  <c r="P466" i="14"/>
  <c r="BK466" i="14" s="1"/>
  <c r="BI465" i="14"/>
  <c r="BH465" i="14"/>
  <c r="BG465" i="14"/>
  <c r="BE465" i="14"/>
  <c r="X465" i="14"/>
  <c r="V465" i="14"/>
  <c r="T465" i="14"/>
  <c r="R465" i="14"/>
  <c r="Q465" i="14"/>
  <c r="P465" i="14"/>
  <c r="BI463" i="14"/>
  <c r="BH463" i="14"/>
  <c r="BG463" i="14"/>
  <c r="BE463" i="14"/>
  <c r="X463" i="14"/>
  <c r="V463" i="14"/>
  <c r="T463" i="14"/>
  <c r="R463" i="14"/>
  <c r="Q463" i="14"/>
  <c r="P463" i="14"/>
  <c r="BI450" i="14"/>
  <c r="BH450" i="14"/>
  <c r="BG450" i="14"/>
  <c r="BE450" i="14"/>
  <c r="X450" i="14"/>
  <c r="V450" i="14"/>
  <c r="T450" i="14"/>
  <c r="R450" i="14"/>
  <c r="Q450" i="14"/>
  <c r="P450" i="14"/>
  <c r="BK450" i="14" s="1"/>
  <c r="BI448" i="14"/>
  <c r="BH448" i="14"/>
  <c r="BG448" i="14"/>
  <c r="BE448" i="14"/>
  <c r="X448" i="14"/>
  <c r="V448" i="14"/>
  <c r="T448" i="14"/>
  <c r="R448" i="14"/>
  <c r="Q448" i="14"/>
  <c r="P448" i="14"/>
  <c r="BI446" i="14"/>
  <c r="BH446" i="14"/>
  <c r="BG446" i="14"/>
  <c r="BE446" i="14"/>
  <c r="X446" i="14"/>
  <c r="V446" i="14"/>
  <c r="T446" i="14"/>
  <c r="R446" i="14"/>
  <c r="Q446" i="14"/>
  <c r="P446" i="14"/>
  <c r="BI444" i="14"/>
  <c r="BH444" i="14"/>
  <c r="BG444" i="14"/>
  <c r="BE444" i="14"/>
  <c r="X444" i="14"/>
  <c r="V444" i="14"/>
  <c r="T444" i="14"/>
  <c r="R444" i="14"/>
  <c r="Q444" i="14"/>
  <c r="P444" i="14"/>
  <c r="BF444" i="14" s="1"/>
  <c r="BI438" i="14"/>
  <c r="BH438" i="14"/>
  <c r="BG438" i="14"/>
  <c r="BE438" i="14"/>
  <c r="X438" i="14"/>
  <c r="V438" i="14"/>
  <c r="T438" i="14"/>
  <c r="R438" i="14"/>
  <c r="Q438" i="14"/>
  <c r="P438" i="14"/>
  <c r="BK438" i="14" s="1"/>
  <c r="BI435" i="14"/>
  <c r="BH435" i="14"/>
  <c r="BG435" i="14"/>
  <c r="BE435" i="14"/>
  <c r="X435" i="14"/>
  <c r="V435" i="14"/>
  <c r="T435" i="14"/>
  <c r="R435" i="14"/>
  <c r="Q435" i="14"/>
  <c r="P435" i="14"/>
  <c r="BK435" i="14" s="1"/>
  <c r="BI433" i="14"/>
  <c r="BH433" i="14"/>
  <c r="BG433" i="14"/>
  <c r="BE433" i="14"/>
  <c r="X433" i="14"/>
  <c r="V433" i="14"/>
  <c r="T433" i="14"/>
  <c r="R433" i="14"/>
  <c r="Q433" i="14"/>
  <c r="P433" i="14"/>
  <c r="BI430" i="14"/>
  <c r="BH430" i="14"/>
  <c r="BG430" i="14"/>
  <c r="BE430" i="14"/>
  <c r="X430" i="14"/>
  <c r="V430" i="14"/>
  <c r="T430" i="14"/>
  <c r="R430" i="14"/>
  <c r="Q430" i="14"/>
  <c r="P430" i="14"/>
  <c r="BK430" i="14" s="1"/>
  <c r="BI429" i="14"/>
  <c r="BH429" i="14"/>
  <c r="BG429" i="14"/>
  <c r="BE429" i="14"/>
  <c r="X429" i="14"/>
  <c r="V429" i="14"/>
  <c r="T429" i="14"/>
  <c r="R429" i="14"/>
  <c r="Q429" i="14"/>
  <c r="P429" i="14"/>
  <c r="BI428" i="14"/>
  <c r="BH428" i="14"/>
  <c r="BG428" i="14"/>
  <c r="BE428" i="14"/>
  <c r="X428" i="14"/>
  <c r="V428" i="14"/>
  <c r="T428" i="14"/>
  <c r="R428" i="14"/>
  <c r="Q428" i="14"/>
  <c r="P428" i="14"/>
  <c r="BK428" i="14" s="1"/>
  <c r="BI427" i="14"/>
  <c r="BH427" i="14"/>
  <c r="BG427" i="14"/>
  <c r="BE427" i="14"/>
  <c r="X427" i="14"/>
  <c r="V427" i="14"/>
  <c r="T427" i="14"/>
  <c r="R427" i="14"/>
  <c r="Q427" i="14"/>
  <c r="P427" i="14"/>
  <c r="BF427" i="14" s="1"/>
  <c r="BI425" i="14"/>
  <c r="BH425" i="14"/>
  <c r="BG425" i="14"/>
  <c r="BE425" i="14"/>
  <c r="X425" i="14"/>
  <c r="V425" i="14"/>
  <c r="T425" i="14"/>
  <c r="R425" i="14"/>
  <c r="Q425" i="14"/>
  <c r="P425" i="14"/>
  <c r="BF425" i="14" s="1"/>
  <c r="BI421" i="14"/>
  <c r="BH421" i="14"/>
  <c r="BG421" i="14"/>
  <c r="BE421" i="14"/>
  <c r="X421" i="14"/>
  <c r="V421" i="14"/>
  <c r="T421" i="14"/>
  <c r="R421" i="14"/>
  <c r="Q421" i="14"/>
  <c r="P421" i="14"/>
  <c r="BK421" i="14" s="1"/>
  <c r="BI419" i="14"/>
  <c r="BH419" i="14"/>
  <c r="BG419" i="14"/>
  <c r="BE419" i="14"/>
  <c r="X419" i="14"/>
  <c r="V419" i="14"/>
  <c r="T419" i="14"/>
  <c r="R419" i="14"/>
  <c r="Q419" i="14"/>
  <c r="P419" i="14"/>
  <c r="BK419" i="14" s="1"/>
  <c r="BI417" i="14"/>
  <c r="BH417" i="14"/>
  <c r="BG417" i="14"/>
  <c r="BE417" i="14"/>
  <c r="X417" i="14"/>
  <c r="V417" i="14"/>
  <c r="T417" i="14"/>
  <c r="R417" i="14"/>
  <c r="Q417" i="14"/>
  <c r="P417" i="14"/>
  <c r="BI416" i="14"/>
  <c r="BH416" i="14"/>
  <c r="BG416" i="14"/>
  <c r="BE416" i="14"/>
  <c r="X416" i="14"/>
  <c r="V416" i="14"/>
  <c r="T416" i="14"/>
  <c r="R416" i="14"/>
  <c r="Q416" i="14"/>
  <c r="P416" i="14"/>
  <c r="BK416" i="14" s="1"/>
  <c r="BI414" i="14"/>
  <c r="BH414" i="14"/>
  <c r="BG414" i="14"/>
  <c r="BE414" i="14"/>
  <c r="X414" i="14"/>
  <c r="V414" i="14"/>
  <c r="T414" i="14"/>
  <c r="R414" i="14"/>
  <c r="Q414" i="14"/>
  <c r="P414" i="14"/>
  <c r="BI413" i="14"/>
  <c r="BH413" i="14"/>
  <c r="BG413" i="14"/>
  <c r="BE413" i="14"/>
  <c r="X413" i="14"/>
  <c r="V413" i="14"/>
  <c r="T413" i="14"/>
  <c r="R413" i="14"/>
  <c r="Q413" i="14"/>
  <c r="P413" i="14"/>
  <c r="BK413" i="14" s="1"/>
  <c r="BI412" i="14"/>
  <c r="BH412" i="14"/>
  <c r="BG412" i="14"/>
  <c r="BE412" i="14"/>
  <c r="X412" i="14"/>
  <c r="V412" i="14"/>
  <c r="T412" i="14"/>
  <c r="R412" i="14"/>
  <c r="Q412" i="14"/>
  <c r="P412" i="14"/>
  <c r="BK412" i="14" s="1"/>
  <c r="BI410" i="14"/>
  <c r="BH410" i="14"/>
  <c r="BG410" i="14"/>
  <c r="BE410" i="14"/>
  <c r="X410" i="14"/>
  <c r="V410" i="14"/>
  <c r="T410" i="14"/>
  <c r="R410" i="14"/>
  <c r="Q410" i="14"/>
  <c r="P410" i="14"/>
  <c r="BK410" i="14" s="1"/>
  <c r="BI408" i="14"/>
  <c r="BH408" i="14"/>
  <c r="BG408" i="14"/>
  <c r="BE408" i="14"/>
  <c r="X408" i="14"/>
  <c r="V408" i="14"/>
  <c r="T408" i="14"/>
  <c r="R408" i="14"/>
  <c r="Q408" i="14"/>
  <c r="P408" i="14"/>
  <c r="BK408" i="14" s="1"/>
  <c r="BI406" i="14"/>
  <c r="BH406" i="14"/>
  <c r="BG406" i="14"/>
  <c r="BE406" i="14"/>
  <c r="X406" i="14"/>
  <c r="V406" i="14"/>
  <c r="T406" i="14"/>
  <c r="R406" i="14"/>
  <c r="Q406" i="14"/>
  <c r="P406" i="14"/>
  <c r="BI402" i="14"/>
  <c r="BH402" i="14"/>
  <c r="BG402" i="14"/>
  <c r="BE402" i="14"/>
  <c r="X402" i="14"/>
  <c r="V402" i="14"/>
  <c r="T402" i="14"/>
  <c r="R402" i="14"/>
  <c r="Q402" i="14"/>
  <c r="P402" i="14"/>
  <c r="BK402" i="14" s="1"/>
  <c r="BI400" i="14"/>
  <c r="BH400" i="14"/>
  <c r="BG400" i="14"/>
  <c r="BE400" i="14"/>
  <c r="X400" i="14"/>
  <c r="V400" i="14"/>
  <c r="T400" i="14"/>
  <c r="R400" i="14"/>
  <c r="Q400" i="14"/>
  <c r="P400" i="14"/>
  <c r="BK400" i="14" s="1"/>
  <c r="BI398" i="14"/>
  <c r="BH398" i="14"/>
  <c r="BG398" i="14"/>
  <c r="BE398" i="14"/>
  <c r="X398" i="14"/>
  <c r="V398" i="14"/>
  <c r="T398" i="14"/>
  <c r="R398" i="14"/>
  <c r="Q398" i="14"/>
  <c r="P398" i="14"/>
  <c r="BI397" i="14"/>
  <c r="BH397" i="14"/>
  <c r="BG397" i="14"/>
  <c r="BE397" i="14"/>
  <c r="X397" i="14"/>
  <c r="V397" i="14"/>
  <c r="T397" i="14"/>
  <c r="R397" i="14"/>
  <c r="Q397" i="14"/>
  <c r="P397" i="14"/>
  <c r="BK397" i="14" s="1"/>
  <c r="BI395" i="14"/>
  <c r="BH395" i="14"/>
  <c r="BG395" i="14"/>
  <c r="BE395" i="14"/>
  <c r="X395" i="14"/>
  <c r="V395" i="14"/>
  <c r="T395" i="14"/>
  <c r="R395" i="14"/>
  <c r="Q395" i="14"/>
  <c r="P395" i="14"/>
  <c r="BI393" i="14"/>
  <c r="BH393" i="14"/>
  <c r="BG393" i="14"/>
  <c r="BE393" i="14"/>
  <c r="X393" i="14"/>
  <c r="V393" i="14"/>
  <c r="T393" i="14"/>
  <c r="R393" i="14"/>
  <c r="Q393" i="14"/>
  <c r="P393" i="14"/>
  <c r="BK393" i="14" s="1"/>
  <c r="BI391" i="14"/>
  <c r="BH391" i="14"/>
  <c r="BG391" i="14"/>
  <c r="BE391" i="14"/>
  <c r="X391" i="14"/>
  <c r="V391" i="14"/>
  <c r="T391" i="14"/>
  <c r="R391" i="14"/>
  <c r="Q391" i="14"/>
  <c r="P391" i="14"/>
  <c r="BK391" i="14" s="1"/>
  <c r="BI389" i="14"/>
  <c r="BH389" i="14"/>
  <c r="BG389" i="14"/>
  <c r="BE389" i="14"/>
  <c r="X389" i="14"/>
  <c r="V389" i="14"/>
  <c r="T389" i="14"/>
  <c r="R389" i="14"/>
  <c r="Q389" i="14"/>
  <c r="P389" i="14"/>
  <c r="BI387" i="14"/>
  <c r="BH387" i="14"/>
  <c r="BG387" i="14"/>
  <c r="BE387" i="14"/>
  <c r="X387" i="14"/>
  <c r="V387" i="14"/>
  <c r="T387" i="14"/>
  <c r="R387" i="14"/>
  <c r="Q387" i="14"/>
  <c r="P387" i="14"/>
  <c r="BK387" i="14" s="1"/>
  <c r="BI386" i="14"/>
  <c r="BH386" i="14"/>
  <c r="BG386" i="14"/>
  <c r="BE386" i="14"/>
  <c r="X386" i="14"/>
  <c r="V386" i="14"/>
  <c r="T386" i="14"/>
  <c r="R386" i="14"/>
  <c r="Q386" i="14"/>
  <c r="P386" i="14"/>
  <c r="BF386" i="14" s="1"/>
  <c r="BI385" i="14"/>
  <c r="BH385" i="14"/>
  <c r="BG385" i="14"/>
  <c r="BE385" i="14"/>
  <c r="X385" i="14"/>
  <c r="V385" i="14"/>
  <c r="T385" i="14"/>
  <c r="R385" i="14"/>
  <c r="Q385" i="14"/>
  <c r="P385" i="14"/>
  <c r="BK385" i="14" s="1"/>
  <c r="BI383" i="14"/>
  <c r="BH383" i="14"/>
  <c r="BG383" i="14"/>
  <c r="BE383" i="14"/>
  <c r="X383" i="14"/>
  <c r="V383" i="14"/>
  <c r="T383" i="14"/>
  <c r="R383" i="14"/>
  <c r="Q383" i="14"/>
  <c r="P383" i="14"/>
  <c r="BI382" i="14"/>
  <c r="BH382" i="14"/>
  <c r="BG382" i="14"/>
  <c r="BE382" i="14"/>
  <c r="X382" i="14"/>
  <c r="V382" i="14"/>
  <c r="T382" i="14"/>
  <c r="R382" i="14"/>
  <c r="Q382" i="14"/>
  <c r="P382" i="14"/>
  <c r="BI380" i="14"/>
  <c r="BH380" i="14"/>
  <c r="BG380" i="14"/>
  <c r="BE380" i="14"/>
  <c r="X380" i="14"/>
  <c r="V380" i="14"/>
  <c r="T380" i="14"/>
  <c r="R380" i="14"/>
  <c r="Q380" i="14"/>
  <c r="P380" i="14"/>
  <c r="BK380" i="14" s="1"/>
  <c r="BI378" i="14"/>
  <c r="BH378" i="14"/>
  <c r="BG378" i="14"/>
  <c r="BE378" i="14"/>
  <c r="X378" i="14"/>
  <c r="V378" i="14"/>
  <c r="T378" i="14"/>
  <c r="R378" i="14"/>
  <c r="Q378" i="14"/>
  <c r="P378" i="14"/>
  <c r="BK378" i="14" s="1"/>
  <c r="BI376" i="14"/>
  <c r="BH376" i="14"/>
  <c r="BG376" i="14"/>
  <c r="BE376" i="14"/>
  <c r="X376" i="14"/>
  <c r="V376" i="14"/>
  <c r="T376" i="14"/>
  <c r="R376" i="14"/>
  <c r="Q376" i="14"/>
  <c r="P376" i="14"/>
  <c r="BI374" i="14"/>
  <c r="BH374" i="14"/>
  <c r="BG374" i="14"/>
  <c r="BE374" i="14"/>
  <c r="X374" i="14"/>
  <c r="V374" i="14"/>
  <c r="T374" i="14"/>
  <c r="R374" i="14"/>
  <c r="Q374" i="14"/>
  <c r="P374" i="14"/>
  <c r="BI373" i="14"/>
  <c r="BH373" i="14"/>
  <c r="BG373" i="14"/>
  <c r="BE373" i="14"/>
  <c r="X373" i="14"/>
  <c r="V373" i="14"/>
  <c r="T373" i="14"/>
  <c r="R373" i="14"/>
  <c r="Q373" i="14"/>
  <c r="P373" i="14"/>
  <c r="BF373" i="14" s="1"/>
  <c r="BI370" i="14"/>
  <c r="BH370" i="14"/>
  <c r="BG370" i="14"/>
  <c r="BE370" i="14"/>
  <c r="X370" i="14"/>
  <c r="V370" i="14"/>
  <c r="T370" i="14"/>
  <c r="R370" i="14"/>
  <c r="Q370" i="14"/>
  <c r="P370" i="14"/>
  <c r="BK370" i="14" s="1"/>
  <c r="BI366" i="14"/>
  <c r="BH366" i="14"/>
  <c r="BG366" i="14"/>
  <c r="BE366" i="14"/>
  <c r="X366" i="14"/>
  <c r="V366" i="14"/>
  <c r="T366" i="14"/>
  <c r="R366" i="14"/>
  <c r="Q366" i="14"/>
  <c r="P366" i="14"/>
  <c r="BI365" i="14"/>
  <c r="BH365" i="14"/>
  <c r="BG365" i="14"/>
  <c r="BE365" i="14"/>
  <c r="X365" i="14"/>
  <c r="V365" i="14"/>
  <c r="T365" i="14"/>
  <c r="R365" i="14"/>
  <c r="Q365" i="14"/>
  <c r="P365" i="14"/>
  <c r="BI363" i="14"/>
  <c r="BH363" i="14"/>
  <c r="BG363" i="14"/>
  <c r="BE363" i="14"/>
  <c r="X363" i="14"/>
  <c r="V363" i="14"/>
  <c r="T363" i="14"/>
  <c r="R363" i="14"/>
  <c r="Q363" i="14"/>
  <c r="P363" i="14"/>
  <c r="BK363" i="14" s="1"/>
  <c r="BI361" i="14"/>
  <c r="BH361" i="14"/>
  <c r="BG361" i="14"/>
  <c r="BE361" i="14"/>
  <c r="X361" i="14"/>
  <c r="V361" i="14"/>
  <c r="T361" i="14"/>
  <c r="R361" i="14"/>
  <c r="Q361" i="14"/>
  <c r="P361" i="14"/>
  <c r="BK361" i="14" s="1"/>
  <c r="BI358" i="14"/>
  <c r="BH358" i="14"/>
  <c r="BG358" i="14"/>
  <c r="BE358" i="14"/>
  <c r="X358" i="14"/>
  <c r="X357" i="14" s="1"/>
  <c r="V358" i="14"/>
  <c r="V357" i="14" s="1"/>
  <c r="T358" i="14"/>
  <c r="T357" i="14" s="1"/>
  <c r="R358" i="14"/>
  <c r="R357" i="14" s="1"/>
  <c r="Q358" i="14"/>
  <c r="Q357" i="14" s="1"/>
  <c r="P358" i="14"/>
  <c r="BK358" i="14" s="1"/>
  <c r="BK357" i="14" s="1"/>
  <c r="BI356" i="14"/>
  <c r="BH356" i="14"/>
  <c r="BG356" i="14"/>
  <c r="BE356" i="14"/>
  <c r="X356" i="14"/>
  <c r="V356" i="14"/>
  <c r="T356" i="14"/>
  <c r="R356" i="14"/>
  <c r="Q356" i="14"/>
  <c r="P356" i="14"/>
  <c r="BF356" i="14" s="1"/>
  <c r="BI354" i="14"/>
  <c r="BH354" i="14"/>
  <c r="BG354" i="14"/>
  <c r="BE354" i="14"/>
  <c r="X354" i="14"/>
  <c r="V354" i="14"/>
  <c r="T354" i="14"/>
  <c r="R354" i="14"/>
  <c r="Q354" i="14"/>
  <c r="P354" i="14"/>
  <c r="BF354" i="14" s="1"/>
  <c r="BI353" i="14"/>
  <c r="BH353" i="14"/>
  <c r="BG353" i="14"/>
  <c r="BE353" i="14"/>
  <c r="X353" i="14"/>
  <c r="V353" i="14"/>
  <c r="T353" i="14"/>
  <c r="R353" i="14"/>
  <c r="Q353" i="14"/>
  <c r="P353" i="14"/>
  <c r="BI352" i="14"/>
  <c r="BH352" i="14"/>
  <c r="BG352" i="14"/>
  <c r="BE352" i="14"/>
  <c r="X352" i="14"/>
  <c r="V352" i="14"/>
  <c r="T352" i="14"/>
  <c r="R352" i="14"/>
  <c r="Q352" i="14"/>
  <c r="P352" i="14"/>
  <c r="BI351" i="14"/>
  <c r="BH351" i="14"/>
  <c r="BG351" i="14"/>
  <c r="BE351" i="14"/>
  <c r="X351" i="14"/>
  <c r="V351" i="14"/>
  <c r="T351" i="14"/>
  <c r="R351" i="14"/>
  <c r="Q351" i="14"/>
  <c r="P351" i="14"/>
  <c r="BK351" i="14" s="1"/>
  <c r="BI349" i="14"/>
  <c r="BH349" i="14"/>
  <c r="BG349" i="14"/>
  <c r="BE349" i="14"/>
  <c r="X349" i="14"/>
  <c r="V349" i="14"/>
  <c r="T349" i="14"/>
  <c r="R349" i="14"/>
  <c r="Q349" i="14"/>
  <c r="P349" i="14"/>
  <c r="BK349" i="14" s="1"/>
  <c r="BI348" i="14"/>
  <c r="BH348" i="14"/>
  <c r="BG348" i="14"/>
  <c r="BE348" i="14"/>
  <c r="X348" i="14"/>
  <c r="V348" i="14"/>
  <c r="T348" i="14"/>
  <c r="R348" i="14"/>
  <c r="Q348" i="14"/>
  <c r="P348" i="14"/>
  <c r="BK348" i="14" s="1"/>
  <c r="BI347" i="14"/>
  <c r="BH347" i="14"/>
  <c r="BG347" i="14"/>
  <c r="BE347" i="14"/>
  <c r="X347" i="14"/>
  <c r="V347" i="14"/>
  <c r="T347" i="14"/>
  <c r="R347" i="14"/>
  <c r="Q347" i="14"/>
  <c r="P347" i="14"/>
  <c r="BF347" i="14" s="1"/>
  <c r="BI346" i="14"/>
  <c r="BH346" i="14"/>
  <c r="BG346" i="14"/>
  <c r="BE346" i="14"/>
  <c r="X346" i="14"/>
  <c r="V346" i="14"/>
  <c r="T346" i="14"/>
  <c r="R346" i="14"/>
  <c r="Q346" i="14"/>
  <c r="P346" i="14"/>
  <c r="BF346" i="14" s="1"/>
  <c r="BI342" i="14"/>
  <c r="BH342" i="14"/>
  <c r="BG342" i="14"/>
  <c r="BE342" i="14"/>
  <c r="X342" i="14"/>
  <c r="V342" i="14"/>
  <c r="T342" i="14"/>
  <c r="R342" i="14"/>
  <c r="Q342" i="14"/>
  <c r="P342" i="14"/>
  <c r="BI335" i="14"/>
  <c r="BH335" i="14"/>
  <c r="BG335" i="14"/>
  <c r="BE335" i="14"/>
  <c r="X335" i="14"/>
  <c r="V335" i="14"/>
  <c r="T335" i="14"/>
  <c r="R335" i="14"/>
  <c r="Q335" i="14"/>
  <c r="P335" i="14"/>
  <c r="BI332" i="14"/>
  <c r="BH332" i="14"/>
  <c r="BG332" i="14"/>
  <c r="BE332" i="14"/>
  <c r="X332" i="14"/>
  <c r="V332" i="14"/>
  <c r="T332" i="14"/>
  <c r="R332" i="14"/>
  <c r="Q332" i="14"/>
  <c r="P332" i="14"/>
  <c r="BI330" i="14"/>
  <c r="BH330" i="14"/>
  <c r="BG330" i="14"/>
  <c r="BE330" i="14"/>
  <c r="X330" i="14"/>
  <c r="V330" i="14"/>
  <c r="T330" i="14"/>
  <c r="R330" i="14"/>
  <c r="Q330" i="14"/>
  <c r="P330" i="14"/>
  <c r="BK330" i="14" s="1"/>
  <c r="BI328" i="14"/>
  <c r="BH328" i="14"/>
  <c r="BG328" i="14"/>
  <c r="BE328" i="14"/>
  <c r="X328" i="14"/>
  <c r="V328" i="14"/>
  <c r="T328" i="14"/>
  <c r="R328" i="14"/>
  <c r="Q328" i="14"/>
  <c r="P328" i="14"/>
  <c r="BK328" i="14" s="1"/>
  <c r="BI327" i="14"/>
  <c r="BH327" i="14"/>
  <c r="BG327" i="14"/>
  <c r="BE327" i="14"/>
  <c r="X327" i="14"/>
  <c r="V327" i="14"/>
  <c r="T327" i="14"/>
  <c r="R327" i="14"/>
  <c r="Q327" i="14"/>
  <c r="P327" i="14"/>
  <c r="BK327" i="14" s="1"/>
  <c r="BI325" i="14"/>
  <c r="BH325" i="14"/>
  <c r="BG325" i="14"/>
  <c r="BE325" i="14"/>
  <c r="X325" i="14"/>
  <c r="V325" i="14"/>
  <c r="T325" i="14"/>
  <c r="R325" i="14"/>
  <c r="Q325" i="14"/>
  <c r="P325" i="14"/>
  <c r="BK325" i="14" s="1"/>
  <c r="BI324" i="14"/>
  <c r="BH324" i="14"/>
  <c r="BG324" i="14"/>
  <c r="BE324" i="14"/>
  <c r="X324" i="14"/>
  <c r="V324" i="14"/>
  <c r="T324" i="14"/>
  <c r="R324" i="14"/>
  <c r="Q324" i="14"/>
  <c r="P324" i="14"/>
  <c r="BI322" i="14"/>
  <c r="BH322" i="14"/>
  <c r="BG322" i="14"/>
  <c r="BE322" i="14"/>
  <c r="X322" i="14"/>
  <c r="V322" i="14"/>
  <c r="T322" i="14"/>
  <c r="R322" i="14"/>
  <c r="Q322" i="14"/>
  <c r="P322" i="14"/>
  <c r="BK322" i="14" s="1"/>
  <c r="BI321" i="14"/>
  <c r="BH321" i="14"/>
  <c r="BG321" i="14"/>
  <c r="BE321" i="14"/>
  <c r="X321" i="14"/>
  <c r="V321" i="14"/>
  <c r="T321" i="14"/>
  <c r="R321" i="14"/>
  <c r="Q321" i="14"/>
  <c r="P321" i="14"/>
  <c r="BI320" i="14"/>
  <c r="BH320" i="14"/>
  <c r="BG320" i="14"/>
  <c r="BE320" i="14"/>
  <c r="X320" i="14"/>
  <c r="V320" i="14"/>
  <c r="T320" i="14"/>
  <c r="R320" i="14"/>
  <c r="Q320" i="14"/>
  <c r="P320" i="14"/>
  <c r="BI317" i="14"/>
  <c r="BH317" i="14"/>
  <c r="BG317" i="14"/>
  <c r="BE317" i="14"/>
  <c r="X317" i="14"/>
  <c r="V317" i="14"/>
  <c r="T317" i="14"/>
  <c r="R317" i="14"/>
  <c r="Q317" i="14"/>
  <c r="P317" i="14"/>
  <c r="BK317" i="14" s="1"/>
  <c r="BI315" i="14"/>
  <c r="BH315" i="14"/>
  <c r="BG315" i="14"/>
  <c r="BE315" i="14"/>
  <c r="X315" i="14"/>
  <c r="V315" i="14"/>
  <c r="T315" i="14"/>
  <c r="R315" i="14"/>
  <c r="Q315" i="14"/>
  <c r="P315" i="14"/>
  <c r="BK315" i="14" s="1"/>
  <c r="BI311" i="14"/>
  <c r="BH311" i="14"/>
  <c r="BG311" i="14"/>
  <c r="BE311" i="14"/>
  <c r="X311" i="14"/>
  <c r="V311" i="14"/>
  <c r="T311" i="14"/>
  <c r="R311" i="14"/>
  <c r="Q311" i="14"/>
  <c r="P311" i="14"/>
  <c r="BK311" i="14" s="1"/>
  <c r="BI309" i="14"/>
  <c r="BH309" i="14"/>
  <c r="BG309" i="14"/>
  <c r="BE309" i="14"/>
  <c r="X309" i="14"/>
  <c r="V309" i="14"/>
  <c r="T309" i="14"/>
  <c r="R309" i="14"/>
  <c r="Q309" i="14"/>
  <c r="P309" i="14"/>
  <c r="BK309" i="14" s="1"/>
  <c r="BI307" i="14"/>
  <c r="BH307" i="14"/>
  <c r="BG307" i="14"/>
  <c r="BE307" i="14"/>
  <c r="X307" i="14"/>
  <c r="V307" i="14"/>
  <c r="T307" i="14"/>
  <c r="R307" i="14"/>
  <c r="Q307" i="14"/>
  <c r="P307" i="14"/>
  <c r="BI302" i="14"/>
  <c r="BH302" i="14"/>
  <c r="BG302" i="14"/>
  <c r="BE302" i="14"/>
  <c r="X302" i="14"/>
  <c r="V302" i="14"/>
  <c r="T302" i="14"/>
  <c r="R302" i="14"/>
  <c r="Q302" i="14"/>
  <c r="P302" i="14"/>
  <c r="BI298" i="14"/>
  <c r="BH298" i="14"/>
  <c r="BG298" i="14"/>
  <c r="BE298" i="14"/>
  <c r="X298" i="14"/>
  <c r="V298" i="14"/>
  <c r="T298" i="14"/>
  <c r="R298" i="14"/>
  <c r="Q298" i="14"/>
  <c r="P298" i="14"/>
  <c r="BI296" i="14"/>
  <c r="BH296" i="14"/>
  <c r="BG296" i="14"/>
  <c r="BE296" i="14"/>
  <c r="X296" i="14"/>
  <c r="V296" i="14"/>
  <c r="T296" i="14"/>
  <c r="R296" i="14"/>
  <c r="Q296" i="14"/>
  <c r="P296" i="14"/>
  <c r="BI292" i="14"/>
  <c r="BH292" i="14"/>
  <c r="BG292" i="14"/>
  <c r="BE292" i="14"/>
  <c r="X292" i="14"/>
  <c r="V292" i="14"/>
  <c r="T292" i="14"/>
  <c r="R292" i="14"/>
  <c r="Q292" i="14"/>
  <c r="P292" i="14"/>
  <c r="BK292" i="14" s="1"/>
  <c r="BI291" i="14"/>
  <c r="BH291" i="14"/>
  <c r="BG291" i="14"/>
  <c r="BE291" i="14"/>
  <c r="X291" i="14"/>
  <c r="V291" i="14"/>
  <c r="T291" i="14"/>
  <c r="R291" i="14"/>
  <c r="Q291" i="14"/>
  <c r="P291" i="14"/>
  <c r="BK291" i="14" s="1"/>
  <c r="BI290" i="14"/>
  <c r="BH290" i="14"/>
  <c r="BG290" i="14"/>
  <c r="BE290" i="14"/>
  <c r="X290" i="14"/>
  <c r="V290" i="14"/>
  <c r="T290" i="14"/>
  <c r="R290" i="14"/>
  <c r="Q290" i="14"/>
  <c r="P290" i="14"/>
  <c r="BK290" i="14" s="1"/>
  <c r="BI288" i="14"/>
  <c r="BH288" i="14"/>
  <c r="BG288" i="14"/>
  <c r="BE288" i="14"/>
  <c r="X288" i="14"/>
  <c r="V288" i="14"/>
  <c r="T288" i="14"/>
  <c r="R288" i="14"/>
  <c r="Q288" i="14"/>
  <c r="P288" i="14"/>
  <c r="BK288" i="14" s="1"/>
  <c r="BI287" i="14"/>
  <c r="BH287" i="14"/>
  <c r="BG287" i="14"/>
  <c r="BE287" i="14"/>
  <c r="X287" i="14"/>
  <c r="V287" i="14"/>
  <c r="T287" i="14"/>
  <c r="R287" i="14"/>
  <c r="Q287" i="14"/>
  <c r="P287" i="14"/>
  <c r="BI285" i="14"/>
  <c r="BH285" i="14"/>
  <c r="BG285" i="14"/>
  <c r="BE285" i="14"/>
  <c r="X285" i="14"/>
  <c r="V285" i="14"/>
  <c r="T285" i="14"/>
  <c r="R285" i="14"/>
  <c r="Q285" i="14"/>
  <c r="P285" i="14"/>
  <c r="BF285" i="14" s="1"/>
  <c r="BI283" i="14"/>
  <c r="BH283" i="14"/>
  <c r="BG283" i="14"/>
  <c r="BE283" i="14"/>
  <c r="X283" i="14"/>
  <c r="V283" i="14"/>
  <c r="T283" i="14"/>
  <c r="R283" i="14"/>
  <c r="Q283" i="14"/>
  <c r="P283" i="14"/>
  <c r="BK283" i="14" s="1"/>
  <c r="BI282" i="14"/>
  <c r="BH282" i="14"/>
  <c r="BG282" i="14"/>
  <c r="BE282" i="14"/>
  <c r="X282" i="14"/>
  <c r="V282" i="14"/>
  <c r="T282" i="14"/>
  <c r="R282" i="14"/>
  <c r="Q282" i="14"/>
  <c r="P282" i="14"/>
  <c r="BK282" i="14" s="1"/>
  <c r="BI279" i="14"/>
  <c r="BH279" i="14"/>
  <c r="BG279" i="14"/>
  <c r="BE279" i="14"/>
  <c r="X279" i="14"/>
  <c r="V279" i="14"/>
  <c r="T279" i="14"/>
  <c r="R279" i="14"/>
  <c r="Q279" i="14"/>
  <c r="P279" i="14"/>
  <c r="BK279" i="14" s="1"/>
  <c r="BI275" i="14"/>
  <c r="BH275" i="14"/>
  <c r="BG275" i="14"/>
  <c r="BE275" i="14"/>
  <c r="X275" i="14"/>
  <c r="V275" i="14"/>
  <c r="T275" i="14"/>
  <c r="R275" i="14"/>
  <c r="Q275" i="14"/>
  <c r="P275" i="14"/>
  <c r="BI273" i="14"/>
  <c r="BH273" i="14"/>
  <c r="BG273" i="14"/>
  <c r="BE273" i="14"/>
  <c r="X273" i="14"/>
  <c r="V273" i="14"/>
  <c r="T273" i="14"/>
  <c r="R273" i="14"/>
  <c r="Q273" i="14"/>
  <c r="P273" i="14"/>
  <c r="BI267" i="14"/>
  <c r="BH267" i="14"/>
  <c r="BG267" i="14"/>
  <c r="BE267" i="14"/>
  <c r="X267" i="14"/>
  <c r="V267" i="14"/>
  <c r="T267" i="14"/>
  <c r="R267" i="14"/>
  <c r="Q267" i="14"/>
  <c r="P267" i="14"/>
  <c r="BF267" i="14" s="1"/>
  <c r="BI263" i="14"/>
  <c r="BH263" i="14"/>
  <c r="BG263" i="14"/>
  <c r="BE263" i="14"/>
  <c r="X263" i="14"/>
  <c r="V263" i="14"/>
  <c r="T263" i="14"/>
  <c r="R263" i="14"/>
  <c r="Q263" i="14"/>
  <c r="P263" i="14"/>
  <c r="BK263" i="14" s="1"/>
  <c r="BI260" i="14"/>
  <c r="BH260" i="14"/>
  <c r="BG260" i="14"/>
  <c r="BE260" i="14"/>
  <c r="X260" i="14"/>
  <c r="V260" i="14"/>
  <c r="T260" i="14"/>
  <c r="R260" i="14"/>
  <c r="Q260" i="14"/>
  <c r="P260" i="14"/>
  <c r="BK260" i="14" s="1"/>
  <c r="BI258" i="14"/>
  <c r="BH258" i="14"/>
  <c r="BG258" i="14"/>
  <c r="BE258" i="14"/>
  <c r="X258" i="14"/>
  <c r="V258" i="14"/>
  <c r="T258" i="14"/>
  <c r="R258" i="14"/>
  <c r="Q258" i="14"/>
  <c r="P258" i="14"/>
  <c r="BK258" i="14" s="1"/>
  <c r="BI254" i="14"/>
  <c r="BH254" i="14"/>
  <c r="BG254" i="14"/>
  <c r="BE254" i="14"/>
  <c r="X254" i="14"/>
  <c r="V254" i="14"/>
  <c r="T254" i="14"/>
  <c r="R254" i="14"/>
  <c r="Q254" i="14"/>
  <c r="P254" i="14"/>
  <c r="BK254" i="14" s="1"/>
  <c r="BI251" i="14"/>
  <c r="BH251" i="14"/>
  <c r="BG251" i="14"/>
  <c r="BE251" i="14"/>
  <c r="X251" i="14"/>
  <c r="V251" i="14"/>
  <c r="T251" i="14"/>
  <c r="R251" i="14"/>
  <c r="Q251" i="14"/>
  <c r="P251" i="14"/>
  <c r="BF251" i="14" s="1"/>
  <c r="BI249" i="14"/>
  <c r="BH249" i="14"/>
  <c r="BG249" i="14"/>
  <c r="BE249" i="14"/>
  <c r="X249" i="14"/>
  <c r="V249" i="14"/>
  <c r="T249" i="14"/>
  <c r="R249" i="14"/>
  <c r="Q249" i="14"/>
  <c r="P249" i="14"/>
  <c r="BI245" i="14"/>
  <c r="BH245" i="14"/>
  <c r="BG245" i="14"/>
  <c r="BE245" i="14"/>
  <c r="X245" i="14"/>
  <c r="V245" i="14"/>
  <c r="T245" i="14"/>
  <c r="R245" i="14"/>
  <c r="Q245" i="14"/>
  <c r="P245" i="14"/>
  <c r="BI240" i="14"/>
  <c r="BH240" i="14"/>
  <c r="BG240" i="14"/>
  <c r="BE240" i="14"/>
  <c r="X240" i="14"/>
  <c r="V240" i="14"/>
  <c r="T240" i="14"/>
  <c r="R240" i="14"/>
  <c r="Q240" i="14"/>
  <c r="P240" i="14"/>
  <c r="BF240" i="14" s="1"/>
  <c r="BI238" i="14"/>
  <c r="BH238" i="14"/>
  <c r="BG238" i="14"/>
  <c r="BE238" i="14"/>
  <c r="X238" i="14"/>
  <c r="V238" i="14"/>
  <c r="T238" i="14"/>
  <c r="R238" i="14"/>
  <c r="Q238" i="14"/>
  <c r="P238" i="14"/>
  <c r="BK238" i="14" s="1"/>
  <c r="BI233" i="14"/>
  <c r="BH233" i="14"/>
  <c r="BG233" i="14"/>
  <c r="BE233" i="14"/>
  <c r="X233" i="14"/>
  <c r="V233" i="14"/>
  <c r="T233" i="14"/>
  <c r="R233" i="14"/>
  <c r="Q233" i="14"/>
  <c r="P233" i="14"/>
  <c r="BK233" i="14" s="1"/>
  <c r="BI231" i="14"/>
  <c r="BH231" i="14"/>
  <c r="BG231" i="14"/>
  <c r="BE231" i="14"/>
  <c r="X231" i="14"/>
  <c r="V231" i="14"/>
  <c r="T231" i="14"/>
  <c r="R231" i="14"/>
  <c r="Q231" i="14"/>
  <c r="P231" i="14"/>
  <c r="BK231" i="14" s="1"/>
  <c r="BI225" i="14"/>
  <c r="BH225" i="14"/>
  <c r="BG225" i="14"/>
  <c r="BE225" i="14"/>
  <c r="X225" i="14"/>
  <c r="V225" i="14"/>
  <c r="T225" i="14"/>
  <c r="R225" i="14"/>
  <c r="Q225" i="14"/>
  <c r="P225" i="14"/>
  <c r="BK225" i="14" s="1"/>
  <c r="BI217" i="14"/>
  <c r="BH217" i="14"/>
  <c r="BG217" i="14"/>
  <c r="BE217" i="14"/>
  <c r="X217" i="14"/>
  <c r="V217" i="14"/>
  <c r="T217" i="14"/>
  <c r="R217" i="14"/>
  <c r="Q217" i="14"/>
  <c r="P217" i="14"/>
  <c r="BK217" i="14" s="1"/>
  <c r="BI215" i="14"/>
  <c r="BH215" i="14"/>
  <c r="BG215" i="14"/>
  <c r="BE215" i="14"/>
  <c r="X215" i="14"/>
  <c r="V215" i="14"/>
  <c r="T215" i="14"/>
  <c r="R215" i="14"/>
  <c r="Q215" i="14"/>
  <c r="P215" i="14"/>
  <c r="BK215" i="14" s="1"/>
  <c r="BI212" i="14"/>
  <c r="BH212" i="14"/>
  <c r="BG212" i="14"/>
  <c r="BE212" i="14"/>
  <c r="X212" i="14"/>
  <c r="V212" i="14"/>
  <c r="T212" i="14"/>
  <c r="R212" i="14"/>
  <c r="Q212" i="14"/>
  <c r="P212" i="14"/>
  <c r="BK212" i="14" s="1"/>
  <c r="BI211" i="14"/>
  <c r="BH211" i="14"/>
  <c r="BG211" i="14"/>
  <c r="BE211" i="14"/>
  <c r="X211" i="14"/>
  <c r="V211" i="14"/>
  <c r="T211" i="14"/>
  <c r="R211" i="14"/>
  <c r="Q211" i="14"/>
  <c r="P211" i="14"/>
  <c r="BI208" i="14"/>
  <c r="BH208" i="14"/>
  <c r="BG208" i="14"/>
  <c r="BE208" i="14"/>
  <c r="X208" i="14"/>
  <c r="V208" i="14"/>
  <c r="T208" i="14"/>
  <c r="R208" i="14"/>
  <c r="Q208" i="14"/>
  <c r="P208" i="14"/>
  <c r="BK208" i="14" s="1"/>
  <c r="BI204" i="14"/>
  <c r="BH204" i="14"/>
  <c r="BG204" i="14"/>
  <c r="BE204" i="14"/>
  <c r="X204" i="14"/>
  <c r="V204" i="14"/>
  <c r="T204" i="14"/>
  <c r="R204" i="14"/>
  <c r="Q204" i="14"/>
  <c r="P204" i="14"/>
  <c r="BK204" i="14" s="1"/>
  <c r="BI201" i="14"/>
  <c r="BH201" i="14"/>
  <c r="BG201" i="14"/>
  <c r="BE201" i="14"/>
  <c r="X201" i="14"/>
  <c r="X200" i="14" s="1"/>
  <c r="V201" i="14"/>
  <c r="V200" i="14" s="1"/>
  <c r="T201" i="14"/>
  <c r="T200" i="14" s="1"/>
  <c r="R201" i="14"/>
  <c r="R200" i="14" s="1"/>
  <c r="Q201" i="14"/>
  <c r="Q200" i="14" s="1"/>
  <c r="P201" i="14"/>
  <c r="BK201" i="14" s="1"/>
  <c r="BK200" i="14" s="1"/>
  <c r="BI199" i="14"/>
  <c r="BH199" i="14"/>
  <c r="BG199" i="14"/>
  <c r="BE199" i="14"/>
  <c r="X199" i="14"/>
  <c r="V199" i="14"/>
  <c r="T199" i="14"/>
  <c r="R199" i="14"/>
  <c r="Q199" i="14"/>
  <c r="P199" i="14"/>
  <c r="BK199" i="14" s="1"/>
  <c r="BI197" i="14"/>
  <c r="BH197" i="14"/>
  <c r="BG197" i="14"/>
  <c r="BE197" i="14"/>
  <c r="X197" i="14"/>
  <c r="V197" i="14"/>
  <c r="T197" i="14"/>
  <c r="R197" i="14"/>
  <c r="Q197" i="14"/>
  <c r="P197" i="14"/>
  <c r="BI195" i="14"/>
  <c r="BH195" i="14"/>
  <c r="BG195" i="14"/>
  <c r="BE195" i="14"/>
  <c r="X195" i="14"/>
  <c r="V195" i="14"/>
  <c r="T195" i="14"/>
  <c r="R195" i="14"/>
  <c r="Q195" i="14"/>
  <c r="P195" i="14"/>
  <c r="BK195" i="14" s="1"/>
  <c r="BI193" i="14"/>
  <c r="BH193" i="14"/>
  <c r="BG193" i="14"/>
  <c r="BE193" i="14"/>
  <c r="X193" i="14"/>
  <c r="V193" i="14"/>
  <c r="T193" i="14"/>
  <c r="R193" i="14"/>
  <c r="Q193" i="14"/>
  <c r="P193" i="14"/>
  <c r="BI191" i="14"/>
  <c r="BH191" i="14"/>
  <c r="BG191" i="14"/>
  <c r="BE191" i="14"/>
  <c r="X191" i="14"/>
  <c r="V191" i="14"/>
  <c r="T191" i="14"/>
  <c r="R191" i="14"/>
  <c r="Q191" i="14"/>
  <c r="P191" i="14"/>
  <c r="BK191" i="14" s="1"/>
  <c r="BI190" i="14"/>
  <c r="BH190" i="14"/>
  <c r="BG190" i="14"/>
  <c r="BE190" i="14"/>
  <c r="X190" i="14"/>
  <c r="V190" i="14"/>
  <c r="T190" i="14"/>
  <c r="R190" i="14"/>
  <c r="Q190" i="14"/>
  <c r="P190" i="14"/>
  <c r="BK190" i="14" s="1"/>
  <c r="BI187" i="14"/>
  <c r="BH187" i="14"/>
  <c r="BG187" i="14"/>
  <c r="BE187" i="14"/>
  <c r="X187" i="14"/>
  <c r="V187" i="14"/>
  <c r="T187" i="14"/>
  <c r="R187" i="14"/>
  <c r="Q187" i="14"/>
  <c r="P187" i="14"/>
  <c r="BF187" i="14" s="1"/>
  <c r="BI183" i="14"/>
  <c r="BH183" i="14"/>
  <c r="BG183" i="14"/>
  <c r="BE183" i="14"/>
  <c r="X183" i="14"/>
  <c r="V183" i="14"/>
  <c r="T183" i="14"/>
  <c r="R183" i="14"/>
  <c r="Q183" i="14"/>
  <c r="P183" i="14"/>
  <c r="BK183" i="14" s="1"/>
  <c r="BI180" i="14"/>
  <c r="BH180" i="14"/>
  <c r="BG180" i="14"/>
  <c r="BE180" i="14"/>
  <c r="X180" i="14"/>
  <c r="V180" i="14"/>
  <c r="T180" i="14"/>
  <c r="R180" i="14"/>
  <c r="Q180" i="14"/>
  <c r="P180" i="14"/>
  <c r="BI179" i="14"/>
  <c r="BH179" i="14"/>
  <c r="BG179" i="14"/>
  <c r="BE179" i="14"/>
  <c r="X179" i="14"/>
  <c r="V179" i="14"/>
  <c r="T179" i="14"/>
  <c r="R179" i="14"/>
  <c r="Q179" i="14"/>
  <c r="P179" i="14"/>
  <c r="BK179" i="14" s="1"/>
  <c r="BI175" i="14"/>
  <c r="BH175" i="14"/>
  <c r="BG175" i="14"/>
  <c r="BE175" i="14"/>
  <c r="X175" i="14"/>
  <c r="V175" i="14"/>
  <c r="T175" i="14"/>
  <c r="R175" i="14"/>
  <c r="Q175" i="14"/>
  <c r="P175" i="14"/>
  <c r="BI172" i="14"/>
  <c r="BH172" i="14"/>
  <c r="BG172" i="14"/>
  <c r="BE172" i="14"/>
  <c r="X172" i="14"/>
  <c r="V172" i="14"/>
  <c r="T172" i="14"/>
  <c r="R172" i="14"/>
  <c r="Q172" i="14"/>
  <c r="P172" i="14"/>
  <c r="BI170" i="14"/>
  <c r="BH170" i="14"/>
  <c r="BG170" i="14"/>
  <c r="BE170" i="14"/>
  <c r="X170" i="14"/>
  <c r="V170" i="14"/>
  <c r="T170" i="14"/>
  <c r="R170" i="14"/>
  <c r="Q170" i="14"/>
  <c r="P170" i="14"/>
  <c r="BK170" i="14" s="1"/>
  <c r="BI167" i="14"/>
  <c r="BH167" i="14"/>
  <c r="BG167" i="14"/>
  <c r="BE167" i="14"/>
  <c r="X167" i="14"/>
  <c r="V167" i="14"/>
  <c r="T167" i="14"/>
  <c r="R167" i="14"/>
  <c r="Q167" i="14"/>
  <c r="P167" i="14"/>
  <c r="BI164" i="14"/>
  <c r="BH164" i="14"/>
  <c r="BG164" i="14"/>
  <c r="BE164" i="14"/>
  <c r="X164" i="14"/>
  <c r="V164" i="14"/>
  <c r="T164" i="14"/>
  <c r="R164" i="14"/>
  <c r="Q164" i="14"/>
  <c r="P164" i="14"/>
  <c r="BK164" i="14" s="1"/>
  <c r="BI162" i="14"/>
  <c r="BH162" i="14"/>
  <c r="BG162" i="14"/>
  <c r="BE162" i="14"/>
  <c r="X162" i="14"/>
  <c r="V162" i="14"/>
  <c r="T162" i="14"/>
  <c r="R162" i="14"/>
  <c r="Q162" i="14"/>
  <c r="P162" i="14"/>
  <c r="BI159" i="14"/>
  <c r="BH159" i="14"/>
  <c r="BG159" i="14"/>
  <c r="BE159" i="14"/>
  <c r="X159" i="14"/>
  <c r="V159" i="14"/>
  <c r="T159" i="14"/>
  <c r="R159" i="14"/>
  <c r="Q159" i="14"/>
  <c r="P159" i="14"/>
  <c r="BK159" i="14" s="1"/>
  <c r="BI157" i="14"/>
  <c r="BH157" i="14"/>
  <c r="BG157" i="14"/>
  <c r="BE157" i="14"/>
  <c r="X157" i="14"/>
  <c r="V157" i="14"/>
  <c r="T157" i="14"/>
  <c r="R157" i="14"/>
  <c r="Q157" i="14"/>
  <c r="P157" i="14"/>
  <c r="BK157" i="14" s="1"/>
  <c r="BI156" i="14"/>
  <c r="BH156" i="14"/>
  <c r="BG156" i="14"/>
  <c r="BE156" i="14"/>
  <c r="X156" i="14"/>
  <c r="V156" i="14"/>
  <c r="T156" i="14"/>
  <c r="R156" i="14"/>
  <c r="Q156" i="14"/>
  <c r="P156" i="14"/>
  <c r="BK156" i="14" s="1"/>
  <c r="BI155" i="14"/>
  <c r="BH155" i="14"/>
  <c r="BG155" i="14"/>
  <c r="BE155" i="14"/>
  <c r="X155" i="14"/>
  <c r="V155" i="14"/>
  <c r="T155" i="14"/>
  <c r="R155" i="14"/>
  <c r="Q155" i="14"/>
  <c r="P155" i="14"/>
  <c r="BI154" i="14"/>
  <c r="BH154" i="14"/>
  <c r="BG154" i="14"/>
  <c r="BE154" i="14"/>
  <c r="X154" i="14"/>
  <c r="V154" i="14"/>
  <c r="T154" i="14"/>
  <c r="R154" i="14"/>
  <c r="Q154" i="14"/>
  <c r="P154" i="14"/>
  <c r="BI153" i="14"/>
  <c r="BH153" i="14"/>
  <c r="BG153" i="14"/>
  <c r="BE153" i="14"/>
  <c r="X153" i="14"/>
  <c r="V153" i="14"/>
  <c r="T153" i="14"/>
  <c r="R153" i="14"/>
  <c r="Q153" i="14"/>
  <c r="P153" i="14"/>
  <c r="BK153" i="14" s="1"/>
  <c r="BI151" i="14"/>
  <c r="BH151" i="14"/>
  <c r="BG151" i="14"/>
  <c r="BE151" i="14"/>
  <c r="X151" i="14"/>
  <c r="V151" i="14"/>
  <c r="T151" i="14"/>
  <c r="R151" i="14"/>
  <c r="Q151" i="14"/>
  <c r="P151" i="14"/>
  <c r="BK151" i="14" s="1"/>
  <c r="BI150" i="14"/>
  <c r="BH150" i="14"/>
  <c r="BG150" i="14"/>
  <c r="BE150" i="14"/>
  <c r="X150" i="14"/>
  <c r="V150" i="14"/>
  <c r="T150" i="14"/>
  <c r="R150" i="14"/>
  <c r="Q150" i="14"/>
  <c r="P150" i="14"/>
  <c r="BK150" i="14" s="1"/>
  <c r="BI148" i="14"/>
  <c r="BH148" i="14"/>
  <c r="BG148" i="14"/>
  <c r="BE148" i="14"/>
  <c r="X148" i="14"/>
  <c r="V148" i="14"/>
  <c r="T148" i="14"/>
  <c r="R148" i="14"/>
  <c r="Q148" i="14"/>
  <c r="P148" i="14"/>
  <c r="J142" i="14"/>
  <c r="F139" i="14"/>
  <c r="E137" i="14"/>
  <c r="J94" i="14"/>
  <c r="F91" i="14"/>
  <c r="K41" i="14"/>
  <c r="K40" i="14"/>
  <c r="K39" i="14"/>
  <c r="BF584" i="14" l="1"/>
  <c r="BF516" i="14"/>
  <c r="BF508" i="14"/>
  <c r="BF465" i="14"/>
  <c r="BF463" i="14"/>
  <c r="BF395" i="14"/>
  <c r="BF324" i="14"/>
  <c r="BF307" i="14"/>
  <c r="BF211" i="14"/>
  <c r="BF154" i="14"/>
  <c r="BF148" i="14"/>
  <c r="BF180" i="14"/>
  <c r="BF448" i="14"/>
  <c r="BF567" i="14"/>
  <c r="BF162" i="14"/>
  <c r="BF298" i="14"/>
  <c r="BF321" i="14"/>
  <c r="BF353" i="14"/>
  <c r="BF414" i="14"/>
  <c r="BF429" i="14"/>
  <c r="BF588" i="14"/>
  <c r="BF617" i="14"/>
  <c r="BF155" i="14"/>
  <c r="BF193" i="14"/>
  <c r="BF245" i="14"/>
  <c r="BF273" i="14"/>
  <c r="BF485" i="14"/>
  <c r="BF511" i="14"/>
  <c r="BF579" i="14"/>
  <c r="BF632" i="14"/>
  <c r="BF335" i="14"/>
  <c r="BF302" i="14"/>
  <c r="BF342" i="14"/>
  <c r="BF590" i="14"/>
  <c r="BF613" i="14"/>
  <c r="BF175" i="14"/>
  <c r="BF374" i="14"/>
  <c r="BF382" i="14"/>
  <c r="BF526" i="14"/>
  <c r="BF565" i="14"/>
  <c r="BF167" i="14"/>
  <c r="BF287" i="14"/>
  <c r="BF366" i="14"/>
  <c r="BF383" i="14"/>
  <c r="BF406" i="14"/>
  <c r="BF549" i="14"/>
  <c r="BK588" i="14"/>
  <c r="BF190" i="14"/>
  <c r="BK180" i="14"/>
  <c r="BF288" i="14"/>
  <c r="R394" i="14"/>
  <c r="BF513" i="14"/>
  <c r="BK148" i="14"/>
  <c r="BF473" i="14"/>
  <c r="BF380" i="14"/>
  <c r="BF391" i="14"/>
  <c r="BF487" i="14"/>
  <c r="BF515" i="14"/>
  <c r="X612" i="14"/>
  <c r="BK245" i="14"/>
  <c r="BF283" i="14"/>
  <c r="BF438" i="14"/>
  <c r="BF212" i="14"/>
  <c r="BF217" i="14"/>
  <c r="BK273" i="14"/>
  <c r="BK374" i="14"/>
  <c r="BK386" i="14"/>
  <c r="BF410" i="14"/>
  <c r="Q411" i="14"/>
  <c r="BF554" i="14"/>
  <c r="V147" i="14"/>
  <c r="BF170" i="14"/>
  <c r="BK448" i="14"/>
  <c r="BF563" i="14"/>
  <c r="BK565" i="14"/>
  <c r="BF150" i="14"/>
  <c r="R624" i="14"/>
  <c r="BF634" i="14"/>
  <c r="BK579" i="14"/>
  <c r="BF611" i="14"/>
  <c r="BK240" i="14"/>
  <c r="BK354" i="14"/>
  <c r="BF503" i="14"/>
  <c r="X517" i="14"/>
  <c r="BK175" i="14"/>
  <c r="BK508" i="14"/>
  <c r="BK511" i="14"/>
  <c r="BF151" i="14"/>
  <c r="BK267" i="14"/>
  <c r="BF282" i="14"/>
  <c r="BK285" i="14"/>
  <c r="BK347" i="14"/>
  <c r="BF469" i="14"/>
  <c r="BK632" i="14"/>
  <c r="BF328" i="14"/>
  <c r="BF543" i="14"/>
  <c r="BK547" i="14"/>
  <c r="BF421" i="14"/>
  <c r="Q601" i="14"/>
  <c r="BF349" i="14"/>
  <c r="T624" i="14"/>
  <c r="BF157" i="14"/>
  <c r="BF518" i="14"/>
  <c r="BF545" i="14"/>
  <c r="BK549" i="14"/>
  <c r="BF598" i="14"/>
  <c r="F40" i="14"/>
  <c r="BF199" i="14"/>
  <c r="BF204" i="14"/>
  <c r="BK211" i="14"/>
  <c r="BK251" i="14"/>
  <c r="BF315" i="14"/>
  <c r="BF325" i="14"/>
  <c r="BF358" i="14"/>
  <c r="BF385" i="14"/>
  <c r="V411" i="14"/>
  <c r="X415" i="14"/>
  <c r="BF450" i="14"/>
  <c r="BK465" i="14"/>
  <c r="BF491" i="14"/>
  <c r="BF501" i="14"/>
  <c r="BF507" i="14"/>
  <c r="BF528" i="14"/>
  <c r="BF604" i="14"/>
  <c r="BK613" i="14"/>
  <c r="BK612" i="14" s="1"/>
  <c r="F39" i="14"/>
  <c r="BK495" i="14"/>
  <c r="BK532" i="14"/>
  <c r="BK567" i="14"/>
  <c r="X174" i="14"/>
  <c r="BF195" i="14"/>
  <c r="BF322" i="14"/>
  <c r="T411" i="14"/>
  <c r="T415" i="14"/>
  <c r="BF586" i="14"/>
  <c r="V612" i="14"/>
  <c r="BK617" i="14"/>
  <c r="BK616" i="14" s="1"/>
  <c r="BK427" i="14"/>
  <c r="BF258" i="14"/>
  <c r="BF361" i="14"/>
  <c r="BF412" i="14"/>
  <c r="BF468" i="14"/>
  <c r="BF559" i="14"/>
  <c r="Q568" i="14"/>
  <c r="V624" i="14"/>
  <c r="Q445" i="14"/>
  <c r="BF481" i="14"/>
  <c r="BF514" i="14"/>
  <c r="BK516" i="14"/>
  <c r="BF539" i="14"/>
  <c r="T601" i="14"/>
  <c r="T612" i="14"/>
  <c r="BF625" i="14"/>
  <c r="BK302" i="14"/>
  <c r="X161" i="14"/>
  <c r="BF191" i="14"/>
  <c r="BF291" i="14"/>
  <c r="BF370" i="14"/>
  <c r="T394" i="14"/>
  <c r="Q394" i="14"/>
  <c r="BK162" i="14"/>
  <c r="BF156" i="14"/>
  <c r="V161" i="14"/>
  <c r="BK167" i="14"/>
  <c r="V174" i="14"/>
  <c r="BF231" i="14"/>
  <c r="BK298" i="14"/>
  <c r="R360" i="14"/>
  <c r="T360" i="14"/>
  <c r="BF400" i="14"/>
  <c r="BF512" i="14"/>
  <c r="BF561" i="14"/>
  <c r="BF573" i="14"/>
  <c r="BF597" i="14"/>
  <c r="BF608" i="14"/>
  <c r="V203" i="14"/>
  <c r="V472" i="14"/>
  <c r="X472" i="14"/>
  <c r="T568" i="14"/>
  <c r="V601" i="14"/>
  <c r="Q174" i="14"/>
  <c r="F37" i="14"/>
  <c r="T147" i="14"/>
  <c r="R182" i="14"/>
  <c r="BK187" i="14"/>
  <c r="BF363" i="14"/>
  <c r="BK366" i="14"/>
  <c r="V375" i="14"/>
  <c r="BF413" i="14"/>
  <c r="V415" i="14"/>
  <c r="BF428" i="14"/>
  <c r="BF479" i="14"/>
  <c r="Q472" i="14"/>
  <c r="BF499" i="14"/>
  <c r="BF520" i="14"/>
  <c r="V517" i="14"/>
  <c r="BF557" i="14"/>
  <c r="BK590" i="14"/>
  <c r="BF614" i="14"/>
  <c r="Q630" i="14"/>
  <c r="BK633" i="14"/>
  <c r="T161" i="14"/>
  <c r="R174" i="14"/>
  <c r="BK342" i="14"/>
  <c r="Q517" i="14"/>
  <c r="Q585" i="14"/>
  <c r="X601" i="14"/>
  <c r="BK624" i="14"/>
  <c r="X624" i="14"/>
  <c r="X630" i="14"/>
  <c r="X147" i="14"/>
  <c r="Q147" i="14"/>
  <c r="T174" i="14"/>
  <c r="BK193" i="14"/>
  <c r="BF201" i="14"/>
  <c r="BF208" i="14"/>
  <c r="BF279" i="14"/>
  <c r="BF309" i="14"/>
  <c r="BK321" i="14"/>
  <c r="BF378" i="14"/>
  <c r="Q375" i="14"/>
  <c r="X394" i="14"/>
  <c r="BF408" i="14"/>
  <c r="BF419" i="14"/>
  <c r="BF435" i="14"/>
  <c r="X445" i="14"/>
  <c r="BK485" i="14"/>
  <c r="BF497" i="14"/>
  <c r="BF509" i="14"/>
  <c r="BF522" i="14"/>
  <c r="BK526" i="14"/>
  <c r="BF569" i="14"/>
  <c r="V568" i="14"/>
  <c r="X585" i="14"/>
  <c r="BF595" i="14"/>
  <c r="BF615" i="14"/>
  <c r="Q624" i="14"/>
  <c r="R161" i="14"/>
  <c r="X568" i="14"/>
  <c r="R601" i="14"/>
  <c r="BF610" i="14"/>
  <c r="BF629" i="14"/>
  <c r="R630" i="14"/>
  <c r="BF635" i="14"/>
  <c r="R284" i="14"/>
  <c r="BF179" i="14"/>
  <c r="BK335" i="14"/>
  <c r="BK353" i="14"/>
  <c r="BF387" i="14"/>
  <c r="BK395" i="14"/>
  <c r="R411" i="14"/>
  <c r="BK429" i="14"/>
  <c r="T585" i="14"/>
  <c r="Q612" i="14"/>
  <c r="T630" i="14"/>
  <c r="R147" i="14"/>
  <c r="K37" i="14"/>
  <c r="BK155" i="14"/>
  <c r="Q161" i="14"/>
  <c r="BF225" i="14"/>
  <c r="BF327" i="14"/>
  <c r="BF330" i="14"/>
  <c r="BF351" i="14"/>
  <c r="X360" i="14"/>
  <c r="R375" i="14"/>
  <c r="BK383" i="14"/>
  <c r="BF393" i="14"/>
  <c r="BF402" i="14"/>
  <c r="X411" i="14"/>
  <c r="BF416" i="14"/>
  <c r="BF430" i="14"/>
  <c r="V445" i="14"/>
  <c r="BF466" i="14"/>
  <c r="BF524" i="14"/>
  <c r="BF534" i="14"/>
  <c r="R568" i="14"/>
  <c r="BF571" i="14"/>
  <c r="BK577" i="14"/>
  <c r="BK584" i="14"/>
  <c r="BF606" i="14"/>
  <c r="R612" i="14"/>
  <c r="V630" i="14"/>
  <c r="F41" i="14"/>
  <c r="T203" i="14"/>
  <c r="X203" i="14"/>
  <c r="BF602" i="14"/>
  <c r="BK602" i="14"/>
  <c r="BK601" i="14" s="1"/>
  <c r="BF153" i="14"/>
  <c r="BF159" i="14"/>
  <c r="BF172" i="14"/>
  <c r="BK172" i="14"/>
  <c r="Q182" i="14"/>
  <c r="X182" i="14"/>
  <c r="R203" i="14"/>
  <c r="BF238" i="14"/>
  <c r="BF275" i="14"/>
  <c r="BK275" i="14"/>
  <c r="BF348" i="14"/>
  <c r="X375" i="14"/>
  <c r="V394" i="14"/>
  <c r="R415" i="14"/>
  <c r="BF446" i="14"/>
  <c r="BK446" i="14"/>
  <c r="R517" i="14"/>
  <c r="BF530" i="14"/>
  <c r="BK530" i="14"/>
  <c r="BF498" i="14"/>
  <c r="BK498" i="14"/>
  <c r="BK154" i="14"/>
  <c r="BF332" i="14"/>
  <c r="BK332" i="14"/>
  <c r="R472" i="14"/>
  <c r="BF510" i="14"/>
  <c r="BK510" i="14"/>
  <c r="BF551" i="14"/>
  <c r="BK551" i="14"/>
  <c r="R585" i="14"/>
  <c r="BF183" i="14"/>
  <c r="T182" i="14"/>
  <c r="BF197" i="14"/>
  <c r="BK197" i="14"/>
  <c r="BF254" i="14"/>
  <c r="T284" i="14"/>
  <c r="BF290" i="14"/>
  <c r="T375" i="14"/>
  <c r="BF471" i="14"/>
  <c r="BK471" i="14"/>
  <c r="BF477" i="14"/>
  <c r="T472" i="14"/>
  <c r="T517" i="14"/>
  <c r="V284" i="14"/>
  <c r="BF352" i="14"/>
  <c r="BK352" i="14"/>
  <c r="BF365" i="14"/>
  <c r="BK365" i="14"/>
  <c r="BF417" i="14"/>
  <c r="BK417" i="14"/>
  <c r="BF320" i="14"/>
  <c r="BK320" i="14"/>
  <c r="BF593" i="14"/>
  <c r="BK593" i="14"/>
  <c r="V182" i="14"/>
  <c r="Q203" i="14"/>
  <c r="BF164" i="14"/>
  <c r="BF215" i="14"/>
  <c r="BF249" i="14"/>
  <c r="BK249" i="14"/>
  <c r="BF263" i="14"/>
  <c r="X284" i="14"/>
  <c r="BF296" i="14"/>
  <c r="BK296" i="14"/>
  <c r="BF311" i="14"/>
  <c r="Q360" i="14"/>
  <c r="BF376" i="14"/>
  <c r="BK376" i="14"/>
  <c r="Q415" i="14"/>
  <c r="R445" i="14"/>
  <c r="BF493" i="14"/>
  <c r="BF398" i="14"/>
  <c r="BK398" i="14"/>
  <c r="Q284" i="14"/>
  <c r="V360" i="14"/>
  <c r="BF389" i="14"/>
  <c r="BK389" i="14"/>
  <c r="BF433" i="14"/>
  <c r="BK433" i="14"/>
  <c r="T445" i="14"/>
  <c r="BF483" i="14"/>
  <c r="BK483" i="14"/>
  <c r="BF581" i="14"/>
  <c r="BK581" i="14"/>
  <c r="V585" i="14"/>
  <c r="BF631" i="14"/>
  <c r="BK631" i="14"/>
  <c r="BF233" i="14"/>
  <c r="BF260" i="14"/>
  <c r="BK287" i="14"/>
  <c r="BF292" i="14"/>
  <c r="BK307" i="14"/>
  <c r="BF317" i="14"/>
  <c r="BK324" i="14"/>
  <c r="BK346" i="14"/>
  <c r="BK356" i="14"/>
  <c r="BK373" i="14"/>
  <c r="BK382" i="14"/>
  <c r="BF397" i="14"/>
  <c r="BK406" i="14"/>
  <c r="BK414" i="14"/>
  <c r="BK411" i="14" s="1"/>
  <c r="BK425" i="14"/>
  <c r="BK444" i="14"/>
  <c r="BK463" i="14"/>
  <c r="BK489" i="14"/>
  <c r="BF505" i="14"/>
  <c r="BF600" i="14"/>
  <c r="BK174" i="14" l="1"/>
  <c r="BK203" i="14"/>
  <c r="BK182" i="14"/>
  <c r="BK568" i="14"/>
  <c r="BK585" i="14"/>
  <c r="BK630" i="14"/>
  <c r="X359" i="14"/>
  <c r="T359" i="14"/>
  <c r="BK360" i="14"/>
  <c r="BK394" i="14"/>
  <c r="BK161" i="14"/>
  <c r="BK517" i="14"/>
  <c r="BK147" i="14"/>
  <c r="BK472" i="14"/>
  <c r="V146" i="14"/>
  <c r="R146" i="14"/>
  <c r="T146" i="14"/>
  <c r="X146" i="14"/>
  <c r="BK415" i="14"/>
  <c r="BK445" i="14"/>
  <c r="Q146" i="14"/>
  <c r="Q359" i="14"/>
  <c r="R359" i="14"/>
  <c r="BK284" i="14"/>
  <c r="V359" i="14"/>
  <c r="BK375" i="14"/>
  <c r="X145" i="14" l="1"/>
  <c r="T145" i="14"/>
  <c r="V145" i="14"/>
  <c r="R145" i="14"/>
  <c r="BK146" i="14"/>
  <c r="Q145" i="14"/>
  <c r="BK359" i="14"/>
  <c r="BK145" i="14" l="1"/>
</calcChain>
</file>

<file path=xl/sharedStrings.xml><?xml version="1.0" encoding="utf-8"?>
<sst xmlns="http://schemas.openxmlformats.org/spreadsheetml/2006/main" count="6963" uniqueCount="1676">
  <si>
    <t/>
  </si>
  <si>
    <t>False</t>
  </si>
  <si>
    <t>True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</si>
  <si>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</si>
  <si>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</si>
  <si>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</si>
  <si>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</si>
  <si>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</si>
  <si>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</si>
  <si>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Poltár, Rovňany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</si>
  <si>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</si>
  <si>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</si>
  <si>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</si>
  <si>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</si>
  <si>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</si>
  <si>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</si>
  <si>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</si>
  <si>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LÁMER spol s 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</si>
  <si>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</si>
  <si>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</si>
  <si>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</si>
  <si>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</si>
  <si>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</si>
  <si>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</si>
  <si>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</si>
  <si>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</si>
  <si>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</si>
  <si>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</si>
  <si>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</si>
  <si>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</si>
  <si>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</si>
  <si>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</si>
  <si>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</si>
  <si>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</si>
  <si>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</si>
  <si>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</si>
  <si>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</si>
  <si>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</si>
  <si>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</si>
  <si>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</si>
  <si>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</si>
  <si>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</si>
  <si>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</si>
  <si>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</si>
  <si>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</si>
  <si>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{2cbc7f69-8b9f-44e5-85fe-83417574c6a2}</t>
  </si>
  <si>
    <t>KRYCÍ LIST ROZPOČTU</t>
  </si>
  <si>
    <t>Objekt:</t>
  </si>
  <si>
    <t>Časť:</t>
  </si>
  <si>
    <t>ASR - ASR - Architektonicko stavebné riešenie</t>
  </si>
  <si>
    <t>Materiál</t>
  </si>
  <si>
    <t>Montáž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</si>
  <si>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</si>
  <si>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</si>
  <si>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</si>
  <si>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</si>
  <si>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</si>
  <si>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</si>
  <si>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</si>
  <si>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</si>
  <si>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</si>
  <si>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</si>
  <si>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</si>
  <si>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</si>
  <si>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</si>
  <si>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</si>
  <si>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</si>
  <si>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713 - Izolácie tepelné</t>
  </si>
  <si>
    <t xml:space="preserve">    725 - Zdravotechnika - zariaďovacie predmety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</si>
  <si>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</si>
  <si>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</si>
  <si>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</si>
  <si>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</si>
  <si>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</si>
  <si>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</si>
  <si>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</si>
  <si>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784 - Maľby</t>
  </si>
  <si>
    <t>VRN - Investičné náklady neobsiahnuté v cenách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</si>
  <si>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</si>
  <si>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</si>
  <si>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</si>
  <si>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</si>
  <si>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</si>
  <si>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</si>
  <si>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</si>
  <si>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</si>
  <si>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</si>
  <si>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</si>
  <si>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</si>
  <si>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</si>
  <si>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</si>
  <si>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</si>
  <si>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</si>
  <si>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</si>
  <si>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</si>
  <si>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</si>
  <si>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</si>
  <si>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</si>
  <si>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</si>
  <si>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m3</t>
  </si>
  <si>
    <t>4</t>
  </si>
  <si>
    <t>VV</t>
  </si>
  <si>
    <t>Súčet</t>
  </si>
  <si>
    <t>161101501.S</t>
  </si>
  <si>
    <t>Zvislé premiestnenie výkopku nosením bez naloženia, avšak s vyprázdnením nádoby, na hromady alebo do dopr. prostriedku, na každých i začatých 3 m výšky z horniny 1 až 4</t>
  </si>
  <si>
    <t>3</t>
  </si>
  <si>
    <t>162201102.S</t>
  </si>
  <si>
    <t>Vodorovné premiestnenie výkopku za sucha pre všetky druhy dopravných prostriedkov bez naloženia výkopu, avšak so zložením bez rozhrnutia z horniny 1 až 4 na vzdialenosť nad 20 do 50 m</t>
  </si>
  <si>
    <t>162301102.S</t>
  </si>
  <si>
    <t>Vodorovné premiestnenie výkopku za sucha pre všetky druhy dopravných prostriedkov bez naloženia výkopu, avšak so zložením bez rozhrnutia po spevnenej ceste, z horniny 1 až 4 v množstve do 100 m3 na vzdialenosť nad 500 do 1000 m</t>
  </si>
  <si>
    <t>5</t>
  </si>
  <si>
    <t>162501105.S</t>
  </si>
  <si>
    <t>Vodorovné premiestnenie výkopku za sucha pre všetky druhy dopravných prostriedkov bez naloženia výkopu, avšak so zložením bez rozhrnutia po spevnenej ceste, z horniny 1 až 4 v množstve do 100 m3 na vzdialenosť príplatok k cene za k.ď. i začatých 1000 m</t>
  </si>
  <si>
    <t>6</t>
  </si>
  <si>
    <t>171209002.S</t>
  </si>
  <si>
    <t>Poplatok za skládku stavebného odpadu (17) zemina a kamenivo (17 05) ostatné (O) (17 05 04, 06)</t>
  </si>
  <si>
    <t>t</t>
  </si>
  <si>
    <t>Zakladanie</t>
  </si>
  <si>
    <t>7</t>
  </si>
  <si>
    <t>271573001.S</t>
  </si>
  <si>
    <t>Násyp pod základové konštrukcie so zhutnením zo štrkopiesku fr. 0-32 mm</t>
  </si>
  <si>
    <t>8</t>
  </si>
  <si>
    <t>273321312.S</t>
  </si>
  <si>
    <t>Betón základových dosiek (bez výstuže) železový tr.C 20/25</t>
  </si>
  <si>
    <t>9</t>
  </si>
  <si>
    <t>273362422.S</t>
  </si>
  <si>
    <t>Výstuž základových dosiek zo zváraných sietí z drôtov typu KARI BSt 500,  priemer drôtu 6/6 mm, veľkosť oka 150x150 mm</t>
  </si>
  <si>
    <t>m2</t>
  </si>
  <si>
    <t>10</t>
  </si>
  <si>
    <t>11</t>
  </si>
  <si>
    <t>274313612.S</t>
  </si>
  <si>
    <t>Betón základových pásov  prostý tr.C 20/25</t>
  </si>
  <si>
    <t>Zvislé a kompletné konštrukcie</t>
  </si>
  <si>
    <t>12</t>
  </si>
  <si>
    <t>13</t>
  </si>
  <si>
    <t>ks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</si>
  <si>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</si>
  <si>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</si>
  <si>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</si>
  <si>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</si>
  <si>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</si>
  <si>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</si>
  <si>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</si>
  <si>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</si>
  <si>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</si>
  <si>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</si>
  <si>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</si>
  <si>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</si>
  <si>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</si>
  <si>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342272031.S</t>
  </si>
  <si>
    <t>Priečky z pórobetónových tvárnic s objemovou hmotnosťou do 600 kg/m3 hladkých na maltu pre tenké škáry hrúbky muriva 100 mm</t>
  </si>
  <si>
    <t>28</t>
  </si>
  <si>
    <t>29</t>
  </si>
  <si>
    <t>Vodorovné konštrukcie</t>
  </si>
  <si>
    <t>30</t>
  </si>
  <si>
    <t>31</t>
  </si>
  <si>
    <t>32</t>
  </si>
  <si>
    <t>33</t>
  </si>
  <si>
    <t>34</t>
  </si>
  <si>
    <t>35</t>
  </si>
  <si>
    <t>36</t>
  </si>
  <si>
    <t>430321414.S</t>
  </si>
  <si>
    <t>Betón schodiskových konštrukcií - stupňov, schodníc, ramien podest s nosníkmi- železový (bez výstuže) tr.C 25/30</t>
  </si>
  <si>
    <t>37</t>
  </si>
  <si>
    <t>430361821.S</t>
  </si>
  <si>
    <t>Výstuž schodiskových konštrukcií (stupňov, schodníc, ramien, podest s nosníkmi) z betonárskej ocele B500 (10 505)</t>
  </si>
  <si>
    <t>38</t>
  </si>
  <si>
    <t>431351121.S</t>
  </si>
  <si>
    <t>Debnenie - vrátane podpernej konštrukcie do 4 m výšky - podest a podstupňových dosiek pôdorysne priamočiarych zhotovenie</t>
  </si>
  <si>
    <t>39</t>
  </si>
  <si>
    <t>431351122.S</t>
  </si>
  <si>
    <t>Debnenie - vrátane podpernej konštrukcie do 4 m výšky - podest a podstupňových dosiek pôdorysne priamočiarych odstránenie</t>
  </si>
  <si>
    <t>Úpravy povrchov, podlahy, osadenie</t>
  </si>
  <si>
    <t>40</t>
  </si>
  <si>
    <t>610991111.S</t>
  </si>
  <si>
    <t>Zakrývanie výplní vnútorných okenných otvorov, predmetov a konštrukcií, ktoré sa zhotovujú pred úpravami povrchu, a obalenie osadených dverných zárubní pred znečistením pri úpravách povrchu nástrekom plastický lepivých) maltovín vrátane neskoršieho  odkry</t>
  </si>
  <si>
    <t>41</t>
  </si>
  <si>
    <t>611401918.S</t>
  </si>
  <si>
    <t>Navlhčenie podkladu pod vnútorné omietky stropov nasiakavého</t>
  </si>
  <si>
    <t>42</t>
  </si>
  <si>
    <t>611411121.S</t>
  </si>
  <si>
    <t>Cementovanie vnútorných povrchov stropov a podhľadov schodiskových konštrukcií(náterom) mliekom z bežného šedého cementu</t>
  </si>
  <si>
    <t>43</t>
  </si>
  <si>
    <t>611460242.S</t>
  </si>
  <si>
    <t>Vnútorná omietka stropov zo suchých zmesí vápennocementová jadrová (hrubá) hr. 15 mm</t>
  </si>
  <si>
    <t>44</t>
  </si>
  <si>
    <t>45</t>
  </si>
  <si>
    <t>612411121.S</t>
  </si>
  <si>
    <t>Cementovanie vnútorných povrchov stien (náterom) mliekom z bežného šedého cementu</t>
  </si>
  <si>
    <t>46</t>
  </si>
  <si>
    <t>612460242.S</t>
  </si>
  <si>
    <t>Vnútorná omietka stien zo suchých zmesí vápennocementová jadrová (hrubá) hr. 15 mm</t>
  </si>
  <si>
    <t>47</t>
  </si>
  <si>
    <t>48</t>
  </si>
  <si>
    <t>622461281.S</t>
  </si>
  <si>
    <t>Vonkajšia omietka stien tenkovrstvová pastovitá dekoratívna mozaiková</t>
  </si>
  <si>
    <t>49</t>
  </si>
  <si>
    <t>622460121.S</t>
  </si>
  <si>
    <t>Príprava vonkajšieho podkladu stien penetráciou základnou</t>
  </si>
  <si>
    <t>50</t>
  </si>
  <si>
    <t>622461033.S</t>
  </si>
  <si>
    <t>Vonkajšia omietka stien tenkovrstvová pastovitá silikátová roztieraná (škrabaná) hr. 2 mm</t>
  </si>
  <si>
    <t>51</t>
  </si>
  <si>
    <t>625250541.S</t>
  </si>
  <si>
    <t>Kontaktný zatepľovací systém soklovej alebo vodou namáhanej časti (XPS / EPS) skrutkovacie kotvy hr. 30 mm</t>
  </si>
  <si>
    <t>52</t>
  </si>
  <si>
    <t>625250558.S</t>
  </si>
  <si>
    <t>Kontaktný zatepľovací systém soklovej alebo vodou namáhanej časti (XPS / EPS) skrutkovacie kotvy hr. 200 mm</t>
  </si>
  <si>
    <t>53</t>
  </si>
  <si>
    <t>625250701.S</t>
  </si>
  <si>
    <t>Kontaktný zatepľovací systém na báze minerálnej vlny (MW) skrutkovacie kotvy hr. 30 mm</t>
  </si>
  <si>
    <t>54</t>
  </si>
  <si>
    <t>625250713.S</t>
  </si>
  <si>
    <t>Kontaktný zatepľovací systém na báze minerálnej vlny (MW) skrutkovacie kotvy hr. 200 mm</t>
  </si>
  <si>
    <t>55</t>
  </si>
  <si>
    <t>56</t>
  </si>
  <si>
    <t>632452219.S</t>
  </si>
  <si>
    <t>Cementový poter zo suchých zmesí pevnosti v tlaku 20 MPa hr. 50 mm</t>
  </si>
  <si>
    <t>57</t>
  </si>
  <si>
    <t>632452682.S</t>
  </si>
  <si>
    <t>Cementová samonivelizačná stierka zo suchých zmesí pevnosti v tlaku 30 MPa hr. 3 mm</t>
  </si>
  <si>
    <t>58</t>
  </si>
  <si>
    <t>642942111.S</t>
  </si>
  <si>
    <t>Montáž dverných zárubní kovových zamurovacích, stavebný otvor veľkosti do 2,5 m2</t>
  </si>
  <si>
    <t>59</t>
  </si>
  <si>
    <t>M</t>
  </si>
  <si>
    <t>553310001700.S</t>
  </si>
  <si>
    <t>Zárubňa kovová šxv 300-1195x500-1970 a 2100 mm, jednodielna zamurovacia</t>
  </si>
  <si>
    <t>Ostatné konštrukcie a práce-búranie</t>
  </si>
  <si>
    <t>60</t>
  </si>
  <si>
    <t>61</t>
  </si>
  <si>
    <t>941941031.S</t>
  </si>
  <si>
    <t>Montáž lešenia ľahkého pracovného radového, s podlahami, šírky od 0,80 do 1,00 m, výšky do 10 m</t>
  </si>
  <si>
    <t>62</t>
  </si>
  <si>
    <t>941941191.S</t>
  </si>
  <si>
    <t>Montáž lešenia ľahkého pracovného radového, s podlahami, príplatok za prvý a každý ďalší i začatý mesiac použitia lešenia šírky od 0,80 do 1,00 m, výšky do 10 m</t>
  </si>
  <si>
    <t>63</t>
  </si>
  <si>
    <t>941941831.S</t>
  </si>
  <si>
    <t>Demontáž lešenia ľahkého pracovného radového s podlahami šírky od 0,80 do 1,00 m a výšky do 10 m</t>
  </si>
  <si>
    <t>64</t>
  </si>
  <si>
    <t>941955001.S</t>
  </si>
  <si>
    <t>Lešenie ľahké pracovné pomocné, s výškou lešeňovej podlahy do 1,20 m</t>
  </si>
  <si>
    <t>65</t>
  </si>
  <si>
    <t>66</t>
  </si>
  <si>
    <t>67</t>
  </si>
  <si>
    <t>68</t>
  </si>
  <si>
    <t>69</t>
  </si>
  <si>
    <t>953945319.S</t>
  </si>
  <si>
    <t>Príslušenstvo ku kontaktným zatepľovacím systémom (kovové) hliníkový soklový profil šírky 203 mm</t>
  </si>
  <si>
    <t>m</t>
  </si>
  <si>
    <t>70</t>
  </si>
  <si>
    <t>953945351.S</t>
  </si>
  <si>
    <t>Príslušenstvo ku kontaktným zatepľovacím systémom (kovové) hliníkový rohový ochranný profil s integrovanou mriežkou</t>
  </si>
  <si>
    <t>71</t>
  </si>
  <si>
    <t>953995406.S</t>
  </si>
  <si>
    <t>Príslušenstvo ku kontaktným zatepľovacím systémom (plastové) okenný a dverový profil s integrovanou sklotextilnou mriežkou začisťovací</t>
  </si>
  <si>
    <t>"upresniť množsvto pri realizácii"</t>
  </si>
  <si>
    <t>72</t>
  </si>
  <si>
    <t>953995411.S</t>
  </si>
  <si>
    <t>Príslušenstvo ku kontaktným zatepľovacím systémom (plastové) nadokenný profil s integrovanou sieťovinou so skrytou okapničkou</t>
  </si>
  <si>
    <t>73</t>
  </si>
  <si>
    <t>962022391.S</t>
  </si>
  <si>
    <t>Búranie muriva nadzákladového alebo vybúranie otvorov prierezovej plochy nad 4 m2 v murive nadzákladovom, kamenného prípadne zmiešaného na akúkoľvek maltu -2,385 t</t>
  </si>
  <si>
    <t>74</t>
  </si>
  <si>
    <t>962031132.S</t>
  </si>
  <si>
    <t>Búranie priečok alebo vybúranie otvorov prierezovej plochy nad 4 m2 v priečkach, z akýchkoľvek tehál pálených, plných alebo dutých na maltu vápennú alebo vápennocementovú, hr. do 150 mm -0,196 t</t>
  </si>
  <si>
    <t>75</t>
  </si>
  <si>
    <t>76</t>
  </si>
  <si>
    <t>965042141.S</t>
  </si>
  <si>
    <t>Búranie podkladov pod dlažby alebo liatych celistvých dlažieb a mazanín betónových alebo z liateho asfaltu hr. do 100 mm, plochy nad 4 m2 -2,200 t</t>
  </si>
  <si>
    <t>77</t>
  </si>
  <si>
    <t>965081812.S</t>
  </si>
  <si>
    <t>Búranie dlažieb, bez podkladného lôžka s akoukoľvek výplňou škár z kameninových, cementových, terazzových, čadičových alebo keramických dlaždíc, hr. nad 10 mm -0,065 t</t>
  </si>
  <si>
    <t>78</t>
  </si>
  <si>
    <t>968061112.S</t>
  </si>
  <si>
    <t>Vyvesenie drevených krídiel okien do suti, plochy do 1,5 m2  -0,012 t</t>
  </si>
  <si>
    <t>79</t>
  </si>
  <si>
    <t>968061125.S</t>
  </si>
  <si>
    <t>Vyvesenie drevených krídiel dverí do suti, plochy do 2 m2    -0,024 t</t>
  </si>
  <si>
    <t>80</t>
  </si>
  <si>
    <t>81</t>
  </si>
  <si>
    <t>82</t>
  </si>
  <si>
    <t>968062355.S</t>
  </si>
  <si>
    <t>Vybúranie drevených rámov okien dvojitých alebo zdvojených, plochy do 2 m2  -0,062 t</t>
  </si>
  <si>
    <t>83</t>
  </si>
  <si>
    <t>84</t>
  </si>
  <si>
    <t>85</t>
  </si>
  <si>
    <t>968072455.S</t>
  </si>
  <si>
    <t>Vybúranie kovových dverových zárubní plochy do 2 m2  -0,076 t</t>
  </si>
  <si>
    <t>86</t>
  </si>
  <si>
    <t>87</t>
  </si>
  <si>
    <t>978011141.S</t>
  </si>
  <si>
    <t>Otlčenie omietok vápenných alebo vápennocementových stropov vnútorných v rozsahu do 30 % -0,010 t</t>
  </si>
  <si>
    <t>88</t>
  </si>
  <si>
    <t>978013141.S</t>
  </si>
  <si>
    <t>Otlčenie omietok vápenných alebo vápennocementových stien vnútorných v rozsahu do 30 % -0,010 t</t>
  </si>
  <si>
    <t>89</t>
  </si>
  <si>
    <t>978059531.S</t>
  </si>
  <si>
    <t>Odsekanie a odobratie obkladov, vrátane otlčenia podkladovej omietky až na murivo z obkladačiek vnútorných z akýchkoľvek materiálov, plochy nad 2 m2 -0,068 t</t>
  </si>
  <si>
    <t>90</t>
  </si>
  <si>
    <t>979011111.S</t>
  </si>
  <si>
    <t>Zvislá doprava sutiny a vybúraných hmôt za prvé podlažie nad alebo pod základným podlažím</t>
  </si>
  <si>
    <t>91</t>
  </si>
  <si>
    <t>979011121.S</t>
  </si>
  <si>
    <t>Zvislá doprava sutiny a vybúraných hmôt za každé ďalšie podlažie</t>
  </si>
  <si>
    <t>92</t>
  </si>
  <si>
    <t>93</t>
  </si>
  <si>
    <t>94</t>
  </si>
  <si>
    <t>979081111.S</t>
  </si>
  <si>
    <t>Odvoz sutiny a vybúraných hmôt na skládku do 1 km</t>
  </si>
  <si>
    <t>95</t>
  </si>
  <si>
    <t>979081121.S</t>
  </si>
  <si>
    <t>Odvoz sutiny a vybúraných hmôt na skládku za každý ďalší 1 km</t>
  </si>
  <si>
    <t>96</t>
  </si>
  <si>
    <t>979082111.S</t>
  </si>
  <si>
    <t>Vnútrostavenisková doprava sutiny a vybúraných hmôt do 10 m</t>
  </si>
  <si>
    <t>97</t>
  </si>
  <si>
    <t>979082121.S</t>
  </si>
  <si>
    <t>Vnútrostavenisková doprava sutiny a vybúraných hmôt za každých ďalších 5 m</t>
  </si>
  <si>
    <t>98</t>
  </si>
  <si>
    <t>979089612.S</t>
  </si>
  <si>
    <t>Poplatok za skládku stavebného odpadu (17) iné odpady zo stavieb a demolácií ostatné (O) (17 09 04)</t>
  </si>
  <si>
    <t>99</t>
  </si>
  <si>
    <t>979089714.S</t>
  </si>
  <si>
    <t>Prenájom kontajnera 10 m3</t>
  </si>
  <si>
    <t>Presun hmôt HSV</t>
  </si>
  <si>
    <t>100</t>
  </si>
  <si>
    <t>998011003.S</t>
  </si>
  <si>
    <t>Presun hmôt pre budovy občianskej výstavby (801), budovy pre bývanie (803) budovy pre výrobu a služby (812), s nosnou zvislou konštrukciou murovanou z tehál, alebo tvárnic, alebo kovovou, výšky nad 12 do 24 m</t>
  </si>
  <si>
    <t>PSV</t>
  </si>
  <si>
    <t>Práce a dodávky PSV</t>
  </si>
  <si>
    <t>711</t>
  </si>
  <si>
    <t>Izolácie proti vode a vlhkosti</t>
  </si>
  <si>
    <t>101</t>
  </si>
  <si>
    <t>102</t>
  </si>
  <si>
    <t>103</t>
  </si>
  <si>
    <t>104</t>
  </si>
  <si>
    <t>105</t>
  </si>
  <si>
    <t>711210100.S</t>
  </si>
  <si>
    <t>Zhotovenie izolácie pod keramické obklady v interiéri na ploche  vodorovnej 2x stierkou</t>
  </si>
  <si>
    <t>106</t>
  </si>
  <si>
    <t>245610000400.S</t>
  </si>
  <si>
    <t>Stierka hydroizolačná na báze syntetickej živice, (tekutá hydroizolačná fólia)</t>
  </si>
  <si>
    <t>kg</t>
  </si>
  <si>
    <t>107</t>
  </si>
  <si>
    <t>247710007700.S</t>
  </si>
  <si>
    <t>Pás tesniaci š. 120 mm, na utesnenie rohových a spojovacích škár pri aplikácii hydroizolácií</t>
  </si>
  <si>
    <t>108</t>
  </si>
  <si>
    <t>711210110.S</t>
  </si>
  <si>
    <t>Zhotovenie izolácie pod keramické obklady v interiéri na ploche  zvislej 2x stierkou</t>
  </si>
  <si>
    <t>109</t>
  </si>
  <si>
    <t>110</t>
  </si>
  <si>
    <t>998711103.S</t>
  </si>
  <si>
    <t>Presun hmôt pre izoláciu proti vode v objektoch výšky nad 12 do 60 m</t>
  </si>
  <si>
    <t>713</t>
  </si>
  <si>
    <t>Izolácie tepelné</t>
  </si>
  <si>
    <t>111</t>
  </si>
  <si>
    <t>112</t>
  </si>
  <si>
    <t>113</t>
  </si>
  <si>
    <t>114</t>
  </si>
  <si>
    <t>115</t>
  </si>
  <si>
    <t>116</t>
  </si>
  <si>
    <t>117</t>
  </si>
  <si>
    <t>118</t>
  </si>
  <si>
    <t>998713102.S</t>
  </si>
  <si>
    <t>Presun hmôt pre izolácie tepelné v objektoch výšky nad 6 m do 12 m</t>
  </si>
  <si>
    <t>725</t>
  </si>
  <si>
    <t>Zdravotechnika - zariaďovacie predmety</t>
  </si>
  <si>
    <t>119</t>
  </si>
  <si>
    <t>725110811.S</t>
  </si>
  <si>
    <t>Demontáž záchodov do sute splachovacích s nádržou alebo s tlakovým splachovačom 0,01933 t</t>
  </si>
  <si>
    <t>súb.</t>
  </si>
  <si>
    <t>120</t>
  </si>
  <si>
    <t>725122813.S</t>
  </si>
  <si>
    <t>Demontáž pisoárov s nádržou a 1 záchodom 0,01720 t</t>
  </si>
  <si>
    <t>121</t>
  </si>
  <si>
    <t>725210821.S</t>
  </si>
  <si>
    <t>Demontáž bez výtokových armatúr do sute umývadielok  alebo umývadiel 0,01946 t</t>
  </si>
  <si>
    <t>122</t>
  </si>
  <si>
    <t>764</t>
  </si>
  <si>
    <t>Konštrukcie klampiarske</t>
  </si>
  <si>
    <t>123</t>
  </si>
  <si>
    <t>124</t>
  </si>
  <si>
    <t>125</t>
  </si>
  <si>
    <t>764351810.S</t>
  </si>
  <si>
    <t>Demontáž žľabov pododkvapových štvorhranných rovných, alebo oblúkových, so sklonom do 30° rš 250 a 330 mm 0,00347t</t>
  </si>
  <si>
    <t>126</t>
  </si>
  <si>
    <t>764352227.S</t>
  </si>
  <si>
    <t>Žľaby z pozinkovaného PZ plechu hr. 0,6 mm, vrátane hákov, čiel, rohov a dilatácií pododkvapové polkruhové r.š. 330 mm</t>
  </si>
  <si>
    <t>127</t>
  </si>
  <si>
    <t>764410460.S</t>
  </si>
  <si>
    <t>Oplechovanie parapetov z pozinkovaného farbeného PZf plechu hr. 0,6 mm, vrátane rohov r.š. 400 mm</t>
  </si>
  <si>
    <t>"presné ptrebné rozmery zamerať na stavbe pri realizácii, podľa osadenia okna!"</t>
  </si>
  <si>
    <t>128</t>
  </si>
  <si>
    <t>764410850.S</t>
  </si>
  <si>
    <t>Demontáž oplechovania parapetov rš od 100 do 330 mm 0,00135t</t>
  </si>
  <si>
    <t>129</t>
  </si>
  <si>
    <t>130</t>
  </si>
  <si>
    <t>764454253.S</t>
  </si>
  <si>
    <t>Zvodové rúry z pozinkovaného PZ plechu hr. 0,6 mm, vrátane lemov so zaústením, manžiet, kolien, vpustov vody a prechodových kusov, kruhové, s priemerom 100 mm</t>
  </si>
  <si>
    <t>998764103.S</t>
  </si>
  <si>
    <t>Presun hmôt pre konštrukcie klampiarske v objektoch s výškou nad 12 do 24 m</t>
  </si>
  <si>
    <t>766</t>
  </si>
  <si>
    <t>Konštrukcie stolárske</t>
  </si>
  <si>
    <t>766621400.S</t>
  </si>
  <si>
    <t>Montáž okien plastových s exteriérovou a interiérovou hydroizolačnou ISO páskou 1 bm obvodu montáže</t>
  </si>
  <si>
    <t>611410006200.S.1</t>
  </si>
  <si>
    <t>137</t>
  </si>
  <si>
    <t>138</t>
  </si>
  <si>
    <t>139</t>
  </si>
  <si>
    <t>283290005900.S</t>
  </si>
  <si>
    <t>Tesniaca paropriepustná fólia polymér-flísová, š. 90 mm, dĺ. 30 m, pre tesnenie pripájacej škáry okenného rámu a muriva z exteriéru</t>
  </si>
  <si>
    <t>140</t>
  </si>
  <si>
    <t>283290006200.S</t>
  </si>
  <si>
    <t>Tesniaca paronepriepustná fólia polymér-flísová, š. 70 mm, dĺ. 30 m, pre tesnenie pripájacej škáry okenného rámu a muriva z interiéru</t>
  </si>
  <si>
    <t>141</t>
  </si>
  <si>
    <t>142</t>
  </si>
  <si>
    <t>143</t>
  </si>
  <si>
    <t>144</t>
  </si>
  <si>
    <t>145</t>
  </si>
  <si>
    <t>146</t>
  </si>
  <si>
    <t>549150000600</t>
  </si>
  <si>
    <t>Kľučka dverová 2x, 2x rozeta BB, FAB, nehrdzavejúca oceľ, povrch nerez brúsený, SAPELI</t>
  </si>
  <si>
    <t>147</t>
  </si>
  <si>
    <t>148</t>
  </si>
  <si>
    <t>149</t>
  </si>
  <si>
    <t>150</t>
  </si>
  <si>
    <t>eur</t>
  </si>
  <si>
    <t>151</t>
  </si>
  <si>
    <t>998766103.S</t>
  </si>
  <si>
    <t>Presun hmôt pre konštrukcie stolárske v objektoch výšky nad 12 do 24 m</t>
  </si>
  <si>
    <t>767</t>
  </si>
  <si>
    <t>Konštrukcie doplnkové kovové</t>
  </si>
  <si>
    <t>152</t>
  </si>
  <si>
    <t>767995102.S</t>
  </si>
  <si>
    <t>Montáž ostatných atypických kovových stavebných doplnkových konštrukcií nad 5 do 10 kg</t>
  </si>
  <si>
    <t>153</t>
  </si>
  <si>
    <t>154</t>
  </si>
  <si>
    <t>141001</t>
  </si>
  <si>
    <t>Zvary a spojovací materiál</t>
  </si>
  <si>
    <t>155</t>
  </si>
  <si>
    <t>767995103.S</t>
  </si>
  <si>
    <t>Montáž ostatných atypických kovových stavebných doplnkových konštrukcií nad 10 do 20 kg</t>
  </si>
  <si>
    <t>156</t>
  </si>
  <si>
    <t>157</t>
  </si>
  <si>
    <t>141120003400.S.1</t>
  </si>
  <si>
    <t>Tyč oceľová bezšvová nerezová d 10,0 mm</t>
  </si>
  <si>
    <t>158</t>
  </si>
  <si>
    <t>159</t>
  </si>
  <si>
    <t>767995105.S</t>
  </si>
  <si>
    <t>Montáž ostatných atypických kovových stavebných doplnkových konštrukcií nad 50 do 100 kg</t>
  </si>
  <si>
    <t>160</t>
  </si>
  <si>
    <t>161</t>
  </si>
  <si>
    <t>162</t>
  </si>
  <si>
    <t>163</t>
  </si>
  <si>
    <t>998767102.S</t>
  </si>
  <si>
    <t>Presun hmôt pre kovové stavebné a doplnkové konštrukcie v objektoch výšky nad 6 do 12 m</t>
  </si>
  <si>
    <t>771</t>
  </si>
  <si>
    <t>Podlahy z dlaždíc</t>
  </si>
  <si>
    <t>164</t>
  </si>
  <si>
    <t>771571232.S</t>
  </si>
  <si>
    <t>Montáž podláh z dlaždíc keramických ukladaných do malty 600 x 600 mm</t>
  </si>
  <si>
    <t>"pozor na rampe pre osoby s obmedzenou schopnosťou pohybu začiatok a koniec rampy podľa vyhlášky 532/2002 !"</t>
  </si>
  <si>
    <t>165</t>
  </si>
  <si>
    <t>597740003300.S.1</t>
  </si>
  <si>
    <t>Dlaždice keramické, lxvxhr 598x598x10 mm, protišmykové</t>
  </si>
  <si>
    <t>166</t>
  </si>
  <si>
    <t>167</t>
  </si>
  <si>
    <t>168</t>
  </si>
  <si>
    <t>998771102.S</t>
  </si>
  <si>
    <t>Presun hmôt pre podlahy z dlaždíc v objektoch výšky nad 6 do 12 m</t>
  </si>
  <si>
    <t>775</t>
  </si>
  <si>
    <t>Podlahy vlysové a parketové</t>
  </si>
  <si>
    <t>169</t>
  </si>
  <si>
    <t>775413120.S</t>
  </si>
  <si>
    <t>Montáž podlahových soklíkov alebo líšt obvodových skrutkovaním</t>
  </si>
  <si>
    <t>170</t>
  </si>
  <si>
    <t>611990002900.S</t>
  </si>
  <si>
    <t>Lišta soklová MDF, vxš 40x20 mm</t>
  </si>
  <si>
    <t>171</t>
  </si>
  <si>
    <t>611990003600.S</t>
  </si>
  <si>
    <t>Roh vnútorný a vonkajší pre lištu soklovú výšky 40 mm</t>
  </si>
  <si>
    <t>172</t>
  </si>
  <si>
    <t>775550110.S</t>
  </si>
  <si>
    <t>Montáž podlahy z laminátových a drevených parkiet položená voľne spoj click</t>
  </si>
  <si>
    <t>173</t>
  </si>
  <si>
    <t>611980003080.S</t>
  </si>
  <si>
    <t>Podlaha laminátová, hrúbka 10 mm</t>
  </si>
  <si>
    <t>174</t>
  </si>
  <si>
    <t>775592110.S</t>
  </si>
  <si>
    <t>Montáž podložky vyrovnávacej a tlmiacej pod plávajúce podlahy penovej hr. 2 mm</t>
  </si>
  <si>
    <t>175</t>
  </si>
  <si>
    <t>283230008500.S</t>
  </si>
  <si>
    <t>Podložka z penového PE pod plávajúce podlahy, hr. 2 mm</t>
  </si>
  <si>
    <t>176</t>
  </si>
  <si>
    <t>998775102.S</t>
  </si>
  <si>
    <t>Presun hmôt pre podlahy vlysové a parketové v objektoch výšky nad 6 do 12 m</t>
  </si>
  <si>
    <t>776</t>
  </si>
  <si>
    <t>Podlahy povlakové</t>
  </si>
  <si>
    <t>177</t>
  </si>
  <si>
    <t>178</t>
  </si>
  <si>
    <t>776541100.S</t>
  </si>
  <si>
    <t>Zhotovenie povlakových podláh PVC heterogénnych lepením v pásoch</t>
  </si>
  <si>
    <t>179</t>
  </si>
  <si>
    <t>284110000630.S</t>
  </si>
  <si>
    <t>Podlaha PVC heterogénna protišmyková, hrúbka do 2,5 mm</t>
  </si>
  <si>
    <t>180</t>
  </si>
  <si>
    <t>181</t>
  </si>
  <si>
    <t>182</t>
  </si>
  <si>
    <t>183</t>
  </si>
  <si>
    <t>776990100.S.1</t>
  </si>
  <si>
    <t>184</t>
  </si>
  <si>
    <t>998776102.S</t>
  </si>
  <si>
    <t>Presun hmôt pre podlahy povlakové v objektoch výšky nad 6 do 12 m</t>
  </si>
  <si>
    <t>781</t>
  </si>
  <si>
    <t>Obklady</t>
  </si>
  <si>
    <t>185</t>
  </si>
  <si>
    <t>781441159.S</t>
  </si>
  <si>
    <t>Montáž obkladov vnútorných stien z obkladačiek kladených do malty v obmedzenom priestore veľ. 300 x 600 mm</t>
  </si>
  <si>
    <t>186</t>
  </si>
  <si>
    <t>597640001800.S</t>
  </si>
  <si>
    <t>Obkladačky keramické lxvxhr 298x598x10 mm</t>
  </si>
  <si>
    <t>187</t>
  </si>
  <si>
    <t>784</t>
  </si>
  <si>
    <t>Maľby</t>
  </si>
  <si>
    <t>188</t>
  </si>
  <si>
    <t>784452261.S</t>
  </si>
  <si>
    <t>Maľby z maliarskych zmesí na vodnej báze, ručne nanášané, jednonásobné základné na podklad  jemnozrnný do výšky 3,80 m</t>
  </si>
  <si>
    <t>189</t>
  </si>
  <si>
    <t>784452361.S</t>
  </si>
  <si>
    <t>Maľby z maliarskych zmesí na vodnej báze, ručne nanášané, jednonásobné tónované na podklad  jemnozrnný do výšky 3,80 m</t>
  </si>
  <si>
    <t>VRN</t>
  </si>
  <si>
    <t>Investičné náklady neobsiahnuté v cenách</t>
  </si>
  <si>
    <t>190</t>
  </si>
  <si>
    <t>1024</t>
  </si>
  <si>
    <t>191</t>
  </si>
  <si>
    <t>000200061.S</t>
  </si>
  <si>
    <t>Prieskumné práce stavebný prieskum stavebno - statického stavu</t>
  </si>
  <si>
    <t>192</t>
  </si>
  <si>
    <t>193</t>
  </si>
  <si>
    <t>000600011.S</t>
  </si>
  <si>
    <t>Zariadenie staveniska prevádzkové kancelárie</t>
  </si>
  <si>
    <t>194</t>
  </si>
  <si>
    <t>000600013.S</t>
  </si>
  <si>
    <t>Zariadenie staveniska prevádzkové sklady</t>
  </si>
  <si>
    <t>195</t>
  </si>
  <si>
    <t>000700011.S</t>
  </si>
  <si>
    <t>Dopravné náklady mimostavenisková doprava objektivizácia dopravných nákladov materiálov</t>
  </si>
  <si>
    <t>196</t>
  </si>
  <si>
    <t>001400011.S</t>
  </si>
  <si>
    <t>Ostatné náklady stavby zabezpečovacie práce pri zastavení stavby bez rozlíšenia</t>
  </si>
  <si>
    <t>SO-03 - SO 03 Moderné vzdelávanie v poľnohospodárstve a lesníctve - Centrum celoživotného vzdelávania</t>
  </si>
  <si>
    <t xml:space="preserve">    5 - Komunikácie</t>
  </si>
  <si>
    <t xml:space="preserve">    712 - Izolácie striech, povlakové krytiny</t>
  </si>
  <si>
    <t xml:space="preserve">    762 - Konštrukcie tesárske</t>
  </si>
  <si>
    <t xml:space="preserve">    783 - Nátery</t>
  </si>
  <si>
    <t>113107142.S</t>
  </si>
  <si>
    <t>Odstránenie krytov s premiestnením hmôt na skládku na vzdialenosť do 3 m alebo s naložením na dopravný prostriedok, v ploche jednotlivo do 200 m2 asfaltových, hr. vrstvy nad 50 do 100 mm -0,250 t</t>
  </si>
  <si>
    <t>2124686616</t>
  </si>
  <si>
    <t>1,5*8,14</t>
  </si>
  <si>
    <t>113307122.S</t>
  </si>
  <si>
    <t>Odstránenie podkladov s premiestnením hmôt na skládku na vzdialenosť do 3 m alebo s naložením na dopravný prostriedok, v ploche jednotlivo do 200 m2 z kameniva hrubého drveného, hr. vrstvy nad 100 do 200 mm -0,235 t</t>
  </si>
  <si>
    <t>631160569</t>
  </si>
  <si>
    <t>132211101.S</t>
  </si>
  <si>
    <t>Hĺbenie rýh šírky do 600 mm - ručný výkop v hornine tr. 3 - ručným náradím súdržných</t>
  </si>
  <si>
    <t>124731933</t>
  </si>
  <si>
    <t>3,86*(1,2-0,2)</t>
  </si>
  <si>
    <t>132211119.S</t>
  </si>
  <si>
    <t>Hĺbenie rýh šírky do 600 mm - ručný výkop v hornine tr. 3 - ručným náradím príplatok za lepivosť horniny</t>
  </si>
  <si>
    <t>-1840710362</t>
  </si>
  <si>
    <t>1571175984</t>
  </si>
  <si>
    <t>-1280672800</t>
  </si>
  <si>
    <t>-1121889308</t>
  </si>
  <si>
    <t>-1426681829</t>
  </si>
  <si>
    <t>3,86*30 'Prepočítané koeficientom množstva</t>
  </si>
  <si>
    <t>-1135045832</t>
  </si>
  <si>
    <t>3,86*1,87</t>
  </si>
  <si>
    <t>-2083114271</t>
  </si>
  <si>
    <t>3,86*0,15+0,15*(1,2*5,39+1,2*1,25+0,3*1,2)*0,15+1,2*1,25*0,085</t>
  </si>
  <si>
    <t>1847964907</t>
  </si>
  <si>
    <t>1,5*(0,6+1,85+5,71)*0,15"vstupná rampa, vstupné schodisko"</t>
  </si>
  <si>
    <t>1076082248</t>
  </si>
  <si>
    <t>(1,5*(0,6+1,85+5,71))*1,15</t>
  </si>
  <si>
    <t>274271041.S</t>
  </si>
  <si>
    <t>Murivo základových pásov (m3) z betónových debniacich tvárnic (bez výstuže) s betónovou výplňou C 16/20 hrúbky muriva 300 mm</t>
  </si>
  <si>
    <t>1258564076</t>
  </si>
  <si>
    <t>1,2*0,3*0,25*2+1,2*0,3*2*0,5+0,5*0,3*7,54</t>
  </si>
  <si>
    <t>2036844085</t>
  </si>
  <si>
    <t>3,86*0,75*1,05+1,5*0,3*1,05*0,1</t>
  </si>
  <si>
    <t>311231124.S</t>
  </si>
  <si>
    <t>Murivo nosné (m3) z tehál pálených plných na maltu vápennocementovú rozmeru tehly 290x140x65 mm</t>
  </si>
  <si>
    <t>-1185655684</t>
  </si>
  <si>
    <t>0,15*0,15*2*2,9"domurovanie komínových prieduchov do roviny z tehál vybúraných na stavbe"</t>
  </si>
  <si>
    <t>(2,712+2,84+1,05+1,25+1,4)*0,25"pod žb veniec podkrovia, množstvo podľa zamerania na stavbe"</t>
  </si>
  <si>
    <t>317161123.S</t>
  </si>
  <si>
    <t>Pórobetónový preklad nenosný osadený do tenkého maltového lôžka šírky 100 mm, výšky 250 mm, dĺžky 1500 mm</t>
  </si>
  <si>
    <t>-665182077</t>
  </si>
  <si>
    <t>-1211472200</t>
  </si>
  <si>
    <t>1,65*3-1,9*2</t>
  </si>
  <si>
    <t>417321414.S</t>
  </si>
  <si>
    <t>Betón stužujúcich pásov a vencov železový tr.C 20/25</t>
  </si>
  <si>
    <t>-1985533295</t>
  </si>
  <si>
    <t>(2,712+2,84+1,05+1,25+1,4)*0,2</t>
  </si>
  <si>
    <t>"žb veniec pod strop podkrovia"</t>
  </si>
  <si>
    <t>417351115.S</t>
  </si>
  <si>
    <t>Debnenie bočníc stužujúcich pásov a vencov vrátane vzpier zhotovenie</t>
  </si>
  <si>
    <t>1604949571</t>
  </si>
  <si>
    <t>"pre žb veniec v pokrový pod nový strop"</t>
  </si>
  <si>
    <t>(40,23+8,6+7,9+6,3+9,05)*0,4</t>
  </si>
  <si>
    <t>417351116.S</t>
  </si>
  <si>
    <t>Debnenie bočníc stužujúcich pásov a vencov vrátane vzpier odstránenie</t>
  </si>
  <si>
    <t>-1611043608</t>
  </si>
  <si>
    <t>417361821.S</t>
  </si>
  <si>
    <t>Výstuž stužujúcich pásov a vencov z betonárskej ocele B500 (10 505)</t>
  </si>
  <si>
    <t>-1688375445</t>
  </si>
  <si>
    <t>6*(9,04*2+11,35*3)/1000"po6 kg na 1m dĺžky žb venca, 4xR12-nosná pozdĺžna, 5xR6-strmienka po 0,2m)</t>
  </si>
  <si>
    <t>-1517336208</t>
  </si>
  <si>
    <t>0,0025*17*1,1</t>
  </si>
  <si>
    <t>2024746955</t>
  </si>
  <si>
    <t>7,85*3,1415*0,005*0,005*0,2*5*17"tŕne na kotvenie dobetónovania stupňa, 5tŕňov na 17 stupňov"</t>
  </si>
  <si>
    <t>-591068418</t>
  </si>
  <si>
    <t>1,2*0,2*17+0,2*0,2*17</t>
  </si>
  <si>
    <t>1091737169</t>
  </si>
  <si>
    <t>Komunikácie</t>
  </si>
  <si>
    <t>564851111.S</t>
  </si>
  <si>
    <t>Podklad zo štrkodrvy s rozprestretím a zhutnením, po zhutnení hr. 150 mm</t>
  </si>
  <si>
    <t>-1127298537</t>
  </si>
  <si>
    <t>16,2"pre okapový chodník, v mieste trávnatých plôch okolo fasády"</t>
  </si>
  <si>
    <t>-672281178</t>
  </si>
  <si>
    <t>1,1*(21,72+13+23+47,49+3,63+4,93+5,78+5,95+1,37+4,37+1,15+2,88+1,07+0,92+7,53+9,734+3,5+1,37+1,36+1,37+1,36)"podlaha"</t>
  </si>
  <si>
    <t>(0,6*0,85*4+1,98*1,55*6+1,325*1,02+1,36*1,56+1,33*1,55+1,32*1,03+1,35*1,53*4+0,73*0,93+1,5*2,05+0,8*2,05*2)*1,1</t>
  </si>
  <si>
    <t>-433555222</t>
  </si>
  <si>
    <t>1,65*1,6+21,72+13+23+47,49+3,63+4,93+5,78+5,95+1,37+4,37+1,15+2,88+1,07+0,92</t>
  </si>
  <si>
    <t>-1851383428</t>
  </si>
  <si>
    <t>-1702046294</t>
  </si>
  <si>
    <t>(139,9)*0,3"1.np, 30% po obití"</t>
  </si>
  <si>
    <t>611460383.S</t>
  </si>
  <si>
    <t>Vnútorná omietka stropov zo suchých zmesí vápennocementová štuková (jemná) hr. 3 mm</t>
  </si>
  <si>
    <t>-1293919265</t>
  </si>
  <si>
    <t>139,9"1.np"</t>
  </si>
  <si>
    <t>611460121.S</t>
  </si>
  <si>
    <t>Príprava vnútorného podkladu stropov penetráciou základnou</t>
  </si>
  <si>
    <t>116,293"pre podkrovie, na sadrokartón"</t>
  </si>
  <si>
    <t>611481119.S</t>
  </si>
  <si>
    <t>Potiahnutie stropov rovných, trámových vnútorných v ploche alebo pruhoch na plnom podklade alebo na podklade s dutinami (pod omietku), sklotextilnou mriežkou  s celoplošným prilepením</t>
  </si>
  <si>
    <t>9,32*10,94+3,15*4,55"šikmé časti a vodorovné časti strešného plášťa"</t>
  </si>
  <si>
    <t>611460381.S</t>
  </si>
  <si>
    <t>Vnútorná omietka stropov zo suchých zmesí vápennocementová štuková (jemná) hr. 1 mm</t>
  </si>
  <si>
    <t>-1818518710</t>
  </si>
  <si>
    <t>2,8*(28,86+14,58+19,36+30,93+7,9+8,94+9,62+9,76)</t>
  </si>
  <si>
    <t>2,62*(6,815+3,905+4,155+9,82+4,3)</t>
  </si>
  <si>
    <t>-(0,6*0,85*4+0,8*2*2+1,97*1,55*6+1,5*2,05+0,75*0,95+1,35*1,02+1,33*1,55*2)-1,4*1,05"odpočet okien"</t>
  </si>
  <si>
    <t>0,32*(0,6*2*4+0,85*2*4+1,97*2*6+1,55*2*6+1,5*2+2,05+0,75*2+0,95*2+1,35*2*+1,02*2+1,33*2*2+1,55*2*2+1,4*2+1,05*2)"pripočet ostení a nadpraží"</t>
  </si>
  <si>
    <t>0,32*(2,05*2*2)+0,25*2,05*2*5"pripočítanie vnútorné ostenia"</t>
  </si>
  <si>
    <t>-(0,6*12*6+0,8*2*2*7+0,9*2+0,6*2*2+1,5*2,05)"odpočet vnútorné dvere"</t>
  </si>
  <si>
    <t>612481119.S</t>
  </si>
  <si>
    <t>Potiahnutie vnútorných stien alebo ostatných plôch rovných i zaoblených v ploche alebo v pruhoch na plnom podklade alebo na podklade s dutinami (pod omietku) sklotextilnou mriežkou  s celoplošným prilepením</t>
  </si>
  <si>
    <t>-634695002</t>
  </si>
  <si>
    <t>4,5*5+4,2*5+0,38*2,7*4"sadrokartón"</t>
  </si>
  <si>
    <t>(4,55+2,07)*2,7-0,6*2*3+6*2+1,05*2,4+0,32*2,7"sadrokartón"</t>
  </si>
  <si>
    <t>8,88*2-1,55*1,37*4+0,3*(1,55*2+1,37)*4"murivo Podkrovie"</t>
  </si>
  <si>
    <t>478326755</t>
  </si>
  <si>
    <t>367,332*0,3+1,61*2,8*2-0,9*2*2"30%opravy po obití omietky+nová priečka"</t>
  </si>
  <si>
    <t>612460121.S</t>
  </si>
  <si>
    <t>Príprava vnútorného podkladu stien penetráciou základnou</t>
  </si>
  <si>
    <t>1926128256</t>
  </si>
  <si>
    <t>612460383.S</t>
  </si>
  <si>
    <t>Vnútorná omietka stien zo suchých zmesí vápennocementová štuková (jemná) hr. 3 mm</t>
  </si>
  <si>
    <t>-83759047</t>
  </si>
  <si>
    <t>367,332</t>
  </si>
  <si>
    <t>612460381.S</t>
  </si>
  <si>
    <t>Vnútorná omietka stien zo suchých zmesí vápennocementová štuková (jemná) hr. 1 mm</t>
  </si>
  <si>
    <t>-2051801853</t>
  </si>
  <si>
    <t>621461073.S</t>
  </si>
  <si>
    <t>Vonkajšia omietka podhľadov tenkovrstvová pastovitá silikón-silikátová roztieraná (škrabaná) hr. 2 mm</t>
  </si>
  <si>
    <t>-994525029</t>
  </si>
  <si>
    <t>1,26*4+0,45*16,9*2"šikmá strecha"</t>
  </si>
  <si>
    <t>0,63*4,58+4,28*0,81"pri plochej streche"</t>
  </si>
  <si>
    <t>1198036863</t>
  </si>
  <si>
    <t>264,204+32,375+33,413+0,4</t>
  </si>
  <si>
    <t>-1873442892</t>
  </si>
  <si>
    <t>264,204+32,375+26,602</t>
  </si>
  <si>
    <t>797638693</t>
  </si>
  <si>
    <t>33,413</t>
  </si>
  <si>
    <t>0,4</t>
  </si>
  <si>
    <t>-535654815</t>
  </si>
  <si>
    <t>0,5*0,2*4</t>
  </si>
  <si>
    <t>884170223</t>
  </si>
  <si>
    <t>(63,36*0,5-0,8*0,3*2-1,65*0,5)*1,1"+10%rezerva na nerovnosti"</t>
  </si>
  <si>
    <t>-291520419</t>
  </si>
  <si>
    <t>(0,2*(1,55*2+2)*6+0,2*(1,32+1,02*2)+0,2*(1,35*2+1,56*4+1,34+1,05*2+1,37*4+1,55*2*4+0,75*2+0,95*2+0,6*2*4+0,85*2*4+1,5+2,05*2+0,8*2+2,05*2*2))*1,1</t>
  </si>
  <si>
    <t>(4,28*0,85+4,58*1,5)*1,1"prepočítané koeficientom 1,1, 10%rezerva na nerovnosti"</t>
  </si>
  <si>
    <t>-1570754007</t>
  </si>
  <si>
    <t>82,06+78+72+77,5</t>
  </si>
  <si>
    <t>-(63,36*0,5-0,8*0,3*2-1,65*0,5)"soklová časť"</t>
  </si>
  <si>
    <t>-0,8*2,05*2-0,54*0,79*4-1,91*1,49*6-1,65*2,05-0,69*0,89-1,285*0,96-1,30*1,5*2-1,31*1,49*4"odpočet okien"</t>
  </si>
  <si>
    <t>240,185*1,1 'Prepočítané koeficientom množstva</t>
  </si>
  <si>
    <t>631501111.S</t>
  </si>
  <si>
    <t>Násyp pod podlahy, mazaniny a dlažby s utlačením urovnaním povrchu z kameniva ťaženého hrubého a drobného</t>
  </si>
  <si>
    <t>-445015956</t>
  </si>
  <si>
    <t>16,200*0,05"kryt pre okapový chodník, v časti trávnatej, okolo fasády, z riečneho štrku"</t>
  </si>
  <si>
    <t>1235122287</t>
  </si>
  <si>
    <t>1,5*8,6+0,2*4,23*2+0,62*0,14+0,3*0,3+1,5*0,2+0,2*0,2+1,2*0,2"opravy po priečkach, poter na rampe"</t>
  </si>
  <si>
    <t>(21,69+13+23+14,86+15,82+15,14+2,13+1,24+4,84+5,78+5,95+11,9)*0,1"10% predpoklad na opravy podláh"</t>
  </si>
  <si>
    <t>1917537548</t>
  </si>
  <si>
    <t>21,72+13+23+47,49+3,63+5,78+5,95+1,37+4,37+1,15+2,88+1,07+0,92"1.np"</t>
  </si>
  <si>
    <t>1847838086</t>
  </si>
  <si>
    <t>-1957144399</t>
  </si>
  <si>
    <t>916531112.S</t>
  </si>
  <si>
    <t>Osadenie záhonového alebo parkového obrubníka betónového so zaliatím a zatrením škár cementovou maltou, so zhotovením lôžka bez bočnej opory z betónu prostého tr. C 16/20</t>
  </si>
  <si>
    <t>-1496006882</t>
  </si>
  <si>
    <t>28,5"pre okapový chodník v trávnatej časti pri fasáde"</t>
  </si>
  <si>
    <t>592170001800.S</t>
  </si>
  <si>
    <t>Obrubník parkový, lxšxv 1000x50x200 mm, prírodný</t>
  </si>
  <si>
    <t>1889625938</t>
  </si>
  <si>
    <t>1303425019</t>
  </si>
  <si>
    <t>(16,6+1,2)*4,3+62,38+62,59+(0,6+0,6+0,6+12,3)*4,6+(4,58+4,58+3,7+0,6*2)*3,96</t>
  </si>
  <si>
    <t>-442924389</t>
  </si>
  <si>
    <t>-37941152</t>
  </si>
  <si>
    <t>1400970756</t>
  </si>
  <si>
    <t>1,6*1,65+21,72+13+23+47,49+3,63+4,93+5,78+5,95+1,37+4,37+1,15+2,88+1,07+0,92"1.np"</t>
  </si>
  <si>
    <t>7,53+97,34+3,5+1,37+1,36+1,37+1,36"2.np"</t>
  </si>
  <si>
    <t>-591705637</t>
  </si>
  <si>
    <t>10,1+17+10,1+12,3+4,58+4,1+4,58+0,6-0,8*2-1,85</t>
  </si>
  <si>
    <t>-2132708218</t>
  </si>
  <si>
    <t>4,3*2+4,6*2+4*2+2,77*2+1,85"upresniť množsvto pri realizácii"</t>
  </si>
  <si>
    <t>0,85*2*4+1,55*2*6+0,95*2+1,02*2+1,56*2*2+1,55*2*4+1,05*2+2,05*2*2"ostenia okien"</t>
  </si>
  <si>
    <t>-1278305491</t>
  </si>
  <si>
    <t>0,6*4+2*6+0,75+1,35+1,35*2+0,9*2+1,37*4+1,34"nadpražie"</t>
  </si>
  <si>
    <t>0,85*2*4+1,55*2*6+0,95*2+1,02*2+1,55*2*2+1,55*2*4+1,05*2+2,05*2*2+2,77*2"ostenia"</t>
  </si>
  <si>
    <t>-2044724249</t>
  </si>
  <si>
    <t>0,6*4+2*6+0,75+1,35+1,35*2+0,9*2"upresniť množsvto pri realizácii"</t>
  </si>
  <si>
    <t>849622203</t>
  </si>
  <si>
    <t>0,15*0,62*3+(0,47*0,44)*3,3+(0,77*0,46*2)*4,44"A11, tri komíny v podkrový"</t>
  </si>
  <si>
    <t>1729098235</t>
  </si>
  <si>
    <t>(4,23+4,23)*3+0,2*2"A1"</t>
  </si>
  <si>
    <t>0,3*0,29*2,8+1,5*2,8-0,64*2</t>
  </si>
  <si>
    <t>-532052088</t>
  </si>
  <si>
    <t>0,18*4,23*2*0,10+0,18*1,5*0,10+0,62*0,14*0,1+0,3*0,3*0,1"A3, začistenie pod asanovanými priečkami"</t>
  </si>
  <si>
    <t>-1723987544</t>
  </si>
  <si>
    <t>21,69+13+23+14,86+15,82+15,14+2,13+1,24+4,84+5,78+11,90"A3"</t>
  </si>
  <si>
    <t>460404187</t>
  </si>
  <si>
    <t>968061113.S</t>
  </si>
  <si>
    <t>Vyvesenie drevených krídiel okien do suti, plochy nad 1,5 m2 -0,016 t</t>
  </si>
  <si>
    <t>1806204789</t>
  </si>
  <si>
    <t>-1709280291</t>
  </si>
  <si>
    <t>14+2"A6, A5"</t>
  </si>
  <si>
    <t>-1467955846</t>
  </si>
  <si>
    <t>968062356.S</t>
  </si>
  <si>
    <t>Vybúranie drevených rámov okien dvojitých alebo zdvojených, plochy do 4 m2  -0,054 t</t>
  </si>
  <si>
    <t>-803807922</t>
  </si>
  <si>
    <t>8+4"1.np+podkrovie"</t>
  </si>
  <si>
    <t>-1565151867</t>
  </si>
  <si>
    <t>968081116.S</t>
  </si>
  <si>
    <t>Vybúranie plastových dverí aj so zárubňou 1 bm obvodu, -0,01 t</t>
  </si>
  <si>
    <t>872219712</t>
  </si>
  <si>
    <t>1,85*2+2,1*2"vstupné dvere"</t>
  </si>
  <si>
    <t>968081126.S</t>
  </si>
  <si>
    <t>Vyvesenie plastových krídiel dverí do suti, plochy nad 2 m2   -0,030 t</t>
  </si>
  <si>
    <t>-1718103779</t>
  </si>
  <si>
    <t>2"vstupné dvojkrídlové dvere"</t>
  </si>
  <si>
    <t>1022885926</t>
  </si>
  <si>
    <t>135,35"1.np strop"</t>
  </si>
  <si>
    <t>226530403</t>
  </si>
  <si>
    <t>2,77*28,85+14,58*2,79+19,36*2,78+11,29*2,98+3,74*2*2,98+11,57*2,98+9,76*2,78+9,52*2,78+8,94*2,78+2,78*(1,46*4+0,85*2)</t>
  </si>
  <si>
    <t>-(0,64*2*6+0,8*2*16+0,6*2*6)</t>
  </si>
  <si>
    <t>(1,85*2+1,555*2+0,8*2+1,155*4+0,925*2+1*2+1,15*2+2,05*2+2,86*2)*2,62</t>
  </si>
  <si>
    <t>-(0,6*0,85*4+0,8*2*2+1,33*1,55+1,36*1,56+1,345*1,02+0,75*0,95+1,95*1,55*6)</t>
  </si>
  <si>
    <t>0,25*(0,6*4+0,85*2*4+1,33+1,36+1,55*2+1,56*2+1,345+1,02*2+0,75+0,95*2+1,95*6+1,55*2*6)</t>
  </si>
  <si>
    <t>-611130748</t>
  </si>
  <si>
    <t>1,5*1,2*3+(1,46*4+0,85*2)*1,5-0,64*1,5+(2,49*2+1,98*2)*2-0,64*2"asanácia obkladov 1.02, 1.03, 1.06, 1.07, 1.08"</t>
  </si>
  <si>
    <t>(1,85*2+1,555*2+1,15*4+0,8*2+0,925*2+1*2+1,155*2+2,86*2+2,05*2)*2-0,6*2*6-0,8*2*2"asanácia obkladov 1.13, 1.14"</t>
  </si>
  <si>
    <t>-203340465</t>
  </si>
  <si>
    <t>-1094789752</t>
  </si>
  <si>
    <t>-1863556575</t>
  </si>
  <si>
    <t>-1950771932</t>
  </si>
  <si>
    <t>44,156*30 'Prepočítané koeficientom množstva</t>
  </si>
  <si>
    <t>-872290944</t>
  </si>
  <si>
    <t>-1742490699</t>
  </si>
  <si>
    <t>979089211.S</t>
  </si>
  <si>
    <t>Poplatok za skládku stavebného odpadu (17) bitúmenové zmesi, uholný decht a dechtové výrobky (17 03) nebezpečné (N) (17 03 01,03)</t>
  </si>
  <si>
    <t>-65557788</t>
  </si>
  <si>
    <t>57258208</t>
  </si>
  <si>
    <t>44,156-3,053</t>
  </si>
  <si>
    <t>1954576281</t>
  </si>
  <si>
    <t>-247941921</t>
  </si>
  <si>
    <t>711113131.S</t>
  </si>
  <si>
    <t>Izolácia proti zemnej vlhkosti  na ploche vodorovnej Stierka hydroizolačná minerálna 2-zložková pružná</t>
  </si>
  <si>
    <t>-293143479</t>
  </si>
  <si>
    <t>8,7*1,5+1,5*1,85"pre vstupnú rampu, závetrie a schodisko"</t>
  </si>
  <si>
    <t>821877832</t>
  </si>
  <si>
    <t>4,93+3,64+5,78+2,88+0,92+1,17+1,15+4,37</t>
  </si>
  <si>
    <t>100572397</t>
  </si>
  <si>
    <t>747849756</t>
  </si>
  <si>
    <t>7,9+8,94+9,62+9,82+1,15+6,81+4,155+3,905"pre styk podlahy a obkladu"</t>
  </si>
  <si>
    <t>2,1*(4*4+6+4*4)"pre rohy a kúty"</t>
  </si>
  <si>
    <t>-959615365</t>
  </si>
  <si>
    <t>(7,9+8,94+9,62+9,82+4,3+6,81+4,155+3,905)*2,1-0,6*2*8-0,8*2*3</t>
  </si>
  <si>
    <t>809164516</t>
  </si>
  <si>
    <t>349489975</t>
  </si>
  <si>
    <t>712</t>
  </si>
  <si>
    <t>Izolácie striech, povlakové krytiny</t>
  </si>
  <si>
    <t>712290030.S</t>
  </si>
  <si>
    <t>Zhotovenie parozábrany na strechách šikmých nad 30°</t>
  </si>
  <si>
    <t>1908530612</t>
  </si>
  <si>
    <t>11*16</t>
  </si>
  <si>
    <t>283290004200.S</t>
  </si>
  <si>
    <t>Parozábrana s reflexnou hliníkovou vrstvou, plošná hmotnosť 150 g/m2</t>
  </si>
  <si>
    <t>80219834</t>
  </si>
  <si>
    <t>176*1,15 'Prepočítané koeficientom množstva</t>
  </si>
  <si>
    <t>712370200.S</t>
  </si>
  <si>
    <t>Zhotovenie povlakovej krytiny striech plochých do 10°  PVC-P fóliou so zvarením spoju pripevnenou na priečny pás</t>
  </si>
  <si>
    <t>-800576220</t>
  </si>
  <si>
    <t>5,35*5,3</t>
  </si>
  <si>
    <t>283220002000.S</t>
  </si>
  <si>
    <t>Hydroizolačná fólia PVC-P hr. 1,5 mm izolácia plochých striech</t>
  </si>
  <si>
    <t>750126696</t>
  </si>
  <si>
    <t>283220002300.S</t>
  </si>
  <si>
    <t>Hydroizolačná fólia PVC-P hr. 2,0 mm izolácia plochých striech</t>
  </si>
  <si>
    <t>151289567</t>
  </si>
  <si>
    <t>28,355*1,15 'Prepočítané koeficientom množstva</t>
  </si>
  <si>
    <t>553450034000.S</t>
  </si>
  <si>
    <t>Profil ukončovací profilovaných fólií dĺ. 2000 mm, príslušenstvo k fóliám</t>
  </si>
  <si>
    <t>2087827737</t>
  </si>
  <si>
    <t>553450033980.S</t>
  </si>
  <si>
    <t>Roh ukončovací pre napojenie fasádnej fólie, príslušenstvo k fóliám</t>
  </si>
  <si>
    <t>-2129910411</t>
  </si>
  <si>
    <t>553430004700.S</t>
  </si>
  <si>
    <t>Lišta kútová z poplastovaného plechu pre ukončenie fólií z PVC š. 70 mm, dĺ. 2 m</t>
  </si>
  <si>
    <t>266586359</t>
  </si>
  <si>
    <t>7"zosilnený spoj strechy s atikou"</t>
  </si>
  <si>
    <t>712990040.S</t>
  </si>
  <si>
    <t>Položenie geotextílie vodorovne alebo zvislo na strechy ploché do 10°</t>
  </si>
  <si>
    <t>2136223211</t>
  </si>
  <si>
    <t>693110004710.S</t>
  </si>
  <si>
    <t>Geotextília polypropylénová netkaná 400 g/m2</t>
  </si>
  <si>
    <t>-61957015</t>
  </si>
  <si>
    <t>998712102.S</t>
  </si>
  <si>
    <t>Presun hmôt pre izoláciu povlakovej krytiny v objektoch výšky nad 6 do 12 m</t>
  </si>
  <si>
    <t>144033999</t>
  </si>
  <si>
    <t>713141255.S</t>
  </si>
  <si>
    <t>Montáž tepelnej izolácie bežných stavebných konštrukcií striech plochých do 10° minerálnou vlnou dvojvrstvová prikotvením</t>
  </si>
  <si>
    <t>-1419756714</t>
  </si>
  <si>
    <t>4,3*4*2"plocha * dve vrstvy!"</t>
  </si>
  <si>
    <t>631440033700.S</t>
  </si>
  <si>
    <t>Doska z minerálnej vlny hr. 200 mm, izolácia pre zateplenie plochých striech</t>
  </si>
  <si>
    <t>-1238652789</t>
  </si>
  <si>
    <t>713161520.S</t>
  </si>
  <si>
    <t>Montáž tepelnej izolácie striech šikmých z minerálnej vlny medzi a pod krokvy s parozábranou prichytená pribitím a vyviazaním na latovanie hr. do 10 cm</t>
  </si>
  <si>
    <t>-1305270074</t>
  </si>
  <si>
    <t>(3,725*2)*16"pod krokvy"</t>
  </si>
  <si>
    <t>631640001000.S</t>
  </si>
  <si>
    <t>Pás zo sklenej vlny hr. 100 mm, pre šikmé strechy, podkrovia, stropy a ľahké podlahy</t>
  </si>
  <si>
    <t>-1928676842</t>
  </si>
  <si>
    <t>119,2*1,02 'Prepočítané koeficientom množstva</t>
  </si>
  <si>
    <t>713161530.S</t>
  </si>
  <si>
    <t>Montáž tepelnej izolácie striech šikmých z minerálnej vlny medzi a pod krokvy s parozábranou prichytená pribitím a vyviazaním na latovanie hr. nad 10 cm</t>
  </si>
  <si>
    <t>206498338</t>
  </si>
  <si>
    <t>4,5*16*2"medzi korkvy"</t>
  </si>
  <si>
    <t>3,8*16*2"nad klieštiny, hrúbky 200+200 mm, spolu nad klieštinami - 400 mm"</t>
  </si>
  <si>
    <t>631640001200.S</t>
  </si>
  <si>
    <t>Pás zo sklenej vlny hr. 140 mm, pre šikmé strechy, podkrovia, stropy a ľahké podlahy</t>
  </si>
  <si>
    <t>689137484</t>
  </si>
  <si>
    <t>144*1,02 'Prepočítané koeficientom množstva</t>
  </si>
  <si>
    <t>631640001500.S</t>
  </si>
  <si>
    <t>Pás zo sklenej vlny hr. 200 mm, pre šikmé strechy, podkrovia, stropy a ľahké podlahy</t>
  </si>
  <si>
    <t>-427550476</t>
  </si>
  <si>
    <t>121,6*1,02 'Prepočítané koeficientom množstva</t>
  </si>
  <si>
    <t>1274001825</t>
  </si>
  <si>
    <t>1678479928</t>
  </si>
  <si>
    <t>1060877159</t>
  </si>
  <si>
    <t>-1294232639</t>
  </si>
  <si>
    <t>762</t>
  </si>
  <si>
    <t>Konštrukcie tesárske</t>
  </si>
  <si>
    <t>762211220.S</t>
  </si>
  <si>
    <t>Montáž dreveného schodiska priamočiareho s podstupnicami, šírka ramena do 1,50 m, stupňa z dosiek a fošní</t>
  </si>
  <si>
    <t>-1638776140</t>
  </si>
  <si>
    <t>605110000100.S</t>
  </si>
  <si>
    <t>Dosky a fošne z mäkkého reziva neopracované neomietané akosť I</t>
  </si>
  <si>
    <t>331358609</t>
  </si>
  <si>
    <t>2*1,2*0,025</t>
  </si>
  <si>
    <t>605120002900.S</t>
  </si>
  <si>
    <t>Hranoly z mäkkého reziva neopracované hranené akosť I</t>
  </si>
  <si>
    <t>37500681</t>
  </si>
  <si>
    <t>0,15*0,15*1"fošne pre schodisko"</t>
  </si>
  <si>
    <t>762341021.S</t>
  </si>
  <si>
    <t>Montáž debnenia odkvapov pre všetky druhy striech z dosiek</t>
  </si>
  <si>
    <t>1590698101</t>
  </si>
  <si>
    <t>0,6*16,9*2"obklad rímsy"</t>
  </si>
  <si>
    <t>7*4*0,6"obklad štítu podľa potreby, množstvo podľa zamerania na stavbe"</t>
  </si>
  <si>
    <t>605120000200.S</t>
  </si>
  <si>
    <t>Hranoly z mäkkého reziva neopracované hranené akosť II</t>
  </si>
  <si>
    <t>1760639400</t>
  </si>
  <si>
    <t>1*0,05*0,05*19*2"50*50mm, rámy pre obklad rímsy"</t>
  </si>
  <si>
    <t>607260000400.S</t>
  </si>
  <si>
    <t>Doska OSB nebrúsená hr. 22 mm</t>
  </si>
  <si>
    <t>1286391457</t>
  </si>
  <si>
    <t>762810017.S</t>
  </si>
  <si>
    <t>Záklop stropov z drevotrieskových dosiek OSB skrutkovaných na trámy na zraz, hrúbky dosky 25 mm</t>
  </si>
  <si>
    <t>635909328</t>
  </si>
  <si>
    <t>762811100.S</t>
  </si>
  <si>
    <t>Montáž záklopu z hrubých dosiek vrchného presahovaného</t>
  </si>
  <si>
    <t>1937266139</t>
  </si>
  <si>
    <t>234741678</t>
  </si>
  <si>
    <t>136,090*0,025"plné debnenie stropu v podkroví"</t>
  </si>
  <si>
    <t>3,402*1,08 'Prepočítané koeficientom množstva</t>
  </si>
  <si>
    <t>762822130.S</t>
  </si>
  <si>
    <t>Montáž stropných trámov z hraneného a polohraneného reziva vrátane trámových výmen prierezovej plochy nad 288 do 450 cm2</t>
  </si>
  <si>
    <t>961590088</t>
  </si>
  <si>
    <t>4,6*15+4,65*12+3,93+1,45+0,325+2+1,2</t>
  </si>
  <si>
    <t>-1857687437</t>
  </si>
  <si>
    <t>0,16*0,2*(5*15+5*12+4+2+1+2+2)"počítané na celé metre"</t>
  </si>
  <si>
    <t>4,672*1,08 'Prepočítané koeficientom množstva</t>
  </si>
  <si>
    <t>762895000.S</t>
  </si>
  <si>
    <t>Spojovacie prostriedky pre záklop, stropnice a podbíjanie klince, svorky</t>
  </si>
  <si>
    <t>-958080961</t>
  </si>
  <si>
    <t>0,06+0,023</t>
  </si>
  <si>
    <t>3,674</t>
  </si>
  <si>
    <t>5,046</t>
  </si>
  <si>
    <t>998762102.S</t>
  </si>
  <si>
    <t>Presun hmôt pre konštrukcie tesárske v objektoch výšky do 12 m</t>
  </si>
  <si>
    <t>1486716199</t>
  </si>
  <si>
    <t>763</t>
  </si>
  <si>
    <t>Konštrukcie - drevostavby</t>
  </si>
  <si>
    <t>763115101.S</t>
  </si>
  <si>
    <t>Priečky sadrokartónové na oceľovú konštrukciu, jednoducho opláštené bez tepelnej izolácie  hrúbka priečky 75 mm, CW+UW 50, dosky protipožiarne DF 12,5 mm</t>
  </si>
  <si>
    <t>1,1*(11,04*2)"podkrovie"</t>
  </si>
  <si>
    <t>4,73*12+0,38*6+0,45*2+5,12+0,7*2,16+0,32*2,85+0,503"obklady drevených prvkov strechy"</t>
  </si>
  <si>
    <t>763115103.S</t>
  </si>
  <si>
    <t>Priečky sadrokartónové na oceľovú konštrukciu, jednoducho opláštené bez tepelnej izolácie  hrúbka priečky 75 mm, CW+UW 50, dosky protipožiarne impregnované DFH2 12,5 mm</t>
  </si>
  <si>
    <t>3,76*5+4,98*2+4,55*2,85+2,07*2,85+2,075*1,11+1,69*4,25</t>
  </si>
  <si>
    <t>763132220.S</t>
  </si>
  <si>
    <t>Podhľady sadrokartónové na dvojúrovňovej oceľovej podkonštrukcií CD+UD, závesný systém, doska protipožiarna DF 15 mm</t>
  </si>
  <si>
    <t>3,65*16"pod klieštinami"</t>
  </si>
  <si>
    <t>3,75*16*2-19"pod krokvami"</t>
  </si>
  <si>
    <t>763132420.S</t>
  </si>
  <si>
    <t>Podhľady sadrokartónové na dvojúrovňovej oceľovej podkonštrukcií CD+UD, závesný systém, doska protipožiarna impregnovaná DFH2 15 mm</t>
  </si>
  <si>
    <t>(0,9*4+1,6)*3,75</t>
  </si>
  <si>
    <t>763167122.S.1</t>
  </si>
  <si>
    <t>Sadrokartónový obklad drevených trámov prierezu 10x14 cm, doska  protipožiarna DF 15 mm</t>
  </si>
  <si>
    <t>1,2*(8*2)</t>
  </si>
  <si>
    <t>998763301.S</t>
  </si>
  <si>
    <t>Presun hmôt pre sadrokartónové konštrukcie, výška stavby (objektu) do 7.0 m</t>
  </si>
  <si>
    <t>1143049080</t>
  </si>
  <si>
    <t>16,9*2+4,43"na ďalšie použitie, demontáž, v prípade potreby"</t>
  </si>
  <si>
    <t>-956011832</t>
  </si>
  <si>
    <t>40"spätná montáž demontovaného, prípadne výmena poškodených častí"</t>
  </si>
  <si>
    <t>962158685</t>
  </si>
  <si>
    <t>2"O1"</t>
  </si>
  <si>
    <t>2*4"O2"</t>
  </si>
  <si>
    <t>2*1"O3"</t>
  </si>
  <si>
    <t>1,35*1"O4"</t>
  </si>
  <si>
    <t>1,35"O5"</t>
  </si>
  <si>
    <t>1,31"O6"</t>
  </si>
  <si>
    <t>1,35"O7"</t>
  </si>
  <si>
    <t>1,35*4"O8"</t>
  </si>
  <si>
    <t>0,75"O9"</t>
  </si>
  <si>
    <t>0,6*4"O10"</t>
  </si>
  <si>
    <t>-1440410790</t>
  </si>
  <si>
    <t>0,6*4+2*6+0,75+1,35+1,36*2+1,35+1,4*4</t>
  </si>
  <si>
    <t>764421540.S</t>
  </si>
  <si>
    <t>Oplechovanie z poplastovaného plechu hr. 0,6 mm, vrátane rohov ríms, balkónov, terás  r.š. 330 mm</t>
  </si>
  <si>
    <t>1589840715</t>
  </si>
  <si>
    <t>764430540.S</t>
  </si>
  <si>
    <t>Oplechovanie z poplastovaného plechu hr. 0,6 mm, muriva, nadmurovky a atiky, vrátane rohov r.š. 600 mm</t>
  </si>
  <si>
    <t>1698073764</t>
  </si>
  <si>
    <t>9"šírka plechu podľa zamerania na stavbe!"</t>
  </si>
  <si>
    <t>-1853313175</t>
  </si>
  <si>
    <t>764454801.S</t>
  </si>
  <si>
    <t>Demontáž odpadových rúr alebo ich častí rúr kruhových, s priemerom 75 a 100 mm  0,00226t</t>
  </si>
  <si>
    <t>-1611221035</t>
  </si>
  <si>
    <t>4,3*4+3,5</t>
  </si>
  <si>
    <t>-1881990884</t>
  </si>
  <si>
    <t>247673454</t>
  </si>
  <si>
    <t>6*(2*2+1,55*2)+1,35*2+1,02*2+1,36*2+1,56*2+1,33*2+1,55*2+1,32*2+1,03*2+4*(1,37*2+1,55*2)+0,75*2+0,92*2</t>
  </si>
  <si>
    <t>4*(0,6*2+0,85*2)</t>
  </si>
  <si>
    <t>611410005400.S.1</t>
  </si>
  <si>
    <t>Plastové okno jednokrídlové OS, vxš 830x580 mm, izolačné trojsklo, 6 komorový profil, vonkajšie žalúzie</t>
  </si>
  <si>
    <t>-194184787</t>
  </si>
  <si>
    <t>4"O10"</t>
  </si>
  <si>
    <t>Plastové okno jednokrídlové OS, vxš 930x730 mm, izolačné trojsklo, 6 komorový profil, vonkajšie žalúzie</t>
  </si>
  <si>
    <t>1273256484</t>
  </si>
  <si>
    <t>1"O9"</t>
  </si>
  <si>
    <t>611410008100.S.1</t>
  </si>
  <si>
    <t>Plastové okno jednokrídlové OS, vxš 1530x1350 mm, izolačné trojsklo, 6 komorový profil, , vonkajšie žalúzie</t>
  </si>
  <si>
    <t>-2071623854</t>
  </si>
  <si>
    <t>4"O8"</t>
  </si>
  <si>
    <t>611410007800.S.1</t>
  </si>
  <si>
    <t>Plastové okno jednokrídlové OS, vxš 1030x1350 mm, izolačné trojsklo, 6 komorový profil, vonkajšie žalúzie</t>
  </si>
  <si>
    <t>270281568</t>
  </si>
  <si>
    <t>1"O7"</t>
  </si>
  <si>
    <t>611410010000.S.1</t>
  </si>
  <si>
    <t>Plastové okno dvojkrídlové OS+O, vxš 1530x1350 mm, izolačné trojsklo, 6 komorový profil, vonkajšie žalúzie</t>
  </si>
  <si>
    <t>1610052898</t>
  </si>
  <si>
    <t>1,000"O6"</t>
  </si>
  <si>
    <t>611410010000.S.2</t>
  </si>
  <si>
    <t>Plastové okno dvojkrídlové OS+O, vxš 1540x1360 mm, izolačné trojsklo, 6 komorový profil, vonkajšie žalúzie</t>
  </si>
  <si>
    <t>70756650</t>
  </si>
  <si>
    <t>1,000"O5"</t>
  </si>
  <si>
    <t>611410009200.S.2</t>
  </si>
  <si>
    <t>Plastové okno dvojkrídlové OS+O, vxš 1000x1325 mm, izolačné trojsklo, 6 komorový profil, vonkajšie žalúzie</t>
  </si>
  <si>
    <t>924535789</t>
  </si>
  <si>
    <t>1,000"O4"</t>
  </si>
  <si>
    <t>611410010300.S.1</t>
  </si>
  <si>
    <t>Plastové okno dvojkrídlové OS+O, vxš 1530x1930 mm, izolačné trojsklo, 6 komorový profil, vonkajšie žalúzie</t>
  </si>
  <si>
    <t>-1105240365</t>
  </si>
  <si>
    <t>1,000"O3"</t>
  </si>
  <si>
    <t>611410010300.S.2</t>
  </si>
  <si>
    <t>Plastové okno dvojkrídlové OS+O, vxš 1530x1950 mm, izolačné trojsklo, 6 komorový profil, vonkajšie žalúzie</t>
  </si>
  <si>
    <t>2142388741</t>
  </si>
  <si>
    <t>4"O2"</t>
  </si>
  <si>
    <t>611410010300.S.3</t>
  </si>
  <si>
    <t>Plastové okno dvojkrídlové OS+O, vxš 1530x1960 mm, izolačné trojsklo, 6 komorový profil, vonkajšie žalúzie</t>
  </si>
  <si>
    <t>-107468901</t>
  </si>
  <si>
    <t>1"O1"</t>
  </si>
  <si>
    <t>-1415775323</t>
  </si>
  <si>
    <t>-1152951430</t>
  </si>
  <si>
    <t>766641161.S</t>
  </si>
  <si>
    <t>Montáž plastových dverí vchodových, so zárubňou 1 bm obvodu montáže</t>
  </si>
  <si>
    <t>1234347699</t>
  </si>
  <si>
    <t>1,5*2+2,05*2+0,8*2+2,05*2+0,8*2+2,05*2</t>
  </si>
  <si>
    <t>553410032000.S.1</t>
  </si>
  <si>
    <t>Dvere jednokrídlové otočné šxv 800x2000 mm, do WC, Uw,max = 1,5 W/m k²</t>
  </si>
  <si>
    <t>803694379</t>
  </si>
  <si>
    <t>2"položka DV2P - pravé, DV2Ľ  - ľavé"</t>
  </si>
  <si>
    <t>553410033600.S.1</t>
  </si>
  <si>
    <t>Dvere dvojkrídlové, vstupné vxš 2030x1480 mm, izolačné trojsklo, do 900mm plné, Uw,max = 1,5 W/m k²</t>
  </si>
  <si>
    <t>1190177180</t>
  </si>
  <si>
    <t>1"Položka DV1"</t>
  </si>
  <si>
    <t>-749165426</t>
  </si>
  <si>
    <t>0,8*4+2,1*4+1,6*2+2,1*2</t>
  </si>
  <si>
    <t>1060405028</t>
  </si>
  <si>
    <t>766662112.S.1</t>
  </si>
  <si>
    <t>Montáž dverového krídla otočného jednokrídlového poldrážkového, do existujúcej, alebo novej zárubne, vrátane kovania</t>
  </si>
  <si>
    <t>-618228553</t>
  </si>
  <si>
    <t>-188398508</t>
  </si>
  <si>
    <t>611610000800.S.1</t>
  </si>
  <si>
    <t>Dvere vnútorné jednokrídlové, šírka 600-900 mm, protipožiarne (odolnosť podľa PBS-podľa projektu),mechanicky odolné plné</t>
  </si>
  <si>
    <t>1649454799</t>
  </si>
  <si>
    <t>766671002.S</t>
  </si>
  <si>
    <t>Montáž okna strešného vrátane príslušenstva, veľkosť okna 78 x 118 cm</t>
  </si>
  <si>
    <t>1241572359</t>
  </si>
  <si>
    <t>611310005700.S.1</t>
  </si>
  <si>
    <t>Strešné okno drevené kyvné, šxv 780x1180 mm s kľučkou, vnútorné žalúzie, tepelnoiz.trojsko</t>
  </si>
  <si>
    <t>842248563</t>
  </si>
  <si>
    <t>611380003300.S</t>
  </si>
  <si>
    <t>Lemovanie hliníkové, šxv 780x1180 mm bez zatepľovacej sady, pre profilovanú strešnú krytinu do 120 mm</t>
  </si>
  <si>
    <t>556830060</t>
  </si>
  <si>
    <t>611380006700.S</t>
  </si>
  <si>
    <t>Zatepľovacia sada pre osadenie strešného okna alebo výlezu, šxv 780x1180 mm</t>
  </si>
  <si>
    <t>1390040864</t>
  </si>
  <si>
    <t>611380008600.S</t>
  </si>
  <si>
    <t>Manžeta z parotesnej fólie pre osadenie strešného okna alebo výlezu, šxv 780x1180 mm</t>
  </si>
  <si>
    <t>-1997226401</t>
  </si>
  <si>
    <t>-81878940</t>
  </si>
  <si>
    <t>408257057</t>
  </si>
  <si>
    <t>6,38+3,3"Z4, Z5"</t>
  </si>
  <si>
    <t>141120007800.S.1</t>
  </si>
  <si>
    <t xml:space="preserve">Rúra oceľová bezšvová nerezová d 42,4 mm, hr. steny 2,0 mm, </t>
  </si>
  <si>
    <t>282714261</t>
  </si>
  <si>
    <t>3+1,5</t>
  </si>
  <si>
    <t>-157937029</t>
  </si>
  <si>
    <t>0,58+0,3"10% zvary, spojovací meteriál, odpad"</t>
  </si>
  <si>
    <t>-457425093</t>
  </si>
  <si>
    <t>10,34+16,17+17,31"Z3, Z6, Z7"</t>
  </si>
  <si>
    <t>726363882</t>
  </si>
  <si>
    <t>1+1*2+1,5+4,7</t>
  </si>
  <si>
    <t>141120007100.S.1</t>
  </si>
  <si>
    <t xml:space="preserve">Rúra oceľová bezšvová nerezová d 33,7 mm, hr. steny 2,0 mm, </t>
  </si>
  <si>
    <t>1818635371</t>
  </si>
  <si>
    <t>1*2+1,5*2</t>
  </si>
  <si>
    <t>920896627</t>
  </si>
  <si>
    <t>1*13+1*9</t>
  </si>
  <si>
    <t>-1439105534</t>
  </si>
  <si>
    <t>0,94+1,47+1,57</t>
  </si>
  <si>
    <t>767995104.S</t>
  </si>
  <si>
    <t>Montáž ostatných atypických kovových stavebných doplnkových konštrukcií nad 20 do 50 kg</t>
  </si>
  <si>
    <t>-1129756784</t>
  </si>
  <si>
    <t>44,12+24"Z1, Z2"</t>
  </si>
  <si>
    <t>40,48"zábradlie ku vonkajším oknám O8"</t>
  </si>
  <si>
    <t>7,14*5"montáž tenkostenného profilu na rímsu plochej strechy výšky 300mm"</t>
  </si>
  <si>
    <t>-948090481</t>
  </si>
  <si>
    <t>4+1*4+2+1*3</t>
  </si>
  <si>
    <t>2,3*8"zábradlie okná O8"</t>
  </si>
  <si>
    <t>-426854531</t>
  </si>
  <si>
    <t>0,75*25+0,75*12</t>
  </si>
  <si>
    <t>-1486751480</t>
  </si>
  <si>
    <t>4*2+2*2</t>
  </si>
  <si>
    <t>154310000100.S.1</t>
  </si>
  <si>
    <t>Profil oceľový výška: 300mm, x22x2 mm tenkostenný otvorený tvaru C, žiarovo pozinkovaný</t>
  </si>
  <si>
    <t>827572014</t>
  </si>
  <si>
    <t>5*7,14/1000"na ukončenie rímsy plochej strechy"</t>
  </si>
  <si>
    <t>-519529179</t>
  </si>
  <si>
    <t>4,01+2,18+3,68</t>
  </si>
  <si>
    <t>-1630885371</t>
  </si>
  <si>
    <t xml:space="preserve">80,52"Z8,9" </t>
  </si>
  <si>
    <t>1782826330</t>
  </si>
  <si>
    <t>6,15*2+6,15*2+6*2+1*12+2,75*2+0,75*1</t>
  </si>
  <si>
    <t>-902889096</t>
  </si>
  <si>
    <t>2,5</t>
  </si>
  <si>
    <t>1574930201</t>
  </si>
  <si>
    <t>22*1</t>
  </si>
  <si>
    <t>-1706071529</t>
  </si>
  <si>
    <t>4,01</t>
  </si>
  <si>
    <t>767995108.S</t>
  </si>
  <si>
    <t>Montáž ostatných atypických kovových stavebných doplnkových konštrukcií nad 500 kg</t>
  </si>
  <si>
    <t>-572650766</t>
  </si>
  <si>
    <t>4,55*11,1*13"I120 nosníky"</t>
  </si>
  <si>
    <t>133810000400.S.1</t>
  </si>
  <si>
    <t>Tyč oceľová prierezu I 120 mm, podľa statiky</t>
  </si>
  <si>
    <t>-1239462561</t>
  </si>
  <si>
    <t>656,565*0,001</t>
  </si>
  <si>
    <t>-1726513821</t>
  </si>
  <si>
    <t>771411008.S</t>
  </si>
  <si>
    <t>Montáž soklíkov z obkladačiek do malty rovných veľ. (šírka x výška) 600 x 95 mm</t>
  </si>
  <si>
    <t>630236263</t>
  </si>
  <si>
    <t>28,86+30,93+1,61*2</t>
  </si>
  <si>
    <t>597640005800.S.1</t>
  </si>
  <si>
    <t>Sokel keramický, lxvxhr 598x95x10 mm</t>
  </si>
  <si>
    <t>-587434482</t>
  </si>
  <si>
    <t>63,01*1,74 'Prepočítané koeficientom množstva</t>
  </si>
  <si>
    <t>197</t>
  </si>
  <si>
    <t>1856239995</t>
  </si>
  <si>
    <t>21,72+47,49+3,63+4,93+5,78+4,37+1,15+2,88+1,07+0,92"1.np"</t>
  </si>
  <si>
    <t>198</t>
  </si>
  <si>
    <t>2010609037</t>
  </si>
  <si>
    <t>93,94*1,06 'Prepočítané koeficientom množstva</t>
  </si>
  <si>
    <t>199</t>
  </si>
  <si>
    <t>771576136.S</t>
  </si>
  <si>
    <t>Montáž podláh z dlaždíc keramických, ukladanie do tmelu flexibilného veľ. 600 x 600 mm</t>
  </si>
  <si>
    <t>891305762</t>
  </si>
  <si>
    <t>1,6*1,85+8,6*1,3"vonkajšia rampa + schodisko a zuávetrie"</t>
  </si>
  <si>
    <t>200</t>
  </si>
  <si>
    <t>597740003300.S.2</t>
  </si>
  <si>
    <t>1496911887</t>
  </si>
  <si>
    <t>14,140"vrátane flexibilnej vodeodolnej škárovacej hmoty!"</t>
  </si>
  <si>
    <t>14,14*1,06 'Prepočítané koeficientom množstva</t>
  </si>
  <si>
    <t>201</t>
  </si>
  <si>
    <t>-1012370062</t>
  </si>
  <si>
    <t>202</t>
  </si>
  <si>
    <t>-222911083</t>
  </si>
  <si>
    <t>203</t>
  </si>
  <si>
    <t>-687981561</t>
  </si>
  <si>
    <t>204</t>
  </si>
  <si>
    <t>388742629</t>
  </si>
  <si>
    <t>205</t>
  </si>
  <si>
    <t>-905717193</t>
  </si>
  <si>
    <t>206</t>
  </si>
  <si>
    <t>1518405084</t>
  </si>
  <si>
    <t>207</t>
  </si>
  <si>
    <t>-916632290</t>
  </si>
  <si>
    <t>208</t>
  </si>
  <si>
    <t>1462378965</t>
  </si>
  <si>
    <t>209</t>
  </si>
  <si>
    <t>441636048</t>
  </si>
  <si>
    <t>210</t>
  </si>
  <si>
    <t>776420010.S</t>
  </si>
  <si>
    <t>Lepenie podlahových soklíkov z PVC</t>
  </si>
  <si>
    <t>1505515359</t>
  </si>
  <si>
    <t>3,93*2+8,63"schodisko"</t>
  </si>
  <si>
    <t>0,9*8+1,6*8+2,2*2+1,6*2"WC, upratovačka"</t>
  </si>
  <si>
    <t>211</t>
  </si>
  <si>
    <t>284110002100.S</t>
  </si>
  <si>
    <t>Podlaha PVC homogénna, hrúbka do 2,5 mm</t>
  </si>
  <si>
    <t>-582291877</t>
  </si>
  <si>
    <t>212</t>
  </si>
  <si>
    <t>2140530048</t>
  </si>
  <si>
    <t>213</t>
  </si>
  <si>
    <t>926070403</t>
  </si>
  <si>
    <t>214</t>
  </si>
  <si>
    <t>Príprava podkladu pred kladením povlakovýck podláh, podľa tech.listu dodávateľa podlahoviny</t>
  </si>
  <si>
    <t>1518571169</t>
  </si>
  <si>
    <t>215</t>
  </si>
  <si>
    <t>-568464330</t>
  </si>
  <si>
    <t>216</t>
  </si>
  <si>
    <t>690692267</t>
  </si>
  <si>
    <t>217</t>
  </si>
  <si>
    <t>701788063</t>
  </si>
  <si>
    <t>218</t>
  </si>
  <si>
    <t>998781101.S</t>
  </si>
  <si>
    <t>Presun hmôt pre obklady keramické v objektoch výšky do 6 m</t>
  </si>
  <si>
    <t>-235518219</t>
  </si>
  <si>
    <t>783</t>
  </si>
  <si>
    <t>Nátery</t>
  </si>
  <si>
    <t>219</t>
  </si>
  <si>
    <t>783782431.S</t>
  </si>
  <si>
    <t>Nátery tesárskych konštrukcií zabudovaných, preventívna impregnácia proti drevokaznému hmyzu a hubám, aplikovaná striekaním</t>
  </si>
  <si>
    <t>-1989056414</t>
  </si>
  <si>
    <t>136,09*2"plné debnenie stropu"</t>
  </si>
  <si>
    <t>(0,16*2+0,2*2)*(5*15+5*12+4+2+1+2+2)"drevené trámy stropu"</t>
  </si>
  <si>
    <t>6,5*(0,13+0,12*2)*20"existujúce krokvy"</t>
  </si>
  <si>
    <t>16*0,64*2+2,7*0,64*10+3,35*(0,17*2+0,16*2)*10+3,2*(0,16*2+0,15*4)*10+(0,15*2+0,17*2)*5+0,6*1,2*16+0,45*16*2</t>
  </si>
  <si>
    <t>"existujúce ostatné prvky krovu, väznice, stĺpy, vzpery, pásiky"</t>
  </si>
  <si>
    <t>220</t>
  </si>
  <si>
    <t>1341540413</t>
  </si>
  <si>
    <t>139,9"strop 1.np"</t>
  </si>
  <si>
    <t>116,293"strop podkrovie"</t>
  </si>
  <si>
    <t>459,224"steny"</t>
  </si>
  <si>
    <t>221</t>
  </si>
  <si>
    <t>235974388</t>
  </si>
  <si>
    <t>222</t>
  </si>
  <si>
    <t>-1652771830</t>
  </si>
  <si>
    <t>223</t>
  </si>
  <si>
    <t>-626737534</t>
  </si>
  <si>
    <t>224</t>
  </si>
  <si>
    <t>-255620290</t>
  </si>
  <si>
    <t>225</t>
  </si>
  <si>
    <t>-1655337706</t>
  </si>
  <si>
    <t>226</t>
  </si>
  <si>
    <t>531937912</t>
  </si>
  <si>
    <t>Bleskozvod</t>
  </si>
  <si>
    <t>P</t>
  </si>
  <si>
    <t>Typ položky</t>
  </si>
  <si>
    <t>Kód položky</t>
  </si>
  <si>
    <t>J. cena indexovaná bez DPH</t>
  </si>
  <si>
    <t>Celková cena bez DPH</t>
  </si>
  <si>
    <t>01</t>
  </si>
  <si>
    <t xml:space="preserve">Bleskozvod a uzemnenie   </t>
  </si>
  <si>
    <t>210220800</t>
  </si>
  <si>
    <t xml:space="preserve">Uzemňovacie vedenie na povrchu  AlMgSi  drôt zvodový O 8-10   </t>
  </si>
  <si>
    <t>354410064200</t>
  </si>
  <si>
    <t xml:space="preserve">Drôt bleskozvodový zliatina AlMgSi, d 8 mm, Al   </t>
  </si>
  <si>
    <t>210220803</t>
  </si>
  <si>
    <t xml:space="preserve">Skrytý zvod pri zatepľovacom systéme AlMgSi drôt zvodový O 8   </t>
  </si>
  <si>
    <t>345710009300</t>
  </si>
  <si>
    <t xml:space="preserve">Rúrka ohybná vlnitá pancierová PVC-U, FXP DN 32   </t>
  </si>
  <si>
    <t>345710038300</t>
  </si>
  <si>
    <t xml:space="preserve">Príchytka pre rúrku z PVC S32   </t>
  </si>
  <si>
    <t xml:space="preserve">Drôt bleskozvodový zliatina AlMgSi, d 8 mm, Al, ekvivalentne v PVC   </t>
  </si>
  <si>
    <t>210220201.S</t>
  </si>
  <si>
    <t>Zachytávacia tyč FeZn 1,5 m s vrutom JD10, JD15, JD20</t>
  </si>
  <si>
    <t>354410022400.S</t>
  </si>
  <si>
    <t>Tyč zachytávacia FeZn  označenie JD 1,5</t>
  </si>
  <si>
    <t>210220309</t>
  </si>
  <si>
    <t xml:space="preserve">Svorka k zachytavacej tyči FeZn SJ 02m OB a SR 03 OB   </t>
  </si>
  <si>
    <t>354410068700</t>
  </si>
  <si>
    <t xml:space="preserve">Držiak FeZn k zachytávacej tyči k OB ocelový žiarovo zinkovaný označenie SJ 02m OB D=25 mm   </t>
  </si>
  <si>
    <t>210220104.S</t>
  </si>
  <si>
    <t>Uchatka pre šikmú strechu</t>
  </si>
  <si>
    <t>210220050</t>
  </si>
  <si>
    <t xml:space="preserve">Označenie zvodov číselnými štítkami   </t>
  </si>
  <si>
    <t>354410064600</t>
  </si>
  <si>
    <t xml:space="preserve">Štítok orientačný nerezový zemniaci na zvody   </t>
  </si>
  <si>
    <t>210220247</t>
  </si>
  <si>
    <t xml:space="preserve">Svorka FeZn skúšobná SZ   </t>
  </si>
  <si>
    <t>354410004300.S</t>
  </si>
  <si>
    <t xml:space="preserve">Svorka FeZn skúšobná označenie SZ   </t>
  </si>
  <si>
    <t>210220020.S</t>
  </si>
  <si>
    <t>Uzemňovacie vedenie v zemi FeZn do 120 mm2 vrátane izolácie spojov</t>
  </si>
  <si>
    <t>354410058800.S</t>
  </si>
  <si>
    <t>Pásovina uzemňovacia FeZn 30x4 mm</t>
  </si>
  <si>
    <t>210220253</t>
  </si>
  <si>
    <t>Uzemňovacia tyč 1,5 m</t>
  </si>
  <si>
    <t>354410000900.S</t>
  </si>
  <si>
    <t xml:space="preserve">Svorka FeZn uzemňovacia označenie SR 03 A   </t>
  </si>
  <si>
    <t>210220240</t>
  </si>
  <si>
    <t xml:space="preserve">Svorka FeZn k uzemňovacej tyči  SJ   </t>
  </si>
  <si>
    <t>354410001500.S</t>
  </si>
  <si>
    <t xml:space="preserve">Svorka FeZn k uzemňovacej tyči označenie SJ 01   </t>
  </si>
  <si>
    <t>210010372</t>
  </si>
  <si>
    <t xml:space="preserve">Elektromontážna krabica s viečkom do zateplenia pre skúšobnú svorku   </t>
  </si>
  <si>
    <t>345410007900</t>
  </si>
  <si>
    <t xml:space="preserve">Krabica do zateplenia z PC-ABS otváracím viečkom KUZ-VO KB, hĺbka 85-140 mm, KOPOS   </t>
  </si>
  <si>
    <t>210220243</t>
  </si>
  <si>
    <t xml:space="preserve">Svorka FeZn spojovacia SS   </t>
  </si>
  <si>
    <t>354410003400.S</t>
  </si>
  <si>
    <t xml:space="preserve">Svorka FeZn spojovacia označenie SS 2 skrutky s príložkou   </t>
  </si>
  <si>
    <t>210220245</t>
  </si>
  <si>
    <t xml:space="preserve">Svorka FeZn pripojovacia SP   </t>
  </si>
  <si>
    <t>354410004000.S</t>
  </si>
  <si>
    <t xml:space="preserve">Svorka FeZn pripájaca označenie SP 1   </t>
  </si>
  <si>
    <t>210220252</t>
  </si>
  <si>
    <t xml:space="preserve">Svorka FeZn odbočovacia spojovacia SR01-02   </t>
  </si>
  <si>
    <t>354410000400.S</t>
  </si>
  <si>
    <t xml:space="preserve">Svorka FeZn odbočovacia spojovacia označenie SR 01   </t>
  </si>
  <si>
    <t>210220031</t>
  </si>
  <si>
    <t xml:space="preserve">Ekvipotenciálna svorkovnica EPS 2 v krabici KO 125 E   </t>
  </si>
  <si>
    <t>345610005100</t>
  </si>
  <si>
    <t xml:space="preserve">Svorkovnica ekvipotencionálna z PP biela EPS 2 XX, šxvxh 126x50x60 mm, KOPOS   </t>
  </si>
  <si>
    <t>PO</t>
  </si>
  <si>
    <t xml:space="preserve">Protikorózna ochrana spojov   </t>
  </si>
  <si>
    <t>kpl</t>
  </si>
  <si>
    <t>02</t>
  </si>
  <si>
    <t xml:space="preserve">Ostatné   </t>
  </si>
  <si>
    <t>460200285.S</t>
  </si>
  <si>
    <t xml:space="preserve">Hĺbenie káblovej ryhy ručne 50 cm širokej a 100 cm hlbokej, v zemine triedy 5   </t>
  </si>
  <si>
    <t>460560285.S</t>
  </si>
  <si>
    <t xml:space="preserve">Ručný zásyp nezap. káblovej ryhy bez zhutn. zeminy, 50 cm širokej, 100 cm hlbokej v zemine tr. 5   </t>
  </si>
  <si>
    <t>OPaOS</t>
  </si>
  <si>
    <t xml:space="preserve">Prvá OPaOS   </t>
  </si>
  <si>
    <t>PPV</t>
  </si>
  <si>
    <t xml:space="preserve">Podiel pridružených výkonov   </t>
  </si>
  <si>
    <t>PM</t>
  </si>
  <si>
    <t xml:space="preserve">Podružný materiál   </t>
  </si>
  <si>
    <t xml:space="preserve">Projekt skutočného vyhotovenia - porealizačné zameranie   </t>
  </si>
  <si>
    <t xml:space="preserve">Demontážne práce   </t>
  </si>
  <si>
    <t>hod</t>
  </si>
  <si>
    <t xml:space="preserve">Celkom   </t>
  </si>
  <si>
    <t xml:space="preserve">Objekt: </t>
  </si>
  <si>
    <t>Vykurovanie</t>
  </si>
  <si>
    <t>J. cena indexovaná</t>
  </si>
  <si>
    <t>972046003.S</t>
  </si>
  <si>
    <t>Jadrové vrty diamantovými korunkami do D 40 mm do stropov - betónových, dlažieb -0,00003t</t>
  </si>
  <si>
    <t>cm</t>
  </si>
  <si>
    <t>Odvoz sutiny a vybúraných hmôt na skládku za každý ďalší 1 km - 15 km</t>
  </si>
  <si>
    <t>979089012.S</t>
  </si>
  <si>
    <t>Poplatok za skládku - betón, tehly, dlaždice (17 01) ostatné</t>
  </si>
  <si>
    <t>732</t>
  </si>
  <si>
    <t>Ústredné kúrenie - strojovne</t>
  </si>
  <si>
    <t>732230100.S</t>
  </si>
  <si>
    <t>Montáž akumulačnej nádoby DUO 390/130, resp. ekvivalent nerezovej s integrovaným výmenníkom s izoláciou objem do 400 l</t>
  </si>
  <si>
    <t>484420002500.S</t>
  </si>
  <si>
    <t>Akumulačná nádoba oceľová pre uzatvorené vykurovacie systémy s vnoreným výmenníkom TUV 390/130 a makkou izoláciou hr. 100 mm, objem 300 l</t>
  </si>
  <si>
    <t>01235</t>
  </si>
  <si>
    <t>Montáž tepelného čerpadla</t>
  </si>
  <si>
    <t>01236</t>
  </si>
  <si>
    <t>Tepelné čerpadlo Hoval Ultra Source B- 30 kW vonkajšia + vnútorná jednotka</t>
  </si>
  <si>
    <t>484630006710</t>
  </si>
  <si>
    <t>Nádoba expanzná s membránou typ NG50 l, , pripojenie R1, 6 bar, Reflex</t>
  </si>
  <si>
    <t>732429112.S</t>
  </si>
  <si>
    <t>Montáž čerpadla (do potrubia) obehového špirálového DN 32</t>
  </si>
  <si>
    <t>426110052300</t>
  </si>
  <si>
    <t>Čerpadlo obehové MAGNA3 32-80 F 180, PN 10, GRUNDFOS</t>
  </si>
  <si>
    <t>426110052300.1</t>
  </si>
  <si>
    <t>Čerpadlo obehové Grundfos Alpha 2</t>
  </si>
  <si>
    <t>732429113.S</t>
  </si>
  <si>
    <t>Magnetická úpravňa vody + montáž</t>
  </si>
  <si>
    <t>732890801.S</t>
  </si>
  <si>
    <t>Vnútrostaveniskové premiestnenie vybúraných hmôt strojovní vodorovne 100 m z objektov výšky do 6 m</t>
  </si>
  <si>
    <t>733</t>
  </si>
  <si>
    <t>Ústredné kúrenie - rozvodné potrubie</t>
  </si>
  <si>
    <t>733120819.S</t>
  </si>
  <si>
    <t>Demontáž potrubia z oceľových rúrok hladkých do D 35,  -0,00473t</t>
  </si>
  <si>
    <t>733125006.S</t>
  </si>
  <si>
    <t>Potrubie z uhlíkovej ocele spájané lisovaním 18x1,2, resp. oceľové poturbie zvárané</t>
  </si>
  <si>
    <t>733125012.S</t>
  </si>
  <si>
    <t>Potrubie z uhlíkovej ocele spájané lisovaním 28x1,5, resp. oceľové potrubie zvárané</t>
  </si>
  <si>
    <t>733125015.S</t>
  </si>
  <si>
    <t>Potrubie z uhlíkovej ocele spájané lisovaním 35x1,5, resp. oceľové potrubie zvárané</t>
  </si>
  <si>
    <t>734</t>
  </si>
  <si>
    <t>Ústredné kúrenie - armatúry</t>
  </si>
  <si>
    <t>734200821.S</t>
  </si>
  <si>
    <t>Demontáž armatúry závitovej s dvomi závitmi do G 1/2 -0,00045t</t>
  </si>
  <si>
    <t>734209112.S</t>
  </si>
  <si>
    <t>Montáž závitovej armatúry s 2 závitmi do G 1/2</t>
  </si>
  <si>
    <t>551210026500.S</t>
  </si>
  <si>
    <t>Ventil radiátorový priamy V 4232 1/2" s nastaviteľnou reguláciou, k armaturám pre ústredné vykurovanie</t>
  </si>
  <si>
    <t>551210027200.S</t>
  </si>
  <si>
    <t>Ventil radiátorový priamy V 4262 1/2" s nastaviteľnou reguláciou, k armaturám pre ústredné vykurovanie</t>
  </si>
  <si>
    <t>734223208.S</t>
  </si>
  <si>
    <t>Montáž termostatickej hlavice kvapalinovej jednoduchej</t>
  </si>
  <si>
    <t>551280001400.S</t>
  </si>
  <si>
    <t>Termostatická hlavica kvapalinová so vstavaným snímačom</t>
  </si>
  <si>
    <t>734209116.S</t>
  </si>
  <si>
    <t>Montáž závitovej armatúry s 2 závitmi G 5/4</t>
  </si>
  <si>
    <t>551240002000.S</t>
  </si>
  <si>
    <t>422820012900.S</t>
  </si>
  <si>
    <t>Závitová spätná klapka 5/4</t>
  </si>
  <si>
    <t>5512400022001.S</t>
  </si>
  <si>
    <t>Filter  odkalovací   5/4</t>
  </si>
  <si>
    <t>551240001800.S</t>
  </si>
  <si>
    <t>Guľový kohút DN 20 obojstranne závitový na horúcu vodu, PN 40, vnútorný závit, oceľový</t>
  </si>
  <si>
    <t>422820012900.S1</t>
  </si>
  <si>
    <t>Závitová spätná klapka DN20</t>
  </si>
  <si>
    <t>5512400022001.S1</t>
  </si>
  <si>
    <t>Filter    5/4</t>
  </si>
  <si>
    <t>012535</t>
  </si>
  <si>
    <t>Mechanický termostatický ventil DN20</t>
  </si>
  <si>
    <t>012536</t>
  </si>
  <si>
    <t>Guľový kohút DN15</t>
  </si>
  <si>
    <t>012537</t>
  </si>
  <si>
    <t>Spätná klapka DN15</t>
  </si>
  <si>
    <t>012538</t>
  </si>
  <si>
    <t>Poistný ventil</t>
  </si>
  <si>
    <t>012539</t>
  </si>
  <si>
    <t>Filter DN15</t>
  </si>
  <si>
    <t>735</t>
  </si>
  <si>
    <t>Ústredné kúrenie - vykurovacie telesá</t>
  </si>
  <si>
    <t>735154240.S</t>
  </si>
  <si>
    <t>Montáž vykurovacieho telesa panelového trojradového výšky 600 mm/ dĺžky 400-600 mm</t>
  </si>
  <si>
    <t>484530048216.S</t>
  </si>
  <si>
    <t>Teleso vykurovacie doskové trojradové oceľové, vxlxhĺ 600x600x155 mm s bočným pripojením</t>
  </si>
  <si>
    <t>735154241.S</t>
  </si>
  <si>
    <t>Montáž vykurovacieho telesa panelového trojradového výšky 600 mm/ dĺžky 700-900 mm</t>
  </si>
  <si>
    <t>484530048222.S</t>
  </si>
  <si>
    <t>Teleso vykurovacie doskové trojradové oceľové, vxlxhĺ 600x800x155 mm s bočným pripojením</t>
  </si>
  <si>
    <t>735154243.S</t>
  </si>
  <si>
    <t>Montáž vykurovacieho telesa panelového trojradového výšky 600 mm/ dĺžky 1400-1800 mm</t>
  </si>
  <si>
    <t>484530039000.S</t>
  </si>
  <si>
    <t>Teleso vykurovacie doskové trojradové oceľové, vxlxhĺ 600x1800x155 mm, pripojenie pravé spodné</t>
  </si>
  <si>
    <t>735494811.S</t>
  </si>
  <si>
    <t>Vypúšťanie vody z vykurovacích sústav o v. pl. vykurovacích telies</t>
  </si>
  <si>
    <t>735890804.S</t>
  </si>
  <si>
    <t>Vnútrostaveniskové premiestnenie vybúraných hmôt vykurovacích telies do 12m</t>
  </si>
  <si>
    <t>998735104.S</t>
  </si>
  <si>
    <t>Presun hmôt pre vykurovacie telesá v objektoch výšky do 12 m</t>
  </si>
  <si>
    <t>230120048.S</t>
  </si>
  <si>
    <t>Čistenie potrubia prefúkavaním alebo preplachovaním do DN 32</t>
  </si>
  <si>
    <t>001000031.S</t>
  </si>
  <si>
    <t>Inžinierska činnosť - skúška vodotesnosti, tlaková skúška</t>
  </si>
  <si>
    <t>SPOLU</t>
  </si>
  <si>
    <t>Celková cena</t>
  </si>
  <si>
    <t>973046121.S</t>
  </si>
  <si>
    <t>Vysekanie v murive betónovom kapsy pre klátiky a krabice, veľ. do 50x50x50 mm,  -0,00025t</t>
  </si>
  <si>
    <t>974031121.S</t>
  </si>
  <si>
    <t>Vysekanie rýh v akomkoľvek murive tehlovom na akúkoľvek maltu do hĺbky 30 mm a š. do 30 mm,  -0,00200 t</t>
  </si>
  <si>
    <t>Práce a dodávky M</t>
  </si>
  <si>
    <t>21-M</t>
  </si>
  <si>
    <t>Elektromontáže</t>
  </si>
  <si>
    <t>210110041.S</t>
  </si>
  <si>
    <t>Spínač polozapustený a zapustený vrátane zapojenia jednopólový - radenie 1</t>
  </si>
  <si>
    <t>M-nosný materiál</t>
  </si>
  <si>
    <t>345340004500.S</t>
  </si>
  <si>
    <t>Prístroj spínača, radenie 1,1So</t>
  </si>
  <si>
    <t>345350001500.S</t>
  </si>
  <si>
    <t>Kryt spínača</t>
  </si>
  <si>
    <t>345350002300.S</t>
  </si>
  <si>
    <t>Rámček 1-násobný</t>
  </si>
  <si>
    <t>210110045.S</t>
  </si>
  <si>
    <t>Spínač polozapustený a zapustený vrátane zapojenia stried.prep.- radenie 6</t>
  </si>
  <si>
    <t>345330003510.S1</t>
  </si>
  <si>
    <t>Prepínač striedavý polozapustený a zapustený, radenie č.6 dvojitý</t>
  </si>
  <si>
    <t>345330003510.S</t>
  </si>
  <si>
    <t>Prepínač striedavý polozapustený a zapustený, radenie č.6</t>
  </si>
  <si>
    <t>345350004320.S</t>
  </si>
  <si>
    <t>Rámik jednoduchý pre spínače a zásuvky</t>
  </si>
  <si>
    <t>210111004.S</t>
  </si>
  <si>
    <t>Zásuvka vstavaná 230 V / 16A vrátane zapojenia, vyhotovenie 3P</t>
  </si>
  <si>
    <t>345520000450.S</t>
  </si>
  <si>
    <t>Zásuvka dvojnásobná polozapustená, radenie 2x(2P+PE), komplet</t>
  </si>
  <si>
    <t>345520000430.S</t>
  </si>
  <si>
    <t>Zásuvka jednonásobná polozapustená, radenie 2P+PE, komplet</t>
  </si>
  <si>
    <t>348150000100.S</t>
  </si>
  <si>
    <t>Svietidlo núdzové žiarivkové 100 lm, 6,4 V bat.</t>
  </si>
  <si>
    <t>210201915.S</t>
  </si>
  <si>
    <t>Montáž svietidla interiérového na strop do 1,5 kg</t>
  </si>
  <si>
    <t>348420000200.S</t>
  </si>
  <si>
    <t>Svietidlo 34W, IP=40, D=280 mm, celoplastové</t>
  </si>
  <si>
    <t>348130002400.S</t>
  </si>
  <si>
    <t>LED panel 600x600 mm, 25W</t>
  </si>
  <si>
    <t>348120002300.S1</t>
  </si>
  <si>
    <t>LED svietidlo kruhové, 34 W , IP40 so senzorom</t>
  </si>
  <si>
    <t>348120002300.S</t>
  </si>
  <si>
    <t xml:space="preserve">LED svietidlo, 41 W </t>
  </si>
  <si>
    <t>348120002300.S2</t>
  </si>
  <si>
    <t xml:space="preserve">LED svietidlo, 12 W </t>
  </si>
  <si>
    <t>210411066.S</t>
  </si>
  <si>
    <t>Montáž PIR detektora</t>
  </si>
  <si>
    <t>404610002000.S</t>
  </si>
  <si>
    <t>Detektor pohybu PIR s vysokou odolnosťou voči falošným poplachom</t>
  </si>
  <si>
    <t>210881075.S</t>
  </si>
  <si>
    <t>Kábel bezhalogénový, medený uložený pevne N2XH 0,6/1,0 kV  3x1,5</t>
  </si>
  <si>
    <t>341610014300.S</t>
  </si>
  <si>
    <t>Kábel medený bezhalogenový N2XH-J 3x1,5 mm2 RE</t>
  </si>
  <si>
    <t>341610013700.S</t>
  </si>
  <si>
    <t>Kábel medený bezhalogenový N2XH-O 3x1,5 mm2 RE</t>
  </si>
  <si>
    <t>210881076.S</t>
  </si>
  <si>
    <t>Kábel bezhalogénový, medený uložený pevne N2XH 0,6/1,0 kV  3x2,5</t>
  </si>
  <si>
    <t>341610014400.S</t>
  </si>
  <si>
    <t>Kábel medený bezhalogenový N2XH-J 3x2,5 mm2 RE</t>
  </si>
  <si>
    <t>341610017200.S</t>
  </si>
  <si>
    <t>Kábel medený bezhalogenový N2XH-J 5x10 mm2 RE</t>
  </si>
  <si>
    <t xml:space="preserve">R1  </t>
  </si>
  <si>
    <t>210190003</t>
  </si>
  <si>
    <t xml:space="preserve">Montáž oceľoplechovej rozvodnice do váhy 100 kg   </t>
  </si>
  <si>
    <t>210100001</t>
  </si>
  <si>
    <t xml:space="preserve">Ukončenie vodičov v rozvádzač. vrátane zapojenia a vodičovej koncovky do 2,5 mm2   </t>
  </si>
  <si>
    <t>210100004</t>
  </si>
  <si>
    <t xml:space="preserve">Ukončenie vodičov v rozvádzač. vrátane zapojenia a vodičovej koncovky do 25 mm2   </t>
  </si>
  <si>
    <t>Legrand EvoLine nástenný dátový rozvádzač 9U, 600 × 450 mm, 15 kg, sklenené dvere</t>
  </si>
  <si>
    <t>220511002.S</t>
  </si>
  <si>
    <t>Montáž zásuvky 2xRJ45 pod omietku</t>
  </si>
  <si>
    <t>383150002300.S</t>
  </si>
  <si>
    <t>Zásuvkový modul 2xRJ45/s, Cat.6</t>
  </si>
  <si>
    <t>341230000800.S</t>
  </si>
  <si>
    <t>Kábel medený dátový UTP 4x2x0,5 mm2 Cat6 LSOH</t>
  </si>
  <si>
    <t>AP.2</t>
  </si>
  <si>
    <t>Skúšky a revízie</t>
  </si>
  <si>
    <t>Osvetlenie a elektroinštalácia</t>
  </si>
  <si>
    <t xml:space="preserve">Stavba: </t>
  </si>
  <si>
    <t>Zdravotechnika</t>
  </si>
  <si>
    <t>P.č.</t>
  </si>
  <si>
    <t>713482111.S</t>
  </si>
  <si>
    <t>Montáž trubíc z PE, hr.do 10 mm,vnút.priemer do 38 mm</t>
  </si>
  <si>
    <t>283310001400.S</t>
  </si>
  <si>
    <t>Izolačná PE trubica dxhr. 25x9 mm, nadrezaná, na izolovanie rozvodov vody, kúrenia, zdravotechniky</t>
  </si>
  <si>
    <t>283310001100.S</t>
  </si>
  <si>
    <t>Izolačná PE trubica dxhr. 18x9 mm, nadrezaná, na izolovanie rozvodov vody, kúrenia, zdravotechniky</t>
  </si>
  <si>
    <t>721</t>
  </si>
  <si>
    <t>Zdravotechnika - vnútorná kanalizácia</t>
  </si>
  <si>
    <t>721140802.S</t>
  </si>
  <si>
    <t>Demontáž potrubia z liatinových rúr odpadového alebo dažďového do DN 100,  -0,01492t</t>
  </si>
  <si>
    <t>721172109.S</t>
  </si>
  <si>
    <t>Potrubie z PVC - U odpadové zvislé hrdlové Dxt 110x2,2 mm</t>
  </si>
  <si>
    <t>721172112.S</t>
  </si>
  <si>
    <t>Potrubie z PVC - U odpadové zvislé hrdlové Dxt 160x3,9 mm</t>
  </si>
  <si>
    <t>721173204.S</t>
  </si>
  <si>
    <t>Potrubie z PVC - U odpadné pripájacie D 40 mm</t>
  </si>
  <si>
    <t>721173205.S</t>
  </si>
  <si>
    <t>Potrubie z PVC - U odpadné pripájacie D 50 mm</t>
  </si>
  <si>
    <t>721290111.S</t>
  </si>
  <si>
    <t>Ostatné - skúška tesnosti kanalizácie v objektoch vodou do DN 125</t>
  </si>
  <si>
    <t>998721104.S</t>
  </si>
  <si>
    <t>Presun hmôt pre vnútornú kanalizáciu v objektoch výšky nad 24 do 36 m</t>
  </si>
  <si>
    <t>722</t>
  </si>
  <si>
    <t>Zdravotechnika - vnútorný vodovod</t>
  </si>
  <si>
    <t>722130802.S</t>
  </si>
  <si>
    <t>Demontáž potrubia z oceľových rúrok závitových nad DN 25 do DN 40,  -0,00497t</t>
  </si>
  <si>
    <t>722172327.S</t>
  </si>
  <si>
    <t>Montáž vodovodného PP-R potrubia polyfúznym zváraním PN 16 D 16 mm</t>
  </si>
  <si>
    <t>286140019600.S</t>
  </si>
  <si>
    <t>Rúra PP-R D 16x2,2 mm dĺ. 4 m PN 16, systém pre rozvod pitnej, studenej a teplej vody</t>
  </si>
  <si>
    <t>722172330.S</t>
  </si>
  <si>
    <t>Montáž vodovodného PP-R potrubia polyfúznym zváraním PN 16 D 20 mm</t>
  </si>
  <si>
    <t>286140019700.S</t>
  </si>
  <si>
    <t>Rúra PP-R D 20x2,8 mm dĺ. 4 m PN 16, systém pre rozvod pitnej, studenej a teplej vody</t>
  </si>
  <si>
    <t>722172333.S</t>
  </si>
  <si>
    <t>Montáž vodovodného PP-R potrubia polyfúznym zváraním PN 16 D 25 mm</t>
  </si>
  <si>
    <t>286140019800.S</t>
  </si>
  <si>
    <t>Rúra PP-R D 25x3,5 mm dĺ. 4 m PN 16, systém pre rozvod pitnej, studenej a teplej vody</t>
  </si>
  <si>
    <t>722290215.S</t>
  </si>
  <si>
    <t>Tlaková skúška vodovodného potrubia hrdlového alebo prírubového do DN 100</t>
  </si>
  <si>
    <t>722290234.S</t>
  </si>
  <si>
    <t>Prepláchnutie a dezinfekcia vodovodného potrubia do DN 80</t>
  </si>
  <si>
    <t>554330000200.S</t>
  </si>
  <si>
    <t>Záchodové sedadlo plastové s poklopom s automatickým pozvoľným sklápaním</t>
  </si>
  <si>
    <t>642340001230.S</t>
  </si>
  <si>
    <t>Misa záchodová keramická kombinovaná so šikmým odpadom</t>
  </si>
  <si>
    <t>725129201.S</t>
  </si>
  <si>
    <t>Montáž pisoáru keramického bez splachovacej nádrže</t>
  </si>
  <si>
    <t>642510000100.S</t>
  </si>
  <si>
    <t>Pisoár keramický</t>
  </si>
  <si>
    <t>725219401.S</t>
  </si>
  <si>
    <t>Montáž umývadla keramického na skrutky do muriva, bez výtokovej armatúry</t>
  </si>
  <si>
    <t>642110000200</t>
  </si>
  <si>
    <t>Umývadlo keramické CUBITO, rozmer 50x350x170 mm, biela, JIKA</t>
  </si>
  <si>
    <t>725291114.S</t>
  </si>
  <si>
    <t>Montáž doplnkov zariadení kúpeľní a záchodov, madlá</t>
  </si>
  <si>
    <t>552380012400.S</t>
  </si>
  <si>
    <t>Madlo nerezové univerzálne pevné</t>
  </si>
  <si>
    <t>725333360.S</t>
  </si>
  <si>
    <t>Montáž výlevky keramickej voľne stojacej bez výtokovej armatúry</t>
  </si>
  <si>
    <t>642710000100.S</t>
  </si>
  <si>
    <t>Výlevka stojatá keramická s plastovou mrežou</t>
  </si>
  <si>
    <t>725819401.S</t>
  </si>
  <si>
    <t>Montáž ventilu rohového s pripojovacou rúrkou G 1/2</t>
  </si>
  <si>
    <t>551110020000.S</t>
  </si>
  <si>
    <t>Guľový ventil rohový, 1/2" - 1/2", s filtrom, chrómovaná mosadz</t>
  </si>
  <si>
    <t>725829201.S</t>
  </si>
  <si>
    <t>Montáž batérie umývadlovej a drezovej nástennej pákovej alebo klasickej s mechanickým ovládaním</t>
  </si>
  <si>
    <t>551450003800.S</t>
  </si>
  <si>
    <t>Batéria umývadlová stojanková páková</t>
  </si>
  <si>
    <t>725829801.S</t>
  </si>
  <si>
    <t>Montáž batérie výlevkovej nástennej pákovej alebo klasickej s mechanickým ovládaním</t>
  </si>
  <si>
    <t>551450003500.S</t>
  </si>
  <si>
    <t>Batéria umývadlová nástenná páková</t>
  </si>
  <si>
    <t>725869301.S</t>
  </si>
  <si>
    <t>Montáž zápachovej uzávierky pre zariaďovacie predmety, umývadlovej do D 40 mm</t>
  </si>
  <si>
    <t>551620006400.S</t>
  </si>
  <si>
    <t>Zápachová uzávierka - sifón pre umývadlá DN 40</t>
  </si>
  <si>
    <t>725869350.S</t>
  </si>
  <si>
    <t>Montáž zápachovej uzávierky pre zariaďovacie predmety, výlevkovej do D 40 mm</t>
  </si>
  <si>
    <t>551620014000.S</t>
  </si>
  <si>
    <t>Zápachová uzávierka kolenová d 40/40 mm, pre výlevku</t>
  </si>
  <si>
    <t>998725104.S</t>
  </si>
  <si>
    <t>Presun hmôt pre zariaďovacie predmety v objektoch výšky nad 24 do 36 m</t>
  </si>
  <si>
    <t xml:space="preserve">Rekapitulácia rozpočtu </t>
  </si>
  <si>
    <t>Vypracoval:</t>
  </si>
  <si>
    <t>Ing. Peter Rákoš</t>
  </si>
  <si>
    <t>Dátum</t>
  </si>
  <si>
    <t>Cena Eur bez DPH</t>
  </si>
  <si>
    <t>Cena Eur s DPH</t>
  </si>
  <si>
    <t>Architektonicko-stavebná časť</t>
  </si>
  <si>
    <t>Neoprávnené náklady 2NP</t>
  </si>
  <si>
    <t>97,34*1,02 'Prepočítané koeficientom množstva</t>
  </si>
  <si>
    <t>97,34*1,03 'Prepočítané koeficientom množstva</t>
  </si>
  <si>
    <t>32*1,01 'Prepočítané koeficientom množstva</t>
  </si>
  <si>
    <t>68*1,01 'Prepočítané koeficientom množstva</t>
  </si>
  <si>
    <t>0,9+14,6+19,4"2.02, 1.03, 1.04"</t>
  </si>
  <si>
    <t>34,9*1,01 'Prepočítané koeficientom množstva</t>
  </si>
  <si>
    <t>4+4</t>
  </si>
  <si>
    <t>8*1,01 'Prepočítané koeficientom množstva</t>
  </si>
  <si>
    <t>13+23"1.03, 1.04, 2.02"</t>
  </si>
  <si>
    <t>36*1,02 'Prepočítané koeficientom množstva</t>
  </si>
  <si>
    <t>33,8*1,03 'Prepočítané koeficientom množstva</t>
  </si>
  <si>
    <t>20*0,102 'Prepočítané koeficientom množstva</t>
  </si>
  <si>
    <t>16,5*1,03 'Prepočítané koeficientom množstva</t>
  </si>
  <si>
    <t>16,49*0,102 'Prepočítané koeficientom množstva</t>
  </si>
  <si>
    <t>7,53*1,03 'Prepočítané koeficientom množstva</t>
  </si>
  <si>
    <t>Architektonicko - stavebná časť</t>
  </si>
  <si>
    <t>Elektroinštalácia</t>
  </si>
  <si>
    <t>Cena spolu s DPH</t>
  </si>
  <si>
    <t>735154140.S</t>
  </si>
  <si>
    <t>Montáž vykurovacieho telesa panelového dvojradového výšky 600 mm/ dĺžky 400-600 mm</t>
  </si>
  <si>
    <t>Teleso vykurovacie doskové dvojradové oceľové, vxlxhĺ 600x600x100 mm s bočným pripojením</t>
  </si>
  <si>
    <t>484530065700.S</t>
  </si>
  <si>
    <t>Guľový kohút DN 32 obojstranne závitový PN 16, vnútorný závit, oceľový</t>
  </si>
  <si>
    <t>Názov stavby</t>
  </si>
  <si>
    <t>SPOJENÁ ŠKOLA POLTÁR - MODERNIZÁCIA POĽNOHOSPODÁRSTVA A NÁVRAT K SKLÁRSKYM TRADÍCIÁM</t>
  </si>
  <si>
    <t>JKSO</t>
  </si>
  <si>
    <t>Názov objektu</t>
  </si>
  <si>
    <t>Súhrnný rozpočet</t>
  </si>
  <si>
    <t>EČO</t>
  </si>
  <si>
    <t>Miesto</t>
  </si>
  <si>
    <t>Poltár</t>
  </si>
  <si>
    <t>IČO</t>
  </si>
  <si>
    <t>IČ DPH</t>
  </si>
  <si>
    <t>Banskobystrický samosprávny kraj</t>
  </si>
  <si>
    <t>D&amp;T Solutions, s.r.o.</t>
  </si>
  <si>
    <t xml:space="preserve">   </t>
  </si>
  <si>
    <t>Spracoval</t>
  </si>
  <si>
    <t>Rozpočet číslo</t>
  </si>
  <si>
    <t>Dňa</t>
  </si>
  <si>
    <t>CPV</t>
  </si>
  <si>
    <t>CPA</t>
  </si>
  <si>
    <t xml:space="preserve">                Merné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</si>
  <si>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</si>
  <si>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</si>
  <si>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</si>
  <si>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</si>
  <si>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</si>
  <si>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</si>
  <si>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 Rozpočtové náklady v</t>
  </si>
  <si>
    <t>A</t>
  </si>
  <si>
    <t>Základné rozp. náklady</t>
  </si>
  <si>
    <t>B</t>
  </si>
  <si>
    <t>Doplnkové náklady</t>
  </si>
  <si>
    <t>C</t>
  </si>
  <si>
    <t>Vedľajšie rozpočtové náklady</t>
  </si>
  <si>
    <t>Dodávky</t>
  </si>
  <si>
    <t>Práca nadčas</t>
  </si>
  <si>
    <t xml:space="preserve">GZS   </t>
  </si>
  <si>
    <t>Bez pevnej podl.</t>
  </si>
  <si>
    <t xml:space="preserve">Projektové práce   </t>
  </si>
  <si>
    <t>Kultúrna pamiatka</t>
  </si>
  <si>
    <t xml:space="preserve">Sťažené podmienky   </t>
  </si>
  <si>
    <t xml:space="preserve">Vplyv prostredia   </t>
  </si>
  <si>
    <t>"M"</t>
  </si>
  <si>
    <t xml:space="preserve">Iné VRN   </t>
  </si>
  <si>
    <t>VRN z rozpočtu</t>
  </si>
  <si>
    <t>ZRN (r. 1-6)</t>
  </si>
  <si>
    <t>DN (r. 8-11)</t>
  </si>
  <si>
    <t>VRN (r. 13-18)</t>
  </si>
  <si>
    <t>HZS</t>
  </si>
  <si>
    <t>Kompl. činnosť</t>
  </si>
  <si>
    <t>Ostatné náklady</t>
  </si>
  <si>
    <t>Celkové náklady</t>
  </si>
  <si>
    <t>Súčet 7, 12, 19-22</t>
  </si>
  <si>
    <t>Dátum a podpis</t>
  </si>
  <si>
    <t xml:space="preserve">% </t>
  </si>
  <si>
    <t>Cena s DPH (r. 23-24)</t>
  </si>
  <si>
    <t>E</t>
  </si>
  <si>
    <t>Prípočty a odpočty</t>
  </si>
  <si>
    <t>Dodávky zadávateľa</t>
  </si>
  <si>
    <t>Kĺzavá doložka</t>
  </si>
  <si>
    <t>Zvýhodnenie + -</t>
  </si>
  <si>
    <t>SO 03 Moderné vzdelávanie v poľnohospodárstve a lesníctve - centrum celoživotného vzdelávania</t>
  </si>
  <si>
    <t>713411122.S</t>
  </si>
  <si>
    <t>Montáž izolácie tepelnej potrubia a ohybov pásmi s Al fóliou pripevnenými oceľovým drôtom dvojvrstvá</t>
  </si>
  <si>
    <t>631470001400.S</t>
  </si>
  <si>
    <t>Lamelová rohož z minerálnej vlny hr. 40 mm s hliníkovou fóliou na izoláciu zakrivených plôch a potrubí</t>
  </si>
  <si>
    <t>631470001600.S</t>
  </si>
  <si>
    <t>Lamelová rohož z minerálnej vlny hr. 60 mm s hliníkovou fóliou na izoláciu zakrivených plôch a potrubí</t>
  </si>
  <si>
    <t>DPH 23%</t>
  </si>
  <si>
    <t>DPH 23 %</t>
  </si>
  <si>
    <t xml:space="preserve">367,332"1.np na vnútorné steny" </t>
  </si>
  <si>
    <t>783801811.S</t>
  </si>
  <si>
    <t>Odstránenie starých náterov z omietok oškrabaním s obrúsením stropov</t>
  </si>
  <si>
    <t>783801812.S</t>
  </si>
  <si>
    <t>Odstránenie starých náterov z omietok oškrabaním s obrúsením stien</t>
  </si>
  <si>
    <t>Súčet bez stropov</t>
  </si>
  <si>
    <t>R2</t>
  </si>
  <si>
    <t>Rozvádzač RM2</t>
  </si>
  <si>
    <t>Rozvádzač RM1</t>
  </si>
  <si>
    <t>725119401.S</t>
  </si>
  <si>
    <t>Montáž záchodovej misy keramickej voľne stojacej so šikmým odpadom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</si>
</sst>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%"/>
    <numFmt numFmtId="165" formatCode="dd\.mm\.yyyy"/>
    <numFmt numFmtId="166" formatCode="#,##0.00000"/>
    <numFmt numFmtId="167" formatCode="#,##0.000"/>
    <numFmt numFmtId="168" formatCode="#,##0.000;\-#,##0.000"/>
    <numFmt numFmtId="169" formatCode="#,##0.000_ ;\-#,##0.000\ "/>
    <numFmt numFmtId="170" formatCode="#,##0;#,##0;"/>
    <numFmt numFmtId="171" formatCode="0.00%;\-0.00%"/>
  </numFmts>
  <fonts count="86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color rgb="FFFFFFFF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Arial CE"/>
      <family val="2"/>
    </font>
    <font>
      <b/>
      <sz val="11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sz val="8"/>
      <color rgb="FF000000"/>
      <name val="Tahoma"/>
      <family val="2"/>
    </font>
    <font>
      <sz val="8"/>
      <name val="Arial CYR"/>
      <charset val="238"/>
    </font>
    <font>
      <b/>
      <sz val="11"/>
      <name val="Arial CE"/>
      <family val="2"/>
      <charset val="238"/>
    </font>
    <font>
      <sz val="8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"/>
      <family val="2"/>
      <charset val="238"/>
    </font>
    <font>
      <b/>
      <sz val="14"/>
      <color rgb="FF0070C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8"/>
      <name val="Arial CE"/>
      <family val="2"/>
      <charset val="238"/>
    </font>
    <font>
      <sz val="10"/>
      <color rgb="FF000000"/>
      <name val="Times New Roman"/>
      <family val="1"/>
      <charset val="238"/>
    </font>
    <font>
      <sz val="10"/>
      <name val="MS Sans Serif"/>
      <family val="2"/>
      <charset val="238"/>
    </font>
    <font>
      <b/>
      <sz val="8"/>
      <color rgb="FF000000"/>
      <name val="Tahoma"/>
      <family val="2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i/>
      <sz val="9"/>
      <name val="Arial CE"/>
      <family val="2"/>
      <charset val="238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MS Sans Serif"/>
      <family val="2"/>
      <charset val="1"/>
    </font>
    <font>
      <sz val="8"/>
      <name val="MS Sans Serif"/>
      <charset val="1"/>
    </font>
    <font>
      <sz val="8"/>
      <color rgb="FF0065CE"/>
      <name val="Tahoma"/>
      <family val="2"/>
    </font>
    <font>
      <b/>
      <sz val="8"/>
      <color rgb="FFFF0000"/>
      <name val="Tahoma"/>
      <family val="2"/>
    </font>
    <font>
      <sz val="8"/>
      <color rgb="FF008080"/>
      <name val="Tahoma"/>
      <family val="2"/>
    </font>
    <font>
      <b/>
      <sz val="8"/>
      <color rgb="FF0065CE"/>
      <name val="Tahoma"/>
      <family val="2"/>
      <charset val="238"/>
    </font>
    <font>
      <b/>
      <sz val="14"/>
      <name val="Arial CE"/>
      <family val="2"/>
      <charset val="238"/>
    </font>
    <font>
      <b/>
      <sz val="14"/>
      <color rgb="FF000000"/>
      <name val="Times New Roman"/>
      <family val="1"/>
      <charset val="238"/>
    </font>
    <font>
      <b/>
      <sz val="14"/>
      <name val="MS Sans Serif"/>
      <family val="2"/>
      <charset val="238"/>
    </font>
    <font>
      <sz val="14"/>
      <color rgb="FF000000"/>
      <name val="Times New Roman"/>
      <family val="1"/>
      <charset val="238"/>
    </font>
    <font>
      <sz val="14"/>
      <name val="MS Sans Serif"/>
      <family val="2"/>
      <charset val="238"/>
    </font>
    <font>
      <sz val="8"/>
      <name val="Tahoma"/>
      <family val="2"/>
      <charset val="238"/>
    </font>
    <font>
      <sz val="8"/>
      <color rgb="FF003366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Arial CE"/>
      <family val="2"/>
    </font>
    <font>
      <sz val="8"/>
      <color rgb="FF505050"/>
      <name val="Arial CE"/>
      <family val="2"/>
      <charset val="238"/>
    </font>
    <font>
      <sz val="14"/>
      <name val="Arial CE"/>
      <family val="2"/>
    </font>
    <font>
      <b/>
      <sz val="9"/>
      <name val="Arial CE"/>
      <family val="2"/>
      <charset val="238"/>
    </font>
    <font>
      <b/>
      <sz val="18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7"/>
      <name val="Arial"/>
      <family val="2"/>
      <charset val="238"/>
    </font>
    <font>
      <sz val="7"/>
      <name val="Arial"/>
      <family val="2"/>
      <charset val="238"/>
    </font>
    <font>
      <i/>
      <sz val="9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sz val="8"/>
      <color rgb="FFFF0000"/>
      <name val="Tahoma"/>
      <family val="2"/>
    </font>
    <font>
      <sz val="9"/>
      <color rgb="FFFF0000"/>
      <name val="Arial CE"/>
      <family val="2"/>
    </font>
    <font>
      <sz val="8"/>
      <color rgb="FFFF0000"/>
      <name val="Arial CE"/>
      <family val="2"/>
    </font>
  </fonts>
  <fills count="7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D3D3D3"/>
      </patternFill>
    </fill>
    <fill>
      <patternFill patternType="solid">
        <fgColor indexed="9"/>
      </patternFill>
    </fill>
    <fill>
      <patternFill patternType="solid">
        <fgColor rgb="FFFFFFFF"/>
      </patternFill>
    </fill>
    <fill>
      <patternFill patternType="solid">
        <fgColor theme="4" tint="0.59999389629810485"/>
        <bgColor indexed="64"/>
      </patternFill>
    </fill>
  </fills>
  <borders count="8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8"/>
      </bottom>
      <diagonal/>
    </border>
  </borders>
  <cellStyleXfs count="16">
    <xf numFmtId="0" fontId="0" fillId="0" borderId="0"/>
    <xf numFmtId="0" fontId="1" fillId="0" borderId="0"/>
    <xf numFmtId="0" fontId="29" fillId="0" borderId="0"/>
    <xf numFmtId="0" fontId="50" fillId="0" borderId="0"/>
    <xf numFmtId="0" fontId="51" fillId="0" borderId="0">
      <alignment vertical="top" wrapText="1"/>
      <protection locked="0"/>
    </xf>
    <xf numFmtId="0" fontId="52" fillId="0" borderId="0" applyAlignment="0">
      <alignment vertical="top"/>
      <protection locked="0"/>
    </xf>
    <xf numFmtId="0" fontId="50" fillId="0" borderId="0"/>
    <xf numFmtId="0" fontId="1" fillId="0" borderId="0"/>
    <xf numFmtId="0" fontId="52" fillId="0" borderId="0" applyAlignment="0">
      <alignment vertical="top"/>
      <protection locked="0"/>
    </xf>
    <xf numFmtId="0" fontId="50" fillId="0" borderId="0"/>
    <xf numFmtId="0" fontId="1" fillId="0" borderId="0"/>
    <xf numFmtId="0" fontId="29" fillId="0" borderId="0"/>
    <xf numFmtId="0" fontId="50" fillId="0" borderId="0"/>
    <xf numFmtId="0" fontId="1" fillId="0" borderId="0"/>
    <xf numFmtId="0" fontId="68" fillId="0" borderId="0" applyNumberFormat="0" applyFill="0" applyBorder="0" applyAlignment="0" applyProtection="0"/>
    <xf numFmtId="0" fontId="29" fillId="0" borderId="0"/>
  </cellStyleXfs>
  <cellXfs count="4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0" fillId="2" borderId="0" xfId="0" applyFill="1" applyAlignment="1">
      <alignment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18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167" fontId="20" fillId="0" borderId="0" xfId="0" applyNumberFormat="1" applyFont="1"/>
    <xf numFmtId="167" fontId="24" fillId="0" borderId="12" xfId="0" applyNumberFormat="1" applyFont="1" applyBorder="1"/>
    <xf numFmtId="166" fontId="24" fillId="0" borderId="12" xfId="0" applyNumberFormat="1" applyFont="1" applyBorder="1"/>
    <xf numFmtId="166" fontId="24" fillId="0" borderId="13" xfId="0" applyNumberFormat="1" applyFont="1" applyBorder="1"/>
    <xf numFmtId="167" fontId="2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7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167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7" fillId="0" borderId="22" xfId="0" applyFont="1" applyBorder="1" applyAlignment="1">
      <alignment horizontal="center" vertical="center"/>
    </xf>
    <xf numFmtId="49" fontId="27" fillId="0" borderId="22" xfId="0" applyNumberFormat="1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center" vertical="center" wrapText="1"/>
    </xf>
    <xf numFmtId="167" fontId="27" fillId="0" borderId="22" xfId="0" applyNumberFormat="1" applyFont="1" applyBorder="1" applyAlignment="1">
      <alignment vertical="center"/>
    </xf>
    <xf numFmtId="0" fontId="28" fillId="0" borderId="22" xfId="0" applyFont="1" applyBorder="1" applyAlignment="1">
      <alignment vertical="center"/>
    </xf>
    <xf numFmtId="0" fontId="28" fillId="0" borderId="3" xfId="0" applyFont="1" applyBorder="1" applyAlignment="1">
      <alignment vertical="center"/>
    </xf>
    <xf numFmtId="0" fontId="27" fillId="0" borderId="14" xfId="0" applyFont="1" applyBorder="1" applyAlignment="1">
      <alignment horizontal="left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7" fontId="19" fillId="0" borderId="20" xfId="0" applyNumberFormat="1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37" fontId="31" fillId="0" borderId="0" xfId="0" applyNumberFormat="1" applyFont="1" applyAlignment="1">
      <alignment horizontal="right" vertical="top"/>
    </xf>
    <xf numFmtId="0" fontId="31" fillId="0" borderId="0" xfId="0" applyFont="1" applyAlignment="1">
      <alignment horizontal="left" vertical="top" wrapText="1"/>
    </xf>
    <xf numFmtId="168" fontId="31" fillId="0" borderId="0" xfId="0" applyNumberFormat="1" applyFont="1" applyAlignment="1">
      <alignment horizontal="right" vertical="top"/>
    </xf>
    <xf numFmtId="0" fontId="0" fillId="0" borderId="0" xfId="0" applyAlignment="1" applyProtection="1">
      <alignment horizontal="left" vertical="top"/>
      <protection locked="0"/>
    </xf>
    <xf numFmtId="0" fontId="32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49" fontId="34" fillId="3" borderId="23" xfId="0" applyNumberFormat="1" applyFont="1" applyFill="1" applyBorder="1" applyAlignment="1">
      <alignment horizontal="center" vertical="center" wrapText="1" shrinkToFit="1" readingOrder="1"/>
    </xf>
    <xf numFmtId="0" fontId="35" fillId="4" borderId="24" xfId="0" applyFont="1" applyFill="1" applyBorder="1" applyAlignment="1">
      <alignment horizontal="center" vertical="center" wrapText="1"/>
    </xf>
    <xf numFmtId="37" fontId="36" fillId="0" borderId="0" xfId="0" applyNumberFormat="1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left" wrapText="1"/>
      <protection locked="0"/>
    </xf>
    <xf numFmtId="168" fontId="36" fillId="0" borderId="0" xfId="0" applyNumberFormat="1" applyFont="1" applyAlignment="1" applyProtection="1">
      <alignment horizontal="right"/>
      <protection locked="0"/>
    </xf>
    <xf numFmtId="37" fontId="37" fillId="0" borderId="24" xfId="0" applyNumberFormat="1" applyFont="1" applyBorder="1" applyAlignment="1" applyProtection="1">
      <alignment horizontal="right"/>
      <protection locked="0"/>
    </xf>
    <xf numFmtId="0" fontId="37" fillId="0" borderId="24" xfId="0" applyFont="1" applyBorder="1" applyAlignment="1" applyProtection="1">
      <alignment horizontal="left" wrapText="1"/>
      <protection locked="0"/>
    </xf>
    <xf numFmtId="37" fontId="38" fillId="0" borderId="24" xfId="0" applyNumberFormat="1" applyFont="1" applyBorder="1" applyAlignment="1" applyProtection="1">
      <alignment horizontal="right"/>
      <protection locked="0"/>
    </xf>
    <xf numFmtId="0" fontId="38" fillId="0" borderId="24" xfId="0" applyFont="1" applyBorder="1" applyAlignment="1" applyProtection="1">
      <alignment horizontal="left" wrapText="1"/>
      <protection locked="0"/>
    </xf>
    <xf numFmtId="2" fontId="38" fillId="0" borderId="24" xfId="0" applyNumberFormat="1" applyFont="1" applyBorder="1" applyAlignment="1" applyProtection="1">
      <alignment horizontal="left" wrapText="1"/>
      <protection locked="0"/>
    </xf>
    <xf numFmtId="168" fontId="0" fillId="0" borderId="0" xfId="0" applyNumberFormat="1" applyAlignment="1" applyProtection="1">
      <alignment horizontal="left" vertical="top"/>
      <protection locked="0"/>
    </xf>
    <xf numFmtId="169" fontId="0" fillId="0" borderId="0" xfId="0" applyNumberFormat="1" applyAlignment="1" applyProtection="1">
      <alignment horizontal="left" vertical="top"/>
      <protection locked="0"/>
    </xf>
    <xf numFmtId="3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0" fontId="42" fillId="0" borderId="0" xfId="1" applyFont="1" applyAlignment="1">
      <alignment horizontal="left"/>
    </xf>
    <xf numFmtId="49" fontId="34" fillId="3" borderId="25" xfId="0" applyNumberFormat="1" applyFont="1" applyFill="1" applyBorder="1" applyAlignment="1">
      <alignment horizontal="center" vertical="center" wrapText="1" shrinkToFit="1" readingOrder="1"/>
    </xf>
    <xf numFmtId="49" fontId="45" fillId="5" borderId="25" xfId="0" applyNumberFormat="1" applyFont="1" applyFill="1" applyBorder="1" applyAlignment="1">
      <alignment horizontal="left" vertical="center" readingOrder="1"/>
    </xf>
    <xf numFmtId="0" fontId="8" fillId="0" borderId="25" xfId="2" applyFont="1" applyBorder="1" applyAlignment="1">
      <alignment horizontal="left"/>
    </xf>
    <xf numFmtId="0" fontId="6" fillId="0" borderId="25" xfId="2" applyFont="1" applyBorder="1" applyAlignment="1">
      <alignment horizontal="left"/>
    </xf>
    <xf numFmtId="0" fontId="8" fillId="0" borderId="25" xfId="2" applyFont="1" applyBorder="1"/>
    <xf numFmtId="4" fontId="6" fillId="0" borderId="25" xfId="2" applyNumberFormat="1" applyFont="1" applyBorder="1"/>
    <xf numFmtId="0" fontId="7" fillId="0" borderId="25" xfId="2" applyFont="1" applyBorder="1" applyAlignment="1">
      <alignment horizontal="left"/>
    </xf>
    <xf numFmtId="49" fontId="45" fillId="5" borderId="23" xfId="0" applyNumberFormat="1" applyFont="1" applyFill="1" applyBorder="1" applyAlignment="1">
      <alignment horizontal="left" vertical="center" wrapText="1" shrinkToFit="1" readingOrder="1"/>
    </xf>
    <xf numFmtId="167" fontId="18" fillId="0" borderId="25" xfId="2" applyNumberFormat="1" applyFont="1" applyBorder="1" applyAlignment="1" applyProtection="1">
      <alignment vertical="center"/>
      <protection locked="0"/>
    </xf>
    <xf numFmtId="4" fontId="7" fillId="0" borderId="25" xfId="2" applyNumberFormat="1" applyFont="1" applyBorder="1"/>
    <xf numFmtId="0" fontId="18" fillId="0" borderId="25" xfId="2" applyFont="1" applyBorder="1" applyAlignment="1" applyProtection="1">
      <alignment horizontal="center" vertical="center"/>
      <protection locked="0"/>
    </xf>
    <xf numFmtId="49" fontId="18" fillId="0" borderId="25" xfId="2" applyNumberFormat="1" applyFont="1" applyBorder="1" applyAlignment="1" applyProtection="1">
      <alignment horizontal="left" vertical="center" wrapText="1"/>
      <protection locked="0"/>
    </xf>
    <xf numFmtId="0" fontId="18" fillId="0" borderId="25" xfId="2" applyFont="1" applyBorder="1" applyAlignment="1" applyProtection="1">
      <alignment horizontal="left" vertical="center" wrapText="1"/>
      <protection locked="0"/>
    </xf>
    <xf numFmtId="0" fontId="18" fillId="0" borderId="25" xfId="2" applyFont="1" applyBorder="1" applyAlignment="1" applyProtection="1">
      <alignment horizontal="center" vertical="center" wrapText="1"/>
      <protection locked="0"/>
    </xf>
    <xf numFmtId="4" fontId="18" fillId="0" borderId="25" xfId="2" applyNumberFormat="1" applyFont="1" applyBorder="1" applyAlignment="1" applyProtection="1">
      <alignment vertical="center"/>
      <protection locked="0"/>
    </xf>
    <xf numFmtId="0" fontId="46" fillId="0" borderId="25" xfId="2" applyFont="1" applyBorder="1" applyAlignment="1">
      <alignment horizontal="left"/>
    </xf>
    <xf numFmtId="0" fontId="21" fillId="0" borderId="25" xfId="2" applyFont="1" applyBorder="1" applyAlignment="1">
      <alignment horizontal="left"/>
    </xf>
    <xf numFmtId="0" fontId="46" fillId="0" borderId="25" xfId="2" applyFont="1" applyBorder="1"/>
    <xf numFmtId="4" fontId="21" fillId="0" borderId="25" xfId="2" applyNumberFormat="1" applyFont="1" applyBorder="1"/>
    <xf numFmtId="49" fontId="45" fillId="5" borderId="23" xfId="0" applyNumberFormat="1" applyFont="1" applyFill="1" applyBorder="1" applyAlignment="1">
      <alignment horizontal="left" vertical="center" readingOrder="1"/>
    </xf>
    <xf numFmtId="4" fontId="45" fillId="5" borderId="23" xfId="0" applyNumberFormat="1" applyFont="1" applyFill="1" applyBorder="1" applyAlignment="1">
      <alignment horizontal="right" vertical="center" readingOrder="1"/>
    </xf>
    <xf numFmtId="49" fontId="34" fillId="5" borderId="23" xfId="0" applyNumberFormat="1" applyFont="1" applyFill="1" applyBorder="1" applyAlignment="1">
      <alignment horizontal="left" vertical="center" readingOrder="1"/>
    </xf>
    <xf numFmtId="0" fontId="3" fillId="0" borderId="25" xfId="2" applyFont="1" applyBorder="1" applyAlignment="1">
      <alignment horizontal="left"/>
    </xf>
    <xf numFmtId="0" fontId="47" fillId="0" borderId="25" xfId="2" applyFont="1" applyBorder="1" applyAlignment="1">
      <alignment horizontal="left"/>
    </xf>
    <xf numFmtId="0" fontId="48" fillId="0" borderId="25" xfId="2" applyFont="1" applyBorder="1" applyAlignment="1" applyProtection="1">
      <alignment horizontal="center" vertical="center"/>
      <protection locked="0"/>
    </xf>
    <xf numFmtId="49" fontId="48" fillId="0" borderId="25" xfId="2" applyNumberFormat="1" applyFont="1" applyBorder="1" applyAlignment="1" applyProtection="1">
      <alignment horizontal="left" vertical="center" wrapText="1"/>
      <protection locked="0"/>
    </xf>
    <xf numFmtId="0" fontId="48" fillId="0" borderId="25" xfId="2" applyFont="1" applyBorder="1" applyAlignment="1" applyProtection="1">
      <alignment horizontal="left" vertical="center" wrapText="1"/>
      <protection locked="0"/>
    </xf>
    <xf numFmtId="0" fontId="48" fillId="0" borderId="25" xfId="2" applyFont="1" applyBorder="1" applyAlignment="1" applyProtection="1">
      <alignment horizontal="center" vertical="center" wrapText="1"/>
      <protection locked="0"/>
    </xf>
    <xf numFmtId="4" fontId="48" fillId="0" borderId="25" xfId="2" applyNumberFormat="1" applyFont="1" applyBorder="1" applyAlignment="1" applyProtection="1">
      <alignment vertical="center"/>
      <protection locked="0"/>
    </xf>
    <xf numFmtId="0" fontId="49" fillId="0" borderId="25" xfId="0" applyFont="1" applyBorder="1"/>
    <xf numFmtId="0" fontId="0" fillId="0" borderId="25" xfId="0" applyBorder="1"/>
    <xf numFmtId="49" fontId="34" fillId="5" borderId="25" xfId="0" applyNumberFormat="1" applyFont="1" applyFill="1" applyBorder="1" applyAlignment="1">
      <alignment horizontal="left" vertical="center" readingOrder="1"/>
    </xf>
    <xf numFmtId="0" fontId="31" fillId="0" borderId="25" xfId="0" applyFont="1" applyBorder="1" applyAlignment="1" applyProtection="1">
      <alignment horizontal="left" wrapText="1"/>
      <protection locked="0"/>
    </xf>
    <xf numFmtId="0" fontId="57" fillId="0" borderId="0" xfId="1" applyFont="1" applyAlignment="1">
      <alignment horizontal="left"/>
    </xf>
    <xf numFmtId="49" fontId="62" fillId="0" borderId="23" xfId="0" applyNumberFormat="1" applyFont="1" applyBorder="1" applyAlignment="1">
      <alignment horizontal="left" vertical="center" wrapText="1" shrinkToFit="1" readingOrder="1"/>
    </xf>
    <xf numFmtId="2" fontId="36" fillId="0" borderId="0" xfId="0" applyNumberFormat="1" applyFont="1" applyAlignment="1" applyProtection="1">
      <alignment horizontal="right"/>
      <protection locked="0"/>
    </xf>
    <xf numFmtId="49" fontId="45" fillId="0" borderId="25" xfId="0" applyNumberFormat="1" applyFont="1" applyBorder="1" applyAlignment="1">
      <alignment horizontal="left" vertical="center" wrapText="1" shrinkToFit="1" readingOrder="1"/>
    </xf>
    <xf numFmtId="49" fontId="45" fillId="0" borderId="25" xfId="0" applyNumberFormat="1" applyFont="1" applyBorder="1" applyAlignment="1">
      <alignment horizontal="left" vertical="center" readingOrder="1"/>
    </xf>
    <xf numFmtId="167" fontId="54" fillId="0" borderId="25" xfId="0" applyNumberFormat="1" applyFont="1" applyBorder="1" applyAlignment="1">
      <alignment horizontal="right" vertical="center" readingOrder="1"/>
    </xf>
    <xf numFmtId="4" fontId="45" fillId="0" borderId="25" xfId="0" applyNumberFormat="1" applyFont="1" applyBorder="1" applyAlignment="1">
      <alignment horizontal="right" vertical="center" readingOrder="1"/>
    </xf>
    <xf numFmtId="49" fontId="34" fillId="0" borderId="25" xfId="0" applyNumberFormat="1" applyFont="1" applyBorder="1" applyAlignment="1">
      <alignment horizontal="left" vertical="center" wrapText="1" shrinkToFit="1" readingOrder="1"/>
    </xf>
    <xf numFmtId="49" fontId="34" fillId="0" borderId="25" xfId="0" applyNumberFormat="1" applyFont="1" applyBorder="1" applyAlignment="1">
      <alignment horizontal="left" vertical="center" readingOrder="1"/>
    </xf>
    <xf numFmtId="167" fontId="34" fillId="0" borderId="25" xfId="0" applyNumberFormat="1" applyFont="1" applyBorder="1" applyAlignment="1">
      <alignment horizontal="right" vertical="center" readingOrder="1"/>
    </xf>
    <xf numFmtId="4" fontId="34" fillId="0" borderId="25" xfId="0" applyNumberFormat="1" applyFont="1" applyBorder="1" applyAlignment="1">
      <alignment horizontal="right" vertical="center" readingOrder="1"/>
    </xf>
    <xf numFmtId="49" fontId="53" fillId="0" borderId="25" xfId="0" applyNumberFormat="1" applyFont="1" applyBorder="1" applyAlignment="1">
      <alignment horizontal="left" vertical="center" wrapText="1" shrinkToFit="1" readingOrder="1"/>
    </xf>
    <xf numFmtId="4" fontId="55" fillId="0" borderId="25" xfId="0" applyNumberFormat="1" applyFont="1" applyBorder="1" applyAlignment="1">
      <alignment horizontal="right" vertical="center" readingOrder="1"/>
    </xf>
    <xf numFmtId="49" fontId="56" fillId="0" borderId="0" xfId="0" applyNumberFormat="1" applyFont="1" applyAlignment="1">
      <alignment horizontal="left" vertical="center" wrapText="1" shrinkToFit="1" readingOrder="1"/>
    </xf>
    <xf numFmtId="0" fontId="30" fillId="0" borderId="0" xfId="0" applyFont="1"/>
    <xf numFmtId="4" fontId="30" fillId="0" borderId="0" xfId="0" applyNumberFormat="1" applyFont="1"/>
    <xf numFmtId="170" fontId="45" fillId="5" borderId="25" xfId="0" applyNumberFormat="1" applyFont="1" applyFill="1" applyBorder="1" applyAlignment="1">
      <alignment horizontal="right" vertical="center" readingOrder="1"/>
    </xf>
    <xf numFmtId="0" fontId="63" fillId="0" borderId="25" xfId="4" applyFont="1" applyBorder="1" applyAlignment="1" applyProtection="1">
      <alignment horizontal="left"/>
    </xf>
    <xf numFmtId="0" fontId="64" fillId="0" borderId="25" xfId="4" applyFont="1" applyBorder="1" applyAlignment="1" applyProtection="1">
      <alignment horizontal="left"/>
    </xf>
    <xf numFmtId="0" fontId="63" fillId="0" borderId="25" xfId="4" applyFont="1" applyBorder="1" applyAlignment="1" applyProtection="1"/>
    <xf numFmtId="4" fontId="64" fillId="0" borderId="25" xfId="4" applyNumberFormat="1" applyFont="1" applyBorder="1" applyAlignment="1" applyProtection="1"/>
    <xf numFmtId="0" fontId="65" fillId="0" borderId="25" xfId="4" applyFont="1" applyBorder="1" applyAlignment="1" applyProtection="1">
      <alignment horizontal="left"/>
    </xf>
    <xf numFmtId="4" fontId="65" fillId="0" borderId="25" xfId="4" applyNumberFormat="1" applyFont="1" applyBorder="1" applyAlignment="1" applyProtection="1"/>
    <xf numFmtId="0" fontId="66" fillId="0" borderId="25" xfId="4" applyFont="1" applyBorder="1" applyAlignment="1">
      <alignment horizontal="center" vertical="center"/>
      <protection locked="0"/>
    </xf>
    <xf numFmtId="49" fontId="66" fillId="0" borderId="25" xfId="4" applyNumberFormat="1" applyFont="1" applyBorder="1" applyAlignment="1">
      <alignment horizontal="left" vertical="center" wrapText="1"/>
      <protection locked="0"/>
    </xf>
    <xf numFmtId="0" fontId="66" fillId="0" borderId="25" xfId="4" applyFont="1" applyBorder="1" applyAlignment="1">
      <alignment horizontal="left" vertical="center" wrapText="1"/>
      <protection locked="0"/>
    </xf>
    <xf numFmtId="0" fontId="66" fillId="0" borderId="25" xfId="4" applyFont="1" applyBorder="1" applyAlignment="1">
      <alignment horizontal="center" vertical="center" wrapText="1"/>
      <protection locked="0"/>
    </xf>
    <xf numFmtId="167" fontId="66" fillId="0" borderId="25" xfId="4" applyNumberFormat="1" applyFont="1" applyBorder="1" applyAlignment="1">
      <alignment vertical="center"/>
      <protection locked="0"/>
    </xf>
    <xf numFmtId="4" fontId="66" fillId="0" borderId="25" xfId="4" applyNumberFormat="1" applyFont="1" applyBorder="1" applyAlignment="1">
      <alignment vertical="center"/>
      <protection locked="0"/>
    </xf>
    <xf numFmtId="0" fontId="67" fillId="0" borderId="25" xfId="4" applyFont="1" applyBorder="1" applyAlignment="1">
      <alignment horizontal="center" vertical="center"/>
      <protection locked="0"/>
    </xf>
    <xf numFmtId="49" fontId="67" fillId="0" borderId="25" xfId="4" applyNumberFormat="1" applyFont="1" applyBorder="1" applyAlignment="1">
      <alignment horizontal="left" vertical="center" wrapText="1"/>
      <protection locked="0"/>
    </xf>
    <xf numFmtId="0" fontId="67" fillId="0" borderId="25" xfId="4" applyFont="1" applyBorder="1" applyAlignment="1">
      <alignment horizontal="left" vertical="center" wrapText="1"/>
      <protection locked="0"/>
    </xf>
    <xf numFmtId="0" fontId="67" fillId="0" borderId="25" xfId="4" applyFont="1" applyBorder="1" applyAlignment="1">
      <alignment horizontal="center" vertical="center" wrapText="1"/>
      <protection locked="0"/>
    </xf>
    <xf numFmtId="167" fontId="67" fillId="0" borderId="25" xfId="4" applyNumberFormat="1" applyFont="1" applyBorder="1" applyAlignment="1">
      <alignment vertical="center"/>
      <protection locked="0"/>
    </xf>
    <xf numFmtId="4" fontId="67" fillId="0" borderId="25" xfId="4" applyNumberFormat="1" applyFont="1" applyBorder="1" applyAlignment="1">
      <alignment vertical="center"/>
      <protection locked="0"/>
    </xf>
    <xf numFmtId="0" fontId="42" fillId="0" borderId="25" xfId="0" applyFont="1" applyBorder="1"/>
    <xf numFmtId="4" fontId="42" fillId="0" borderId="25" xfId="0" applyNumberFormat="1" applyFont="1" applyBorder="1"/>
    <xf numFmtId="0" fontId="70" fillId="0" borderId="0" xfId="0" applyFont="1" applyAlignment="1">
      <alignment horizontal="left" vertical="center" wrapText="1"/>
    </xf>
    <xf numFmtId="0" fontId="69" fillId="0" borderId="0" xfId="0" applyFont="1" applyAlignment="1">
      <alignment vertical="center"/>
    </xf>
    <xf numFmtId="0" fontId="44" fillId="0" borderId="0" xfId="6" applyFont="1" applyAlignment="1" applyProtection="1">
      <alignment horizontal="left" vertical="top" wrapText="1"/>
      <protection locked="0"/>
    </xf>
    <xf numFmtId="0" fontId="50" fillId="0" borderId="0" xfId="6"/>
    <xf numFmtId="0" fontId="40" fillId="0" borderId="0" xfId="6" applyFont="1" applyAlignment="1">
      <alignment horizontal="left"/>
    </xf>
    <xf numFmtId="0" fontId="39" fillId="0" borderId="0" xfId="6" applyFont="1" applyAlignment="1">
      <alignment horizontal="left"/>
    </xf>
    <xf numFmtId="0" fontId="33" fillId="0" borderId="0" xfId="6" applyFont="1" applyAlignment="1">
      <alignment horizontal="left"/>
    </xf>
    <xf numFmtId="0" fontId="50" fillId="0" borderId="0" xfId="6" applyAlignment="1" applyProtection="1">
      <alignment vertical="top" wrapText="1"/>
      <protection locked="0"/>
    </xf>
    <xf numFmtId="0" fontId="41" fillId="0" borderId="0" xfId="6" applyFont="1" applyAlignment="1">
      <alignment horizontal="center"/>
    </xf>
    <xf numFmtId="0" fontId="42" fillId="0" borderId="0" xfId="6" applyFont="1" applyAlignment="1">
      <alignment horizontal="left"/>
    </xf>
    <xf numFmtId="17" fontId="43" fillId="0" borderId="0" xfId="6" applyNumberFormat="1" applyFont="1" applyAlignment="1" applyProtection="1">
      <alignment horizontal="left" vertical="top" wrapText="1"/>
      <protection locked="0"/>
    </xf>
    <xf numFmtId="0" fontId="42" fillId="6" borderId="25" xfId="6" applyFont="1" applyFill="1" applyBorder="1" applyAlignment="1">
      <alignment horizontal="left"/>
    </xf>
    <xf numFmtId="0" fontId="43" fillId="6" borderId="25" xfId="6" applyFont="1" applyFill="1" applyBorder="1" applyAlignment="1" applyProtection="1">
      <alignment horizontal="left" vertical="top" wrapText="1"/>
      <protection locked="0"/>
    </xf>
    <xf numFmtId="0" fontId="42" fillId="0" borderId="25" xfId="6" applyFont="1" applyBorder="1" applyAlignment="1">
      <alignment horizontal="left"/>
    </xf>
    <xf numFmtId="2" fontId="51" fillId="0" borderId="25" xfId="4" applyNumberFormat="1" applyBorder="1" applyAlignment="1" applyProtection="1"/>
    <xf numFmtId="2" fontId="43" fillId="0" borderId="25" xfId="6" applyNumberFormat="1" applyFont="1" applyBorder="1" applyAlignment="1" applyProtection="1">
      <alignment horizontal="right" vertical="top" wrapText="1"/>
      <protection locked="0"/>
    </xf>
    <xf numFmtId="0" fontId="50" fillId="0" borderId="25" xfId="6" applyBorder="1"/>
    <xf numFmtId="2" fontId="50" fillId="0" borderId="25" xfId="6" applyNumberFormat="1" applyBorder="1"/>
    <xf numFmtId="4" fontId="50" fillId="0" borderId="25" xfId="6" applyNumberFormat="1" applyBorder="1"/>
    <xf numFmtId="0" fontId="18" fillId="2" borderId="11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66" fillId="0" borderId="26" xfId="4" applyFont="1" applyBorder="1" applyAlignment="1">
      <alignment horizontal="center" vertical="center"/>
      <protection locked="0"/>
    </xf>
    <xf numFmtId="49" fontId="66" fillId="0" borderId="26" xfId="4" applyNumberFormat="1" applyFont="1" applyBorder="1" applyAlignment="1">
      <alignment horizontal="left" vertical="center" wrapText="1"/>
      <protection locked="0"/>
    </xf>
    <xf numFmtId="0" fontId="66" fillId="0" borderId="26" xfId="4" applyFont="1" applyBorder="1" applyAlignment="1">
      <alignment horizontal="left" vertical="center" wrapText="1"/>
      <protection locked="0"/>
    </xf>
    <xf numFmtId="0" fontId="66" fillId="0" borderId="26" xfId="4" applyFont="1" applyBorder="1" applyAlignment="1">
      <alignment horizontal="center" vertical="center" wrapText="1"/>
      <protection locked="0"/>
    </xf>
    <xf numFmtId="0" fontId="20" fillId="0" borderId="25" xfId="0" applyFont="1" applyBorder="1" applyAlignment="1">
      <alignment horizontal="left" vertical="center"/>
    </xf>
    <xf numFmtId="0" fontId="0" fillId="0" borderId="25" xfId="0" applyBorder="1" applyAlignment="1">
      <alignment vertical="center"/>
    </xf>
    <xf numFmtId="0" fontId="8" fillId="0" borderId="25" xfId="0" applyFont="1" applyBorder="1"/>
    <xf numFmtId="0" fontId="8" fillId="0" borderId="25" xfId="0" applyFont="1" applyBorder="1" applyAlignment="1">
      <alignment horizontal="left"/>
    </xf>
    <xf numFmtId="0" fontId="6" fillId="0" borderId="25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18" fillId="0" borderId="25" xfId="0" applyFont="1" applyBorder="1" applyAlignment="1">
      <alignment horizontal="center" vertical="center"/>
    </xf>
    <xf numFmtId="49" fontId="18" fillId="0" borderId="25" xfId="0" applyNumberFormat="1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center" vertical="center" wrapText="1"/>
    </xf>
    <xf numFmtId="167" fontId="18" fillId="0" borderId="25" xfId="0" applyNumberFormat="1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26" fillId="0" borderId="2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 wrapText="1"/>
    </xf>
    <xf numFmtId="167" fontId="9" fillId="0" borderId="25" xfId="0" applyNumberFormat="1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10" fillId="0" borderId="2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 wrapText="1"/>
    </xf>
    <xf numFmtId="167" fontId="10" fillId="0" borderId="25" xfId="0" applyNumberFormat="1" applyFont="1" applyBorder="1" applyAlignment="1">
      <alignment vertical="center"/>
    </xf>
    <xf numFmtId="0" fontId="27" fillId="0" borderId="25" xfId="0" applyFont="1" applyBorder="1" applyAlignment="1">
      <alignment horizontal="center" vertical="center"/>
    </xf>
    <xf numFmtId="49" fontId="27" fillId="0" borderId="25" xfId="0" applyNumberFormat="1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center" vertical="center" wrapText="1"/>
    </xf>
    <xf numFmtId="167" fontId="27" fillId="0" borderId="25" xfId="0" applyNumberFormat="1" applyFont="1" applyBorder="1" applyAlignment="1">
      <alignment vertical="center"/>
    </xf>
    <xf numFmtId="0" fontId="28" fillId="0" borderId="25" xfId="0" applyFont="1" applyBorder="1" applyAlignment="1">
      <alignment vertical="center"/>
    </xf>
    <xf numFmtId="0" fontId="70" fillId="0" borderId="25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27" fillId="0" borderId="18" xfId="0" applyFont="1" applyBorder="1" applyAlignment="1">
      <alignment horizontal="left" vertical="center" wrapText="1"/>
    </xf>
    <xf numFmtId="167" fontId="20" fillId="0" borderId="25" xfId="0" applyNumberFormat="1" applyFont="1" applyBorder="1"/>
    <xf numFmtId="167" fontId="6" fillId="0" borderId="25" xfId="0" applyNumberFormat="1" applyFont="1" applyBorder="1"/>
    <xf numFmtId="167" fontId="7" fillId="0" borderId="25" xfId="0" applyNumberFormat="1" applyFont="1" applyBorder="1"/>
    <xf numFmtId="0" fontId="69" fillId="0" borderId="0" xfId="0" applyFont="1"/>
    <xf numFmtId="167" fontId="71" fillId="0" borderId="0" xfId="0" applyNumberFormat="1" applyFont="1"/>
    <xf numFmtId="0" fontId="72" fillId="0" borderId="25" xfId="2" applyFont="1" applyBorder="1" applyAlignment="1" applyProtection="1">
      <alignment horizontal="left" vertical="center" wrapText="1"/>
      <protection locked="0"/>
    </xf>
    <xf numFmtId="2" fontId="0" fillId="0" borderId="0" xfId="0" applyNumberFormat="1"/>
    <xf numFmtId="0" fontId="52" fillId="0" borderId="27" xfId="8" applyBorder="1" applyAlignment="1" applyProtection="1">
      <alignment horizontal="left"/>
    </xf>
    <xf numFmtId="0" fontId="52" fillId="0" borderId="28" xfId="8" applyBorder="1" applyAlignment="1" applyProtection="1">
      <alignment horizontal="left"/>
    </xf>
    <xf numFmtId="0" fontId="52" fillId="0" borderId="29" xfId="8" applyBorder="1" applyAlignment="1" applyProtection="1">
      <alignment horizontal="left"/>
    </xf>
    <xf numFmtId="0" fontId="52" fillId="0" borderId="30" xfId="8" applyBorder="1" applyAlignment="1" applyProtection="1">
      <alignment horizontal="left"/>
    </xf>
    <xf numFmtId="0" fontId="52" fillId="0" borderId="0" xfId="8" applyAlignment="1">
      <alignment horizontal="left" vertical="top"/>
      <protection locked="0"/>
    </xf>
    <xf numFmtId="0" fontId="52" fillId="0" borderId="31" xfId="8" applyBorder="1" applyAlignment="1" applyProtection="1">
      <alignment horizontal="left"/>
    </xf>
    <xf numFmtId="0" fontId="52" fillId="0" borderId="0" xfId="8" applyAlignment="1" applyProtection="1">
      <alignment horizontal="left"/>
    </xf>
    <xf numFmtId="0" fontId="73" fillId="0" borderId="0" xfId="8" applyFont="1" applyAlignment="1" applyProtection="1">
      <alignment horizontal="left"/>
    </xf>
    <xf numFmtId="0" fontId="52" fillId="0" borderId="32" xfId="8" applyBorder="1" applyAlignment="1" applyProtection="1">
      <alignment horizontal="left"/>
    </xf>
    <xf numFmtId="0" fontId="52" fillId="0" borderId="33" xfId="8" applyBorder="1" applyAlignment="1" applyProtection="1">
      <alignment horizontal="left"/>
    </xf>
    <xf numFmtId="0" fontId="52" fillId="0" borderId="34" xfId="8" applyBorder="1" applyAlignment="1" applyProtection="1">
      <alignment horizontal="left"/>
    </xf>
    <xf numFmtId="0" fontId="52" fillId="0" borderId="35" xfId="8" applyBorder="1" applyAlignment="1" applyProtection="1">
      <alignment horizontal="left"/>
    </xf>
    <xf numFmtId="0" fontId="74" fillId="0" borderId="27" xfId="8" applyFont="1" applyBorder="1" applyAlignment="1" applyProtection="1">
      <alignment horizontal="left" vertical="center"/>
    </xf>
    <xf numFmtId="0" fontId="74" fillId="0" borderId="28" xfId="8" applyFont="1" applyBorder="1" applyAlignment="1" applyProtection="1">
      <alignment horizontal="left" vertical="center"/>
    </xf>
    <xf numFmtId="0" fontId="74" fillId="0" borderId="0" xfId="8" applyFont="1" applyAlignment="1" applyProtection="1">
      <alignment horizontal="left" vertical="center"/>
    </xf>
    <xf numFmtId="0" fontId="74" fillId="0" borderId="30" xfId="8" applyFont="1" applyBorder="1" applyAlignment="1" applyProtection="1">
      <alignment horizontal="left" vertical="center"/>
    </xf>
    <xf numFmtId="0" fontId="74" fillId="0" borderId="31" xfId="8" applyFont="1" applyBorder="1" applyAlignment="1" applyProtection="1">
      <alignment horizontal="left" vertical="center"/>
    </xf>
    <xf numFmtId="0" fontId="37" fillId="0" borderId="36" xfId="8" applyFont="1" applyBorder="1" applyAlignment="1" applyProtection="1">
      <alignment horizontal="left" vertical="center"/>
    </xf>
    <xf numFmtId="0" fontId="74" fillId="0" borderId="37" xfId="8" applyFont="1" applyBorder="1" applyAlignment="1" applyProtection="1">
      <alignment horizontal="left" vertical="center"/>
    </xf>
    <xf numFmtId="0" fontId="74" fillId="0" borderId="32" xfId="8" applyFont="1" applyBorder="1" applyAlignment="1" applyProtection="1">
      <alignment horizontal="left" vertical="center"/>
    </xf>
    <xf numFmtId="0" fontId="37" fillId="0" borderId="38" xfId="8" applyFont="1" applyBorder="1" applyAlignment="1" applyProtection="1">
      <alignment horizontal="left" vertical="center"/>
    </xf>
    <xf numFmtId="0" fontId="74" fillId="0" borderId="39" xfId="8" applyFont="1" applyBorder="1" applyAlignment="1" applyProtection="1">
      <alignment horizontal="left" vertical="center"/>
    </xf>
    <xf numFmtId="0" fontId="37" fillId="0" borderId="40" xfId="8" applyFont="1" applyBorder="1" applyAlignment="1" applyProtection="1">
      <alignment horizontal="left" vertical="center"/>
    </xf>
    <xf numFmtId="0" fontId="74" fillId="0" borderId="42" xfId="8" applyFont="1" applyBorder="1" applyAlignment="1" applyProtection="1">
      <alignment horizontal="left" vertical="center"/>
    </xf>
    <xf numFmtId="0" fontId="37" fillId="0" borderId="43" xfId="8" applyFont="1" applyBorder="1" applyAlignment="1" applyProtection="1">
      <alignment horizontal="left" vertical="center"/>
    </xf>
    <xf numFmtId="0" fontId="37" fillId="0" borderId="44" xfId="8" applyFont="1" applyBorder="1" applyAlignment="1" applyProtection="1">
      <alignment horizontal="left" vertical="center"/>
    </xf>
    <xf numFmtId="0" fontId="74" fillId="0" borderId="45" xfId="8" applyFont="1" applyBorder="1" applyAlignment="1" applyProtection="1">
      <alignment horizontal="left" vertical="center"/>
    </xf>
    <xf numFmtId="0" fontId="74" fillId="0" borderId="31" xfId="8" applyFont="1" applyBorder="1" applyAlignment="1" applyProtection="1">
      <alignment horizontal="left" vertical="top"/>
    </xf>
    <xf numFmtId="0" fontId="74" fillId="0" borderId="0" xfId="8" applyFont="1" applyAlignment="1" applyProtection="1">
      <alignment horizontal="left" vertical="top"/>
    </xf>
    <xf numFmtId="0" fontId="37" fillId="0" borderId="43" xfId="8" applyFont="1" applyBorder="1" applyAlignment="1" applyProtection="1">
      <alignment horizontal="left" vertical="center" wrapText="1"/>
    </xf>
    <xf numFmtId="0" fontId="74" fillId="0" borderId="32" xfId="8" applyFont="1" applyBorder="1" applyAlignment="1" applyProtection="1">
      <alignment horizontal="left" vertical="top"/>
    </xf>
    <xf numFmtId="0" fontId="37" fillId="0" borderId="0" xfId="8" applyFont="1" applyAlignment="1" applyProtection="1">
      <alignment horizontal="left" vertical="top"/>
    </xf>
    <xf numFmtId="0" fontId="37" fillId="0" borderId="0" xfId="8" applyFont="1" applyAlignment="1" applyProtection="1">
      <alignment horizontal="left" vertical="center"/>
    </xf>
    <xf numFmtId="0" fontId="74" fillId="0" borderId="36" xfId="8" applyFont="1" applyBorder="1" applyAlignment="1" applyProtection="1">
      <alignment horizontal="left" vertical="center"/>
    </xf>
    <xf numFmtId="0" fontId="74" fillId="0" borderId="0" xfId="8" applyFont="1" applyAlignment="1" applyProtection="1">
      <alignment horizontal="left" wrapText="1"/>
    </xf>
    <xf numFmtId="0" fontId="74" fillId="0" borderId="40" xfId="8" applyFont="1" applyBorder="1" applyAlignment="1" applyProtection="1">
      <alignment horizontal="left" vertical="center"/>
    </xf>
    <xf numFmtId="0" fontId="74" fillId="0" borderId="33" xfId="8" applyFont="1" applyBorder="1" applyAlignment="1" applyProtection="1">
      <alignment horizontal="left" vertical="center"/>
    </xf>
    <xf numFmtId="0" fontId="74" fillId="0" borderId="34" xfId="8" applyFont="1" applyBorder="1" applyAlignment="1" applyProtection="1">
      <alignment horizontal="left" vertical="center"/>
    </xf>
    <xf numFmtId="0" fontId="74" fillId="0" borderId="35" xfId="8" applyFont="1" applyBorder="1" applyAlignment="1" applyProtection="1">
      <alignment horizontal="left" vertical="center"/>
    </xf>
    <xf numFmtId="0" fontId="74" fillId="0" borderId="46" xfId="8" applyFont="1" applyBorder="1" applyAlignment="1" applyProtection="1">
      <alignment horizontal="left" vertical="center"/>
    </xf>
    <xf numFmtId="0" fontId="74" fillId="0" borderId="47" xfId="8" applyFont="1" applyBorder="1" applyAlignment="1" applyProtection="1">
      <alignment horizontal="left" vertical="center"/>
    </xf>
    <xf numFmtId="0" fontId="75" fillId="0" borderId="47" xfId="8" applyFont="1" applyBorder="1" applyAlignment="1" applyProtection="1">
      <alignment horizontal="left" vertical="center"/>
    </xf>
    <xf numFmtId="0" fontId="74" fillId="0" borderId="48" xfId="8" applyFont="1" applyBorder="1" applyAlignment="1" applyProtection="1">
      <alignment horizontal="left" vertical="center"/>
    </xf>
    <xf numFmtId="0" fontId="74" fillId="0" borderId="49" xfId="8" applyFont="1" applyBorder="1" applyAlignment="1" applyProtection="1">
      <alignment horizontal="left" vertical="center"/>
    </xf>
    <xf numFmtId="0" fontId="74" fillId="0" borderId="50" xfId="8" applyFont="1" applyBorder="1" applyAlignment="1" applyProtection="1">
      <alignment horizontal="left" vertical="center"/>
    </xf>
    <xf numFmtId="0" fontId="74" fillId="0" borderId="51" xfId="8" applyFont="1" applyBorder="1" applyAlignment="1" applyProtection="1">
      <alignment horizontal="left" vertical="center"/>
    </xf>
    <xf numFmtId="0" fontId="74" fillId="0" borderId="52" xfId="8" applyFont="1" applyBorder="1" applyAlignment="1" applyProtection="1">
      <alignment horizontal="left" vertical="center"/>
    </xf>
    <xf numFmtId="0" fontId="74" fillId="0" borderId="53" xfId="8" applyFont="1" applyBorder="1" applyAlignment="1" applyProtection="1">
      <alignment horizontal="left" vertical="center"/>
    </xf>
    <xf numFmtId="0" fontId="74" fillId="0" borderId="54" xfId="8" applyFont="1" applyBorder="1" applyAlignment="1" applyProtection="1">
      <alignment horizontal="left" vertical="center"/>
    </xf>
    <xf numFmtId="37" fontId="52" fillId="0" borderId="55" xfId="8" applyNumberFormat="1" applyBorder="1" applyAlignment="1" applyProtection="1">
      <alignment horizontal="right" vertical="center"/>
    </xf>
    <xf numFmtId="37" fontId="52" fillId="0" borderId="56" xfId="8" applyNumberFormat="1" applyBorder="1" applyAlignment="1" applyProtection="1">
      <alignment horizontal="right" vertical="center"/>
    </xf>
    <xf numFmtId="37" fontId="76" fillId="0" borderId="57" xfId="8" applyNumberFormat="1" applyFont="1" applyBorder="1" applyAlignment="1" applyProtection="1">
      <alignment horizontal="right" vertical="center"/>
    </xf>
    <xf numFmtId="39" fontId="76" fillId="0" borderId="58" xfId="8" applyNumberFormat="1" applyFont="1" applyBorder="1" applyAlignment="1" applyProtection="1">
      <alignment horizontal="right" vertical="center"/>
    </xf>
    <xf numFmtId="37" fontId="52" fillId="0" borderId="57" xfId="8" applyNumberFormat="1" applyBorder="1" applyAlignment="1" applyProtection="1">
      <alignment horizontal="right" vertical="center"/>
    </xf>
    <xf numFmtId="37" fontId="52" fillId="0" borderId="58" xfId="8" applyNumberFormat="1" applyBorder="1" applyAlignment="1" applyProtection="1">
      <alignment horizontal="right" vertical="center"/>
    </xf>
    <xf numFmtId="37" fontId="76" fillId="0" borderId="56" xfId="8" applyNumberFormat="1" applyFont="1" applyBorder="1" applyAlignment="1" applyProtection="1">
      <alignment horizontal="right" vertical="center"/>
    </xf>
    <xf numFmtId="37" fontId="52" fillId="0" borderId="34" xfId="8" applyNumberFormat="1" applyBorder="1" applyAlignment="1" applyProtection="1">
      <alignment horizontal="right" vertical="center"/>
    </xf>
    <xf numFmtId="39" fontId="76" fillId="0" borderId="56" xfId="8" applyNumberFormat="1" applyFont="1" applyBorder="1" applyAlignment="1" applyProtection="1">
      <alignment horizontal="right" vertical="center"/>
    </xf>
    <xf numFmtId="37" fontId="52" fillId="0" borderId="59" xfId="8" applyNumberFormat="1" applyBorder="1" applyAlignment="1" applyProtection="1">
      <alignment horizontal="right" vertical="center"/>
    </xf>
    <xf numFmtId="0" fontId="75" fillId="0" borderId="47" xfId="8" applyFont="1" applyBorder="1" applyAlignment="1" applyProtection="1">
      <alignment horizontal="left" vertical="center" wrapText="1"/>
    </xf>
    <xf numFmtId="0" fontId="77" fillId="0" borderId="49" xfId="8" applyFont="1" applyBorder="1" applyAlignment="1" applyProtection="1">
      <alignment horizontal="left" vertical="center"/>
    </xf>
    <xf numFmtId="0" fontId="77" fillId="0" borderId="51" xfId="8" applyFont="1" applyBorder="1" applyAlignment="1" applyProtection="1">
      <alignment horizontal="left" vertical="center"/>
    </xf>
    <xf numFmtId="0" fontId="75" fillId="0" borderId="52" xfId="8" applyFont="1" applyBorder="1" applyAlignment="1" applyProtection="1">
      <alignment horizontal="left" vertical="center"/>
    </xf>
    <xf numFmtId="0" fontId="75" fillId="0" borderId="50" xfId="8" applyFont="1" applyBorder="1" applyAlignment="1" applyProtection="1">
      <alignment horizontal="left" vertical="center"/>
    </xf>
    <xf numFmtId="0" fontId="75" fillId="0" borderId="54" xfId="8" applyFont="1" applyBorder="1" applyAlignment="1" applyProtection="1">
      <alignment horizontal="left" vertical="center"/>
    </xf>
    <xf numFmtId="0" fontId="75" fillId="0" borderId="51" xfId="8" applyFont="1" applyBorder="1" applyAlignment="1" applyProtection="1">
      <alignment horizontal="left" vertical="center"/>
    </xf>
    <xf numFmtId="0" fontId="75" fillId="0" borderId="53" xfId="8" applyFont="1" applyBorder="1" applyAlignment="1" applyProtection="1">
      <alignment horizontal="left" vertical="center"/>
    </xf>
    <xf numFmtId="0" fontId="74" fillId="0" borderId="60" xfId="8" applyFont="1" applyBorder="1" applyAlignment="1" applyProtection="1">
      <alignment horizontal="center" vertical="center"/>
    </xf>
    <xf numFmtId="0" fontId="78" fillId="0" borderId="61" xfId="8" applyFont="1" applyBorder="1" applyAlignment="1" applyProtection="1">
      <alignment horizontal="left" vertical="center"/>
    </xf>
    <xf numFmtId="0" fontId="74" fillId="0" borderId="62" xfId="8" applyFont="1" applyBorder="1" applyAlignment="1" applyProtection="1">
      <alignment horizontal="left" vertical="center"/>
    </xf>
    <xf numFmtId="0" fontId="74" fillId="0" borderId="63" xfId="8" applyFont="1" applyBorder="1" applyAlignment="1" applyProtection="1">
      <alignment horizontal="left" vertical="center"/>
    </xf>
    <xf numFmtId="39" fontId="76" fillId="0" borderId="64" xfId="8" applyNumberFormat="1" applyFont="1" applyBorder="1" applyAlignment="1" applyProtection="1">
      <alignment horizontal="right" vertical="center"/>
    </xf>
    <xf numFmtId="0" fontId="74" fillId="0" borderId="65" xfId="8" applyFont="1" applyBorder="1" applyAlignment="1" applyProtection="1">
      <alignment horizontal="left" vertical="center"/>
    </xf>
    <xf numFmtId="0" fontId="74" fillId="0" borderId="64" xfId="8" applyFont="1" applyBorder="1" applyAlignment="1" applyProtection="1">
      <alignment horizontal="left" vertical="center"/>
    </xf>
    <xf numFmtId="0" fontId="74" fillId="0" borderId="66" xfId="8" applyFont="1" applyBorder="1" applyAlignment="1" applyProtection="1">
      <alignment horizontal="left" vertical="center"/>
    </xf>
    <xf numFmtId="39" fontId="52" fillId="0" borderId="64" xfId="8" applyNumberFormat="1" applyBorder="1" applyAlignment="1" applyProtection="1">
      <alignment horizontal="right" vertical="center"/>
    </xf>
    <xf numFmtId="37" fontId="52" fillId="0" borderId="67" xfId="8" applyNumberFormat="1" applyBorder="1" applyAlignment="1" applyProtection="1">
      <alignment horizontal="right" vertical="center"/>
    </xf>
    <xf numFmtId="0" fontId="37" fillId="0" borderId="64" xfId="8" applyFont="1" applyBorder="1" applyAlignment="1" applyProtection="1">
      <alignment horizontal="left" vertical="center"/>
    </xf>
    <xf numFmtId="0" fontId="74" fillId="0" borderId="67" xfId="8" applyFont="1" applyBorder="1" applyAlignment="1" applyProtection="1">
      <alignment horizontal="left" vertical="center"/>
    </xf>
    <xf numFmtId="171" fontId="37" fillId="0" borderId="63" xfId="8" applyNumberFormat="1" applyFont="1" applyBorder="1" applyAlignment="1" applyProtection="1">
      <alignment horizontal="right" vertical="center"/>
    </xf>
    <xf numFmtId="0" fontId="74" fillId="0" borderId="68" xfId="8" applyFont="1" applyBorder="1" applyAlignment="1" applyProtection="1">
      <alignment horizontal="left" vertical="center"/>
    </xf>
    <xf numFmtId="0" fontId="74" fillId="0" borderId="69" xfId="8" applyFont="1" applyBorder="1" applyAlignment="1" applyProtection="1">
      <alignment horizontal="left" vertical="center"/>
    </xf>
    <xf numFmtId="0" fontId="74" fillId="0" borderId="70" xfId="8" applyFont="1" applyBorder="1" applyAlignment="1" applyProtection="1">
      <alignment horizontal="center" vertical="center"/>
    </xf>
    <xf numFmtId="39" fontId="76" fillId="0" borderId="46" xfId="8" applyNumberFormat="1" applyFont="1" applyBorder="1" applyAlignment="1" applyProtection="1">
      <alignment horizontal="right" vertical="center"/>
    </xf>
    <xf numFmtId="0" fontId="78" fillId="0" borderId="64" xfId="8" applyFont="1" applyBorder="1" applyAlignment="1" applyProtection="1">
      <alignment horizontal="left" vertical="center"/>
    </xf>
    <xf numFmtId="39" fontId="52" fillId="0" borderId="46" xfId="8" applyNumberFormat="1" applyBorder="1" applyAlignment="1" applyProtection="1">
      <alignment horizontal="right" vertical="center"/>
    </xf>
    <xf numFmtId="37" fontId="52" fillId="0" borderId="48" xfId="8" applyNumberFormat="1" applyBorder="1" applyAlignment="1" applyProtection="1">
      <alignment horizontal="right" vertical="center"/>
    </xf>
    <xf numFmtId="0" fontId="74" fillId="0" borderId="71" xfId="8" applyFont="1" applyBorder="1" applyAlignment="1" applyProtection="1">
      <alignment horizontal="center" vertical="center"/>
    </xf>
    <xf numFmtId="0" fontId="74" fillId="0" borderId="58" xfId="8" applyFont="1" applyBorder="1" applyAlignment="1" applyProtection="1">
      <alignment horizontal="left" vertical="center"/>
    </xf>
    <xf numFmtId="0" fontId="74" fillId="0" borderId="56" xfId="8" applyFont="1" applyBorder="1" applyAlignment="1" applyProtection="1">
      <alignment horizontal="left" vertical="center"/>
    </xf>
    <xf numFmtId="0" fontId="74" fillId="0" borderId="57" xfId="8" applyFont="1" applyBorder="1" applyAlignment="1" applyProtection="1">
      <alignment horizontal="left" vertical="center"/>
    </xf>
    <xf numFmtId="39" fontId="76" fillId="0" borderId="72" xfId="8" applyNumberFormat="1" applyFont="1" applyBorder="1" applyAlignment="1" applyProtection="1">
      <alignment horizontal="right" vertical="center"/>
    </xf>
    <xf numFmtId="39" fontId="76" fillId="0" borderId="47" xfId="8" applyNumberFormat="1" applyFont="1" applyBorder="1" applyAlignment="1" applyProtection="1">
      <alignment horizontal="right" vertical="center"/>
    </xf>
    <xf numFmtId="37" fontId="76" fillId="0" borderId="34" xfId="8" applyNumberFormat="1" applyFont="1" applyBorder="1" applyAlignment="1" applyProtection="1">
      <alignment horizontal="right" vertical="center"/>
    </xf>
    <xf numFmtId="0" fontId="75" fillId="0" borderId="27" xfId="8" applyFont="1" applyBorder="1" applyAlignment="1" applyProtection="1">
      <alignment horizontal="left" vertical="top"/>
    </xf>
    <xf numFmtId="0" fontId="74" fillId="0" borderId="73" xfId="8" applyFont="1" applyBorder="1" applyAlignment="1" applyProtection="1">
      <alignment horizontal="left" vertical="center"/>
    </xf>
    <xf numFmtId="0" fontId="74" fillId="0" borderId="74" xfId="8" applyFont="1" applyBorder="1" applyAlignment="1" applyProtection="1">
      <alignment horizontal="left" vertical="center"/>
    </xf>
    <xf numFmtId="0" fontId="74" fillId="0" borderId="75" xfId="8" applyFont="1" applyBorder="1" applyAlignment="1" applyProtection="1">
      <alignment horizontal="left" vertical="center"/>
    </xf>
    <xf numFmtId="0" fontId="74" fillId="0" borderId="76" xfId="8" applyFont="1" applyBorder="1" applyAlignment="1" applyProtection="1">
      <alignment horizontal="left" vertical="center"/>
    </xf>
    <xf numFmtId="0" fontId="74" fillId="0" borderId="77" xfId="8" applyFont="1" applyBorder="1" applyAlignment="1" applyProtection="1">
      <alignment horizontal="left"/>
    </xf>
    <xf numFmtId="0" fontId="74" fillId="0" borderId="68" xfId="8" applyFont="1" applyBorder="1" applyAlignment="1" applyProtection="1">
      <alignment horizontal="left"/>
    </xf>
    <xf numFmtId="2" fontId="37" fillId="0" borderId="67" xfId="8" applyNumberFormat="1" applyFont="1" applyBorder="1" applyAlignment="1" applyProtection="1">
      <alignment horizontal="right" vertical="center"/>
    </xf>
    <xf numFmtId="0" fontId="37" fillId="0" borderId="53" xfId="8" applyFont="1" applyBorder="1" applyAlignment="1" applyProtection="1">
      <alignment horizontal="left" vertical="center"/>
    </xf>
    <xf numFmtId="39" fontId="37" fillId="0" borderId="67" xfId="8" applyNumberFormat="1" applyFont="1" applyBorder="1" applyAlignment="1" applyProtection="1">
      <alignment horizontal="left" vertical="center"/>
    </xf>
    <xf numFmtId="39" fontId="76" fillId="0" borderId="68" xfId="8" applyNumberFormat="1" applyFont="1" applyBorder="1" applyAlignment="1" applyProtection="1">
      <alignment horizontal="right" vertical="center"/>
    </xf>
    <xf numFmtId="0" fontId="74" fillId="0" borderId="78" xfId="8" applyFont="1" applyBorder="1" applyAlignment="1" applyProtection="1">
      <alignment horizontal="left" vertical="center"/>
    </xf>
    <xf numFmtId="0" fontId="79" fillId="0" borderId="79" xfId="8" applyFont="1" applyBorder="1" applyAlignment="1" applyProtection="1">
      <alignment horizontal="left" vertical="top"/>
    </xf>
    <xf numFmtId="0" fontId="74" fillId="0" borderId="80" xfId="8" applyFont="1" applyBorder="1" applyAlignment="1" applyProtection="1">
      <alignment horizontal="left" vertical="center"/>
    </xf>
    <xf numFmtId="0" fontId="74" fillId="0" borderId="61" xfId="8" applyFont="1" applyBorder="1" applyAlignment="1" applyProtection="1">
      <alignment horizontal="left" vertical="center"/>
    </xf>
    <xf numFmtId="0" fontId="80" fillId="0" borderId="60" xfId="8" applyFont="1" applyBorder="1" applyAlignment="1" applyProtection="1">
      <alignment horizontal="center" vertical="center"/>
    </xf>
    <xf numFmtId="37" fontId="33" fillId="0" borderId="64" xfId="8" applyNumberFormat="1" applyFont="1" applyBorder="1" applyAlignment="1" applyProtection="1">
      <alignment horizontal="right" vertical="center"/>
    </xf>
    <xf numFmtId="0" fontId="80" fillId="0" borderId="66" xfId="8" applyFont="1" applyBorder="1" applyAlignment="1" applyProtection="1">
      <alignment horizontal="left" vertical="center"/>
    </xf>
    <xf numFmtId="0" fontId="80" fillId="0" borderId="0" xfId="8" applyFont="1" applyAlignment="1" applyProtection="1">
      <alignment horizontal="left" vertical="center"/>
    </xf>
    <xf numFmtId="39" fontId="33" fillId="0" borderId="67" xfId="8" applyNumberFormat="1" applyFont="1" applyBorder="1" applyAlignment="1" applyProtection="1">
      <alignment horizontal="right" vertical="center"/>
    </xf>
    <xf numFmtId="39" fontId="33" fillId="0" borderId="64" xfId="8" applyNumberFormat="1" applyFont="1" applyBorder="1" applyAlignment="1" applyProtection="1">
      <alignment horizontal="right" vertical="center"/>
    </xf>
    <xf numFmtId="0" fontId="75" fillId="0" borderId="31" xfId="8" applyFont="1" applyBorder="1" applyAlignment="1" applyProtection="1">
      <alignment horizontal="left" vertical="top"/>
    </xf>
    <xf numFmtId="0" fontId="52" fillId="0" borderId="0" xfId="8" applyAlignment="1" applyProtection="1">
      <alignment horizontal="left" vertical="center"/>
    </xf>
    <xf numFmtId="39" fontId="47" fillId="0" borderId="44" xfId="8" applyNumberFormat="1" applyFont="1" applyBorder="1" applyAlignment="1" applyProtection="1">
      <alignment horizontal="right" vertical="center"/>
    </xf>
    <xf numFmtId="0" fontId="52" fillId="0" borderId="50" xfId="8" applyBorder="1" applyAlignment="1" applyProtection="1">
      <alignment horizontal="left" vertical="center"/>
    </xf>
    <xf numFmtId="0" fontId="75" fillId="0" borderId="79" xfId="8" applyFont="1" applyBorder="1" applyAlignment="1" applyProtection="1">
      <alignment horizontal="left" vertical="top"/>
    </xf>
    <xf numFmtId="0" fontId="80" fillId="0" borderId="61" xfId="8" applyFont="1" applyBorder="1" applyAlignment="1" applyProtection="1">
      <alignment horizontal="left" vertical="center"/>
    </xf>
    <xf numFmtId="0" fontId="80" fillId="0" borderId="76" xfId="8" applyFont="1" applyBorder="1" applyAlignment="1" applyProtection="1">
      <alignment horizontal="left" vertical="center"/>
    </xf>
    <xf numFmtId="0" fontId="74" fillId="0" borderId="33" xfId="8" applyFont="1" applyBorder="1" applyAlignment="1" applyProtection="1">
      <alignment horizontal="left"/>
    </xf>
    <xf numFmtId="0" fontId="74" fillId="0" borderId="81" xfId="8" applyFont="1" applyBorder="1" applyAlignment="1" applyProtection="1">
      <alignment horizontal="left" vertical="center"/>
    </xf>
    <xf numFmtId="0" fontId="74" fillId="0" borderId="72" xfId="8" applyFont="1" applyBorder="1" applyAlignment="1" applyProtection="1">
      <alignment horizontal="left"/>
    </xf>
    <xf numFmtId="0" fontId="74" fillId="0" borderId="41" xfId="8" applyFont="1" applyBorder="1" applyAlignment="1" applyProtection="1">
      <alignment horizontal="left" vertical="center"/>
    </xf>
    <xf numFmtId="0" fontId="74" fillId="0" borderId="59" xfId="8" applyFont="1" applyBorder="1" applyAlignment="1" applyProtection="1">
      <alignment horizontal="left" vertical="center"/>
    </xf>
    <xf numFmtId="0" fontId="37" fillId="0" borderId="38" xfId="8" applyFont="1" applyBorder="1" applyAlignment="1" applyProtection="1">
      <alignment horizontal="left" vertical="center" wrapText="1"/>
    </xf>
    <xf numFmtId="0" fontId="37" fillId="0" borderId="0" xfId="8" applyFont="1" applyAlignment="1" applyProtection="1">
      <alignment horizontal="left" vertical="center" wrapText="1"/>
    </xf>
    <xf numFmtId="0" fontId="37" fillId="0" borderId="39" xfId="8" applyFont="1" applyBorder="1" applyAlignment="1" applyProtection="1">
      <alignment horizontal="left" vertical="center" wrapText="1"/>
    </xf>
    <xf numFmtId="0" fontId="42" fillId="0" borderId="36" xfId="8" applyFont="1" applyBorder="1" applyAlignment="1" applyProtection="1">
      <alignment horizontal="left" vertical="center" wrapText="1"/>
    </xf>
    <xf numFmtId="0" fontId="42" fillId="0" borderId="29" xfId="8" applyFont="1" applyBorder="1" applyAlignment="1" applyProtection="1">
      <alignment horizontal="left" vertical="center" wrapText="1"/>
    </xf>
    <xf numFmtId="0" fontId="42" fillId="0" borderId="37" xfId="8" applyFont="1" applyBorder="1" applyAlignment="1" applyProtection="1">
      <alignment horizontal="left" vertical="center" wrapText="1"/>
    </xf>
    <xf numFmtId="0" fontId="42" fillId="0" borderId="38" xfId="8" applyFont="1" applyBorder="1" applyAlignment="1" applyProtection="1">
      <alignment horizontal="left" vertical="center" wrapText="1"/>
    </xf>
    <xf numFmtId="0" fontId="42" fillId="0" borderId="0" xfId="8" applyFont="1" applyAlignment="1" applyProtection="1">
      <alignment horizontal="left" vertical="center" wrapText="1"/>
    </xf>
    <xf numFmtId="0" fontId="42" fillId="0" borderId="39" xfId="8" applyFont="1" applyBorder="1" applyAlignment="1" applyProtection="1">
      <alignment horizontal="left" vertical="center" wrapText="1"/>
    </xf>
    <xf numFmtId="0" fontId="42" fillId="0" borderId="40" xfId="8" applyFont="1" applyBorder="1" applyAlignment="1" applyProtection="1">
      <alignment horizontal="left" vertical="center" wrapText="1"/>
    </xf>
    <xf numFmtId="0" fontId="42" fillId="0" borderId="41" xfId="8" applyFont="1" applyBorder="1" applyAlignment="1" applyProtection="1">
      <alignment horizontal="left" vertical="center" wrapText="1"/>
    </xf>
    <xf numFmtId="0" fontId="42" fillId="0" borderId="42" xfId="8" applyFont="1" applyBorder="1" applyAlignment="1" applyProtection="1">
      <alignment horizontal="left" vertical="center" wrapText="1"/>
    </xf>
    <xf numFmtId="0" fontId="33" fillId="0" borderId="0" xfId="8" applyFont="1" applyAlignment="1" applyProtection="1">
      <alignment horizontal="left" vertical="center" wrapText="1"/>
    </xf>
    <xf numFmtId="0" fontId="37" fillId="0" borderId="36" xfId="8" applyFont="1" applyBorder="1" applyAlignment="1" applyProtection="1">
      <alignment horizontal="left" vertical="center" wrapText="1"/>
    </xf>
    <xf numFmtId="0" fontId="37" fillId="0" borderId="29" xfId="8" applyFont="1" applyBorder="1" applyAlignment="1" applyProtection="1">
      <alignment horizontal="left" vertical="center" wrapText="1"/>
    </xf>
    <xf numFmtId="0" fontId="37" fillId="0" borderId="37" xfId="8" applyFont="1" applyBorder="1" applyAlignment="1" applyProtection="1">
      <alignment horizontal="left" vertical="center" wrapText="1"/>
    </xf>
    <xf numFmtId="0" fontId="75" fillId="0" borderId="72" xfId="8" applyFont="1" applyBorder="1" applyAlignment="1" applyProtection="1">
      <alignment horizontal="left" vertical="center"/>
    </xf>
    <xf numFmtId="0" fontId="75" fillId="0" borderId="34" xfId="8" applyFont="1" applyBorder="1" applyAlignment="1" applyProtection="1">
      <alignment horizontal="left" vertical="center"/>
    </xf>
    <xf numFmtId="0" fontId="74" fillId="0" borderId="0" xfId="8" applyFont="1" applyAlignment="1" applyProtection="1">
      <alignment horizontal="left" vertical="center"/>
    </xf>
    <xf numFmtId="0" fontId="37" fillId="0" borderId="40" xfId="8" applyFont="1" applyBorder="1" applyAlignment="1" applyProtection="1">
      <alignment horizontal="left" vertical="center" wrapText="1"/>
    </xf>
    <xf numFmtId="0" fontId="37" fillId="0" borderId="41" xfId="8" applyFont="1" applyBorder="1" applyAlignment="1" applyProtection="1">
      <alignment horizontal="center" vertical="center"/>
    </xf>
    <xf numFmtId="0" fontId="37" fillId="0" borderId="42" xfId="8" applyFont="1" applyBorder="1" applyAlignment="1" applyProtection="1">
      <alignment horizontal="center" vertical="center"/>
    </xf>
    <xf numFmtId="0" fontId="37" fillId="0" borderId="44" xfId="8" applyFont="1" applyBorder="1" applyAlignment="1" applyProtection="1">
      <alignment horizontal="left" vertical="center" wrapText="1"/>
    </xf>
    <xf numFmtId="0" fontId="37" fillId="0" borderId="45" xfId="8" applyFont="1" applyBorder="1" applyAlignment="1" applyProtection="1">
      <alignment horizontal="center" vertical="center"/>
    </xf>
    <xf numFmtId="14" fontId="74" fillId="0" borderId="44" xfId="8" applyNumberFormat="1" applyFont="1" applyBorder="1" applyAlignment="1" applyProtection="1">
      <alignment horizontal="left" vertical="center" wrapText="1"/>
    </xf>
    <xf numFmtId="0" fontId="74" fillId="0" borderId="45" xfId="8" applyFont="1" applyBorder="1" applyAlignment="1" applyProtection="1">
      <alignment horizontal="center" vertical="center" wrapText="1"/>
    </xf>
    <xf numFmtId="0" fontId="78" fillId="0" borderId="0" xfId="8" applyFont="1" applyAlignment="1" applyProtection="1">
      <alignment horizontal="left" vertical="center"/>
    </xf>
    <xf numFmtId="0" fontId="43" fillId="0" borderId="0" xfId="6" applyFont="1" applyAlignment="1" applyProtection="1">
      <alignment horizontal="left" vertical="top" wrapText="1"/>
      <protection locked="0"/>
    </xf>
    <xf numFmtId="0" fontId="44" fillId="0" borderId="0" xfId="6" applyFont="1" applyAlignment="1" applyProtection="1">
      <alignment horizontal="left" vertical="top" wrapText="1"/>
      <protection locked="0"/>
    </xf>
    <xf numFmtId="0" fontId="43" fillId="0" borderId="0" xfId="1" applyFont="1" applyAlignment="1" applyProtection="1">
      <alignment horizontal="left" vertical="top" wrapText="1"/>
      <protection locked="0"/>
    </xf>
    <xf numFmtId="0" fontId="44" fillId="0" borderId="0" xfId="1" applyFont="1" applyAlignment="1" applyProtection="1">
      <alignment horizontal="left" vertical="top" wrapText="1"/>
      <protection locked="0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58" fillId="0" borderId="0" xfId="1" applyFont="1" applyAlignment="1" applyProtection="1">
      <alignment horizontal="left" vertical="top" wrapText="1"/>
      <protection locked="0"/>
    </xf>
    <xf numFmtId="0" fontId="59" fillId="0" borderId="0" xfId="1" applyFont="1" applyAlignment="1" applyProtection="1">
      <alignment horizontal="left" vertical="top" wrapText="1"/>
      <protection locked="0"/>
    </xf>
    <xf numFmtId="0" fontId="60" fillId="0" borderId="0" xfId="1" applyFont="1" applyAlignment="1" applyProtection="1">
      <alignment horizontal="left" vertical="top" wrapText="1"/>
      <protection locked="0"/>
    </xf>
    <xf numFmtId="0" fontId="61" fillId="0" borderId="0" xfId="1" applyFont="1" applyAlignment="1" applyProtection="1">
      <alignment horizontal="left" vertical="top" wrapText="1"/>
      <protection locked="0"/>
    </xf>
    <xf numFmtId="167" fontId="81" fillId="0" borderId="25" xfId="4" applyNumberFormat="1" applyFont="1" applyBorder="1" applyAlignment="1">
      <alignment vertical="center"/>
      <protection locked="0"/>
    </xf>
    <xf numFmtId="167" fontId="82" fillId="0" borderId="22" xfId="0" applyNumberFormat="1" applyFont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167" fontId="18" fillId="0" borderId="0" xfId="0" applyNumberFormat="1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7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0" fontId="82" fillId="0" borderId="22" xfId="0" applyFont="1" applyBorder="1" applyAlignment="1">
      <alignment horizontal="center" vertical="center"/>
    </xf>
    <xf numFmtId="49" fontId="82" fillId="0" borderId="22" xfId="0" applyNumberFormat="1" applyFont="1" applyBorder="1" applyAlignment="1">
      <alignment horizontal="left" vertical="center" wrapText="1"/>
    </xf>
    <xf numFmtId="0" fontId="82" fillId="0" borderId="22" xfId="0" applyFont="1" applyBorder="1" applyAlignment="1">
      <alignment horizontal="left" vertical="center" wrapText="1"/>
    </xf>
    <xf numFmtId="0" fontId="82" fillId="0" borderId="22" xfId="0" applyFont="1" applyBorder="1" applyAlignment="1">
      <alignment horizontal="center" vertical="center" wrapText="1"/>
    </xf>
    <xf numFmtId="49" fontId="83" fillId="5" borderId="25" xfId="0" applyNumberFormat="1" applyFont="1" applyFill="1" applyBorder="1" applyAlignment="1">
      <alignment horizontal="left" vertical="center" readingOrder="1"/>
    </xf>
    <xf numFmtId="49" fontId="83" fillId="0" borderId="25" xfId="0" applyNumberFormat="1" applyFont="1" applyBorder="1" applyAlignment="1">
      <alignment horizontal="left" vertical="center" wrapText="1" shrinkToFit="1" readingOrder="1"/>
    </xf>
    <xf numFmtId="167" fontId="83" fillId="0" borderId="25" xfId="0" applyNumberFormat="1" applyFont="1" applyBorder="1" applyAlignment="1">
      <alignment horizontal="right" vertical="center" readingOrder="1"/>
    </xf>
    <xf numFmtId="0" fontId="84" fillId="0" borderId="25" xfId="4" applyFont="1" applyBorder="1" applyAlignment="1">
      <alignment horizontal="center" vertical="center"/>
      <protection locked="0"/>
    </xf>
    <xf numFmtId="0" fontId="85" fillId="0" borderId="25" xfId="0" applyFont="1" applyBorder="1"/>
    <xf numFmtId="0" fontId="81" fillId="0" borderId="25" xfId="4" applyFont="1" applyBorder="1" applyAlignment="1">
      <alignment horizontal="left" vertical="center" wrapText="1"/>
      <protection locked="0"/>
    </xf>
  </cellXfs>
  <cellStyles count="16">
    <cellStyle name="Hypertextové prepojenie 2" xfId="14" xr:uid="{1561CED4-3A5A-4415-AF2E-CF433E2AAC2A}"/>
    <cellStyle name="Normálna" xfId="0" builtinId="0" customBuiltin="1"/>
    <cellStyle name="Normálna 2" xfId="4" xr:uid="{28829AE1-231C-4C2D-AF5F-0CCFBB4AE5DB}"/>
    <cellStyle name="Normálna 2 2" xfId="5" xr:uid="{44CBFE5D-05CA-4D01-A2ED-E34507E8C9E7}"/>
    <cellStyle name="Normálna 2 3" xfId="6" xr:uid="{D64FC5E7-0D1D-4F87-BDDC-DCFBCA939682}"/>
    <cellStyle name="Normálna 2 3 2" xfId="15" xr:uid="{D85C5653-6BCC-48BA-9452-FDFF102BF5C7}"/>
    <cellStyle name="Normálna 3" xfId="1" xr:uid="{238CE468-6F06-417E-9CFC-1BC721A2C84A}"/>
    <cellStyle name="Normálna 3 2" xfId="7" xr:uid="{3DC13698-44E4-4A23-9B46-BB0F5FDCAF40}"/>
    <cellStyle name="Normálna 3 3" xfId="8" xr:uid="{159DDCB2-61D1-4ADA-89F8-24367A42EC2F}"/>
    <cellStyle name="Normálna 4" xfId="2" xr:uid="{F3BB8110-78AB-4929-8100-AB8714501052}"/>
    <cellStyle name="Normálna 4 2" xfId="10" xr:uid="{8AB49221-A555-4286-B5F5-661343900ED2}"/>
    <cellStyle name="Normálna 4 3" xfId="9" xr:uid="{C5ED1AB7-B2EE-4451-B5EE-93497C0EF9D7}"/>
    <cellStyle name="Normálna 5" xfId="11" xr:uid="{347EC68C-314A-4D15-8F77-A2847A147865}"/>
    <cellStyle name="Normálna 5 2" xfId="12" xr:uid="{9C93890E-8EDE-46B4-ADC2-565A1F11C7CC}"/>
    <cellStyle name="Normálna 6" xfId="13" xr:uid="{767B814F-59EF-42B0-8C87-EE56322DFC97}"/>
    <cellStyle name="Normálna 7" xfId="3" xr:uid="{6CF54556-5015-4B90-81F4-760E7BEF7FE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BE664-C31D-4994-98E4-AEDD84E353B5}">
  <sheetPr>
    <pageSetUpPr fitToPage="1"/>
  </sheetPr>
  <dimension ref="A1:S38"/>
  <sheetViews>
    <sheetView topLeftCell="A11" workbookViewId="0">
      <selection activeCell="I21" sqref="I21"/>
    </sheetView>
  </sheetViews>
  <sheetFormatPr defaultColWidth="10.42578125" defaultRowHeight="10.199999999999999"/>
  <cols>
    <col min="1" max="1" width="3" style="288" customWidth="1"/>
    <col min="2" max="2" width="2.42578125" style="288" customWidth="1"/>
    <col min="3" max="3" width="3.85546875" style="288" customWidth="1"/>
    <col min="4" max="4" width="11.7109375" style="288" customWidth="1"/>
    <col min="5" max="5" width="14.85546875" style="288" customWidth="1"/>
    <col min="6" max="6" width="0.42578125" style="288" customWidth="1"/>
    <col min="7" max="7" width="3.140625" style="288" customWidth="1"/>
    <col min="8" max="8" width="3" style="288" customWidth="1"/>
    <col min="9" max="9" width="12.28515625" style="288" customWidth="1"/>
    <col min="10" max="10" width="16.140625" style="288" customWidth="1"/>
    <col min="11" max="11" width="0.7109375" style="288" customWidth="1"/>
    <col min="12" max="12" width="3" style="288" customWidth="1"/>
    <col min="13" max="13" width="4.7109375" style="288" customWidth="1"/>
    <col min="14" max="14" width="9" style="288" customWidth="1"/>
    <col min="15" max="15" width="4.28515625" style="288" customWidth="1"/>
    <col min="16" max="16" width="15.28515625" style="288" customWidth="1"/>
    <col min="17" max="17" width="7.42578125" style="288" customWidth="1"/>
    <col min="18" max="18" width="14.42578125" style="288" customWidth="1"/>
    <col min="19" max="19" width="0.42578125" style="288" customWidth="1"/>
    <col min="20" max="256" width="10.42578125" style="288"/>
    <col min="257" max="257" width="3" style="288" customWidth="1"/>
    <col min="258" max="258" width="2.42578125" style="288" customWidth="1"/>
    <col min="259" max="259" width="3.85546875" style="288" customWidth="1"/>
    <col min="260" max="260" width="11.7109375" style="288" customWidth="1"/>
    <col min="261" max="261" width="14.85546875" style="288" customWidth="1"/>
    <col min="262" max="262" width="0.42578125" style="288" customWidth="1"/>
    <col min="263" max="263" width="3.140625" style="288" customWidth="1"/>
    <col min="264" max="264" width="3" style="288" customWidth="1"/>
    <col min="265" max="265" width="12.28515625" style="288" customWidth="1"/>
    <col min="266" max="266" width="16.140625" style="288" customWidth="1"/>
    <col min="267" max="267" width="0.7109375" style="288" customWidth="1"/>
    <col min="268" max="268" width="3" style="288" customWidth="1"/>
    <col min="269" max="269" width="4.7109375" style="288" customWidth="1"/>
    <col min="270" max="270" width="9" style="288" customWidth="1"/>
    <col min="271" max="271" width="4.28515625" style="288" customWidth="1"/>
    <col min="272" max="272" width="15.28515625" style="288" customWidth="1"/>
    <col min="273" max="273" width="7.42578125" style="288" customWidth="1"/>
    <col min="274" max="274" width="14.42578125" style="288" customWidth="1"/>
    <col min="275" max="275" width="0.42578125" style="288" customWidth="1"/>
    <col min="276" max="512" width="10.42578125" style="288"/>
    <col min="513" max="513" width="3" style="288" customWidth="1"/>
    <col min="514" max="514" width="2.42578125" style="288" customWidth="1"/>
    <col min="515" max="515" width="3.85546875" style="288" customWidth="1"/>
    <col min="516" max="516" width="11.7109375" style="288" customWidth="1"/>
    <col min="517" max="517" width="14.85546875" style="288" customWidth="1"/>
    <col min="518" max="518" width="0.42578125" style="288" customWidth="1"/>
    <col min="519" max="519" width="3.140625" style="288" customWidth="1"/>
    <col min="520" max="520" width="3" style="288" customWidth="1"/>
    <col min="521" max="521" width="12.28515625" style="288" customWidth="1"/>
    <col min="522" max="522" width="16.140625" style="288" customWidth="1"/>
    <col min="523" max="523" width="0.7109375" style="288" customWidth="1"/>
    <col min="524" max="524" width="3" style="288" customWidth="1"/>
    <col min="525" max="525" width="4.7109375" style="288" customWidth="1"/>
    <col min="526" max="526" width="9" style="288" customWidth="1"/>
    <col min="527" max="527" width="4.28515625" style="288" customWidth="1"/>
    <col min="528" max="528" width="15.28515625" style="288" customWidth="1"/>
    <col min="529" max="529" width="7.42578125" style="288" customWidth="1"/>
    <col min="530" max="530" width="14.42578125" style="288" customWidth="1"/>
    <col min="531" max="531" width="0.42578125" style="288" customWidth="1"/>
    <col min="532" max="768" width="10.42578125" style="288"/>
    <col min="769" max="769" width="3" style="288" customWidth="1"/>
    <col min="770" max="770" width="2.42578125" style="288" customWidth="1"/>
    <col min="771" max="771" width="3.85546875" style="288" customWidth="1"/>
    <col min="772" max="772" width="11.7109375" style="288" customWidth="1"/>
    <col min="773" max="773" width="14.85546875" style="288" customWidth="1"/>
    <col min="774" max="774" width="0.42578125" style="288" customWidth="1"/>
    <col min="775" max="775" width="3.140625" style="288" customWidth="1"/>
    <col min="776" max="776" width="3" style="288" customWidth="1"/>
    <col min="777" max="777" width="12.28515625" style="288" customWidth="1"/>
    <col min="778" max="778" width="16.140625" style="288" customWidth="1"/>
    <col min="779" max="779" width="0.7109375" style="288" customWidth="1"/>
    <col min="780" max="780" width="3" style="288" customWidth="1"/>
    <col min="781" max="781" width="4.7109375" style="288" customWidth="1"/>
    <col min="782" max="782" width="9" style="288" customWidth="1"/>
    <col min="783" max="783" width="4.28515625" style="288" customWidth="1"/>
    <col min="784" max="784" width="15.28515625" style="288" customWidth="1"/>
    <col min="785" max="785" width="7.42578125" style="288" customWidth="1"/>
    <col min="786" max="786" width="14.42578125" style="288" customWidth="1"/>
    <col min="787" max="787" width="0.42578125" style="288" customWidth="1"/>
    <col min="788" max="1024" width="10.42578125" style="288"/>
    <col min="1025" max="1025" width="3" style="288" customWidth="1"/>
    <col min="1026" max="1026" width="2.42578125" style="288" customWidth="1"/>
    <col min="1027" max="1027" width="3.85546875" style="288" customWidth="1"/>
    <col min="1028" max="1028" width="11.7109375" style="288" customWidth="1"/>
    <col min="1029" max="1029" width="14.85546875" style="288" customWidth="1"/>
    <col min="1030" max="1030" width="0.42578125" style="288" customWidth="1"/>
    <col min="1031" max="1031" width="3.140625" style="288" customWidth="1"/>
    <col min="1032" max="1032" width="3" style="288" customWidth="1"/>
    <col min="1033" max="1033" width="12.28515625" style="288" customWidth="1"/>
    <col min="1034" max="1034" width="16.140625" style="288" customWidth="1"/>
    <col min="1035" max="1035" width="0.7109375" style="288" customWidth="1"/>
    <col min="1036" max="1036" width="3" style="288" customWidth="1"/>
    <col min="1037" max="1037" width="4.7109375" style="288" customWidth="1"/>
    <col min="1038" max="1038" width="9" style="288" customWidth="1"/>
    <col min="1039" max="1039" width="4.28515625" style="288" customWidth="1"/>
    <col min="1040" max="1040" width="15.28515625" style="288" customWidth="1"/>
    <col min="1041" max="1041" width="7.42578125" style="288" customWidth="1"/>
    <col min="1042" max="1042" width="14.42578125" style="288" customWidth="1"/>
    <col min="1043" max="1043" width="0.42578125" style="288" customWidth="1"/>
    <col min="1044" max="1280" width="10.42578125" style="288"/>
    <col min="1281" max="1281" width="3" style="288" customWidth="1"/>
    <col min="1282" max="1282" width="2.42578125" style="288" customWidth="1"/>
    <col min="1283" max="1283" width="3.85546875" style="288" customWidth="1"/>
    <col min="1284" max="1284" width="11.7109375" style="288" customWidth="1"/>
    <col min="1285" max="1285" width="14.85546875" style="288" customWidth="1"/>
    <col min="1286" max="1286" width="0.42578125" style="288" customWidth="1"/>
    <col min="1287" max="1287" width="3.140625" style="288" customWidth="1"/>
    <col min="1288" max="1288" width="3" style="288" customWidth="1"/>
    <col min="1289" max="1289" width="12.28515625" style="288" customWidth="1"/>
    <col min="1290" max="1290" width="16.140625" style="288" customWidth="1"/>
    <col min="1291" max="1291" width="0.7109375" style="288" customWidth="1"/>
    <col min="1292" max="1292" width="3" style="288" customWidth="1"/>
    <col min="1293" max="1293" width="4.7109375" style="288" customWidth="1"/>
    <col min="1294" max="1294" width="9" style="288" customWidth="1"/>
    <col min="1295" max="1295" width="4.28515625" style="288" customWidth="1"/>
    <col min="1296" max="1296" width="15.28515625" style="288" customWidth="1"/>
    <col min="1297" max="1297" width="7.42578125" style="288" customWidth="1"/>
    <col min="1298" max="1298" width="14.42578125" style="288" customWidth="1"/>
    <col min="1299" max="1299" width="0.42578125" style="288" customWidth="1"/>
    <col min="1300" max="1536" width="10.42578125" style="288"/>
    <col min="1537" max="1537" width="3" style="288" customWidth="1"/>
    <col min="1538" max="1538" width="2.42578125" style="288" customWidth="1"/>
    <col min="1539" max="1539" width="3.85546875" style="288" customWidth="1"/>
    <col min="1540" max="1540" width="11.7109375" style="288" customWidth="1"/>
    <col min="1541" max="1541" width="14.85546875" style="288" customWidth="1"/>
    <col min="1542" max="1542" width="0.42578125" style="288" customWidth="1"/>
    <col min="1543" max="1543" width="3.140625" style="288" customWidth="1"/>
    <col min="1544" max="1544" width="3" style="288" customWidth="1"/>
    <col min="1545" max="1545" width="12.28515625" style="288" customWidth="1"/>
    <col min="1546" max="1546" width="16.140625" style="288" customWidth="1"/>
    <col min="1547" max="1547" width="0.7109375" style="288" customWidth="1"/>
    <col min="1548" max="1548" width="3" style="288" customWidth="1"/>
    <col min="1549" max="1549" width="4.7109375" style="288" customWidth="1"/>
    <col min="1550" max="1550" width="9" style="288" customWidth="1"/>
    <col min="1551" max="1551" width="4.28515625" style="288" customWidth="1"/>
    <col min="1552" max="1552" width="15.28515625" style="288" customWidth="1"/>
    <col min="1553" max="1553" width="7.42578125" style="288" customWidth="1"/>
    <col min="1554" max="1554" width="14.42578125" style="288" customWidth="1"/>
    <col min="1555" max="1555" width="0.42578125" style="288" customWidth="1"/>
    <col min="1556" max="1792" width="10.42578125" style="288"/>
    <col min="1793" max="1793" width="3" style="288" customWidth="1"/>
    <col min="1794" max="1794" width="2.42578125" style="288" customWidth="1"/>
    <col min="1795" max="1795" width="3.85546875" style="288" customWidth="1"/>
    <col min="1796" max="1796" width="11.7109375" style="288" customWidth="1"/>
    <col min="1797" max="1797" width="14.85546875" style="288" customWidth="1"/>
    <col min="1798" max="1798" width="0.42578125" style="288" customWidth="1"/>
    <col min="1799" max="1799" width="3.140625" style="288" customWidth="1"/>
    <col min="1800" max="1800" width="3" style="288" customWidth="1"/>
    <col min="1801" max="1801" width="12.28515625" style="288" customWidth="1"/>
    <col min="1802" max="1802" width="16.140625" style="288" customWidth="1"/>
    <col min="1803" max="1803" width="0.7109375" style="288" customWidth="1"/>
    <col min="1804" max="1804" width="3" style="288" customWidth="1"/>
    <col min="1805" max="1805" width="4.7109375" style="288" customWidth="1"/>
    <col min="1806" max="1806" width="9" style="288" customWidth="1"/>
    <col min="1807" max="1807" width="4.28515625" style="288" customWidth="1"/>
    <col min="1808" max="1808" width="15.28515625" style="288" customWidth="1"/>
    <col min="1809" max="1809" width="7.42578125" style="288" customWidth="1"/>
    <col min="1810" max="1810" width="14.42578125" style="288" customWidth="1"/>
    <col min="1811" max="1811" width="0.42578125" style="288" customWidth="1"/>
    <col min="1812" max="2048" width="10.42578125" style="288"/>
    <col min="2049" max="2049" width="3" style="288" customWidth="1"/>
    <col min="2050" max="2050" width="2.42578125" style="288" customWidth="1"/>
    <col min="2051" max="2051" width="3.85546875" style="288" customWidth="1"/>
    <col min="2052" max="2052" width="11.7109375" style="288" customWidth="1"/>
    <col min="2053" max="2053" width="14.85546875" style="288" customWidth="1"/>
    <col min="2054" max="2054" width="0.42578125" style="288" customWidth="1"/>
    <col min="2055" max="2055" width="3.140625" style="288" customWidth="1"/>
    <col min="2056" max="2056" width="3" style="288" customWidth="1"/>
    <col min="2057" max="2057" width="12.28515625" style="288" customWidth="1"/>
    <col min="2058" max="2058" width="16.140625" style="288" customWidth="1"/>
    <col min="2059" max="2059" width="0.7109375" style="288" customWidth="1"/>
    <col min="2060" max="2060" width="3" style="288" customWidth="1"/>
    <col min="2061" max="2061" width="4.7109375" style="288" customWidth="1"/>
    <col min="2062" max="2062" width="9" style="288" customWidth="1"/>
    <col min="2063" max="2063" width="4.28515625" style="288" customWidth="1"/>
    <col min="2064" max="2064" width="15.28515625" style="288" customWidth="1"/>
    <col min="2065" max="2065" width="7.42578125" style="288" customWidth="1"/>
    <col min="2066" max="2066" width="14.42578125" style="288" customWidth="1"/>
    <col min="2067" max="2067" width="0.42578125" style="288" customWidth="1"/>
    <col min="2068" max="2304" width="10.42578125" style="288"/>
    <col min="2305" max="2305" width="3" style="288" customWidth="1"/>
    <col min="2306" max="2306" width="2.42578125" style="288" customWidth="1"/>
    <col min="2307" max="2307" width="3.85546875" style="288" customWidth="1"/>
    <col min="2308" max="2308" width="11.7109375" style="288" customWidth="1"/>
    <col min="2309" max="2309" width="14.85546875" style="288" customWidth="1"/>
    <col min="2310" max="2310" width="0.42578125" style="288" customWidth="1"/>
    <col min="2311" max="2311" width="3.140625" style="288" customWidth="1"/>
    <col min="2312" max="2312" width="3" style="288" customWidth="1"/>
    <col min="2313" max="2313" width="12.28515625" style="288" customWidth="1"/>
    <col min="2314" max="2314" width="16.140625" style="288" customWidth="1"/>
    <col min="2315" max="2315" width="0.7109375" style="288" customWidth="1"/>
    <col min="2316" max="2316" width="3" style="288" customWidth="1"/>
    <col min="2317" max="2317" width="4.7109375" style="288" customWidth="1"/>
    <col min="2318" max="2318" width="9" style="288" customWidth="1"/>
    <col min="2319" max="2319" width="4.28515625" style="288" customWidth="1"/>
    <col min="2320" max="2320" width="15.28515625" style="288" customWidth="1"/>
    <col min="2321" max="2321" width="7.42578125" style="288" customWidth="1"/>
    <col min="2322" max="2322" width="14.42578125" style="288" customWidth="1"/>
    <col min="2323" max="2323" width="0.42578125" style="288" customWidth="1"/>
    <col min="2324" max="2560" width="10.42578125" style="288"/>
    <col min="2561" max="2561" width="3" style="288" customWidth="1"/>
    <col min="2562" max="2562" width="2.42578125" style="288" customWidth="1"/>
    <col min="2563" max="2563" width="3.85546875" style="288" customWidth="1"/>
    <col min="2564" max="2564" width="11.7109375" style="288" customWidth="1"/>
    <col min="2565" max="2565" width="14.85546875" style="288" customWidth="1"/>
    <col min="2566" max="2566" width="0.42578125" style="288" customWidth="1"/>
    <col min="2567" max="2567" width="3.140625" style="288" customWidth="1"/>
    <col min="2568" max="2568" width="3" style="288" customWidth="1"/>
    <col min="2569" max="2569" width="12.28515625" style="288" customWidth="1"/>
    <col min="2570" max="2570" width="16.140625" style="288" customWidth="1"/>
    <col min="2571" max="2571" width="0.7109375" style="288" customWidth="1"/>
    <col min="2572" max="2572" width="3" style="288" customWidth="1"/>
    <col min="2573" max="2573" width="4.7109375" style="288" customWidth="1"/>
    <col min="2574" max="2574" width="9" style="288" customWidth="1"/>
    <col min="2575" max="2575" width="4.28515625" style="288" customWidth="1"/>
    <col min="2576" max="2576" width="15.28515625" style="288" customWidth="1"/>
    <col min="2577" max="2577" width="7.42578125" style="288" customWidth="1"/>
    <col min="2578" max="2578" width="14.42578125" style="288" customWidth="1"/>
    <col min="2579" max="2579" width="0.42578125" style="288" customWidth="1"/>
    <col min="2580" max="2816" width="10.42578125" style="288"/>
    <col min="2817" max="2817" width="3" style="288" customWidth="1"/>
    <col min="2818" max="2818" width="2.42578125" style="288" customWidth="1"/>
    <col min="2819" max="2819" width="3.85546875" style="288" customWidth="1"/>
    <col min="2820" max="2820" width="11.7109375" style="288" customWidth="1"/>
    <col min="2821" max="2821" width="14.85546875" style="288" customWidth="1"/>
    <col min="2822" max="2822" width="0.42578125" style="288" customWidth="1"/>
    <col min="2823" max="2823" width="3.140625" style="288" customWidth="1"/>
    <col min="2824" max="2824" width="3" style="288" customWidth="1"/>
    <col min="2825" max="2825" width="12.28515625" style="288" customWidth="1"/>
    <col min="2826" max="2826" width="16.140625" style="288" customWidth="1"/>
    <col min="2827" max="2827" width="0.7109375" style="288" customWidth="1"/>
    <col min="2828" max="2828" width="3" style="288" customWidth="1"/>
    <col min="2829" max="2829" width="4.7109375" style="288" customWidth="1"/>
    <col min="2830" max="2830" width="9" style="288" customWidth="1"/>
    <col min="2831" max="2831" width="4.28515625" style="288" customWidth="1"/>
    <col min="2832" max="2832" width="15.28515625" style="288" customWidth="1"/>
    <col min="2833" max="2833" width="7.42578125" style="288" customWidth="1"/>
    <col min="2834" max="2834" width="14.42578125" style="288" customWidth="1"/>
    <col min="2835" max="2835" width="0.42578125" style="288" customWidth="1"/>
    <col min="2836" max="3072" width="10.42578125" style="288"/>
    <col min="3073" max="3073" width="3" style="288" customWidth="1"/>
    <col min="3074" max="3074" width="2.42578125" style="288" customWidth="1"/>
    <col min="3075" max="3075" width="3.85546875" style="288" customWidth="1"/>
    <col min="3076" max="3076" width="11.7109375" style="288" customWidth="1"/>
    <col min="3077" max="3077" width="14.85546875" style="288" customWidth="1"/>
    <col min="3078" max="3078" width="0.42578125" style="288" customWidth="1"/>
    <col min="3079" max="3079" width="3.140625" style="288" customWidth="1"/>
    <col min="3080" max="3080" width="3" style="288" customWidth="1"/>
    <col min="3081" max="3081" width="12.28515625" style="288" customWidth="1"/>
    <col min="3082" max="3082" width="16.140625" style="288" customWidth="1"/>
    <col min="3083" max="3083" width="0.7109375" style="288" customWidth="1"/>
    <col min="3084" max="3084" width="3" style="288" customWidth="1"/>
    <col min="3085" max="3085" width="4.7109375" style="288" customWidth="1"/>
    <col min="3086" max="3086" width="9" style="288" customWidth="1"/>
    <col min="3087" max="3087" width="4.28515625" style="288" customWidth="1"/>
    <col min="3088" max="3088" width="15.28515625" style="288" customWidth="1"/>
    <col min="3089" max="3089" width="7.42578125" style="288" customWidth="1"/>
    <col min="3090" max="3090" width="14.42578125" style="288" customWidth="1"/>
    <col min="3091" max="3091" width="0.42578125" style="288" customWidth="1"/>
    <col min="3092" max="3328" width="10.42578125" style="288"/>
    <col min="3329" max="3329" width="3" style="288" customWidth="1"/>
    <col min="3330" max="3330" width="2.42578125" style="288" customWidth="1"/>
    <col min="3331" max="3331" width="3.85546875" style="288" customWidth="1"/>
    <col min="3332" max="3332" width="11.7109375" style="288" customWidth="1"/>
    <col min="3333" max="3333" width="14.85546875" style="288" customWidth="1"/>
    <col min="3334" max="3334" width="0.42578125" style="288" customWidth="1"/>
    <col min="3335" max="3335" width="3.140625" style="288" customWidth="1"/>
    <col min="3336" max="3336" width="3" style="288" customWidth="1"/>
    <col min="3337" max="3337" width="12.28515625" style="288" customWidth="1"/>
    <col min="3338" max="3338" width="16.140625" style="288" customWidth="1"/>
    <col min="3339" max="3339" width="0.7109375" style="288" customWidth="1"/>
    <col min="3340" max="3340" width="3" style="288" customWidth="1"/>
    <col min="3341" max="3341" width="4.7109375" style="288" customWidth="1"/>
    <col min="3342" max="3342" width="9" style="288" customWidth="1"/>
    <col min="3343" max="3343" width="4.28515625" style="288" customWidth="1"/>
    <col min="3344" max="3344" width="15.28515625" style="288" customWidth="1"/>
    <col min="3345" max="3345" width="7.42578125" style="288" customWidth="1"/>
    <col min="3346" max="3346" width="14.42578125" style="288" customWidth="1"/>
    <col min="3347" max="3347" width="0.42578125" style="288" customWidth="1"/>
    <col min="3348" max="3584" width="10.42578125" style="288"/>
    <col min="3585" max="3585" width="3" style="288" customWidth="1"/>
    <col min="3586" max="3586" width="2.42578125" style="288" customWidth="1"/>
    <col min="3587" max="3587" width="3.85546875" style="288" customWidth="1"/>
    <col min="3588" max="3588" width="11.7109375" style="288" customWidth="1"/>
    <col min="3589" max="3589" width="14.85546875" style="288" customWidth="1"/>
    <col min="3590" max="3590" width="0.42578125" style="288" customWidth="1"/>
    <col min="3591" max="3591" width="3.140625" style="288" customWidth="1"/>
    <col min="3592" max="3592" width="3" style="288" customWidth="1"/>
    <col min="3593" max="3593" width="12.28515625" style="288" customWidth="1"/>
    <col min="3594" max="3594" width="16.140625" style="288" customWidth="1"/>
    <col min="3595" max="3595" width="0.7109375" style="288" customWidth="1"/>
    <col min="3596" max="3596" width="3" style="288" customWidth="1"/>
    <col min="3597" max="3597" width="4.7109375" style="288" customWidth="1"/>
    <col min="3598" max="3598" width="9" style="288" customWidth="1"/>
    <col min="3599" max="3599" width="4.28515625" style="288" customWidth="1"/>
    <col min="3600" max="3600" width="15.28515625" style="288" customWidth="1"/>
    <col min="3601" max="3601" width="7.42578125" style="288" customWidth="1"/>
    <col min="3602" max="3602" width="14.42578125" style="288" customWidth="1"/>
    <col min="3603" max="3603" width="0.42578125" style="288" customWidth="1"/>
    <col min="3604" max="3840" width="10.42578125" style="288"/>
    <col min="3841" max="3841" width="3" style="288" customWidth="1"/>
    <col min="3842" max="3842" width="2.42578125" style="288" customWidth="1"/>
    <col min="3843" max="3843" width="3.85546875" style="288" customWidth="1"/>
    <col min="3844" max="3844" width="11.7109375" style="288" customWidth="1"/>
    <col min="3845" max="3845" width="14.85546875" style="288" customWidth="1"/>
    <col min="3846" max="3846" width="0.42578125" style="288" customWidth="1"/>
    <col min="3847" max="3847" width="3.140625" style="288" customWidth="1"/>
    <col min="3848" max="3848" width="3" style="288" customWidth="1"/>
    <col min="3849" max="3849" width="12.28515625" style="288" customWidth="1"/>
    <col min="3850" max="3850" width="16.140625" style="288" customWidth="1"/>
    <col min="3851" max="3851" width="0.7109375" style="288" customWidth="1"/>
    <col min="3852" max="3852" width="3" style="288" customWidth="1"/>
    <col min="3853" max="3853" width="4.7109375" style="288" customWidth="1"/>
    <col min="3854" max="3854" width="9" style="288" customWidth="1"/>
    <col min="3855" max="3855" width="4.28515625" style="288" customWidth="1"/>
    <col min="3856" max="3856" width="15.28515625" style="288" customWidth="1"/>
    <col min="3857" max="3857" width="7.42578125" style="288" customWidth="1"/>
    <col min="3858" max="3858" width="14.42578125" style="288" customWidth="1"/>
    <col min="3859" max="3859" width="0.42578125" style="288" customWidth="1"/>
    <col min="3860" max="4096" width="10.42578125" style="288"/>
    <col min="4097" max="4097" width="3" style="288" customWidth="1"/>
    <col min="4098" max="4098" width="2.42578125" style="288" customWidth="1"/>
    <col min="4099" max="4099" width="3.85546875" style="288" customWidth="1"/>
    <col min="4100" max="4100" width="11.7109375" style="288" customWidth="1"/>
    <col min="4101" max="4101" width="14.85546875" style="288" customWidth="1"/>
    <col min="4102" max="4102" width="0.42578125" style="288" customWidth="1"/>
    <col min="4103" max="4103" width="3.140625" style="288" customWidth="1"/>
    <col min="4104" max="4104" width="3" style="288" customWidth="1"/>
    <col min="4105" max="4105" width="12.28515625" style="288" customWidth="1"/>
    <col min="4106" max="4106" width="16.140625" style="288" customWidth="1"/>
    <col min="4107" max="4107" width="0.7109375" style="288" customWidth="1"/>
    <col min="4108" max="4108" width="3" style="288" customWidth="1"/>
    <col min="4109" max="4109" width="4.7109375" style="288" customWidth="1"/>
    <col min="4110" max="4110" width="9" style="288" customWidth="1"/>
    <col min="4111" max="4111" width="4.28515625" style="288" customWidth="1"/>
    <col min="4112" max="4112" width="15.28515625" style="288" customWidth="1"/>
    <col min="4113" max="4113" width="7.42578125" style="288" customWidth="1"/>
    <col min="4114" max="4114" width="14.42578125" style="288" customWidth="1"/>
    <col min="4115" max="4115" width="0.42578125" style="288" customWidth="1"/>
    <col min="4116" max="4352" width="10.42578125" style="288"/>
    <col min="4353" max="4353" width="3" style="288" customWidth="1"/>
    <col min="4354" max="4354" width="2.42578125" style="288" customWidth="1"/>
    <col min="4355" max="4355" width="3.85546875" style="288" customWidth="1"/>
    <col min="4356" max="4356" width="11.7109375" style="288" customWidth="1"/>
    <col min="4357" max="4357" width="14.85546875" style="288" customWidth="1"/>
    <col min="4358" max="4358" width="0.42578125" style="288" customWidth="1"/>
    <col min="4359" max="4359" width="3.140625" style="288" customWidth="1"/>
    <col min="4360" max="4360" width="3" style="288" customWidth="1"/>
    <col min="4361" max="4361" width="12.28515625" style="288" customWidth="1"/>
    <col min="4362" max="4362" width="16.140625" style="288" customWidth="1"/>
    <col min="4363" max="4363" width="0.7109375" style="288" customWidth="1"/>
    <col min="4364" max="4364" width="3" style="288" customWidth="1"/>
    <col min="4365" max="4365" width="4.7109375" style="288" customWidth="1"/>
    <col min="4366" max="4366" width="9" style="288" customWidth="1"/>
    <col min="4367" max="4367" width="4.28515625" style="288" customWidth="1"/>
    <col min="4368" max="4368" width="15.28515625" style="288" customWidth="1"/>
    <col min="4369" max="4369" width="7.42578125" style="288" customWidth="1"/>
    <col min="4370" max="4370" width="14.42578125" style="288" customWidth="1"/>
    <col min="4371" max="4371" width="0.42578125" style="288" customWidth="1"/>
    <col min="4372" max="4608" width="10.42578125" style="288"/>
    <col min="4609" max="4609" width="3" style="288" customWidth="1"/>
    <col min="4610" max="4610" width="2.42578125" style="288" customWidth="1"/>
    <col min="4611" max="4611" width="3.85546875" style="288" customWidth="1"/>
    <col min="4612" max="4612" width="11.7109375" style="288" customWidth="1"/>
    <col min="4613" max="4613" width="14.85546875" style="288" customWidth="1"/>
    <col min="4614" max="4614" width="0.42578125" style="288" customWidth="1"/>
    <col min="4615" max="4615" width="3.140625" style="288" customWidth="1"/>
    <col min="4616" max="4616" width="3" style="288" customWidth="1"/>
    <col min="4617" max="4617" width="12.28515625" style="288" customWidth="1"/>
    <col min="4618" max="4618" width="16.140625" style="288" customWidth="1"/>
    <col min="4619" max="4619" width="0.7109375" style="288" customWidth="1"/>
    <col min="4620" max="4620" width="3" style="288" customWidth="1"/>
    <col min="4621" max="4621" width="4.7109375" style="288" customWidth="1"/>
    <col min="4622" max="4622" width="9" style="288" customWidth="1"/>
    <col min="4623" max="4623" width="4.28515625" style="288" customWidth="1"/>
    <col min="4624" max="4624" width="15.28515625" style="288" customWidth="1"/>
    <col min="4625" max="4625" width="7.42578125" style="288" customWidth="1"/>
    <col min="4626" max="4626" width="14.42578125" style="288" customWidth="1"/>
    <col min="4627" max="4627" width="0.42578125" style="288" customWidth="1"/>
    <col min="4628" max="4864" width="10.42578125" style="288"/>
    <col min="4865" max="4865" width="3" style="288" customWidth="1"/>
    <col min="4866" max="4866" width="2.42578125" style="288" customWidth="1"/>
    <col min="4867" max="4867" width="3.85546875" style="288" customWidth="1"/>
    <col min="4868" max="4868" width="11.7109375" style="288" customWidth="1"/>
    <col min="4869" max="4869" width="14.85546875" style="288" customWidth="1"/>
    <col min="4870" max="4870" width="0.42578125" style="288" customWidth="1"/>
    <col min="4871" max="4871" width="3.140625" style="288" customWidth="1"/>
    <col min="4872" max="4872" width="3" style="288" customWidth="1"/>
    <col min="4873" max="4873" width="12.28515625" style="288" customWidth="1"/>
    <col min="4874" max="4874" width="16.140625" style="288" customWidth="1"/>
    <col min="4875" max="4875" width="0.7109375" style="288" customWidth="1"/>
    <col min="4876" max="4876" width="3" style="288" customWidth="1"/>
    <col min="4877" max="4877" width="4.7109375" style="288" customWidth="1"/>
    <col min="4878" max="4878" width="9" style="288" customWidth="1"/>
    <col min="4879" max="4879" width="4.28515625" style="288" customWidth="1"/>
    <col min="4880" max="4880" width="15.28515625" style="288" customWidth="1"/>
    <col min="4881" max="4881" width="7.42578125" style="288" customWidth="1"/>
    <col min="4882" max="4882" width="14.42578125" style="288" customWidth="1"/>
    <col min="4883" max="4883" width="0.42578125" style="288" customWidth="1"/>
    <col min="4884" max="5120" width="10.42578125" style="288"/>
    <col min="5121" max="5121" width="3" style="288" customWidth="1"/>
    <col min="5122" max="5122" width="2.42578125" style="288" customWidth="1"/>
    <col min="5123" max="5123" width="3.85546875" style="288" customWidth="1"/>
    <col min="5124" max="5124" width="11.7109375" style="288" customWidth="1"/>
    <col min="5125" max="5125" width="14.85546875" style="288" customWidth="1"/>
    <col min="5126" max="5126" width="0.42578125" style="288" customWidth="1"/>
    <col min="5127" max="5127" width="3.140625" style="288" customWidth="1"/>
    <col min="5128" max="5128" width="3" style="288" customWidth="1"/>
    <col min="5129" max="5129" width="12.28515625" style="288" customWidth="1"/>
    <col min="5130" max="5130" width="16.140625" style="288" customWidth="1"/>
    <col min="5131" max="5131" width="0.7109375" style="288" customWidth="1"/>
    <col min="5132" max="5132" width="3" style="288" customWidth="1"/>
    <col min="5133" max="5133" width="4.7109375" style="288" customWidth="1"/>
    <col min="5134" max="5134" width="9" style="288" customWidth="1"/>
    <col min="5135" max="5135" width="4.28515625" style="288" customWidth="1"/>
    <col min="5136" max="5136" width="15.28515625" style="288" customWidth="1"/>
    <col min="5137" max="5137" width="7.42578125" style="288" customWidth="1"/>
    <col min="5138" max="5138" width="14.42578125" style="288" customWidth="1"/>
    <col min="5139" max="5139" width="0.42578125" style="288" customWidth="1"/>
    <col min="5140" max="5376" width="10.42578125" style="288"/>
    <col min="5377" max="5377" width="3" style="288" customWidth="1"/>
    <col min="5378" max="5378" width="2.42578125" style="288" customWidth="1"/>
    <col min="5379" max="5379" width="3.85546875" style="288" customWidth="1"/>
    <col min="5380" max="5380" width="11.7109375" style="288" customWidth="1"/>
    <col min="5381" max="5381" width="14.85546875" style="288" customWidth="1"/>
    <col min="5382" max="5382" width="0.42578125" style="288" customWidth="1"/>
    <col min="5383" max="5383" width="3.140625" style="288" customWidth="1"/>
    <col min="5384" max="5384" width="3" style="288" customWidth="1"/>
    <col min="5385" max="5385" width="12.28515625" style="288" customWidth="1"/>
    <col min="5386" max="5386" width="16.140625" style="288" customWidth="1"/>
    <col min="5387" max="5387" width="0.7109375" style="288" customWidth="1"/>
    <col min="5388" max="5388" width="3" style="288" customWidth="1"/>
    <col min="5389" max="5389" width="4.7109375" style="288" customWidth="1"/>
    <col min="5390" max="5390" width="9" style="288" customWidth="1"/>
    <col min="5391" max="5391" width="4.28515625" style="288" customWidth="1"/>
    <col min="5392" max="5392" width="15.28515625" style="288" customWidth="1"/>
    <col min="5393" max="5393" width="7.42578125" style="288" customWidth="1"/>
    <col min="5394" max="5394" width="14.42578125" style="288" customWidth="1"/>
    <col min="5395" max="5395" width="0.42578125" style="288" customWidth="1"/>
    <col min="5396" max="5632" width="10.42578125" style="288"/>
    <col min="5633" max="5633" width="3" style="288" customWidth="1"/>
    <col min="5634" max="5634" width="2.42578125" style="288" customWidth="1"/>
    <col min="5635" max="5635" width="3.85546875" style="288" customWidth="1"/>
    <col min="5636" max="5636" width="11.7109375" style="288" customWidth="1"/>
    <col min="5637" max="5637" width="14.85546875" style="288" customWidth="1"/>
    <col min="5638" max="5638" width="0.42578125" style="288" customWidth="1"/>
    <col min="5639" max="5639" width="3.140625" style="288" customWidth="1"/>
    <col min="5640" max="5640" width="3" style="288" customWidth="1"/>
    <col min="5641" max="5641" width="12.28515625" style="288" customWidth="1"/>
    <col min="5642" max="5642" width="16.140625" style="288" customWidth="1"/>
    <col min="5643" max="5643" width="0.7109375" style="288" customWidth="1"/>
    <col min="5644" max="5644" width="3" style="288" customWidth="1"/>
    <col min="5645" max="5645" width="4.7109375" style="288" customWidth="1"/>
    <col min="5646" max="5646" width="9" style="288" customWidth="1"/>
    <col min="5647" max="5647" width="4.28515625" style="288" customWidth="1"/>
    <col min="5648" max="5648" width="15.28515625" style="288" customWidth="1"/>
    <col min="5649" max="5649" width="7.42578125" style="288" customWidth="1"/>
    <col min="5650" max="5650" width="14.42578125" style="288" customWidth="1"/>
    <col min="5651" max="5651" width="0.42578125" style="288" customWidth="1"/>
    <col min="5652" max="5888" width="10.42578125" style="288"/>
    <col min="5889" max="5889" width="3" style="288" customWidth="1"/>
    <col min="5890" max="5890" width="2.42578125" style="288" customWidth="1"/>
    <col min="5891" max="5891" width="3.85546875" style="288" customWidth="1"/>
    <col min="5892" max="5892" width="11.7109375" style="288" customWidth="1"/>
    <col min="5893" max="5893" width="14.85546875" style="288" customWidth="1"/>
    <col min="5894" max="5894" width="0.42578125" style="288" customWidth="1"/>
    <col min="5895" max="5895" width="3.140625" style="288" customWidth="1"/>
    <col min="5896" max="5896" width="3" style="288" customWidth="1"/>
    <col min="5897" max="5897" width="12.28515625" style="288" customWidth="1"/>
    <col min="5898" max="5898" width="16.140625" style="288" customWidth="1"/>
    <col min="5899" max="5899" width="0.7109375" style="288" customWidth="1"/>
    <col min="5900" max="5900" width="3" style="288" customWidth="1"/>
    <col min="5901" max="5901" width="4.7109375" style="288" customWidth="1"/>
    <col min="5902" max="5902" width="9" style="288" customWidth="1"/>
    <col min="5903" max="5903" width="4.28515625" style="288" customWidth="1"/>
    <col min="5904" max="5904" width="15.28515625" style="288" customWidth="1"/>
    <col min="5905" max="5905" width="7.42578125" style="288" customWidth="1"/>
    <col min="5906" max="5906" width="14.42578125" style="288" customWidth="1"/>
    <col min="5907" max="5907" width="0.42578125" style="288" customWidth="1"/>
    <col min="5908" max="6144" width="10.42578125" style="288"/>
    <col min="6145" max="6145" width="3" style="288" customWidth="1"/>
    <col min="6146" max="6146" width="2.42578125" style="288" customWidth="1"/>
    <col min="6147" max="6147" width="3.85546875" style="288" customWidth="1"/>
    <col min="6148" max="6148" width="11.7109375" style="288" customWidth="1"/>
    <col min="6149" max="6149" width="14.85546875" style="288" customWidth="1"/>
    <col min="6150" max="6150" width="0.42578125" style="288" customWidth="1"/>
    <col min="6151" max="6151" width="3.140625" style="288" customWidth="1"/>
    <col min="6152" max="6152" width="3" style="288" customWidth="1"/>
    <col min="6153" max="6153" width="12.28515625" style="288" customWidth="1"/>
    <col min="6154" max="6154" width="16.140625" style="288" customWidth="1"/>
    <col min="6155" max="6155" width="0.7109375" style="288" customWidth="1"/>
    <col min="6156" max="6156" width="3" style="288" customWidth="1"/>
    <col min="6157" max="6157" width="4.7109375" style="288" customWidth="1"/>
    <col min="6158" max="6158" width="9" style="288" customWidth="1"/>
    <col min="6159" max="6159" width="4.28515625" style="288" customWidth="1"/>
    <col min="6160" max="6160" width="15.28515625" style="288" customWidth="1"/>
    <col min="6161" max="6161" width="7.42578125" style="288" customWidth="1"/>
    <col min="6162" max="6162" width="14.42578125" style="288" customWidth="1"/>
    <col min="6163" max="6163" width="0.42578125" style="288" customWidth="1"/>
    <col min="6164" max="6400" width="10.42578125" style="288"/>
    <col min="6401" max="6401" width="3" style="288" customWidth="1"/>
    <col min="6402" max="6402" width="2.42578125" style="288" customWidth="1"/>
    <col min="6403" max="6403" width="3.85546875" style="288" customWidth="1"/>
    <col min="6404" max="6404" width="11.7109375" style="288" customWidth="1"/>
    <col min="6405" max="6405" width="14.85546875" style="288" customWidth="1"/>
    <col min="6406" max="6406" width="0.42578125" style="288" customWidth="1"/>
    <col min="6407" max="6407" width="3.140625" style="288" customWidth="1"/>
    <col min="6408" max="6408" width="3" style="288" customWidth="1"/>
    <col min="6409" max="6409" width="12.28515625" style="288" customWidth="1"/>
    <col min="6410" max="6410" width="16.140625" style="288" customWidth="1"/>
    <col min="6411" max="6411" width="0.7109375" style="288" customWidth="1"/>
    <col min="6412" max="6412" width="3" style="288" customWidth="1"/>
    <col min="6413" max="6413" width="4.7109375" style="288" customWidth="1"/>
    <col min="6414" max="6414" width="9" style="288" customWidth="1"/>
    <col min="6415" max="6415" width="4.28515625" style="288" customWidth="1"/>
    <col min="6416" max="6416" width="15.28515625" style="288" customWidth="1"/>
    <col min="6417" max="6417" width="7.42578125" style="288" customWidth="1"/>
    <col min="6418" max="6418" width="14.42578125" style="288" customWidth="1"/>
    <col min="6419" max="6419" width="0.42578125" style="288" customWidth="1"/>
    <col min="6420" max="6656" width="10.42578125" style="288"/>
    <col min="6657" max="6657" width="3" style="288" customWidth="1"/>
    <col min="6658" max="6658" width="2.42578125" style="288" customWidth="1"/>
    <col min="6659" max="6659" width="3.85546875" style="288" customWidth="1"/>
    <col min="6660" max="6660" width="11.7109375" style="288" customWidth="1"/>
    <col min="6661" max="6661" width="14.85546875" style="288" customWidth="1"/>
    <col min="6662" max="6662" width="0.42578125" style="288" customWidth="1"/>
    <col min="6663" max="6663" width="3.140625" style="288" customWidth="1"/>
    <col min="6664" max="6664" width="3" style="288" customWidth="1"/>
    <col min="6665" max="6665" width="12.28515625" style="288" customWidth="1"/>
    <col min="6666" max="6666" width="16.140625" style="288" customWidth="1"/>
    <col min="6667" max="6667" width="0.7109375" style="288" customWidth="1"/>
    <col min="6668" max="6668" width="3" style="288" customWidth="1"/>
    <col min="6669" max="6669" width="4.7109375" style="288" customWidth="1"/>
    <col min="6670" max="6670" width="9" style="288" customWidth="1"/>
    <col min="6671" max="6671" width="4.28515625" style="288" customWidth="1"/>
    <col min="6672" max="6672" width="15.28515625" style="288" customWidth="1"/>
    <col min="6673" max="6673" width="7.42578125" style="288" customWidth="1"/>
    <col min="6674" max="6674" width="14.42578125" style="288" customWidth="1"/>
    <col min="6675" max="6675" width="0.42578125" style="288" customWidth="1"/>
    <col min="6676" max="6912" width="10.42578125" style="288"/>
    <col min="6913" max="6913" width="3" style="288" customWidth="1"/>
    <col min="6914" max="6914" width="2.42578125" style="288" customWidth="1"/>
    <col min="6915" max="6915" width="3.85546875" style="288" customWidth="1"/>
    <col min="6916" max="6916" width="11.7109375" style="288" customWidth="1"/>
    <col min="6917" max="6917" width="14.85546875" style="288" customWidth="1"/>
    <col min="6918" max="6918" width="0.42578125" style="288" customWidth="1"/>
    <col min="6919" max="6919" width="3.140625" style="288" customWidth="1"/>
    <col min="6920" max="6920" width="3" style="288" customWidth="1"/>
    <col min="6921" max="6921" width="12.28515625" style="288" customWidth="1"/>
    <col min="6922" max="6922" width="16.140625" style="288" customWidth="1"/>
    <col min="6923" max="6923" width="0.7109375" style="288" customWidth="1"/>
    <col min="6924" max="6924" width="3" style="288" customWidth="1"/>
    <col min="6925" max="6925" width="4.7109375" style="288" customWidth="1"/>
    <col min="6926" max="6926" width="9" style="288" customWidth="1"/>
    <col min="6927" max="6927" width="4.28515625" style="288" customWidth="1"/>
    <col min="6928" max="6928" width="15.28515625" style="288" customWidth="1"/>
    <col min="6929" max="6929" width="7.42578125" style="288" customWidth="1"/>
    <col min="6930" max="6930" width="14.42578125" style="288" customWidth="1"/>
    <col min="6931" max="6931" width="0.42578125" style="288" customWidth="1"/>
    <col min="6932" max="7168" width="10.42578125" style="288"/>
    <col min="7169" max="7169" width="3" style="288" customWidth="1"/>
    <col min="7170" max="7170" width="2.42578125" style="288" customWidth="1"/>
    <col min="7171" max="7171" width="3.85546875" style="288" customWidth="1"/>
    <col min="7172" max="7172" width="11.7109375" style="288" customWidth="1"/>
    <col min="7173" max="7173" width="14.85546875" style="288" customWidth="1"/>
    <col min="7174" max="7174" width="0.42578125" style="288" customWidth="1"/>
    <col min="7175" max="7175" width="3.140625" style="288" customWidth="1"/>
    <col min="7176" max="7176" width="3" style="288" customWidth="1"/>
    <col min="7177" max="7177" width="12.28515625" style="288" customWidth="1"/>
    <col min="7178" max="7178" width="16.140625" style="288" customWidth="1"/>
    <col min="7179" max="7179" width="0.7109375" style="288" customWidth="1"/>
    <col min="7180" max="7180" width="3" style="288" customWidth="1"/>
    <col min="7181" max="7181" width="4.7109375" style="288" customWidth="1"/>
    <col min="7182" max="7182" width="9" style="288" customWidth="1"/>
    <col min="7183" max="7183" width="4.28515625" style="288" customWidth="1"/>
    <col min="7184" max="7184" width="15.28515625" style="288" customWidth="1"/>
    <col min="7185" max="7185" width="7.42578125" style="288" customWidth="1"/>
    <col min="7186" max="7186" width="14.42578125" style="288" customWidth="1"/>
    <col min="7187" max="7187" width="0.42578125" style="288" customWidth="1"/>
    <col min="7188" max="7424" width="10.42578125" style="288"/>
    <col min="7425" max="7425" width="3" style="288" customWidth="1"/>
    <col min="7426" max="7426" width="2.42578125" style="288" customWidth="1"/>
    <col min="7427" max="7427" width="3.85546875" style="288" customWidth="1"/>
    <col min="7428" max="7428" width="11.7109375" style="288" customWidth="1"/>
    <col min="7429" max="7429" width="14.85546875" style="288" customWidth="1"/>
    <col min="7430" max="7430" width="0.42578125" style="288" customWidth="1"/>
    <col min="7431" max="7431" width="3.140625" style="288" customWidth="1"/>
    <col min="7432" max="7432" width="3" style="288" customWidth="1"/>
    <col min="7433" max="7433" width="12.28515625" style="288" customWidth="1"/>
    <col min="7434" max="7434" width="16.140625" style="288" customWidth="1"/>
    <col min="7435" max="7435" width="0.7109375" style="288" customWidth="1"/>
    <col min="7436" max="7436" width="3" style="288" customWidth="1"/>
    <col min="7437" max="7437" width="4.7109375" style="288" customWidth="1"/>
    <col min="7438" max="7438" width="9" style="288" customWidth="1"/>
    <col min="7439" max="7439" width="4.28515625" style="288" customWidth="1"/>
    <col min="7440" max="7440" width="15.28515625" style="288" customWidth="1"/>
    <col min="7441" max="7441" width="7.42578125" style="288" customWidth="1"/>
    <col min="7442" max="7442" width="14.42578125" style="288" customWidth="1"/>
    <col min="7443" max="7443" width="0.42578125" style="288" customWidth="1"/>
    <col min="7444" max="7680" width="10.42578125" style="288"/>
    <col min="7681" max="7681" width="3" style="288" customWidth="1"/>
    <col min="7682" max="7682" width="2.42578125" style="288" customWidth="1"/>
    <col min="7683" max="7683" width="3.85546875" style="288" customWidth="1"/>
    <col min="7684" max="7684" width="11.7109375" style="288" customWidth="1"/>
    <col min="7685" max="7685" width="14.85546875" style="288" customWidth="1"/>
    <col min="7686" max="7686" width="0.42578125" style="288" customWidth="1"/>
    <col min="7687" max="7687" width="3.140625" style="288" customWidth="1"/>
    <col min="7688" max="7688" width="3" style="288" customWidth="1"/>
    <col min="7689" max="7689" width="12.28515625" style="288" customWidth="1"/>
    <col min="7690" max="7690" width="16.140625" style="288" customWidth="1"/>
    <col min="7691" max="7691" width="0.7109375" style="288" customWidth="1"/>
    <col min="7692" max="7692" width="3" style="288" customWidth="1"/>
    <col min="7693" max="7693" width="4.7109375" style="288" customWidth="1"/>
    <col min="7694" max="7694" width="9" style="288" customWidth="1"/>
    <col min="7695" max="7695" width="4.28515625" style="288" customWidth="1"/>
    <col min="7696" max="7696" width="15.28515625" style="288" customWidth="1"/>
    <col min="7697" max="7697" width="7.42578125" style="288" customWidth="1"/>
    <col min="7698" max="7698" width="14.42578125" style="288" customWidth="1"/>
    <col min="7699" max="7699" width="0.42578125" style="288" customWidth="1"/>
    <col min="7700" max="7936" width="10.42578125" style="288"/>
    <col min="7937" max="7937" width="3" style="288" customWidth="1"/>
    <col min="7938" max="7938" width="2.42578125" style="288" customWidth="1"/>
    <col min="7939" max="7939" width="3.85546875" style="288" customWidth="1"/>
    <col min="7940" max="7940" width="11.7109375" style="288" customWidth="1"/>
    <col min="7941" max="7941" width="14.85546875" style="288" customWidth="1"/>
    <col min="7942" max="7942" width="0.42578125" style="288" customWidth="1"/>
    <col min="7943" max="7943" width="3.140625" style="288" customWidth="1"/>
    <col min="7944" max="7944" width="3" style="288" customWidth="1"/>
    <col min="7945" max="7945" width="12.28515625" style="288" customWidth="1"/>
    <col min="7946" max="7946" width="16.140625" style="288" customWidth="1"/>
    <col min="7947" max="7947" width="0.7109375" style="288" customWidth="1"/>
    <col min="7948" max="7948" width="3" style="288" customWidth="1"/>
    <col min="7949" max="7949" width="4.7109375" style="288" customWidth="1"/>
    <col min="7950" max="7950" width="9" style="288" customWidth="1"/>
    <col min="7951" max="7951" width="4.28515625" style="288" customWidth="1"/>
    <col min="7952" max="7952" width="15.28515625" style="288" customWidth="1"/>
    <col min="7953" max="7953" width="7.42578125" style="288" customWidth="1"/>
    <col min="7954" max="7954" width="14.42578125" style="288" customWidth="1"/>
    <col min="7955" max="7955" width="0.42578125" style="288" customWidth="1"/>
    <col min="7956" max="8192" width="10.42578125" style="288"/>
    <col min="8193" max="8193" width="3" style="288" customWidth="1"/>
    <col min="8194" max="8194" width="2.42578125" style="288" customWidth="1"/>
    <col min="8195" max="8195" width="3.85546875" style="288" customWidth="1"/>
    <col min="8196" max="8196" width="11.7109375" style="288" customWidth="1"/>
    <col min="8197" max="8197" width="14.85546875" style="288" customWidth="1"/>
    <col min="8198" max="8198" width="0.42578125" style="288" customWidth="1"/>
    <col min="8199" max="8199" width="3.140625" style="288" customWidth="1"/>
    <col min="8200" max="8200" width="3" style="288" customWidth="1"/>
    <col min="8201" max="8201" width="12.28515625" style="288" customWidth="1"/>
    <col min="8202" max="8202" width="16.140625" style="288" customWidth="1"/>
    <col min="8203" max="8203" width="0.7109375" style="288" customWidth="1"/>
    <col min="8204" max="8204" width="3" style="288" customWidth="1"/>
    <col min="8205" max="8205" width="4.7109375" style="288" customWidth="1"/>
    <col min="8206" max="8206" width="9" style="288" customWidth="1"/>
    <col min="8207" max="8207" width="4.28515625" style="288" customWidth="1"/>
    <col min="8208" max="8208" width="15.28515625" style="288" customWidth="1"/>
    <col min="8209" max="8209" width="7.42578125" style="288" customWidth="1"/>
    <col min="8210" max="8210" width="14.42578125" style="288" customWidth="1"/>
    <col min="8211" max="8211" width="0.42578125" style="288" customWidth="1"/>
    <col min="8212" max="8448" width="10.42578125" style="288"/>
    <col min="8449" max="8449" width="3" style="288" customWidth="1"/>
    <col min="8450" max="8450" width="2.42578125" style="288" customWidth="1"/>
    <col min="8451" max="8451" width="3.85546875" style="288" customWidth="1"/>
    <col min="8452" max="8452" width="11.7109375" style="288" customWidth="1"/>
    <col min="8453" max="8453" width="14.85546875" style="288" customWidth="1"/>
    <col min="8454" max="8454" width="0.42578125" style="288" customWidth="1"/>
    <col min="8455" max="8455" width="3.140625" style="288" customWidth="1"/>
    <col min="8456" max="8456" width="3" style="288" customWidth="1"/>
    <col min="8457" max="8457" width="12.28515625" style="288" customWidth="1"/>
    <col min="8458" max="8458" width="16.140625" style="288" customWidth="1"/>
    <col min="8459" max="8459" width="0.7109375" style="288" customWidth="1"/>
    <col min="8460" max="8460" width="3" style="288" customWidth="1"/>
    <col min="8461" max="8461" width="4.7109375" style="288" customWidth="1"/>
    <col min="8462" max="8462" width="9" style="288" customWidth="1"/>
    <col min="8463" max="8463" width="4.28515625" style="288" customWidth="1"/>
    <col min="8464" max="8464" width="15.28515625" style="288" customWidth="1"/>
    <col min="8465" max="8465" width="7.42578125" style="288" customWidth="1"/>
    <col min="8466" max="8466" width="14.42578125" style="288" customWidth="1"/>
    <col min="8467" max="8467" width="0.42578125" style="288" customWidth="1"/>
    <col min="8468" max="8704" width="10.42578125" style="288"/>
    <col min="8705" max="8705" width="3" style="288" customWidth="1"/>
    <col min="8706" max="8706" width="2.42578125" style="288" customWidth="1"/>
    <col min="8707" max="8707" width="3.85546875" style="288" customWidth="1"/>
    <col min="8708" max="8708" width="11.7109375" style="288" customWidth="1"/>
    <col min="8709" max="8709" width="14.85546875" style="288" customWidth="1"/>
    <col min="8710" max="8710" width="0.42578125" style="288" customWidth="1"/>
    <col min="8711" max="8711" width="3.140625" style="288" customWidth="1"/>
    <col min="8712" max="8712" width="3" style="288" customWidth="1"/>
    <col min="8713" max="8713" width="12.28515625" style="288" customWidth="1"/>
    <col min="8714" max="8714" width="16.140625" style="288" customWidth="1"/>
    <col min="8715" max="8715" width="0.7109375" style="288" customWidth="1"/>
    <col min="8716" max="8716" width="3" style="288" customWidth="1"/>
    <col min="8717" max="8717" width="4.7109375" style="288" customWidth="1"/>
    <col min="8718" max="8718" width="9" style="288" customWidth="1"/>
    <col min="8719" max="8719" width="4.28515625" style="288" customWidth="1"/>
    <col min="8720" max="8720" width="15.28515625" style="288" customWidth="1"/>
    <col min="8721" max="8721" width="7.42578125" style="288" customWidth="1"/>
    <col min="8722" max="8722" width="14.42578125" style="288" customWidth="1"/>
    <col min="8723" max="8723" width="0.42578125" style="288" customWidth="1"/>
    <col min="8724" max="8960" width="10.42578125" style="288"/>
    <col min="8961" max="8961" width="3" style="288" customWidth="1"/>
    <col min="8962" max="8962" width="2.42578125" style="288" customWidth="1"/>
    <col min="8963" max="8963" width="3.85546875" style="288" customWidth="1"/>
    <col min="8964" max="8964" width="11.7109375" style="288" customWidth="1"/>
    <col min="8965" max="8965" width="14.85546875" style="288" customWidth="1"/>
    <col min="8966" max="8966" width="0.42578125" style="288" customWidth="1"/>
    <col min="8967" max="8967" width="3.140625" style="288" customWidth="1"/>
    <col min="8968" max="8968" width="3" style="288" customWidth="1"/>
    <col min="8969" max="8969" width="12.28515625" style="288" customWidth="1"/>
    <col min="8970" max="8970" width="16.140625" style="288" customWidth="1"/>
    <col min="8971" max="8971" width="0.7109375" style="288" customWidth="1"/>
    <col min="8972" max="8972" width="3" style="288" customWidth="1"/>
    <col min="8973" max="8973" width="4.7109375" style="288" customWidth="1"/>
    <col min="8974" max="8974" width="9" style="288" customWidth="1"/>
    <col min="8975" max="8975" width="4.28515625" style="288" customWidth="1"/>
    <col min="8976" max="8976" width="15.28515625" style="288" customWidth="1"/>
    <col min="8977" max="8977" width="7.42578125" style="288" customWidth="1"/>
    <col min="8978" max="8978" width="14.42578125" style="288" customWidth="1"/>
    <col min="8979" max="8979" width="0.42578125" style="288" customWidth="1"/>
    <col min="8980" max="9216" width="10.42578125" style="288"/>
    <col min="9217" max="9217" width="3" style="288" customWidth="1"/>
    <col min="9218" max="9218" width="2.42578125" style="288" customWidth="1"/>
    <col min="9219" max="9219" width="3.85546875" style="288" customWidth="1"/>
    <col min="9220" max="9220" width="11.7109375" style="288" customWidth="1"/>
    <col min="9221" max="9221" width="14.85546875" style="288" customWidth="1"/>
    <col min="9222" max="9222" width="0.42578125" style="288" customWidth="1"/>
    <col min="9223" max="9223" width="3.140625" style="288" customWidth="1"/>
    <col min="9224" max="9224" width="3" style="288" customWidth="1"/>
    <col min="9225" max="9225" width="12.28515625" style="288" customWidth="1"/>
    <col min="9226" max="9226" width="16.140625" style="288" customWidth="1"/>
    <col min="9227" max="9227" width="0.7109375" style="288" customWidth="1"/>
    <col min="9228" max="9228" width="3" style="288" customWidth="1"/>
    <col min="9229" max="9229" width="4.7109375" style="288" customWidth="1"/>
    <col min="9230" max="9230" width="9" style="288" customWidth="1"/>
    <col min="9231" max="9231" width="4.28515625" style="288" customWidth="1"/>
    <col min="9232" max="9232" width="15.28515625" style="288" customWidth="1"/>
    <col min="9233" max="9233" width="7.42578125" style="288" customWidth="1"/>
    <col min="9234" max="9234" width="14.42578125" style="288" customWidth="1"/>
    <col min="9235" max="9235" width="0.42578125" style="288" customWidth="1"/>
    <col min="9236" max="9472" width="10.42578125" style="288"/>
    <col min="9473" max="9473" width="3" style="288" customWidth="1"/>
    <col min="9474" max="9474" width="2.42578125" style="288" customWidth="1"/>
    <col min="9475" max="9475" width="3.85546875" style="288" customWidth="1"/>
    <col min="9476" max="9476" width="11.7109375" style="288" customWidth="1"/>
    <col min="9477" max="9477" width="14.85546875" style="288" customWidth="1"/>
    <col min="9478" max="9478" width="0.42578125" style="288" customWidth="1"/>
    <col min="9479" max="9479" width="3.140625" style="288" customWidth="1"/>
    <col min="9480" max="9480" width="3" style="288" customWidth="1"/>
    <col min="9481" max="9481" width="12.28515625" style="288" customWidth="1"/>
    <col min="9482" max="9482" width="16.140625" style="288" customWidth="1"/>
    <col min="9483" max="9483" width="0.7109375" style="288" customWidth="1"/>
    <col min="9484" max="9484" width="3" style="288" customWidth="1"/>
    <col min="9485" max="9485" width="4.7109375" style="288" customWidth="1"/>
    <col min="9486" max="9486" width="9" style="288" customWidth="1"/>
    <col min="9487" max="9487" width="4.28515625" style="288" customWidth="1"/>
    <col min="9488" max="9488" width="15.28515625" style="288" customWidth="1"/>
    <col min="9489" max="9489" width="7.42578125" style="288" customWidth="1"/>
    <col min="9490" max="9490" width="14.42578125" style="288" customWidth="1"/>
    <col min="9491" max="9491" width="0.42578125" style="288" customWidth="1"/>
    <col min="9492" max="9728" width="10.42578125" style="288"/>
    <col min="9729" max="9729" width="3" style="288" customWidth="1"/>
    <col min="9730" max="9730" width="2.42578125" style="288" customWidth="1"/>
    <col min="9731" max="9731" width="3.85546875" style="288" customWidth="1"/>
    <col min="9732" max="9732" width="11.7109375" style="288" customWidth="1"/>
    <col min="9733" max="9733" width="14.85546875" style="288" customWidth="1"/>
    <col min="9734" max="9734" width="0.42578125" style="288" customWidth="1"/>
    <col min="9735" max="9735" width="3.140625" style="288" customWidth="1"/>
    <col min="9736" max="9736" width="3" style="288" customWidth="1"/>
    <col min="9737" max="9737" width="12.28515625" style="288" customWidth="1"/>
    <col min="9738" max="9738" width="16.140625" style="288" customWidth="1"/>
    <col min="9739" max="9739" width="0.7109375" style="288" customWidth="1"/>
    <col min="9740" max="9740" width="3" style="288" customWidth="1"/>
    <col min="9741" max="9741" width="4.7109375" style="288" customWidth="1"/>
    <col min="9742" max="9742" width="9" style="288" customWidth="1"/>
    <col min="9743" max="9743" width="4.28515625" style="288" customWidth="1"/>
    <col min="9744" max="9744" width="15.28515625" style="288" customWidth="1"/>
    <col min="9745" max="9745" width="7.42578125" style="288" customWidth="1"/>
    <col min="9746" max="9746" width="14.42578125" style="288" customWidth="1"/>
    <col min="9747" max="9747" width="0.42578125" style="288" customWidth="1"/>
    <col min="9748" max="9984" width="10.42578125" style="288"/>
    <col min="9985" max="9985" width="3" style="288" customWidth="1"/>
    <col min="9986" max="9986" width="2.42578125" style="288" customWidth="1"/>
    <col min="9987" max="9987" width="3.85546875" style="288" customWidth="1"/>
    <col min="9988" max="9988" width="11.7109375" style="288" customWidth="1"/>
    <col min="9989" max="9989" width="14.85546875" style="288" customWidth="1"/>
    <col min="9990" max="9990" width="0.42578125" style="288" customWidth="1"/>
    <col min="9991" max="9991" width="3.140625" style="288" customWidth="1"/>
    <col min="9992" max="9992" width="3" style="288" customWidth="1"/>
    <col min="9993" max="9993" width="12.28515625" style="288" customWidth="1"/>
    <col min="9994" max="9994" width="16.140625" style="288" customWidth="1"/>
    <col min="9995" max="9995" width="0.7109375" style="288" customWidth="1"/>
    <col min="9996" max="9996" width="3" style="288" customWidth="1"/>
    <col min="9997" max="9997" width="4.7109375" style="288" customWidth="1"/>
    <col min="9998" max="9998" width="9" style="288" customWidth="1"/>
    <col min="9999" max="9999" width="4.28515625" style="288" customWidth="1"/>
    <col min="10000" max="10000" width="15.28515625" style="288" customWidth="1"/>
    <col min="10001" max="10001" width="7.42578125" style="288" customWidth="1"/>
    <col min="10002" max="10002" width="14.42578125" style="288" customWidth="1"/>
    <col min="10003" max="10003" width="0.42578125" style="288" customWidth="1"/>
    <col min="10004" max="10240" width="10.42578125" style="288"/>
    <col min="10241" max="10241" width="3" style="288" customWidth="1"/>
    <col min="10242" max="10242" width="2.42578125" style="288" customWidth="1"/>
    <col min="10243" max="10243" width="3.85546875" style="288" customWidth="1"/>
    <col min="10244" max="10244" width="11.7109375" style="288" customWidth="1"/>
    <col min="10245" max="10245" width="14.85546875" style="288" customWidth="1"/>
    <col min="10246" max="10246" width="0.42578125" style="288" customWidth="1"/>
    <col min="10247" max="10247" width="3.140625" style="288" customWidth="1"/>
    <col min="10248" max="10248" width="3" style="288" customWidth="1"/>
    <col min="10249" max="10249" width="12.28515625" style="288" customWidth="1"/>
    <col min="10250" max="10250" width="16.140625" style="288" customWidth="1"/>
    <col min="10251" max="10251" width="0.7109375" style="288" customWidth="1"/>
    <col min="10252" max="10252" width="3" style="288" customWidth="1"/>
    <col min="10253" max="10253" width="4.7109375" style="288" customWidth="1"/>
    <col min="10254" max="10254" width="9" style="288" customWidth="1"/>
    <col min="10255" max="10255" width="4.28515625" style="288" customWidth="1"/>
    <col min="10256" max="10256" width="15.28515625" style="288" customWidth="1"/>
    <col min="10257" max="10257" width="7.42578125" style="288" customWidth="1"/>
    <col min="10258" max="10258" width="14.42578125" style="288" customWidth="1"/>
    <col min="10259" max="10259" width="0.42578125" style="288" customWidth="1"/>
    <col min="10260" max="10496" width="10.42578125" style="288"/>
    <col min="10497" max="10497" width="3" style="288" customWidth="1"/>
    <col min="10498" max="10498" width="2.42578125" style="288" customWidth="1"/>
    <col min="10499" max="10499" width="3.85546875" style="288" customWidth="1"/>
    <col min="10500" max="10500" width="11.7109375" style="288" customWidth="1"/>
    <col min="10501" max="10501" width="14.85546875" style="288" customWidth="1"/>
    <col min="10502" max="10502" width="0.42578125" style="288" customWidth="1"/>
    <col min="10503" max="10503" width="3.140625" style="288" customWidth="1"/>
    <col min="10504" max="10504" width="3" style="288" customWidth="1"/>
    <col min="10505" max="10505" width="12.28515625" style="288" customWidth="1"/>
    <col min="10506" max="10506" width="16.140625" style="288" customWidth="1"/>
    <col min="10507" max="10507" width="0.7109375" style="288" customWidth="1"/>
    <col min="10508" max="10508" width="3" style="288" customWidth="1"/>
    <col min="10509" max="10509" width="4.7109375" style="288" customWidth="1"/>
    <col min="10510" max="10510" width="9" style="288" customWidth="1"/>
    <col min="10511" max="10511" width="4.28515625" style="288" customWidth="1"/>
    <col min="10512" max="10512" width="15.28515625" style="288" customWidth="1"/>
    <col min="10513" max="10513" width="7.42578125" style="288" customWidth="1"/>
    <col min="10514" max="10514" width="14.42578125" style="288" customWidth="1"/>
    <col min="10515" max="10515" width="0.42578125" style="288" customWidth="1"/>
    <col min="10516" max="10752" width="10.42578125" style="288"/>
    <col min="10753" max="10753" width="3" style="288" customWidth="1"/>
    <col min="10754" max="10754" width="2.42578125" style="288" customWidth="1"/>
    <col min="10755" max="10755" width="3.85546875" style="288" customWidth="1"/>
    <col min="10756" max="10756" width="11.7109375" style="288" customWidth="1"/>
    <col min="10757" max="10757" width="14.85546875" style="288" customWidth="1"/>
    <col min="10758" max="10758" width="0.42578125" style="288" customWidth="1"/>
    <col min="10759" max="10759" width="3.140625" style="288" customWidth="1"/>
    <col min="10760" max="10760" width="3" style="288" customWidth="1"/>
    <col min="10761" max="10761" width="12.28515625" style="288" customWidth="1"/>
    <col min="10762" max="10762" width="16.140625" style="288" customWidth="1"/>
    <col min="10763" max="10763" width="0.7109375" style="288" customWidth="1"/>
    <col min="10764" max="10764" width="3" style="288" customWidth="1"/>
    <col min="10765" max="10765" width="4.7109375" style="288" customWidth="1"/>
    <col min="10766" max="10766" width="9" style="288" customWidth="1"/>
    <col min="10767" max="10767" width="4.28515625" style="288" customWidth="1"/>
    <col min="10768" max="10768" width="15.28515625" style="288" customWidth="1"/>
    <col min="10769" max="10769" width="7.42578125" style="288" customWidth="1"/>
    <col min="10770" max="10770" width="14.42578125" style="288" customWidth="1"/>
    <col min="10771" max="10771" width="0.42578125" style="288" customWidth="1"/>
    <col min="10772" max="11008" width="10.42578125" style="288"/>
    <col min="11009" max="11009" width="3" style="288" customWidth="1"/>
    <col min="11010" max="11010" width="2.42578125" style="288" customWidth="1"/>
    <col min="11011" max="11011" width="3.85546875" style="288" customWidth="1"/>
    <col min="11012" max="11012" width="11.7109375" style="288" customWidth="1"/>
    <col min="11013" max="11013" width="14.85546875" style="288" customWidth="1"/>
    <col min="11014" max="11014" width="0.42578125" style="288" customWidth="1"/>
    <col min="11015" max="11015" width="3.140625" style="288" customWidth="1"/>
    <col min="11016" max="11016" width="3" style="288" customWidth="1"/>
    <col min="11017" max="11017" width="12.28515625" style="288" customWidth="1"/>
    <col min="11018" max="11018" width="16.140625" style="288" customWidth="1"/>
    <col min="11019" max="11019" width="0.7109375" style="288" customWidth="1"/>
    <col min="11020" max="11020" width="3" style="288" customWidth="1"/>
    <col min="11021" max="11021" width="4.7109375" style="288" customWidth="1"/>
    <col min="11022" max="11022" width="9" style="288" customWidth="1"/>
    <col min="11023" max="11023" width="4.28515625" style="288" customWidth="1"/>
    <col min="11024" max="11024" width="15.28515625" style="288" customWidth="1"/>
    <col min="11025" max="11025" width="7.42578125" style="288" customWidth="1"/>
    <col min="11026" max="11026" width="14.42578125" style="288" customWidth="1"/>
    <col min="11027" max="11027" width="0.42578125" style="288" customWidth="1"/>
    <col min="11028" max="11264" width="10.42578125" style="288"/>
    <col min="11265" max="11265" width="3" style="288" customWidth="1"/>
    <col min="11266" max="11266" width="2.42578125" style="288" customWidth="1"/>
    <col min="11267" max="11267" width="3.85546875" style="288" customWidth="1"/>
    <col min="11268" max="11268" width="11.7109375" style="288" customWidth="1"/>
    <col min="11269" max="11269" width="14.85546875" style="288" customWidth="1"/>
    <col min="11270" max="11270" width="0.42578125" style="288" customWidth="1"/>
    <col min="11271" max="11271" width="3.140625" style="288" customWidth="1"/>
    <col min="11272" max="11272" width="3" style="288" customWidth="1"/>
    <col min="11273" max="11273" width="12.28515625" style="288" customWidth="1"/>
    <col min="11274" max="11274" width="16.140625" style="288" customWidth="1"/>
    <col min="11275" max="11275" width="0.7109375" style="288" customWidth="1"/>
    <col min="11276" max="11276" width="3" style="288" customWidth="1"/>
    <col min="11277" max="11277" width="4.7109375" style="288" customWidth="1"/>
    <col min="11278" max="11278" width="9" style="288" customWidth="1"/>
    <col min="11279" max="11279" width="4.28515625" style="288" customWidth="1"/>
    <col min="11280" max="11280" width="15.28515625" style="288" customWidth="1"/>
    <col min="11281" max="11281" width="7.42578125" style="288" customWidth="1"/>
    <col min="11282" max="11282" width="14.42578125" style="288" customWidth="1"/>
    <col min="11283" max="11283" width="0.42578125" style="288" customWidth="1"/>
    <col min="11284" max="11520" width="10.42578125" style="288"/>
    <col min="11521" max="11521" width="3" style="288" customWidth="1"/>
    <col min="11522" max="11522" width="2.42578125" style="288" customWidth="1"/>
    <col min="11523" max="11523" width="3.85546875" style="288" customWidth="1"/>
    <col min="11524" max="11524" width="11.7109375" style="288" customWidth="1"/>
    <col min="11525" max="11525" width="14.85546875" style="288" customWidth="1"/>
    <col min="11526" max="11526" width="0.42578125" style="288" customWidth="1"/>
    <col min="11527" max="11527" width="3.140625" style="288" customWidth="1"/>
    <col min="11528" max="11528" width="3" style="288" customWidth="1"/>
    <col min="11529" max="11529" width="12.28515625" style="288" customWidth="1"/>
    <col min="11530" max="11530" width="16.140625" style="288" customWidth="1"/>
    <col min="11531" max="11531" width="0.7109375" style="288" customWidth="1"/>
    <col min="11532" max="11532" width="3" style="288" customWidth="1"/>
    <col min="11533" max="11533" width="4.7109375" style="288" customWidth="1"/>
    <col min="11534" max="11534" width="9" style="288" customWidth="1"/>
    <col min="11535" max="11535" width="4.28515625" style="288" customWidth="1"/>
    <col min="11536" max="11536" width="15.28515625" style="288" customWidth="1"/>
    <col min="11537" max="11537" width="7.42578125" style="288" customWidth="1"/>
    <col min="11538" max="11538" width="14.42578125" style="288" customWidth="1"/>
    <col min="11539" max="11539" width="0.42578125" style="288" customWidth="1"/>
    <col min="11540" max="11776" width="10.42578125" style="288"/>
    <col min="11777" max="11777" width="3" style="288" customWidth="1"/>
    <col min="11778" max="11778" width="2.42578125" style="288" customWidth="1"/>
    <col min="11779" max="11779" width="3.85546875" style="288" customWidth="1"/>
    <col min="11780" max="11780" width="11.7109375" style="288" customWidth="1"/>
    <col min="11781" max="11781" width="14.85546875" style="288" customWidth="1"/>
    <col min="11782" max="11782" width="0.42578125" style="288" customWidth="1"/>
    <col min="11783" max="11783" width="3.140625" style="288" customWidth="1"/>
    <col min="11784" max="11784" width="3" style="288" customWidth="1"/>
    <col min="11785" max="11785" width="12.28515625" style="288" customWidth="1"/>
    <col min="11786" max="11786" width="16.140625" style="288" customWidth="1"/>
    <col min="11787" max="11787" width="0.7109375" style="288" customWidth="1"/>
    <col min="11788" max="11788" width="3" style="288" customWidth="1"/>
    <col min="11789" max="11789" width="4.7109375" style="288" customWidth="1"/>
    <col min="11790" max="11790" width="9" style="288" customWidth="1"/>
    <col min="11791" max="11791" width="4.28515625" style="288" customWidth="1"/>
    <col min="11792" max="11792" width="15.28515625" style="288" customWidth="1"/>
    <col min="11793" max="11793" width="7.42578125" style="288" customWidth="1"/>
    <col min="11794" max="11794" width="14.42578125" style="288" customWidth="1"/>
    <col min="11795" max="11795" width="0.42578125" style="288" customWidth="1"/>
    <col min="11796" max="12032" width="10.42578125" style="288"/>
    <col min="12033" max="12033" width="3" style="288" customWidth="1"/>
    <col min="12034" max="12034" width="2.42578125" style="288" customWidth="1"/>
    <col min="12035" max="12035" width="3.85546875" style="288" customWidth="1"/>
    <col min="12036" max="12036" width="11.7109375" style="288" customWidth="1"/>
    <col min="12037" max="12037" width="14.85546875" style="288" customWidth="1"/>
    <col min="12038" max="12038" width="0.42578125" style="288" customWidth="1"/>
    <col min="12039" max="12039" width="3.140625" style="288" customWidth="1"/>
    <col min="12040" max="12040" width="3" style="288" customWidth="1"/>
    <col min="12041" max="12041" width="12.28515625" style="288" customWidth="1"/>
    <col min="12042" max="12042" width="16.140625" style="288" customWidth="1"/>
    <col min="12043" max="12043" width="0.7109375" style="288" customWidth="1"/>
    <col min="12044" max="12044" width="3" style="288" customWidth="1"/>
    <col min="12045" max="12045" width="4.7109375" style="288" customWidth="1"/>
    <col min="12046" max="12046" width="9" style="288" customWidth="1"/>
    <col min="12047" max="12047" width="4.28515625" style="288" customWidth="1"/>
    <col min="12048" max="12048" width="15.28515625" style="288" customWidth="1"/>
    <col min="12049" max="12049" width="7.42578125" style="288" customWidth="1"/>
    <col min="12050" max="12050" width="14.42578125" style="288" customWidth="1"/>
    <col min="12051" max="12051" width="0.42578125" style="288" customWidth="1"/>
    <col min="12052" max="12288" width="10.42578125" style="288"/>
    <col min="12289" max="12289" width="3" style="288" customWidth="1"/>
    <col min="12290" max="12290" width="2.42578125" style="288" customWidth="1"/>
    <col min="12291" max="12291" width="3.85546875" style="288" customWidth="1"/>
    <col min="12292" max="12292" width="11.7109375" style="288" customWidth="1"/>
    <col min="12293" max="12293" width="14.85546875" style="288" customWidth="1"/>
    <col min="12294" max="12294" width="0.42578125" style="288" customWidth="1"/>
    <col min="12295" max="12295" width="3.140625" style="288" customWidth="1"/>
    <col min="12296" max="12296" width="3" style="288" customWidth="1"/>
    <col min="12297" max="12297" width="12.28515625" style="288" customWidth="1"/>
    <col min="12298" max="12298" width="16.140625" style="288" customWidth="1"/>
    <col min="12299" max="12299" width="0.7109375" style="288" customWidth="1"/>
    <col min="12300" max="12300" width="3" style="288" customWidth="1"/>
    <col min="12301" max="12301" width="4.7109375" style="288" customWidth="1"/>
    <col min="12302" max="12302" width="9" style="288" customWidth="1"/>
    <col min="12303" max="12303" width="4.28515625" style="288" customWidth="1"/>
    <col min="12304" max="12304" width="15.28515625" style="288" customWidth="1"/>
    <col min="12305" max="12305" width="7.42578125" style="288" customWidth="1"/>
    <col min="12306" max="12306" width="14.42578125" style="288" customWidth="1"/>
    <col min="12307" max="12307" width="0.42578125" style="288" customWidth="1"/>
    <col min="12308" max="12544" width="10.42578125" style="288"/>
    <col min="12545" max="12545" width="3" style="288" customWidth="1"/>
    <col min="12546" max="12546" width="2.42578125" style="288" customWidth="1"/>
    <col min="12547" max="12547" width="3.85546875" style="288" customWidth="1"/>
    <col min="12548" max="12548" width="11.7109375" style="288" customWidth="1"/>
    <col min="12549" max="12549" width="14.85546875" style="288" customWidth="1"/>
    <col min="12550" max="12550" width="0.42578125" style="288" customWidth="1"/>
    <col min="12551" max="12551" width="3.140625" style="288" customWidth="1"/>
    <col min="12552" max="12552" width="3" style="288" customWidth="1"/>
    <col min="12553" max="12553" width="12.28515625" style="288" customWidth="1"/>
    <col min="12554" max="12554" width="16.140625" style="288" customWidth="1"/>
    <col min="12555" max="12555" width="0.7109375" style="288" customWidth="1"/>
    <col min="12556" max="12556" width="3" style="288" customWidth="1"/>
    <col min="12557" max="12557" width="4.7109375" style="288" customWidth="1"/>
    <col min="12558" max="12558" width="9" style="288" customWidth="1"/>
    <col min="12559" max="12559" width="4.28515625" style="288" customWidth="1"/>
    <col min="12560" max="12560" width="15.28515625" style="288" customWidth="1"/>
    <col min="12561" max="12561" width="7.42578125" style="288" customWidth="1"/>
    <col min="12562" max="12562" width="14.42578125" style="288" customWidth="1"/>
    <col min="12563" max="12563" width="0.42578125" style="288" customWidth="1"/>
    <col min="12564" max="12800" width="10.42578125" style="288"/>
    <col min="12801" max="12801" width="3" style="288" customWidth="1"/>
    <col min="12802" max="12802" width="2.42578125" style="288" customWidth="1"/>
    <col min="12803" max="12803" width="3.85546875" style="288" customWidth="1"/>
    <col min="12804" max="12804" width="11.7109375" style="288" customWidth="1"/>
    <col min="12805" max="12805" width="14.85546875" style="288" customWidth="1"/>
    <col min="12806" max="12806" width="0.42578125" style="288" customWidth="1"/>
    <col min="12807" max="12807" width="3.140625" style="288" customWidth="1"/>
    <col min="12808" max="12808" width="3" style="288" customWidth="1"/>
    <col min="12809" max="12809" width="12.28515625" style="288" customWidth="1"/>
    <col min="12810" max="12810" width="16.140625" style="288" customWidth="1"/>
    <col min="12811" max="12811" width="0.7109375" style="288" customWidth="1"/>
    <col min="12812" max="12812" width="3" style="288" customWidth="1"/>
    <col min="12813" max="12813" width="4.7109375" style="288" customWidth="1"/>
    <col min="12814" max="12814" width="9" style="288" customWidth="1"/>
    <col min="12815" max="12815" width="4.28515625" style="288" customWidth="1"/>
    <col min="12816" max="12816" width="15.28515625" style="288" customWidth="1"/>
    <col min="12817" max="12817" width="7.42578125" style="288" customWidth="1"/>
    <col min="12818" max="12818" width="14.42578125" style="288" customWidth="1"/>
    <col min="12819" max="12819" width="0.42578125" style="288" customWidth="1"/>
    <col min="12820" max="13056" width="10.42578125" style="288"/>
    <col min="13057" max="13057" width="3" style="288" customWidth="1"/>
    <col min="13058" max="13058" width="2.42578125" style="288" customWidth="1"/>
    <col min="13059" max="13059" width="3.85546875" style="288" customWidth="1"/>
    <col min="13060" max="13060" width="11.7109375" style="288" customWidth="1"/>
    <col min="13061" max="13061" width="14.85546875" style="288" customWidth="1"/>
    <col min="13062" max="13062" width="0.42578125" style="288" customWidth="1"/>
    <col min="13063" max="13063" width="3.140625" style="288" customWidth="1"/>
    <col min="13064" max="13064" width="3" style="288" customWidth="1"/>
    <col min="13065" max="13065" width="12.28515625" style="288" customWidth="1"/>
    <col min="13066" max="13066" width="16.140625" style="288" customWidth="1"/>
    <col min="13067" max="13067" width="0.7109375" style="288" customWidth="1"/>
    <col min="13068" max="13068" width="3" style="288" customWidth="1"/>
    <col min="13069" max="13069" width="4.7109375" style="288" customWidth="1"/>
    <col min="13070" max="13070" width="9" style="288" customWidth="1"/>
    <col min="13071" max="13071" width="4.28515625" style="288" customWidth="1"/>
    <col min="13072" max="13072" width="15.28515625" style="288" customWidth="1"/>
    <col min="13073" max="13073" width="7.42578125" style="288" customWidth="1"/>
    <col min="13074" max="13074" width="14.42578125" style="288" customWidth="1"/>
    <col min="13075" max="13075" width="0.42578125" style="288" customWidth="1"/>
    <col min="13076" max="13312" width="10.42578125" style="288"/>
    <col min="13313" max="13313" width="3" style="288" customWidth="1"/>
    <col min="13314" max="13314" width="2.42578125" style="288" customWidth="1"/>
    <col min="13315" max="13315" width="3.85546875" style="288" customWidth="1"/>
    <col min="13316" max="13316" width="11.7109375" style="288" customWidth="1"/>
    <col min="13317" max="13317" width="14.85546875" style="288" customWidth="1"/>
    <col min="13318" max="13318" width="0.42578125" style="288" customWidth="1"/>
    <col min="13319" max="13319" width="3.140625" style="288" customWidth="1"/>
    <col min="13320" max="13320" width="3" style="288" customWidth="1"/>
    <col min="13321" max="13321" width="12.28515625" style="288" customWidth="1"/>
    <col min="13322" max="13322" width="16.140625" style="288" customWidth="1"/>
    <col min="13323" max="13323" width="0.7109375" style="288" customWidth="1"/>
    <col min="13324" max="13324" width="3" style="288" customWidth="1"/>
    <col min="13325" max="13325" width="4.7109375" style="288" customWidth="1"/>
    <col min="13326" max="13326" width="9" style="288" customWidth="1"/>
    <col min="13327" max="13327" width="4.28515625" style="288" customWidth="1"/>
    <col min="13328" max="13328" width="15.28515625" style="288" customWidth="1"/>
    <col min="13329" max="13329" width="7.42578125" style="288" customWidth="1"/>
    <col min="13330" max="13330" width="14.42578125" style="288" customWidth="1"/>
    <col min="13331" max="13331" width="0.42578125" style="288" customWidth="1"/>
    <col min="13332" max="13568" width="10.42578125" style="288"/>
    <col min="13569" max="13569" width="3" style="288" customWidth="1"/>
    <col min="13570" max="13570" width="2.42578125" style="288" customWidth="1"/>
    <col min="13571" max="13571" width="3.85546875" style="288" customWidth="1"/>
    <col min="13572" max="13572" width="11.7109375" style="288" customWidth="1"/>
    <col min="13573" max="13573" width="14.85546875" style="288" customWidth="1"/>
    <col min="13574" max="13574" width="0.42578125" style="288" customWidth="1"/>
    <col min="13575" max="13575" width="3.140625" style="288" customWidth="1"/>
    <col min="13576" max="13576" width="3" style="288" customWidth="1"/>
    <col min="13577" max="13577" width="12.28515625" style="288" customWidth="1"/>
    <col min="13578" max="13578" width="16.140625" style="288" customWidth="1"/>
    <col min="13579" max="13579" width="0.7109375" style="288" customWidth="1"/>
    <col min="13580" max="13580" width="3" style="288" customWidth="1"/>
    <col min="13581" max="13581" width="4.7109375" style="288" customWidth="1"/>
    <col min="13582" max="13582" width="9" style="288" customWidth="1"/>
    <col min="13583" max="13583" width="4.28515625" style="288" customWidth="1"/>
    <col min="13584" max="13584" width="15.28515625" style="288" customWidth="1"/>
    <col min="13585" max="13585" width="7.42578125" style="288" customWidth="1"/>
    <col min="13586" max="13586" width="14.42578125" style="288" customWidth="1"/>
    <col min="13587" max="13587" width="0.42578125" style="288" customWidth="1"/>
    <col min="13588" max="13824" width="10.42578125" style="288"/>
    <col min="13825" max="13825" width="3" style="288" customWidth="1"/>
    <col min="13826" max="13826" width="2.42578125" style="288" customWidth="1"/>
    <col min="13827" max="13827" width="3.85546875" style="288" customWidth="1"/>
    <col min="13828" max="13828" width="11.7109375" style="288" customWidth="1"/>
    <col min="13829" max="13829" width="14.85546875" style="288" customWidth="1"/>
    <col min="13830" max="13830" width="0.42578125" style="288" customWidth="1"/>
    <col min="13831" max="13831" width="3.140625" style="288" customWidth="1"/>
    <col min="13832" max="13832" width="3" style="288" customWidth="1"/>
    <col min="13833" max="13833" width="12.28515625" style="288" customWidth="1"/>
    <col min="13834" max="13834" width="16.140625" style="288" customWidth="1"/>
    <col min="13835" max="13835" width="0.7109375" style="288" customWidth="1"/>
    <col min="13836" max="13836" width="3" style="288" customWidth="1"/>
    <col min="13837" max="13837" width="4.7109375" style="288" customWidth="1"/>
    <col min="13838" max="13838" width="9" style="288" customWidth="1"/>
    <col min="13839" max="13839" width="4.28515625" style="288" customWidth="1"/>
    <col min="13840" max="13840" width="15.28515625" style="288" customWidth="1"/>
    <col min="13841" max="13841" width="7.42578125" style="288" customWidth="1"/>
    <col min="13842" max="13842" width="14.42578125" style="288" customWidth="1"/>
    <col min="13843" max="13843" width="0.42578125" style="288" customWidth="1"/>
    <col min="13844" max="14080" width="10.42578125" style="288"/>
    <col min="14081" max="14081" width="3" style="288" customWidth="1"/>
    <col min="14082" max="14082" width="2.42578125" style="288" customWidth="1"/>
    <col min="14083" max="14083" width="3.85546875" style="288" customWidth="1"/>
    <col min="14084" max="14084" width="11.7109375" style="288" customWidth="1"/>
    <col min="14085" max="14085" width="14.85546875" style="288" customWidth="1"/>
    <col min="14086" max="14086" width="0.42578125" style="288" customWidth="1"/>
    <col min="14087" max="14087" width="3.140625" style="288" customWidth="1"/>
    <col min="14088" max="14088" width="3" style="288" customWidth="1"/>
    <col min="14089" max="14089" width="12.28515625" style="288" customWidth="1"/>
    <col min="14090" max="14090" width="16.140625" style="288" customWidth="1"/>
    <col min="14091" max="14091" width="0.7109375" style="288" customWidth="1"/>
    <col min="14092" max="14092" width="3" style="288" customWidth="1"/>
    <col min="14093" max="14093" width="4.7109375" style="288" customWidth="1"/>
    <col min="14094" max="14094" width="9" style="288" customWidth="1"/>
    <col min="14095" max="14095" width="4.28515625" style="288" customWidth="1"/>
    <col min="14096" max="14096" width="15.28515625" style="288" customWidth="1"/>
    <col min="14097" max="14097" width="7.42578125" style="288" customWidth="1"/>
    <col min="14098" max="14098" width="14.42578125" style="288" customWidth="1"/>
    <col min="14099" max="14099" width="0.42578125" style="288" customWidth="1"/>
    <col min="14100" max="14336" width="10.42578125" style="288"/>
    <col min="14337" max="14337" width="3" style="288" customWidth="1"/>
    <col min="14338" max="14338" width="2.42578125" style="288" customWidth="1"/>
    <col min="14339" max="14339" width="3.85546875" style="288" customWidth="1"/>
    <col min="14340" max="14340" width="11.7109375" style="288" customWidth="1"/>
    <col min="14341" max="14341" width="14.85546875" style="288" customWidth="1"/>
    <col min="14342" max="14342" width="0.42578125" style="288" customWidth="1"/>
    <col min="14343" max="14343" width="3.140625" style="288" customWidth="1"/>
    <col min="14344" max="14344" width="3" style="288" customWidth="1"/>
    <col min="14345" max="14345" width="12.28515625" style="288" customWidth="1"/>
    <col min="14346" max="14346" width="16.140625" style="288" customWidth="1"/>
    <col min="14347" max="14347" width="0.7109375" style="288" customWidth="1"/>
    <col min="14348" max="14348" width="3" style="288" customWidth="1"/>
    <col min="14349" max="14349" width="4.7109375" style="288" customWidth="1"/>
    <col min="14350" max="14350" width="9" style="288" customWidth="1"/>
    <col min="14351" max="14351" width="4.28515625" style="288" customWidth="1"/>
    <col min="14352" max="14352" width="15.28515625" style="288" customWidth="1"/>
    <col min="14353" max="14353" width="7.42578125" style="288" customWidth="1"/>
    <col min="14354" max="14354" width="14.42578125" style="288" customWidth="1"/>
    <col min="14355" max="14355" width="0.42578125" style="288" customWidth="1"/>
    <col min="14356" max="14592" width="10.42578125" style="288"/>
    <col min="14593" max="14593" width="3" style="288" customWidth="1"/>
    <col min="14594" max="14594" width="2.42578125" style="288" customWidth="1"/>
    <col min="14595" max="14595" width="3.85546875" style="288" customWidth="1"/>
    <col min="14596" max="14596" width="11.7109375" style="288" customWidth="1"/>
    <col min="14597" max="14597" width="14.85546875" style="288" customWidth="1"/>
    <col min="14598" max="14598" width="0.42578125" style="288" customWidth="1"/>
    <col min="14599" max="14599" width="3.140625" style="288" customWidth="1"/>
    <col min="14600" max="14600" width="3" style="288" customWidth="1"/>
    <col min="14601" max="14601" width="12.28515625" style="288" customWidth="1"/>
    <col min="14602" max="14602" width="16.140625" style="288" customWidth="1"/>
    <col min="14603" max="14603" width="0.7109375" style="288" customWidth="1"/>
    <col min="14604" max="14604" width="3" style="288" customWidth="1"/>
    <col min="14605" max="14605" width="4.7109375" style="288" customWidth="1"/>
    <col min="14606" max="14606" width="9" style="288" customWidth="1"/>
    <col min="14607" max="14607" width="4.28515625" style="288" customWidth="1"/>
    <col min="14608" max="14608" width="15.28515625" style="288" customWidth="1"/>
    <col min="14609" max="14609" width="7.42578125" style="288" customWidth="1"/>
    <col min="14610" max="14610" width="14.42578125" style="288" customWidth="1"/>
    <col min="14611" max="14611" width="0.42578125" style="288" customWidth="1"/>
    <col min="14612" max="14848" width="10.42578125" style="288"/>
    <col min="14849" max="14849" width="3" style="288" customWidth="1"/>
    <col min="14850" max="14850" width="2.42578125" style="288" customWidth="1"/>
    <col min="14851" max="14851" width="3.85546875" style="288" customWidth="1"/>
    <col min="14852" max="14852" width="11.7109375" style="288" customWidth="1"/>
    <col min="14853" max="14853" width="14.85546875" style="288" customWidth="1"/>
    <col min="14854" max="14854" width="0.42578125" style="288" customWidth="1"/>
    <col min="14855" max="14855" width="3.140625" style="288" customWidth="1"/>
    <col min="14856" max="14856" width="3" style="288" customWidth="1"/>
    <col min="14857" max="14857" width="12.28515625" style="288" customWidth="1"/>
    <col min="14858" max="14858" width="16.140625" style="288" customWidth="1"/>
    <col min="14859" max="14859" width="0.7109375" style="288" customWidth="1"/>
    <col min="14860" max="14860" width="3" style="288" customWidth="1"/>
    <col min="14861" max="14861" width="4.7109375" style="288" customWidth="1"/>
    <col min="14862" max="14862" width="9" style="288" customWidth="1"/>
    <col min="14863" max="14863" width="4.28515625" style="288" customWidth="1"/>
    <col min="14864" max="14864" width="15.28515625" style="288" customWidth="1"/>
    <col min="14865" max="14865" width="7.42578125" style="288" customWidth="1"/>
    <col min="14866" max="14866" width="14.42578125" style="288" customWidth="1"/>
    <col min="14867" max="14867" width="0.42578125" style="288" customWidth="1"/>
    <col min="14868" max="15104" width="10.42578125" style="288"/>
    <col min="15105" max="15105" width="3" style="288" customWidth="1"/>
    <col min="15106" max="15106" width="2.42578125" style="288" customWidth="1"/>
    <col min="15107" max="15107" width="3.85546875" style="288" customWidth="1"/>
    <col min="15108" max="15108" width="11.7109375" style="288" customWidth="1"/>
    <col min="15109" max="15109" width="14.85546875" style="288" customWidth="1"/>
    <col min="15110" max="15110" width="0.42578125" style="288" customWidth="1"/>
    <col min="15111" max="15111" width="3.140625" style="288" customWidth="1"/>
    <col min="15112" max="15112" width="3" style="288" customWidth="1"/>
    <col min="15113" max="15113" width="12.28515625" style="288" customWidth="1"/>
    <col min="15114" max="15114" width="16.140625" style="288" customWidth="1"/>
    <col min="15115" max="15115" width="0.7109375" style="288" customWidth="1"/>
    <col min="15116" max="15116" width="3" style="288" customWidth="1"/>
    <col min="15117" max="15117" width="4.7109375" style="288" customWidth="1"/>
    <col min="15118" max="15118" width="9" style="288" customWidth="1"/>
    <col min="15119" max="15119" width="4.28515625" style="288" customWidth="1"/>
    <col min="15120" max="15120" width="15.28515625" style="288" customWidth="1"/>
    <col min="15121" max="15121" width="7.42578125" style="288" customWidth="1"/>
    <col min="15122" max="15122" width="14.42578125" style="288" customWidth="1"/>
    <col min="15123" max="15123" width="0.42578125" style="288" customWidth="1"/>
    <col min="15124" max="15360" width="10.42578125" style="288"/>
    <col min="15361" max="15361" width="3" style="288" customWidth="1"/>
    <col min="15362" max="15362" width="2.42578125" style="288" customWidth="1"/>
    <col min="15363" max="15363" width="3.85546875" style="288" customWidth="1"/>
    <col min="15364" max="15364" width="11.7109375" style="288" customWidth="1"/>
    <col min="15365" max="15365" width="14.85546875" style="288" customWidth="1"/>
    <col min="15366" max="15366" width="0.42578125" style="288" customWidth="1"/>
    <col min="15367" max="15367" width="3.140625" style="288" customWidth="1"/>
    <col min="15368" max="15368" width="3" style="288" customWidth="1"/>
    <col min="15369" max="15369" width="12.28515625" style="288" customWidth="1"/>
    <col min="15370" max="15370" width="16.140625" style="288" customWidth="1"/>
    <col min="15371" max="15371" width="0.7109375" style="288" customWidth="1"/>
    <col min="15372" max="15372" width="3" style="288" customWidth="1"/>
    <col min="15373" max="15373" width="4.7109375" style="288" customWidth="1"/>
    <col min="15374" max="15374" width="9" style="288" customWidth="1"/>
    <col min="15375" max="15375" width="4.28515625" style="288" customWidth="1"/>
    <col min="15376" max="15376" width="15.28515625" style="288" customWidth="1"/>
    <col min="15377" max="15377" width="7.42578125" style="288" customWidth="1"/>
    <col min="15378" max="15378" width="14.42578125" style="288" customWidth="1"/>
    <col min="15379" max="15379" width="0.42578125" style="288" customWidth="1"/>
    <col min="15380" max="15616" width="10.42578125" style="288"/>
    <col min="15617" max="15617" width="3" style="288" customWidth="1"/>
    <col min="15618" max="15618" width="2.42578125" style="288" customWidth="1"/>
    <col min="15619" max="15619" width="3.85546875" style="288" customWidth="1"/>
    <col min="15620" max="15620" width="11.7109375" style="288" customWidth="1"/>
    <col min="15621" max="15621" width="14.85546875" style="288" customWidth="1"/>
    <col min="15622" max="15622" width="0.42578125" style="288" customWidth="1"/>
    <col min="15623" max="15623" width="3.140625" style="288" customWidth="1"/>
    <col min="15624" max="15624" width="3" style="288" customWidth="1"/>
    <col min="15625" max="15625" width="12.28515625" style="288" customWidth="1"/>
    <col min="15626" max="15626" width="16.140625" style="288" customWidth="1"/>
    <col min="15627" max="15627" width="0.7109375" style="288" customWidth="1"/>
    <col min="15628" max="15628" width="3" style="288" customWidth="1"/>
    <col min="15629" max="15629" width="4.7109375" style="288" customWidth="1"/>
    <col min="15630" max="15630" width="9" style="288" customWidth="1"/>
    <col min="15631" max="15631" width="4.28515625" style="288" customWidth="1"/>
    <col min="15632" max="15632" width="15.28515625" style="288" customWidth="1"/>
    <col min="15633" max="15633" width="7.42578125" style="288" customWidth="1"/>
    <col min="15634" max="15634" width="14.42578125" style="288" customWidth="1"/>
    <col min="15635" max="15635" width="0.42578125" style="288" customWidth="1"/>
    <col min="15636" max="15872" width="10.42578125" style="288"/>
    <col min="15873" max="15873" width="3" style="288" customWidth="1"/>
    <col min="15874" max="15874" width="2.42578125" style="288" customWidth="1"/>
    <col min="15875" max="15875" width="3.85546875" style="288" customWidth="1"/>
    <col min="15876" max="15876" width="11.7109375" style="288" customWidth="1"/>
    <col min="15877" max="15877" width="14.85546875" style="288" customWidth="1"/>
    <col min="15878" max="15878" width="0.42578125" style="288" customWidth="1"/>
    <col min="15879" max="15879" width="3.140625" style="288" customWidth="1"/>
    <col min="15880" max="15880" width="3" style="288" customWidth="1"/>
    <col min="15881" max="15881" width="12.28515625" style="288" customWidth="1"/>
    <col min="15882" max="15882" width="16.140625" style="288" customWidth="1"/>
    <col min="15883" max="15883" width="0.7109375" style="288" customWidth="1"/>
    <col min="15884" max="15884" width="3" style="288" customWidth="1"/>
    <col min="15885" max="15885" width="4.7109375" style="288" customWidth="1"/>
    <col min="15886" max="15886" width="9" style="288" customWidth="1"/>
    <col min="15887" max="15887" width="4.28515625" style="288" customWidth="1"/>
    <col min="15888" max="15888" width="15.28515625" style="288" customWidth="1"/>
    <col min="15889" max="15889" width="7.42578125" style="288" customWidth="1"/>
    <col min="15890" max="15890" width="14.42578125" style="288" customWidth="1"/>
    <col min="15891" max="15891" width="0.42578125" style="288" customWidth="1"/>
    <col min="15892" max="16128" width="10.42578125" style="288"/>
    <col min="16129" max="16129" width="3" style="288" customWidth="1"/>
    <col min="16130" max="16130" width="2.42578125" style="288" customWidth="1"/>
    <col min="16131" max="16131" width="3.85546875" style="288" customWidth="1"/>
    <col min="16132" max="16132" width="11.7109375" style="288" customWidth="1"/>
    <col min="16133" max="16133" width="14.85546875" style="288" customWidth="1"/>
    <col min="16134" max="16134" width="0.42578125" style="288" customWidth="1"/>
    <col min="16135" max="16135" width="3.140625" style="288" customWidth="1"/>
    <col min="16136" max="16136" width="3" style="288" customWidth="1"/>
    <col min="16137" max="16137" width="12.28515625" style="288" customWidth="1"/>
    <col min="16138" max="16138" width="16.140625" style="288" customWidth="1"/>
    <col min="16139" max="16139" width="0.7109375" style="288" customWidth="1"/>
    <col min="16140" max="16140" width="3" style="288" customWidth="1"/>
    <col min="16141" max="16141" width="4.7109375" style="288" customWidth="1"/>
    <col min="16142" max="16142" width="9" style="288" customWidth="1"/>
    <col min="16143" max="16143" width="4.28515625" style="288" customWidth="1"/>
    <col min="16144" max="16144" width="15.28515625" style="288" customWidth="1"/>
    <col min="16145" max="16145" width="7.42578125" style="288" customWidth="1"/>
    <col min="16146" max="16146" width="14.42578125" style="288" customWidth="1"/>
    <col min="16147" max="16147" width="0.42578125" style="288" customWidth="1"/>
    <col min="16148" max="16384" width="10.42578125" style="288"/>
  </cols>
  <sheetData>
    <row r="1" spans="1:19" ht="14.25" customHeight="1">
      <c r="A1" s="284"/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6"/>
      <c r="P1" s="285"/>
      <c r="Q1" s="285"/>
      <c r="R1" s="285"/>
      <c r="S1" s="287"/>
    </row>
    <row r="2" spans="1:19" ht="22.8">
      <c r="A2" s="289"/>
      <c r="B2" s="290"/>
      <c r="C2" s="290"/>
      <c r="D2" s="290"/>
      <c r="E2" s="290"/>
      <c r="F2" s="290"/>
      <c r="G2" s="291" t="s">
        <v>46</v>
      </c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2"/>
    </row>
    <row r="3" spans="1:19" ht="12" customHeight="1">
      <c r="A3" s="293"/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5"/>
    </row>
    <row r="4" spans="1:19" ht="10.8" thickBot="1">
      <c r="A4" s="296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8"/>
      <c r="P4" s="297"/>
      <c r="Q4" s="297"/>
      <c r="R4" s="297"/>
      <c r="S4" s="299"/>
    </row>
    <row r="5" spans="1:19">
      <c r="A5" s="300"/>
      <c r="B5" s="298" t="s">
        <v>1597</v>
      </c>
      <c r="C5" s="298"/>
      <c r="D5" s="298"/>
      <c r="E5" s="414" t="s">
        <v>1598</v>
      </c>
      <c r="F5" s="415"/>
      <c r="G5" s="415"/>
      <c r="H5" s="415"/>
      <c r="I5" s="415"/>
      <c r="J5" s="415"/>
      <c r="K5" s="415"/>
      <c r="L5" s="415"/>
      <c r="M5" s="416"/>
      <c r="N5" s="298"/>
      <c r="O5" s="298"/>
      <c r="P5" s="298" t="s">
        <v>1599</v>
      </c>
      <c r="Q5" s="301"/>
      <c r="R5" s="302"/>
      <c r="S5" s="303"/>
    </row>
    <row r="6" spans="1:19">
      <c r="A6" s="300"/>
      <c r="B6" s="298" t="s">
        <v>1600</v>
      </c>
      <c r="C6" s="298"/>
      <c r="D6" s="298"/>
      <c r="E6" s="417" t="s">
        <v>1601</v>
      </c>
      <c r="F6" s="418"/>
      <c r="G6" s="418"/>
      <c r="H6" s="418"/>
      <c r="I6" s="418"/>
      <c r="J6" s="418"/>
      <c r="K6" s="418"/>
      <c r="L6" s="418"/>
      <c r="M6" s="419"/>
      <c r="N6" s="298"/>
      <c r="O6" s="298"/>
      <c r="P6" s="298" t="s">
        <v>1602</v>
      </c>
      <c r="Q6" s="304"/>
      <c r="R6" s="305"/>
      <c r="S6" s="303"/>
    </row>
    <row r="7" spans="1:19" ht="23.4" customHeight="1" thickBot="1">
      <c r="A7" s="300"/>
      <c r="B7" s="298"/>
      <c r="C7" s="298"/>
      <c r="D7" s="298"/>
      <c r="E7" s="420" t="s">
        <v>1656</v>
      </c>
      <c r="F7" s="421"/>
      <c r="G7" s="421"/>
      <c r="H7" s="421"/>
      <c r="I7" s="421"/>
      <c r="J7" s="421"/>
      <c r="K7" s="421"/>
      <c r="L7" s="421"/>
      <c r="M7" s="422"/>
      <c r="N7" s="298"/>
      <c r="O7" s="298"/>
      <c r="P7" s="298" t="s">
        <v>1603</v>
      </c>
      <c r="Q7" s="306" t="s">
        <v>1604</v>
      </c>
      <c r="R7" s="307"/>
      <c r="S7" s="303"/>
    </row>
    <row r="8" spans="1:19" ht="10.8" thickBot="1">
      <c r="A8" s="300"/>
      <c r="B8" s="423"/>
      <c r="C8" s="423"/>
      <c r="D8" s="423"/>
      <c r="E8" s="298"/>
      <c r="F8" s="298"/>
      <c r="G8" s="298"/>
      <c r="H8" s="298"/>
      <c r="I8" s="298"/>
      <c r="J8" s="298"/>
      <c r="K8" s="298"/>
      <c r="L8" s="298"/>
      <c r="M8" s="298"/>
      <c r="N8" s="298"/>
      <c r="O8" s="298"/>
      <c r="P8" s="298" t="s">
        <v>1605</v>
      </c>
      <c r="Q8" s="298" t="s">
        <v>1606</v>
      </c>
      <c r="R8" s="298"/>
      <c r="S8" s="303"/>
    </row>
    <row r="9" spans="1:19" ht="10.8" thickBot="1">
      <c r="A9" s="300"/>
      <c r="B9" s="298" t="s">
        <v>36</v>
      </c>
      <c r="C9" s="298"/>
      <c r="D9" s="298"/>
      <c r="E9" s="424" t="s">
        <v>1607</v>
      </c>
      <c r="F9" s="425"/>
      <c r="G9" s="425"/>
      <c r="H9" s="425"/>
      <c r="I9" s="425"/>
      <c r="J9" s="425"/>
      <c r="K9" s="425"/>
      <c r="L9" s="425"/>
      <c r="M9" s="426"/>
      <c r="N9" s="298"/>
      <c r="O9" s="298"/>
      <c r="P9" s="308"/>
      <c r="Q9" s="309"/>
      <c r="R9" s="310"/>
      <c r="S9" s="303"/>
    </row>
    <row r="10" spans="1:19" ht="10.8" thickBot="1">
      <c r="A10" s="300"/>
      <c r="B10" s="298" t="s">
        <v>32</v>
      </c>
      <c r="C10" s="298"/>
      <c r="D10" s="298"/>
      <c r="E10" s="411" t="s">
        <v>1608</v>
      </c>
      <c r="F10" s="412"/>
      <c r="G10" s="412"/>
      <c r="H10" s="412"/>
      <c r="I10" s="412"/>
      <c r="J10" s="412"/>
      <c r="K10" s="412"/>
      <c r="L10" s="412"/>
      <c r="M10" s="413"/>
      <c r="N10" s="298"/>
      <c r="O10" s="298"/>
      <c r="P10" s="308"/>
      <c r="Q10" s="309"/>
      <c r="R10" s="310"/>
      <c r="S10" s="303"/>
    </row>
    <row r="11" spans="1:19" ht="10.8" thickBot="1">
      <c r="A11" s="300"/>
      <c r="B11" s="298" t="s">
        <v>37</v>
      </c>
      <c r="C11" s="298"/>
      <c r="D11" s="298"/>
      <c r="E11" s="411" t="s">
        <v>1609</v>
      </c>
      <c r="F11" s="412"/>
      <c r="G11" s="412"/>
      <c r="H11" s="412"/>
      <c r="I11" s="412"/>
      <c r="J11" s="412"/>
      <c r="K11" s="412"/>
      <c r="L11" s="412"/>
      <c r="M11" s="413"/>
      <c r="N11" s="298"/>
      <c r="O11" s="298"/>
      <c r="P11" s="308"/>
      <c r="Q11" s="309"/>
      <c r="R11" s="310"/>
      <c r="S11" s="303"/>
    </row>
    <row r="12" spans="1:19" ht="10.8" thickBot="1">
      <c r="A12" s="311"/>
      <c r="B12" s="429" t="s">
        <v>1610</v>
      </c>
      <c r="C12" s="429"/>
      <c r="D12" s="429"/>
      <c r="E12" s="430" t="s">
        <v>1568</v>
      </c>
      <c r="F12" s="431"/>
      <c r="G12" s="431"/>
      <c r="H12" s="431"/>
      <c r="I12" s="431"/>
      <c r="J12" s="431"/>
      <c r="K12" s="431"/>
      <c r="L12" s="431"/>
      <c r="M12" s="432"/>
      <c r="N12" s="312"/>
      <c r="O12" s="312"/>
      <c r="P12" s="313"/>
      <c r="Q12" s="433"/>
      <c r="R12" s="434"/>
      <c r="S12" s="314"/>
    </row>
    <row r="13" spans="1:19" ht="10.8" thickBot="1">
      <c r="A13" s="311"/>
      <c r="B13" s="312"/>
      <c r="C13" s="312"/>
      <c r="D13" s="312"/>
      <c r="E13" s="315"/>
      <c r="F13" s="312"/>
      <c r="G13" s="312"/>
      <c r="H13" s="312"/>
      <c r="I13" s="312"/>
      <c r="J13" s="312"/>
      <c r="K13" s="312"/>
      <c r="L13" s="312"/>
      <c r="M13" s="312"/>
      <c r="N13" s="312"/>
      <c r="O13" s="312"/>
      <c r="P13" s="315"/>
      <c r="Q13" s="315"/>
      <c r="R13" s="312"/>
      <c r="S13" s="314"/>
    </row>
    <row r="14" spans="1:19" ht="10.8" thickBot="1">
      <c r="A14" s="300"/>
      <c r="B14" s="298"/>
      <c r="C14" s="298"/>
      <c r="D14" s="298"/>
      <c r="E14" s="316" t="s">
        <v>1611</v>
      </c>
      <c r="F14" s="298"/>
      <c r="G14" s="312"/>
      <c r="H14" s="298" t="s">
        <v>1612</v>
      </c>
      <c r="I14" s="312"/>
      <c r="J14" s="298"/>
      <c r="K14" s="298"/>
      <c r="L14" s="298"/>
      <c r="M14" s="298"/>
      <c r="N14" s="298"/>
      <c r="O14" s="298"/>
      <c r="P14" s="298" t="s">
        <v>1613</v>
      </c>
      <c r="Q14" s="317"/>
      <c r="R14" s="302"/>
      <c r="S14" s="303"/>
    </row>
    <row r="15" spans="1:19" ht="10.8" thickBot="1">
      <c r="A15" s="300"/>
      <c r="B15" s="298"/>
      <c r="C15" s="298"/>
      <c r="D15" s="298"/>
      <c r="E15" s="313">
        <v>1</v>
      </c>
      <c r="F15" s="298"/>
      <c r="G15" s="312"/>
      <c r="H15" s="435">
        <v>45717</v>
      </c>
      <c r="I15" s="436"/>
      <c r="J15" s="298"/>
      <c r="K15" s="298"/>
      <c r="L15" s="298"/>
      <c r="M15" s="298"/>
      <c r="N15" s="298"/>
      <c r="O15" s="298"/>
      <c r="P15" s="318" t="s">
        <v>1614</v>
      </c>
      <c r="Q15" s="319"/>
      <c r="R15" s="307"/>
      <c r="S15" s="303"/>
    </row>
    <row r="16" spans="1:19">
      <c r="A16" s="320"/>
      <c r="B16" s="321"/>
      <c r="C16" s="321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2"/>
    </row>
    <row r="17" spans="1:19" ht="13.2">
      <c r="A17" s="323"/>
      <c r="B17" s="324"/>
      <c r="C17" s="324"/>
      <c r="D17" s="324"/>
      <c r="E17" s="325" t="s">
        <v>1615</v>
      </c>
      <c r="F17" s="324"/>
      <c r="G17" s="324"/>
      <c r="H17" s="324"/>
      <c r="I17" s="324"/>
      <c r="J17" s="324"/>
      <c r="K17" s="324"/>
      <c r="L17" s="324"/>
      <c r="M17" s="324"/>
      <c r="N17" s="324"/>
      <c r="O17" s="321"/>
      <c r="P17" s="324"/>
      <c r="Q17" s="324"/>
      <c r="R17" s="324"/>
      <c r="S17" s="326"/>
    </row>
    <row r="18" spans="1:19">
      <c r="A18" s="327" t="s">
        <v>1616</v>
      </c>
      <c r="B18" s="328"/>
      <c r="C18" s="328"/>
      <c r="D18" s="329"/>
      <c r="E18" s="330" t="s">
        <v>1617</v>
      </c>
      <c r="F18" s="329"/>
      <c r="G18" s="330" t="s">
        <v>1618</v>
      </c>
      <c r="H18" s="328"/>
      <c r="I18" s="329"/>
      <c r="J18" s="330" t="s">
        <v>1619</v>
      </c>
      <c r="K18" s="328"/>
      <c r="L18" s="330" t="s">
        <v>1620</v>
      </c>
      <c r="M18" s="328"/>
      <c r="N18" s="328"/>
      <c r="O18" s="331"/>
      <c r="P18" s="329"/>
      <c r="Q18" s="330" t="s">
        <v>1621</v>
      </c>
      <c r="R18" s="328"/>
      <c r="S18" s="332"/>
    </row>
    <row r="19" spans="1:19" ht="13.2">
      <c r="A19" s="333"/>
      <c r="B19" s="334"/>
      <c r="C19" s="334"/>
      <c r="D19" s="335">
        <v>0</v>
      </c>
      <c r="E19" s="336">
        <v>0</v>
      </c>
      <c r="F19" s="337"/>
      <c r="G19" s="338"/>
      <c r="H19" s="334"/>
      <c r="I19" s="335">
        <v>0</v>
      </c>
      <c r="J19" s="336">
        <v>0</v>
      </c>
      <c r="K19" s="339"/>
      <c r="L19" s="338"/>
      <c r="M19" s="334"/>
      <c r="N19" s="334"/>
      <c r="O19" s="340"/>
      <c r="P19" s="335">
        <v>0</v>
      </c>
      <c r="Q19" s="338"/>
      <c r="R19" s="341"/>
      <c r="S19" s="342"/>
    </row>
    <row r="20" spans="1:19" ht="13.2">
      <c r="A20" s="323"/>
      <c r="B20" s="324"/>
      <c r="C20" s="324"/>
      <c r="D20" s="324"/>
      <c r="E20" s="325" t="s">
        <v>1622</v>
      </c>
      <c r="F20" s="324"/>
      <c r="G20" s="324"/>
      <c r="H20" s="324"/>
      <c r="I20" s="324"/>
      <c r="J20" s="343" t="s">
        <v>31</v>
      </c>
      <c r="K20" s="324"/>
      <c r="L20" s="324"/>
      <c r="M20" s="324"/>
      <c r="N20" s="324"/>
      <c r="O20" s="321"/>
      <c r="P20" s="324"/>
      <c r="Q20" s="324"/>
      <c r="R20" s="324"/>
      <c r="S20" s="326"/>
    </row>
    <row r="21" spans="1:19" ht="15.6">
      <c r="A21" s="344" t="s">
        <v>1623</v>
      </c>
      <c r="B21" s="345"/>
      <c r="C21" s="346" t="s">
        <v>1624</v>
      </c>
      <c r="D21" s="347"/>
      <c r="E21" s="347"/>
      <c r="F21" s="348"/>
      <c r="G21" s="344" t="s">
        <v>1625</v>
      </c>
      <c r="H21" s="349"/>
      <c r="I21" s="346" t="s">
        <v>1626</v>
      </c>
      <c r="J21" s="347"/>
      <c r="K21" s="347"/>
      <c r="L21" s="344" t="s">
        <v>1627</v>
      </c>
      <c r="M21" s="349"/>
      <c r="N21" s="346" t="s">
        <v>1628</v>
      </c>
      <c r="O21" s="350"/>
      <c r="P21" s="347"/>
      <c r="Q21" s="347"/>
      <c r="R21" s="347"/>
      <c r="S21" s="348"/>
    </row>
    <row r="22" spans="1:19" ht="13.2">
      <c r="A22" s="351" t="s">
        <v>43</v>
      </c>
      <c r="B22" s="352" t="s">
        <v>94</v>
      </c>
      <c r="C22" s="353"/>
      <c r="D22" s="354" t="s">
        <v>1629</v>
      </c>
      <c r="E22" s="355"/>
      <c r="F22" s="356"/>
      <c r="G22" s="351" t="s">
        <v>121</v>
      </c>
      <c r="H22" s="357" t="s">
        <v>1630</v>
      </c>
      <c r="I22" s="358"/>
      <c r="J22" s="359"/>
      <c r="K22" s="360"/>
      <c r="L22" s="351" t="s">
        <v>134</v>
      </c>
      <c r="M22" s="361" t="s">
        <v>1631</v>
      </c>
      <c r="N22" s="362"/>
      <c r="O22" s="331"/>
      <c r="P22" s="362"/>
      <c r="Q22" s="363"/>
      <c r="R22" s="355"/>
      <c r="S22" s="356"/>
    </row>
    <row r="23" spans="1:19" ht="13.2">
      <c r="A23" s="351" t="s">
        <v>44</v>
      </c>
      <c r="B23" s="364"/>
      <c r="C23" s="365"/>
      <c r="D23" s="354" t="s">
        <v>51</v>
      </c>
      <c r="E23" s="355"/>
      <c r="F23" s="356"/>
      <c r="G23" s="351" t="s">
        <v>124</v>
      </c>
      <c r="H23" s="298" t="s">
        <v>1632</v>
      </c>
      <c r="I23" s="358"/>
      <c r="J23" s="359"/>
      <c r="K23" s="360"/>
      <c r="L23" s="351" t="s">
        <v>136</v>
      </c>
      <c r="M23" s="361" t="s">
        <v>1633</v>
      </c>
      <c r="N23" s="362"/>
      <c r="O23" s="331"/>
      <c r="P23" s="362"/>
      <c r="Q23" s="363"/>
      <c r="R23" s="355"/>
      <c r="S23" s="356"/>
    </row>
    <row r="24" spans="1:19" ht="13.2">
      <c r="A24" s="351" t="s">
        <v>105</v>
      </c>
      <c r="B24" s="352" t="s">
        <v>329</v>
      </c>
      <c r="C24" s="353"/>
      <c r="D24" s="354" t="s">
        <v>1629</v>
      </c>
      <c r="E24" s="355"/>
      <c r="F24" s="356"/>
      <c r="G24" s="351" t="s">
        <v>128</v>
      </c>
      <c r="H24" s="357" t="s">
        <v>1634</v>
      </c>
      <c r="I24" s="358"/>
      <c r="J24" s="359"/>
      <c r="K24" s="360"/>
      <c r="L24" s="351" t="s">
        <v>137</v>
      </c>
      <c r="M24" s="361" t="s">
        <v>1635</v>
      </c>
      <c r="N24" s="362"/>
      <c r="O24" s="331"/>
      <c r="P24" s="362"/>
      <c r="Q24" s="363"/>
      <c r="R24" s="355"/>
      <c r="S24" s="356"/>
    </row>
    <row r="25" spans="1:19" ht="13.2">
      <c r="A25" s="351" t="s">
        <v>100</v>
      </c>
      <c r="B25" s="364"/>
      <c r="C25" s="365"/>
      <c r="D25" s="354" t="s">
        <v>51</v>
      </c>
      <c r="E25" s="355"/>
      <c r="F25" s="356"/>
      <c r="G25" s="351" t="s">
        <v>129</v>
      </c>
      <c r="H25" s="357"/>
      <c r="I25" s="358"/>
      <c r="J25" s="359"/>
      <c r="K25" s="360"/>
      <c r="L25" s="351" t="s">
        <v>138</v>
      </c>
      <c r="M25" s="361" t="s">
        <v>1636</v>
      </c>
      <c r="N25" s="362"/>
      <c r="O25" s="331"/>
      <c r="P25" s="362"/>
      <c r="Q25" s="363"/>
      <c r="R25" s="355"/>
      <c r="S25" s="356"/>
    </row>
    <row r="26" spans="1:19" ht="13.2">
      <c r="A26" s="351" t="s">
        <v>110</v>
      </c>
      <c r="B26" s="352" t="s">
        <v>1637</v>
      </c>
      <c r="C26" s="353"/>
      <c r="D26" s="354" t="s">
        <v>1629</v>
      </c>
      <c r="E26" s="355"/>
      <c r="F26" s="356"/>
      <c r="G26" s="366"/>
      <c r="H26" s="362"/>
      <c r="I26" s="358"/>
      <c r="J26" s="359"/>
      <c r="K26" s="360"/>
      <c r="L26" s="351" t="s">
        <v>139</v>
      </c>
      <c r="M26" s="361" t="s">
        <v>1638</v>
      </c>
      <c r="N26" s="362"/>
      <c r="O26" s="331"/>
      <c r="P26" s="362"/>
      <c r="Q26" s="363"/>
      <c r="R26" s="355"/>
      <c r="S26" s="356"/>
    </row>
    <row r="27" spans="1:19" ht="13.2">
      <c r="A27" s="351" t="s">
        <v>113</v>
      </c>
      <c r="B27" s="364"/>
      <c r="C27" s="365"/>
      <c r="D27" s="354" t="s">
        <v>51</v>
      </c>
      <c r="E27" s="355"/>
      <c r="F27" s="356"/>
      <c r="G27" s="366"/>
      <c r="H27" s="362"/>
      <c r="I27" s="358"/>
      <c r="J27" s="359"/>
      <c r="K27" s="360"/>
      <c r="L27" s="351" t="s">
        <v>140</v>
      </c>
      <c r="M27" s="357" t="s">
        <v>1639</v>
      </c>
      <c r="N27" s="362"/>
      <c r="O27" s="331"/>
      <c r="P27" s="362"/>
      <c r="Q27" s="358"/>
      <c r="R27" s="355"/>
      <c r="S27" s="356"/>
    </row>
    <row r="28" spans="1:19" ht="13.2">
      <c r="A28" s="351" t="s">
        <v>118</v>
      </c>
      <c r="B28" s="437" t="s">
        <v>1640</v>
      </c>
      <c r="C28" s="437"/>
      <c r="D28" s="437"/>
      <c r="E28" s="367"/>
      <c r="F28" s="326"/>
      <c r="G28" s="351" t="s">
        <v>133</v>
      </c>
      <c r="H28" s="368" t="s">
        <v>1641</v>
      </c>
      <c r="I28" s="358"/>
      <c r="J28" s="369"/>
      <c r="K28" s="370"/>
      <c r="L28" s="351" t="s">
        <v>141</v>
      </c>
      <c r="M28" s="368" t="s">
        <v>1642</v>
      </c>
      <c r="N28" s="362"/>
      <c r="O28" s="331"/>
      <c r="P28" s="362"/>
      <c r="Q28" s="358"/>
      <c r="R28" s="367"/>
      <c r="S28" s="326"/>
    </row>
    <row r="29" spans="1:19" ht="13.2">
      <c r="A29" s="371" t="s">
        <v>3</v>
      </c>
      <c r="B29" s="372" t="s">
        <v>1643</v>
      </c>
      <c r="C29" s="373"/>
      <c r="D29" s="374"/>
      <c r="E29" s="375"/>
      <c r="F29" s="322"/>
      <c r="G29" s="371" t="s">
        <v>142</v>
      </c>
      <c r="H29" s="372" t="s">
        <v>1644</v>
      </c>
      <c r="I29" s="374"/>
      <c r="J29" s="376"/>
      <c r="K29" s="377"/>
      <c r="L29" s="371" t="s">
        <v>143</v>
      </c>
      <c r="M29" s="372" t="s">
        <v>1645</v>
      </c>
      <c r="N29" s="373"/>
      <c r="O29" s="321"/>
      <c r="P29" s="373"/>
      <c r="Q29" s="374"/>
      <c r="R29" s="375"/>
      <c r="S29" s="322"/>
    </row>
    <row r="30" spans="1:19" ht="15.6">
      <c r="A30" s="378" t="s">
        <v>32</v>
      </c>
      <c r="B30" s="297"/>
      <c r="C30" s="297"/>
      <c r="D30" s="297"/>
      <c r="E30" s="297"/>
      <c r="F30" s="379"/>
      <c r="G30" s="380"/>
      <c r="H30" s="297"/>
      <c r="I30" s="297"/>
      <c r="J30" s="297"/>
      <c r="K30" s="297"/>
      <c r="L30" s="344" t="s">
        <v>41</v>
      </c>
      <c r="M30" s="329"/>
      <c r="N30" s="346" t="s">
        <v>1646</v>
      </c>
      <c r="O30" s="350"/>
      <c r="P30" s="328"/>
      <c r="Q30" s="328"/>
      <c r="R30" s="328"/>
      <c r="S30" s="332"/>
    </row>
    <row r="31" spans="1:19" ht="13.2">
      <c r="A31" s="300"/>
      <c r="B31" s="298"/>
      <c r="C31" s="298"/>
      <c r="D31" s="298"/>
      <c r="E31" s="298"/>
      <c r="F31" s="381"/>
      <c r="G31" s="382"/>
      <c r="H31" s="298"/>
      <c r="I31" s="298"/>
      <c r="J31" s="298"/>
      <c r="K31" s="298"/>
      <c r="L31" s="351" t="s">
        <v>144</v>
      </c>
      <c r="M31" s="357" t="s">
        <v>1647</v>
      </c>
      <c r="N31" s="362"/>
      <c r="O31" s="331"/>
      <c r="P31" s="362"/>
      <c r="Q31" s="358"/>
      <c r="R31" s="367"/>
      <c r="S31" s="326"/>
    </row>
    <row r="32" spans="1:19" ht="13.8" thickBot="1">
      <c r="A32" s="383" t="s">
        <v>1648</v>
      </c>
      <c r="B32" s="331"/>
      <c r="C32" s="331"/>
      <c r="D32" s="331"/>
      <c r="E32" s="331"/>
      <c r="F32" s="365"/>
      <c r="G32" s="384" t="s">
        <v>35</v>
      </c>
      <c r="H32" s="331"/>
      <c r="I32" s="331"/>
      <c r="J32" s="331"/>
      <c r="K32" s="331"/>
      <c r="L32" s="351" t="s">
        <v>145</v>
      </c>
      <c r="M32" s="361" t="s">
        <v>23</v>
      </c>
      <c r="N32" s="385">
        <v>23</v>
      </c>
      <c r="O32" s="386" t="s">
        <v>1649</v>
      </c>
      <c r="P32" s="387"/>
      <c r="Q32" s="358"/>
      <c r="R32" s="388"/>
      <c r="S32" s="389"/>
    </row>
    <row r="33" spans="1:19" ht="10.8" hidden="1" thickBot="1">
      <c r="A33" s="390"/>
      <c r="B33" s="391"/>
      <c r="C33" s="391"/>
      <c r="D33" s="391"/>
      <c r="E33" s="391"/>
      <c r="F33" s="353"/>
      <c r="G33" s="392"/>
      <c r="H33" s="391"/>
      <c r="I33" s="391"/>
      <c r="J33" s="391"/>
      <c r="K33" s="391"/>
      <c r="L33" s="393"/>
      <c r="M33" s="394"/>
      <c r="N33" s="395"/>
      <c r="O33" s="396"/>
      <c r="P33" s="397"/>
      <c r="Q33" s="395"/>
      <c r="R33" s="398"/>
      <c r="S33" s="356"/>
    </row>
    <row r="34" spans="1:19" ht="13.8" thickBot="1">
      <c r="A34" s="399" t="s">
        <v>36</v>
      </c>
      <c r="B34" s="400"/>
      <c r="C34" s="400"/>
      <c r="D34" s="400"/>
      <c r="E34" s="298"/>
      <c r="F34" s="381"/>
      <c r="G34" s="382"/>
      <c r="H34" s="298"/>
      <c r="I34" s="298"/>
      <c r="J34" s="298"/>
      <c r="K34" s="298"/>
      <c r="L34" s="371" t="s">
        <v>146</v>
      </c>
      <c r="M34" s="427" t="s">
        <v>1650</v>
      </c>
      <c r="N34" s="428"/>
      <c r="O34" s="428"/>
      <c r="P34" s="428"/>
      <c r="Q34" s="374"/>
      <c r="R34" s="401"/>
      <c r="S34" s="310"/>
    </row>
    <row r="35" spans="1:19" ht="15.6">
      <c r="A35" s="383" t="s">
        <v>1648</v>
      </c>
      <c r="B35" s="331"/>
      <c r="C35" s="331"/>
      <c r="D35" s="331"/>
      <c r="E35" s="331"/>
      <c r="F35" s="365"/>
      <c r="G35" s="384" t="s">
        <v>35</v>
      </c>
      <c r="H35" s="331"/>
      <c r="I35" s="331"/>
      <c r="J35" s="331"/>
      <c r="K35" s="331"/>
      <c r="L35" s="344" t="s">
        <v>1651</v>
      </c>
      <c r="M35" s="329"/>
      <c r="N35" s="346" t="s">
        <v>1652</v>
      </c>
      <c r="O35" s="350"/>
      <c r="P35" s="328"/>
      <c r="Q35" s="328"/>
      <c r="R35" s="402"/>
      <c r="S35" s="332"/>
    </row>
    <row r="36" spans="1:19" ht="13.2">
      <c r="A36" s="403" t="s">
        <v>37</v>
      </c>
      <c r="B36" s="391"/>
      <c r="C36" s="391"/>
      <c r="D36" s="391"/>
      <c r="E36" s="391"/>
      <c r="F36" s="353"/>
      <c r="G36" s="404"/>
      <c r="H36" s="391"/>
      <c r="I36" s="391"/>
      <c r="J36" s="391"/>
      <c r="K36" s="391"/>
      <c r="L36" s="351" t="s">
        <v>147</v>
      </c>
      <c r="M36" s="357" t="s">
        <v>1653</v>
      </c>
      <c r="N36" s="362"/>
      <c r="O36" s="331"/>
      <c r="P36" s="362"/>
      <c r="Q36" s="358"/>
      <c r="R36" s="355"/>
      <c r="S36" s="356"/>
    </row>
    <row r="37" spans="1:19" ht="13.2">
      <c r="A37" s="300"/>
      <c r="B37" s="298"/>
      <c r="C37" s="298"/>
      <c r="D37" s="298"/>
      <c r="E37" s="298"/>
      <c r="F37" s="381"/>
      <c r="G37" s="405"/>
      <c r="H37" s="298"/>
      <c r="I37" s="298"/>
      <c r="J37" s="298"/>
      <c r="K37" s="298"/>
      <c r="L37" s="351" t="s">
        <v>148</v>
      </c>
      <c r="M37" s="357" t="s">
        <v>1654</v>
      </c>
      <c r="N37" s="362"/>
      <c r="O37" s="331"/>
      <c r="P37" s="362"/>
      <c r="Q37" s="358"/>
      <c r="R37" s="355"/>
      <c r="S37" s="356"/>
    </row>
    <row r="38" spans="1:19" ht="13.8" thickBot="1">
      <c r="A38" s="406" t="s">
        <v>1648</v>
      </c>
      <c r="B38" s="321"/>
      <c r="C38" s="321"/>
      <c r="D38" s="321"/>
      <c r="E38" s="321"/>
      <c r="F38" s="407"/>
      <c r="G38" s="408" t="s">
        <v>35</v>
      </c>
      <c r="H38" s="321"/>
      <c r="I38" s="321"/>
      <c r="J38" s="321"/>
      <c r="K38" s="321"/>
      <c r="L38" s="371" t="s">
        <v>151</v>
      </c>
      <c r="M38" s="372" t="s">
        <v>1655</v>
      </c>
      <c r="N38" s="373"/>
      <c r="O38" s="409"/>
      <c r="P38" s="373"/>
      <c r="Q38" s="374"/>
      <c r="R38" s="336"/>
      <c r="S38" s="410"/>
    </row>
  </sheetData>
  <mergeCells count="13">
    <mergeCell ref="M34:P34"/>
    <mergeCell ref="E11:M11"/>
    <mergeCell ref="B12:D12"/>
    <mergeCell ref="E12:M12"/>
    <mergeCell ref="Q12:R12"/>
    <mergeCell ref="H15:I15"/>
    <mergeCell ref="B28:D28"/>
    <mergeCell ref="E10:M10"/>
    <mergeCell ref="E5:M5"/>
    <mergeCell ref="E6:M6"/>
    <mergeCell ref="E7:M7"/>
    <mergeCell ref="B8:D8"/>
    <mergeCell ref="E9:M9"/>
  </mergeCells>
  <pageMargins left="0.7" right="0.7" top="0.75" bottom="0.75" header="0.3" footer="0.3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73734-4DB4-4487-B5C0-5FDC9FB283F8}">
  <sheetPr>
    <pageSetUpPr fitToPage="1"/>
  </sheetPr>
  <dimension ref="A2:H19"/>
  <sheetViews>
    <sheetView workbookViewId="0">
      <selection activeCell="D25" sqref="D25"/>
    </sheetView>
  </sheetViews>
  <sheetFormatPr defaultRowHeight="10.199999999999999"/>
  <cols>
    <col min="1" max="1" width="30.7109375" customWidth="1"/>
    <col min="2" max="2" width="19.7109375" customWidth="1"/>
    <col min="3" max="3" width="17.42578125" customWidth="1"/>
    <col min="4" max="4" width="22" customWidth="1"/>
    <col min="8" max="8" width="9.5703125" bestFit="1" customWidth="1"/>
  </cols>
  <sheetData>
    <row r="2" spans="1:7" ht="17.399999999999999">
      <c r="A2" s="227" t="s">
        <v>1566</v>
      </c>
      <c r="B2" s="228"/>
      <c r="C2" s="226"/>
      <c r="D2" s="228"/>
      <c r="E2" s="229"/>
      <c r="F2" s="228"/>
      <c r="G2" s="228"/>
    </row>
    <row r="3" spans="1:7" ht="17.399999999999999">
      <c r="A3" s="230"/>
      <c r="B3" s="228"/>
      <c r="C3" s="231"/>
      <c r="D3" s="228"/>
      <c r="E3" s="229"/>
      <c r="F3" s="228"/>
      <c r="G3" s="228"/>
    </row>
    <row r="4" spans="1:7" ht="31.2" customHeight="1">
      <c r="A4" s="232" t="s">
        <v>1479</v>
      </c>
      <c r="B4" s="440" t="s">
        <v>1656</v>
      </c>
      <c r="C4" s="441"/>
      <c r="D4" s="441"/>
      <c r="E4" s="441"/>
      <c r="F4" s="441"/>
      <c r="G4" s="441"/>
    </row>
    <row r="6" spans="1:7" ht="12.6">
      <c r="A6" s="232" t="s">
        <v>1567</v>
      </c>
      <c r="B6" s="438" t="s">
        <v>1568</v>
      </c>
      <c r="C6" s="439"/>
      <c r="D6" s="439"/>
      <c r="E6" s="439"/>
      <c r="F6" s="439"/>
      <c r="G6" s="439"/>
    </row>
    <row r="7" spans="1:7" ht="13.2">
      <c r="A7" s="232" t="s">
        <v>1569</v>
      </c>
      <c r="B7" s="233">
        <v>45717</v>
      </c>
      <c r="C7" s="225"/>
      <c r="D7" s="225"/>
      <c r="E7" s="225"/>
      <c r="F7" s="225"/>
      <c r="G7" s="225"/>
    </row>
    <row r="8" spans="1:7" ht="13.2">
      <c r="A8" s="232"/>
      <c r="B8" s="233"/>
      <c r="C8" s="225"/>
      <c r="D8" s="225"/>
      <c r="E8" s="225"/>
      <c r="F8" s="225"/>
      <c r="G8" s="225"/>
    </row>
    <row r="9" spans="1:7" ht="13.2">
      <c r="A9" s="234"/>
      <c r="B9" s="235" t="s">
        <v>1570</v>
      </c>
      <c r="C9" s="235" t="s">
        <v>1663</v>
      </c>
      <c r="D9" s="235" t="s">
        <v>1571</v>
      </c>
      <c r="E9" s="225"/>
      <c r="F9" s="225"/>
      <c r="G9" s="225"/>
    </row>
    <row r="10" spans="1:7" ht="14.4">
      <c r="A10" s="236" t="s">
        <v>1572</v>
      </c>
      <c r="B10" s="241"/>
      <c r="C10" s="238"/>
      <c r="D10" s="238"/>
      <c r="E10" s="225"/>
      <c r="F10" s="225"/>
      <c r="G10" s="225"/>
    </row>
    <row r="11" spans="1:7" ht="14.4">
      <c r="A11" s="236" t="s">
        <v>1210</v>
      </c>
      <c r="B11" s="241"/>
      <c r="C11" s="238"/>
      <c r="D11" s="238"/>
      <c r="E11" s="226"/>
      <c r="F11" s="226"/>
      <c r="G11" s="226"/>
    </row>
    <row r="12" spans="1:7" ht="14.4">
      <c r="A12" s="236" t="s">
        <v>1299</v>
      </c>
      <c r="B12" s="241"/>
      <c r="C12" s="238"/>
      <c r="D12" s="238"/>
      <c r="E12" s="226"/>
      <c r="F12" s="226"/>
      <c r="G12" s="226"/>
    </row>
    <row r="13" spans="1:7" ht="14.4">
      <c r="A13" s="236" t="s">
        <v>1478</v>
      </c>
      <c r="B13" s="241"/>
      <c r="C13" s="238"/>
      <c r="D13" s="238"/>
      <c r="E13" s="226"/>
      <c r="F13" s="226"/>
      <c r="G13" s="226"/>
    </row>
    <row r="14" spans="1:7" ht="14.4">
      <c r="A14" s="236" t="s">
        <v>1480</v>
      </c>
      <c r="B14" s="241"/>
      <c r="C14" s="238"/>
      <c r="D14" s="238"/>
      <c r="E14" s="226"/>
      <c r="F14" s="226"/>
      <c r="G14" s="226"/>
    </row>
    <row r="15" spans="1:7" ht="14.4">
      <c r="A15" s="236" t="s">
        <v>1573</v>
      </c>
      <c r="B15" s="241"/>
      <c r="C15" s="238"/>
      <c r="D15" s="238"/>
      <c r="E15" s="226"/>
      <c r="F15" s="226"/>
      <c r="G15" s="226"/>
    </row>
    <row r="16" spans="1:7" ht="13.2">
      <c r="A16" s="236"/>
      <c r="B16" s="237"/>
      <c r="C16" s="238"/>
      <c r="D16" s="238"/>
    </row>
    <row r="17" spans="1:8" ht="14.4">
      <c r="A17" s="239"/>
      <c r="B17" s="237"/>
      <c r="C17" s="240"/>
      <c r="D17" s="240"/>
    </row>
    <row r="18" spans="1:8" ht="14.4">
      <c r="A18" s="236" t="s">
        <v>1400</v>
      </c>
      <c r="B18" s="241"/>
      <c r="C18" s="241"/>
      <c r="D18" s="241"/>
      <c r="H18" s="283"/>
    </row>
    <row r="19" spans="1:8" ht="14.4">
      <c r="A19" s="239"/>
      <c r="B19" s="237"/>
      <c r="C19" s="240"/>
      <c r="D19" s="240"/>
    </row>
  </sheetData>
  <mergeCells count="2">
    <mergeCell ref="B6:G6"/>
    <mergeCell ref="B4:G4"/>
  </mergeCells>
  <pageMargins left="0.7" right="0.7" top="0.75" bottom="0.75" header="0.3" footer="0.3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207CB-40AF-41F2-885A-990425FB1534}">
  <dimension ref="B2:BM647"/>
  <sheetViews>
    <sheetView tabSelected="1" topLeftCell="A624" zoomScale="80" zoomScaleNormal="80" workbookViewId="0">
      <selection activeCell="I630" sqref="I630"/>
    </sheetView>
  </sheetViews>
  <sheetFormatPr defaultRowHeight="10.199999999999999"/>
  <cols>
    <col min="1" max="1" width="8.28515625" customWidth="1"/>
    <col min="2" max="2" width="1.140625" customWidth="1"/>
    <col min="3" max="3" width="6.8554687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15.42578125" customWidth="1"/>
    <col min="13" max="13" width="9.28515625" customWidth="1"/>
    <col min="14" max="14" width="10.85546875" hidden="1" customWidth="1"/>
    <col min="16" max="24" width="14.140625" hidden="1" customWidth="1"/>
    <col min="25" max="25" width="12.28515625" hidden="1" customWidth="1"/>
    <col min="26" max="26" width="16.28515625" customWidth="1"/>
    <col min="27" max="27" width="12.28515625" customWidth="1"/>
    <col min="28" max="28" width="15" customWidth="1"/>
    <col min="29" max="29" width="11" customWidth="1"/>
    <col min="30" max="30" width="15" customWidth="1"/>
    <col min="31" max="31" width="16.28515625" customWidth="1"/>
  </cols>
  <sheetData>
    <row r="2" spans="2:46" ht="36.9" customHeight="1">
      <c r="M2" s="444"/>
      <c r="N2" s="444"/>
      <c r="O2" s="444"/>
      <c r="P2" s="444"/>
      <c r="Q2" s="444"/>
      <c r="R2" s="444"/>
      <c r="S2" s="444"/>
      <c r="T2" s="444"/>
      <c r="U2" s="444"/>
      <c r="V2" s="444"/>
      <c r="W2" s="444"/>
      <c r="X2" s="444"/>
      <c r="Y2" s="444"/>
      <c r="Z2" s="444"/>
      <c r="AT2" s="10" t="s">
        <v>45</v>
      </c>
    </row>
    <row r="3" spans="2:46" ht="6.9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AT3" s="10" t="s">
        <v>42</v>
      </c>
    </row>
    <row r="4" spans="2:46" ht="24.9" customHeight="1">
      <c r="B4" s="13"/>
      <c r="D4" s="14" t="s">
        <v>46</v>
      </c>
      <c r="M4" s="13"/>
      <c r="N4" s="40" t="s">
        <v>4</v>
      </c>
      <c r="AT4" s="10" t="s">
        <v>1</v>
      </c>
    </row>
    <row r="5" spans="2:46" ht="6.9" customHeight="1">
      <c r="B5" s="13"/>
      <c r="M5" s="13"/>
    </row>
    <row r="6" spans="2:46" ht="12" customHeight="1">
      <c r="B6" s="13"/>
      <c r="D6" s="16" t="s">
        <v>5</v>
      </c>
      <c r="M6" s="13"/>
    </row>
    <row r="7" spans="2:46" ht="26.25" customHeight="1">
      <c r="B7" s="13"/>
      <c r="E7" s="445"/>
      <c r="F7" s="446"/>
      <c r="G7" s="446"/>
      <c r="H7" s="446"/>
      <c r="M7" s="13"/>
    </row>
    <row r="8" spans="2:46" ht="12" customHeight="1">
      <c r="B8" s="13"/>
      <c r="D8" s="16" t="s">
        <v>47</v>
      </c>
      <c r="M8" s="13"/>
    </row>
    <row r="9" spans="2:46" s="1" customFormat="1" ht="23.25" customHeight="1">
      <c r="B9" s="18"/>
      <c r="E9" s="445" t="s">
        <v>551</v>
      </c>
      <c r="F9" s="443"/>
      <c r="G9" s="443"/>
      <c r="H9" s="443"/>
      <c r="M9" s="18"/>
    </row>
    <row r="10" spans="2:46" s="1" customFormat="1" ht="12" customHeight="1">
      <c r="B10" s="18"/>
      <c r="D10" s="16" t="s">
        <v>48</v>
      </c>
      <c r="M10" s="18"/>
    </row>
    <row r="11" spans="2:46" s="1" customFormat="1" ht="16.5" customHeight="1">
      <c r="B11" s="18"/>
      <c r="E11" s="442" t="s">
        <v>49</v>
      </c>
      <c r="F11" s="443"/>
      <c r="G11" s="443"/>
      <c r="H11" s="443"/>
      <c r="M11" s="18"/>
    </row>
    <row r="12" spans="2:46" s="1" customFormat="1">
      <c r="B12" s="18"/>
      <c r="M12" s="18"/>
    </row>
    <row r="13" spans="2:46" s="1" customFormat="1" ht="12" customHeight="1">
      <c r="B13" s="18"/>
      <c r="D13" s="16" t="s">
        <v>6</v>
      </c>
      <c r="F13" s="15" t="s">
        <v>0</v>
      </c>
      <c r="I13" s="16" t="s">
        <v>7</v>
      </c>
      <c r="J13" s="15" t="s">
        <v>0</v>
      </c>
      <c r="M13" s="18"/>
    </row>
    <row r="14" spans="2:46" s="1" customFormat="1" ht="12" customHeight="1">
      <c r="B14" s="18"/>
      <c r="D14" s="16" t="s">
        <v>8</v>
      </c>
      <c r="F14" s="15" t="s">
        <v>9</v>
      </c>
      <c r="I14" s="16" t="s">
        <v>10</v>
      </c>
      <c r="J14" s="29"/>
      <c r="M14" s="18"/>
    </row>
    <row r="15" spans="2:46" s="1" customFormat="1" ht="10.8" customHeight="1">
      <c r="B15" s="18"/>
      <c r="M15" s="18"/>
    </row>
    <row r="16" spans="2:46" s="1" customFormat="1" ht="12" customHeight="1">
      <c r="B16" s="18"/>
      <c r="D16" s="16" t="s">
        <v>11</v>
      </c>
      <c r="I16" s="16" t="s">
        <v>12</v>
      </c>
      <c r="J16" s="15"/>
      <c r="M16" s="18"/>
    </row>
    <row r="17" spans="2:13" s="1" customFormat="1" ht="18" customHeight="1">
      <c r="B17" s="18"/>
      <c r="E17" s="15"/>
      <c r="F17" s="1" t="s">
        <v>1607</v>
      </c>
      <c r="I17" s="16" t="s">
        <v>13</v>
      </c>
      <c r="J17" s="15"/>
      <c r="M17" s="18"/>
    </row>
    <row r="18" spans="2:13" s="1" customFormat="1" ht="6.9" customHeight="1">
      <c r="B18" s="18"/>
      <c r="M18" s="18"/>
    </row>
    <row r="19" spans="2:13" s="1" customFormat="1" ht="12" customHeight="1">
      <c r="B19" s="18"/>
      <c r="D19" s="16" t="s">
        <v>14</v>
      </c>
      <c r="I19" s="16" t="s">
        <v>12</v>
      </c>
      <c r="J19" s="15"/>
      <c r="M19" s="18"/>
    </row>
    <row r="20" spans="2:13" s="1" customFormat="1" ht="18" customHeight="1">
      <c r="B20" s="18"/>
      <c r="E20" s="447"/>
      <c r="F20" s="447"/>
      <c r="G20" s="447"/>
      <c r="H20" s="447"/>
      <c r="I20" s="16" t="s">
        <v>13</v>
      </c>
      <c r="J20" s="15"/>
      <c r="M20" s="18"/>
    </row>
    <row r="21" spans="2:13" s="1" customFormat="1" ht="6.9" customHeight="1">
      <c r="B21" s="18"/>
      <c r="M21" s="18"/>
    </row>
    <row r="22" spans="2:13" s="1" customFormat="1" ht="12" customHeight="1">
      <c r="B22" s="18"/>
      <c r="D22" s="16" t="s">
        <v>15</v>
      </c>
      <c r="I22" s="16" t="s">
        <v>12</v>
      </c>
      <c r="J22" s="15"/>
      <c r="M22" s="18"/>
    </row>
    <row r="23" spans="2:13" s="1" customFormat="1" ht="18" customHeight="1">
      <c r="B23" s="18"/>
      <c r="E23" s="15"/>
      <c r="I23" s="16" t="s">
        <v>13</v>
      </c>
      <c r="J23" s="15"/>
      <c r="M23" s="18"/>
    </row>
    <row r="24" spans="2:13" s="1" customFormat="1" ht="6.9" customHeight="1">
      <c r="B24" s="18"/>
      <c r="M24" s="18"/>
    </row>
    <row r="25" spans="2:13" s="1" customFormat="1" ht="12" customHeight="1">
      <c r="B25" s="18"/>
      <c r="D25" s="16" t="s">
        <v>16</v>
      </c>
      <c r="I25" s="16" t="s">
        <v>12</v>
      </c>
      <c r="J25" s="15"/>
      <c r="M25" s="18"/>
    </row>
    <row r="26" spans="2:13" s="1" customFormat="1" ht="18" customHeight="1">
      <c r="B26" s="18"/>
      <c r="E26" s="15" t="s">
        <v>17</v>
      </c>
      <c r="I26" s="16" t="s">
        <v>13</v>
      </c>
      <c r="J26" s="15"/>
      <c r="M26" s="18"/>
    </row>
    <row r="27" spans="2:13" s="1" customFormat="1" ht="6.9" customHeight="1">
      <c r="B27" s="18"/>
      <c r="M27" s="18"/>
    </row>
    <row r="28" spans="2:13" s="1" customFormat="1" ht="12" customHeight="1">
      <c r="B28" s="18"/>
      <c r="D28" s="16" t="s">
        <v>18</v>
      </c>
      <c r="M28" s="18"/>
    </row>
    <row r="29" spans="2:13" s="2" customFormat="1" ht="16.5" customHeight="1">
      <c r="B29" s="41"/>
      <c r="E29" s="448" t="s">
        <v>0</v>
      </c>
      <c r="F29" s="448"/>
      <c r="G29" s="448"/>
      <c r="H29" s="448"/>
      <c r="M29" s="41"/>
    </row>
    <row r="30" spans="2:13" s="1" customFormat="1" ht="6.9" customHeight="1">
      <c r="B30" s="18"/>
      <c r="M30" s="18"/>
    </row>
    <row r="31" spans="2:13" s="1" customFormat="1" ht="6.9" customHeight="1">
      <c r="B31" s="18"/>
      <c r="D31" s="30"/>
      <c r="E31" s="30"/>
      <c r="F31" s="30"/>
      <c r="G31" s="30"/>
      <c r="H31" s="30"/>
      <c r="I31" s="30"/>
      <c r="J31" s="30"/>
      <c r="K31" s="30"/>
      <c r="L31" s="30"/>
      <c r="M31" s="18"/>
    </row>
    <row r="32" spans="2:13" s="1" customFormat="1" ht="13.2">
      <c r="B32" s="18"/>
      <c r="E32" s="16" t="s">
        <v>50</v>
      </c>
      <c r="K32" s="39"/>
      <c r="M32" s="18"/>
    </row>
    <row r="33" spans="2:13" s="1" customFormat="1" ht="13.2">
      <c r="B33" s="18"/>
      <c r="E33" s="16" t="s">
        <v>51</v>
      </c>
      <c r="K33" s="39"/>
      <c r="M33" s="18"/>
    </row>
    <row r="34" spans="2:13" s="1" customFormat="1" ht="25.35" customHeight="1">
      <c r="B34" s="18"/>
      <c r="D34" s="42" t="s">
        <v>19</v>
      </c>
      <c r="K34" s="38"/>
      <c r="M34" s="18"/>
    </row>
    <row r="35" spans="2:13" s="1" customFormat="1" ht="6.9" customHeight="1">
      <c r="B35" s="18"/>
      <c r="D35" s="30"/>
      <c r="E35" s="30"/>
      <c r="F35" s="30"/>
      <c r="G35" s="30"/>
      <c r="H35" s="30"/>
      <c r="I35" s="30"/>
      <c r="J35" s="30"/>
      <c r="K35" s="30"/>
      <c r="L35" s="30"/>
      <c r="M35" s="18"/>
    </row>
    <row r="36" spans="2:13" s="1" customFormat="1" ht="14.4" customHeight="1">
      <c r="B36" s="18"/>
      <c r="F36" s="20" t="s">
        <v>21</v>
      </c>
      <c r="I36" s="20" t="s">
        <v>20</v>
      </c>
      <c r="K36" s="20" t="s">
        <v>22</v>
      </c>
      <c r="M36" s="18"/>
    </row>
    <row r="37" spans="2:13" s="1" customFormat="1" ht="14.4" customHeight="1">
      <c r="B37" s="18"/>
      <c r="D37" s="31" t="s">
        <v>23</v>
      </c>
      <c r="E37" s="21" t="s">
        <v>24</v>
      </c>
      <c r="F37" s="43">
        <f>ROUND((SUM(BE145:BE635)),  2)</f>
        <v>0</v>
      </c>
      <c r="G37" s="44"/>
      <c r="H37" s="44"/>
      <c r="I37" s="45">
        <v>0.2</v>
      </c>
      <c r="J37" s="44"/>
      <c r="K37" s="43">
        <f>ROUND(((SUM(BE145:BE635))*I37),  2)</f>
        <v>0</v>
      </c>
      <c r="M37" s="18"/>
    </row>
    <row r="38" spans="2:13" s="1" customFormat="1" ht="17.399999999999999" customHeight="1">
      <c r="B38" s="18"/>
      <c r="E38" s="21" t="s">
        <v>25</v>
      </c>
      <c r="F38" s="39"/>
      <c r="I38" s="46">
        <v>0.23</v>
      </c>
      <c r="K38" s="39"/>
      <c r="M38" s="18"/>
    </row>
    <row r="39" spans="2:13" s="1" customFormat="1" ht="14.4" hidden="1" customHeight="1">
      <c r="B39" s="18"/>
      <c r="E39" s="16" t="s">
        <v>26</v>
      </c>
      <c r="F39" s="39">
        <f>ROUND((SUM(BG145:BG635)),  2)</f>
        <v>0</v>
      </c>
      <c r="I39" s="46">
        <v>0.2</v>
      </c>
      <c r="K39" s="39">
        <f>0</f>
        <v>0</v>
      </c>
      <c r="M39" s="18"/>
    </row>
    <row r="40" spans="2:13" s="1" customFormat="1" ht="14.4" hidden="1" customHeight="1">
      <c r="B40" s="18"/>
      <c r="E40" s="16" t="s">
        <v>27</v>
      </c>
      <c r="F40" s="39">
        <f>ROUND((SUM(BH145:BH635)),  2)</f>
        <v>0</v>
      </c>
      <c r="I40" s="46">
        <v>0.2</v>
      </c>
      <c r="K40" s="39">
        <f>0</f>
        <v>0</v>
      </c>
      <c r="M40" s="18"/>
    </row>
    <row r="41" spans="2:13" s="1" customFormat="1" ht="18" customHeight="1">
      <c r="B41" s="18"/>
      <c r="E41" s="21" t="s">
        <v>28</v>
      </c>
      <c r="F41" s="43">
        <f>ROUND((SUM(BI145:BI635)),  2)</f>
        <v>0</v>
      </c>
      <c r="G41" s="44"/>
      <c r="H41" s="44"/>
      <c r="I41" s="45">
        <v>0</v>
      </c>
      <c r="J41" s="44"/>
      <c r="K41" s="43">
        <f>0</f>
        <v>0</v>
      </c>
      <c r="M41" s="18"/>
    </row>
    <row r="42" spans="2:13" s="1" customFormat="1" ht="29.4" customHeight="1">
      <c r="B42" s="18"/>
      <c r="M42" s="18"/>
    </row>
    <row r="43" spans="2:13" s="1" customFormat="1" ht="25.35" customHeight="1">
      <c r="B43" s="18"/>
      <c r="C43" s="47"/>
      <c r="D43" s="48" t="s">
        <v>29</v>
      </c>
      <c r="E43" s="32"/>
      <c r="F43" s="32"/>
      <c r="G43" s="49" t="s">
        <v>30</v>
      </c>
      <c r="H43" s="50" t="s">
        <v>31</v>
      </c>
      <c r="I43" s="32"/>
      <c r="J43" s="32"/>
      <c r="K43" s="51"/>
      <c r="L43" s="52"/>
      <c r="M43" s="18"/>
    </row>
    <row r="44" spans="2:13" s="1" customFormat="1" ht="14.4" customHeight="1">
      <c r="B44" s="18"/>
      <c r="M44" s="18"/>
    </row>
    <row r="45" spans="2:13" ht="14.4" customHeight="1">
      <c r="B45" s="13"/>
      <c r="M45" s="13"/>
    </row>
    <row r="46" spans="2:13" ht="14.4" customHeight="1">
      <c r="B46" s="13"/>
      <c r="M46" s="13"/>
    </row>
    <row r="47" spans="2:13" ht="14.4" customHeight="1">
      <c r="B47" s="13"/>
      <c r="M47" s="13"/>
    </row>
    <row r="48" spans="2:13" ht="14.4" customHeight="1">
      <c r="B48" s="13"/>
      <c r="M48" s="13"/>
    </row>
    <row r="49" spans="2:13" ht="14.4" customHeight="1">
      <c r="B49" s="13"/>
      <c r="M49" s="13"/>
    </row>
    <row r="50" spans="2:13" s="1" customFormat="1" ht="14.4" customHeight="1">
      <c r="B50" s="18"/>
      <c r="D50" s="22" t="s">
        <v>32</v>
      </c>
      <c r="E50" s="23"/>
      <c r="F50" s="23"/>
      <c r="G50" s="22" t="s">
        <v>33</v>
      </c>
      <c r="H50" s="23"/>
      <c r="I50" s="23"/>
      <c r="J50" s="23"/>
      <c r="K50" s="23"/>
      <c r="L50" s="23"/>
      <c r="M50" s="18"/>
    </row>
    <row r="51" spans="2:13">
      <c r="B51" s="13"/>
      <c r="M51" s="13"/>
    </row>
    <row r="52" spans="2:13">
      <c r="B52" s="13"/>
      <c r="M52" s="13"/>
    </row>
    <row r="53" spans="2:13">
      <c r="B53" s="13"/>
      <c r="M53" s="13"/>
    </row>
    <row r="54" spans="2:13">
      <c r="B54" s="13"/>
      <c r="M54" s="13"/>
    </row>
    <row r="55" spans="2:13">
      <c r="B55" s="13"/>
      <c r="M55" s="13"/>
    </row>
    <row r="56" spans="2:13">
      <c r="B56" s="13"/>
      <c r="M56" s="13"/>
    </row>
    <row r="57" spans="2:13">
      <c r="B57" s="13"/>
      <c r="M57" s="13"/>
    </row>
    <row r="58" spans="2:13">
      <c r="B58" s="13"/>
      <c r="M58" s="13"/>
    </row>
    <row r="59" spans="2:13">
      <c r="B59" s="13"/>
      <c r="M59" s="13"/>
    </row>
    <row r="60" spans="2:13">
      <c r="B60" s="13"/>
      <c r="M60" s="13"/>
    </row>
    <row r="61" spans="2:13" s="1" customFormat="1" ht="13.2">
      <c r="B61" s="18"/>
      <c r="D61" s="24" t="s">
        <v>34</v>
      </c>
      <c r="E61" s="19"/>
      <c r="F61" s="53" t="s">
        <v>35</v>
      </c>
      <c r="G61" s="24" t="s">
        <v>34</v>
      </c>
      <c r="H61" s="19"/>
      <c r="I61" s="19"/>
      <c r="J61" s="54" t="s">
        <v>35</v>
      </c>
      <c r="K61" s="19"/>
      <c r="L61" s="19"/>
      <c r="M61" s="18"/>
    </row>
    <row r="62" spans="2:13">
      <c r="B62" s="13"/>
      <c r="M62" s="13"/>
    </row>
    <row r="63" spans="2:13">
      <c r="B63" s="13"/>
      <c r="M63" s="13"/>
    </row>
    <row r="64" spans="2:13">
      <c r="B64" s="13"/>
      <c r="M64" s="13"/>
    </row>
    <row r="65" spans="2:13" s="1" customFormat="1" ht="13.2">
      <c r="B65" s="18"/>
      <c r="D65" s="22" t="s">
        <v>36</v>
      </c>
      <c r="E65" s="23"/>
      <c r="F65" s="23"/>
      <c r="G65" s="22" t="s">
        <v>37</v>
      </c>
      <c r="H65" s="23"/>
      <c r="I65" s="23"/>
      <c r="J65" s="23"/>
      <c r="K65" s="23"/>
      <c r="L65" s="23"/>
      <c r="M65" s="18"/>
    </row>
    <row r="66" spans="2:13">
      <c r="B66" s="13"/>
      <c r="M66" s="13"/>
    </row>
    <row r="67" spans="2:13">
      <c r="B67" s="13"/>
      <c r="M67" s="13"/>
    </row>
    <row r="68" spans="2:13">
      <c r="B68" s="13"/>
      <c r="M68" s="13"/>
    </row>
    <row r="69" spans="2:13">
      <c r="B69" s="13"/>
      <c r="M69" s="13"/>
    </row>
    <row r="70" spans="2:13">
      <c r="B70" s="13"/>
      <c r="M70" s="13"/>
    </row>
    <row r="71" spans="2:13">
      <c r="B71" s="13"/>
      <c r="M71" s="13"/>
    </row>
    <row r="72" spans="2:13">
      <c r="B72" s="13"/>
      <c r="M72" s="13"/>
    </row>
    <row r="73" spans="2:13">
      <c r="B73" s="13"/>
      <c r="M73" s="13"/>
    </row>
    <row r="74" spans="2:13">
      <c r="B74" s="13"/>
      <c r="M74" s="13"/>
    </row>
    <row r="75" spans="2:13">
      <c r="B75" s="13"/>
      <c r="M75" s="13"/>
    </row>
    <row r="76" spans="2:13" s="1" customFormat="1" ht="13.2">
      <c r="B76" s="18"/>
      <c r="D76" s="24" t="s">
        <v>34</v>
      </c>
      <c r="E76" s="19"/>
      <c r="F76" s="53" t="s">
        <v>35</v>
      </c>
      <c r="G76" s="24" t="s">
        <v>34</v>
      </c>
      <c r="H76" s="19"/>
      <c r="I76" s="19"/>
      <c r="J76" s="54" t="s">
        <v>35</v>
      </c>
      <c r="K76" s="19"/>
      <c r="L76" s="19"/>
      <c r="M76" s="18"/>
    </row>
    <row r="77" spans="2:13" s="1" customFormat="1" ht="14.4" customHeight="1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18"/>
    </row>
    <row r="81" spans="2:13" s="1" customFormat="1" ht="6.9" customHeight="1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18"/>
    </row>
    <row r="82" spans="2:13" s="1" customFormat="1" ht="24.9" customHeight="1">
      <c r="B82" s="18"/>
      <c r="C82" s="14" t="s">
        <v>52</v>
      </c>
      <c r="M82" s="18"/>
    </row>
    <row r="83" spans="2:13" s="1" customFormat="1" ht="6.9" customHeight="1">
      <c r="B83" s="18"/>
      <c r="M83" s="18"/>
    </row>
    <row r="84" spans="2:13" s="1" customFormat="1" ht="12" customHeight="1">
      <c r="B84" s="18"/>
      <c r="C84" s="16" t="s">
        <v>5</v>
      </c>
      <c r="M84" s="18"/>
    </row>
    <row r="85" spans="2:13" s="1" customFormat="1" ht="26.25" customHeight="1">
      <c r="B85" s="18"/>
      <c r="E85" s="445"/>
      <c r="F85" s="446"/>
      <c r="G85" s="446"/>
      <c r="H85" s="446"/>
      <c r="M85" s="18"/>
    </row>
    <row r="86" spans="2:13" ht="12" customHeight="1">
      <c r="B86" s="13"/>
      <c r="C86" s="16" t="s">
        <v>47</v>
      </c>
      <c r="M86" s="13"/>
    </row>
    <row r="87" spans="2:13" s="1" customFormat="1" ht="23.25" customHeight="1">
      <c r="B87" s="18"/>
      <c r="E87" s="445" t="s">
        <v>551</v>
      </c>
      <c r="F87" s="443"/>
      <c r="G87" s="443"/>
      <c r="H87" s="443"/>
      <c r="M87" s="18"/>
    </row>
    <row r="88" spans="2:13" s="1" customFormat="1" ht="12" customHeight="1">
      <c r="B88" s="18"/>
      <c r="C88" s="16" t="s">
        <v>48</v>
      </c>
      <c r="M88" s="18"/>
    </row>
    <row r="89" spans="2:13" s="1" customFormat="1" ht="16.5" customHeight="1">
      <c r="B89" s="18"/>
      <c r="E89" s="442"/>
      <c r="F89" s="443"/>
      <c r="G89" s="443"/>
      <c r="H89" s="443"/>
      <c r="M89" s="18"/>
    </row>
    <row r="90" spans="2:13" s="1" customFormat="1" ht="6.9" customHeight="1">
      <c r="B90" s="18"/>
      <c r="M90" s="18"/>
    </row>
    <row r="91" spans="2:13" s="1" customFormat="1" ht="12" customHeight="1">
      <c r="B91" s="18"/>
      <c r="C91" s="16" t="s">
        <v>8</v>
      </c>
      <c r="F91" s="15" t="str">
        <f>F14</f>
        <v>Poltár, Rovňany</v>
      </c>
      <c r="I91" s="16" t="s">
        <v>10</v>
      </c>
      <c r="J91" s="29"/>
      <c r="M91" s="18"/>
    </row>
    <row r="92" spans="2:13" s="1" customFormat="1" ht="6.9" customHeight="1">
      <c r="B92" s="18"/>
      <c r="M92" s="18"/>
    </row>
    <row r="93" spans="2:13" s="1" customFormat="1" ht="15.15" customHeight="1">
      <c r="B93" s="18"/>
      <c r="C93" s="16" t="s">
        <v>11</v>
      </c>
      <c r="F93" s="15"/>
      <c r="I93" s="16" t="s">
        <v>15</v>
      </c>
      <c r="J93" s="17"/>
      <c r="M93" s="18"/>
    </row>
    <row r="94" spans="2:13" s="1" customFormat="1" ht="15.15" customHeight="1">
      <c r="B94" s="18"/>
      <c r="C94" s="16" t="s">
        <v>14</v>
      </c>
      <c r="F94" s="15"/>
      <c r="I94" s="16" t="s">
        <v>16</v>
      </c>
      <c r="J94" s="17" t="str">
        <f>E26</f>
        <v>LÁMER spol s r.o.</v>
      </c>
      <c r="M94" s="18"/>
    </row>
    <row r="95" spans="2:13" s="1" customFormat="1" ht="10.35" customHeight="1">
      <c r="B95" s="18"/>
      <c r="M95" s="18"/>
    </row>
    <row r="96" spans="2:13" s="1" customFormat="1" ht="29.25" customHeight="1">
      <c r="B96" s="18"/>
      <c r="C96" s="55" t="s">
        <v>53</v>
      </c>
      <c r="D96" s="47"/>
      <c r="E96" s="47"/>
      <c r="F96" s="47"/>
      <c r="G96" s="47"/>
      <c r="H96" s="47"/>
      <c r="I96" s="56" t="s">
        <v>19</v>
      </c>
      <c r="J96" s="56" t="s">
        <v>1664</v>
      </c>
      <c r="K96" s="56" t="s">
        <v>1591</v>
      </c>
      <c r="L96" s="47"/>
      <c r="M96" s="18"/>
    </row>
    <row r="97" spans="2:47" s="1" customFormat="1" ht="10.35" customHeight="1">
      <c r="B97" s="18"/>
      <c r="M97" s="18"/>
    </row>
    <row r="98" spans="2:47" s="1" customFormat="1" ht="22.8" customHeight="1">
      <c r="B98" s="18"/>
      <c r="C98" s="57" t="s">
        <v>55</v>
      </c>
      <c r="I98" s="38"/>
      <c r="J98" s="38"/>
      <c r="K98" s="38"/>
      <c r="M98" s="18"/>
      <c r="AU98" s="10" t="s">
        <v>56</v>
      </c>
    </row>
    <row r="99" spans="2:47" s="3" customFormat="1" ht="24.9" customHeight="1">
      <c r="B99" s="58"/>
      <c r="D99" s="59" t="s">
        <v>57</v>
      </c>
      <c r="E99" s="60"/>
      <c r="F99" s="60"/>
      <c r="G99" s="60"/>
      <c r="H99" s="60"/>
      <c r="I99" s="61"/>
      <c r="J99" s="61"/>
      <c r="K99" s="65"/>
      <c r="M99" s="58"/>
    </row>
    <row r="100" spans="2:47" s="4" customFormat="1" ht="19.95" customHeight="1">
      <c r="B100" s="62"/>
      <c r="D100" s="63" t="s">
        <v>58</v>
      </c>
      <c r="E100" s="64"/>
      <c r="F100" s="64"/>
      <c r="G100" s="64"/>
      <c r="H100" s="64"/>
      <c r="I100" s="65"/>
      <c r="J100" s="61"/>
      <c r="K100" s="65"/>
      <c r="M100" s="62"/>
    </row>
    <row r="101" spans="2:47" s="4" customFormat="1" ht="19.95" customHeight="1">
      <c r="B101" s="62"/>
      <c r="D101" s="63" t="s">
        <v>59</v>
      </c>
      <c r="E101" s="64"/>
      <c r="F101" s="64"/>
      <c r="G101" s="64"/>
      <c r="H101" s="64"/>
      <c r="I101" s="65"/>
      <c r="J101" s="61"/>
      <c r="K101" s="65"/>
      <c r="M101" s="62"/>
    </row>
    <row r="102" spans="2:47" s="4" customFormat="1" ht="19.95" customHeight="1">
      <c r="B102" s="62"/>
      <c r="D102" s="63" t="s">
        <v>60</v>
      </c>
      <c r="E102" s="64"/>
      <c r="F102" s="64"/>
      <c r="G102" s="64"/>
      <c r="H102" s="64"/>
      <c r="I102" s="65"/>
      <c r="J102" s="61"/>
      <c r="K102" s="65"/>
      <c r="M102" s="62"/>
    </row>
    <row r="103" spans="2:47" s="4" customFormat="1" ht="19.95" customHeight="1">
      <c r="B103" s="62"/>
      <c r="D103" s="63" t="s">
        <v>61</v>
      </c>
      <c r="E103" s="64"/>
      <c r="F103" s="64"/>
      <c r="G103" s="64"/>
      <c r="H103" s="64"/>
      <c r="I103" s="65"/>
      <c r="J103" s="61"/>
      <c r="K103" s="65"/>
      <c r="M103" s="62"/>
    </row>
    <row r="104" spans="2:47" s="4" customFormat="1" ht="19.95" customHeight="1">
      <c r="B104" s="62"/>
      <c r="D104" s="63" t="s">
        <v>552</v>
      </c>
      <c r="E104" s="64"/>
      <c r="F104" s="64"/>
      <c r="G104" s="64"/>
      <c r="H104" s="64"/>
      <c r="I104" s="65"/>
      <c r="J104" s="61"/>
      <c r="K104" s="65"/>
      <c r="M104" s="62"/>
    </row>
    <row r="105" spans="2:47" s="4" customFormat="1" ht="19.95" customHeight="1">
      <c r="B105" s="62"/>
      <c r="D105" s="63" t="s">
        <v>62</v>
      </c>
      <c r="E105" s="64"/>
      <c r="F105" s="64"/>
      <c r="G105" s="64"/>
      <c r="H105" s="64"/>
      <c r="I105" s="65"/>
      <c r="J105" s="61"/>
      <c r="K105" s="65"/>
      <c r="M105" s="62"/>
    </row>
    <row r="106" spans="2:47" s="4" customFormat="1" ht="19.95" customHeight="1">
      <c r="B106" s="62"/>
      <c r="D106" s="63" t="s">
        <v>63</v>
      </c>
      <c r="E106" s="64"/>
      <c r="F106" s="64"/>
      <c r="G106" s="64"/>
      <c r="H106" s="64"/>
      <c r="I106" s="65"/>
      <c r="J106" s="61"/>
      <c r="K106" s="65"/>
      <c r="M106" s="62"/>
    </row>
    <row r="107" spans="2:47" s="4" customFormat="1" ht="19.95" customHeight="1">
      <c r="B107" s="62"/>
      <c r="D107" s="63" t="s">
        <v>64</v>
      </c>
      <c r="E107" s="64"/>
      <c r="F107" s="64"/>
      <c r="G107" s="64"/>
      <c r="H107" s="64"/>
      <c r="I107" s="65"/>
      <c r="J107" s="61"/>
      <c r="K107" s="65"/>
      <c r="M107" s="62"/>
    </row>
    <row r="108" spans="2:47" s="3" customFormat="1" ht="24.9" customHeight="1">
      <c r="B108" s="58"/>
      <c r="D108" s="59" t="s">
        <v>65</v>
      </c>
      <c r="E108" s="60"/>
      <c r="F108" s="60"/>
      <c r="G108" s="60"/>
      <c r="H108" s="60"/>
      <c r="I108" s="61"/>
      <c r="J108" s="61"/>
      <c r="K108" s="61"/>
      <c r="M108" s="58"/>
    </row>
    <row r="109" spans="2:47" s="4" customFormat="1" ht="19.95" customHeight="1">
      <c r="B109" s="62"/>
      <c r="D109" s="63" t="s">
        <v>66</v>
      </c>
      <c r="E109" s="64"/>
      <c r="F109" s="64"/>
      <c r="G109" s="64"/>
      <c r="H109" s="64"/>
      <c r="I109" s="65"/>
      <c r="J109" s="61"/>
      <c r="K109" s="65"/>
      <c r="M109" s="62"/>
    </row>
    <row r="110" spans="2:47" s="4" customFormat="1" ht="19.95" customHeight="1">
      <c r="B110" s="62"/>
      <c r="D110" s="63" t="s">
        <v>553</v>
      </c>
      <c r="E110" s="64"/>
      <c r="F110" s="64"/>
      <c r="G110" s="64"/>
      <c r="H110" s="64"/>
      <c r="I110" s="65"/>
      <c r="J110" s="61"/>
      <c r="K110" s="65"/>
      <c r="M110" s="62"/>
    </row>
    <row r="111" spans="2:47" s="4" customFormat="1" ht="19.95" customHeight="1">
      <c r="B111" s="62"/>
      <c r="D111" s="63" t="s">
        <v>67</v>
      </c>
      <c r="E111" s="64"/>
      <c r="F111" s="64"/>
      <c r="G111" s="64"/>
      <c r="H111" s="64"/>
      <c r="I111" s="65"/>
      <c r="J111" s="61"/>
      <c r="K111" s="65"/>
      <c r="M111" s="62"/>
    </row>
    <row r="112" spans="2:47" s="4" customFormat="1" ht="19.95" customHeight="1">
      <c r="B112" s="62"/>
      <c r="D112" s="63" t="s">
        <v>68</v>
      </c>
      <c r="E112" s="64"/>
      <c r="F112" s="64"/>
      <c r="G112" s="64"/>
      <c r="H112" s="64"/>
      <c r="I112" s="65"/>
      <c r="J112" s="61"/>
      <c r="K112" s="65"/>
      <c r="M112" s="62"/>
    </row>
    <row r="113" spans="2:13" s="4" customFormat="1" ht="19.95" customHeight="1">
      <c r="B113" s="62"/>
      <c r="D113" s="63" t="s">
        <v>554</v>
      </c>
      <c r="E113" s="64"/>
      <c r="F113" s="64"/>
      <c r="G113" s="64"/>
      <c r="H113" s="64"/>
      <c r="I113" s="65"/>
      <c r="J113" s="61"/>
      <c r="K113" s="65"/>
      <c r="M113" s="62"/>
    </row>
    <row r="114" spans="2:13" s="4" customFormat="1" ht="19.95" customHeight="1">
      <c r="B114" s="62"/>
      <c r="D114" s="63" t="s">
        <v>69</v>
      </c>
      <c r="E114" s="64"/>
      <c r="F114" s="64"/>
      <c r="G114" s="64"/>
      <c r="H114" s="64"/>
      <c r="I114" s="65"/>
      <c r="J114" s="61"/>
      <c r="K114" s="65"/>
      <c r="M114" s="62"/>
    </row>
    <row r="115" spans="2:13" s="4" customFormat="1" ht="19.95" customHeight="1">
      <c r="B115" s="62"/>
      <c r="D115" s="63" t="s">
        <v>70</v>
      </c>
      <c r="E115" s="64"/>
      <c r="F115" s="64"/>
      <c r="G115" s="64"/>
      <c r="H115" s="64"/>
      <c r="I115" s="65"/>
      <c r="J115" s="61"/>
      <c r="K115" s="65"/>
      <c r="M115" s="62"/>
    </row>
    <row r="116" spans="2:13" s="4" customFormat="1" ht="19.95" customHeight="1">
      <c r="B116" s="62"/>
      <c r="D116" s="63" t="s">
        <v>71</v>
      </c>
      <c r="E116" s="64"/>
      <c r="F116" s="64"/>
      <c r="G116" s="64"/>
      <c r="H116" s="64"/>
      <c r="I116" s="65"/>
      <c r="J116" s="61"/>
      <c r="K116" s="65"/>
      <c r="M116" s="62"/>
    </row>
    <row r="117" spans="2:13" s="4" customFormat="1" ht="19.95" customHeight="1">
      <c r="B117" s="62"/>
      <c r="D117" s="63" t="s">
        <v>72</v>
      </c>
      <c r="E117" s="64"/>
      <c r="F117" s="64"/>
      <c r="G117" s="64"/>
      <c r="H117" s="64"/>
      <c r="I117" s="65"/>
      <c r="J117" s="61"/>
      <c r="K117" s="65"/>
      <c r="M117" s="62"/>
    </row>
    <row r="118" spans="2:13" s="4" customFormat="1" ht="19.95" customHeight="1">
      <c r="B118" s="62"/>
      <c r="D118" s="63" t="s">
        <v>73</v>
      </c>
      <c r="E118" s="64"/>
      <c r="F118" s="64"/>
      <c r="G118" s="64"/>
      <c r="H118" s="64"/>
      <c r="I118" s="65"/>
      <c r="J118" s="61"/>
      <c r="K118" s="65"/>
      <c r="M118" s="62"/>
    </row>
    <row r="119" spans="2:13" s="4" customFormat="1" ht="19.95" customHeight="1">
      <c r="B119" s="62"/>
      <c r="D119" s="63" t="s">
        <v>74</v>
      </c>
      <c r="E119" s="64"/>
      <c r="F119" s="64"/>
      <c r="G119" s="64"/>
      <c r="H119" s="64"/>
      <c r="I119" s="65"/>
      <c r="J119" s="61"/>
      <c r="K119" s="65"/>
      <c r="M119" s="62"/>
    </row>
    <row r="120" spans="2:13" s="4" customFormat="1" ht="19.95" customHeight="1">
      <c r="B120" s="62"/>
      <c r="D120" s="63" t="s">
        <v>75</v>
      </c>
      <c r="E120" s="64"/>
      <c r="F120" s="64"/>
      <c r="G120" s="64"/>
      <c r="H120" s="64"/>
      <c r="I120" s="65"/>
      <c r="J120" s="61"/>
      <c r="K120" s="65"/>
      <c r="M120" s="62"/>
    </row>
    <row r="121" spans="2:13" s="4" customFormat="1" ht="19.95" customHeight="1">
      <c r="B121" s="62"/>
      <c r="D121" s="63" t="s">
        <v>555</v>
      </c>
      <c r="E121" s="64"/>
      <c r="F121" s="64"/>
      <c r="G121" s="64"/>
      <c r="H121" s="64"/>
      <c r="I121" s="65"/>
      <c r="J121" s="61"/>
      <c r="K121" s="65"/>
      <c r="M121" s="62"/>
    </row>
    <row r="122" spans="2:13" s="4" customFormat="1" ht="19.95" customHeight="1">
      <c r="B122" s="62"/>
      <c r="D122" s="63" t="s">
        <v>76</v>
      </c>
      <c r="E122" s="64"/>
      <c r="F122" s="64"/>
      <c r="G122" s="64"/>
      <c r="H122" s="64"/>
      <c r="I122" s="65"/>
      <c r="J122" s="61"/>
      <c r="K122" s="65"/>
      <c r="M122" s="62"/>
    </row>
    <row r="123" spans="2:13" s="3" customFormat="1" ht="24.9" customHeight="1">
      <c r="B123" s="58"/>
      <c r="D123" s="59" t="s">
        <v>77</v>
      </c>
      <c r="E123" s="60"/>
      <c r="F123" s="60"/>
      <c r="G123" s="60"/>
      <c r="H123" s="60"/>
      <c r="I123" s="61"/>
      <c r="J123" s="61"/>
      <c r="K123" s="61"/>
      <c r="M123" s="58"/>
    </row>
    <row r="124" spans="2:13" s="1" customFormat="1" ht="21.75" customHeight="1">
      <c r="B124" s="18"/>
      <c r="M124" s="18"/>
    </row>
    <row r="125" spans="2:13" s="1" customFormat="1" ht="6.9" customHeight="1">
      <c r="B125" s="25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18"/>
    </row>
    <row r="129" spans="2:24" s="1" customFormat="1" ht="6.9" customHeight="1">
      <c r="B129" s="27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18"/>
    </row>
    <row r="130" spans="2:24" s="1" customFormat="1" ht="24.9" customHeight="1">
      <c r="B130" s="18"/>
      <c r="C130" s="14" t="s">
        <v>78</v>
      </c>
      <c r="M130" s="18"/>
    </row>
    <row r="131" spans="2:24" s="1" customFormat="1" ht="6.9" customHeight="1">
      <c r="B131" s="18"/>
      <c r="M131" s="18"/>
    </row>
    <row r="132" spans="2:24" s="1" customFormat="1" ht="12" customHeight="1">
      <c r="B132" s="18"/>
      <c r="C132" s="16" t="s">
        <v>5</v>
      </c>
      <c r="M132" s="18"/>
    </row>
    <row r="133" spans="2:24" s="1" customFormat="1" ht="26.25" customHeight="1">
      <c r="B133" s="18"/>
      <c r="E133" s="445"/>
      <c r="F133" s="446"/>
      <c r="G133" s="446"/>
      <c r="H133" s="446"/>
      <c r="M133" s="18"/>
    </row>
    <row r="134" spans="2:24" ht="12" customHeight="1">
      <c r="B134" s="13"/>
      <c r="C134" s="16" t="s">
        <v>47</v>
      </c>
      <c r="M134" s="13"/>
    </row>
    <row r="135" spans="2:24" s="1" customFormat="1" ht="23.25" customHeight="1">
      <c r="B135" s="18"/>
      <c r="E135" s="445" t="s">
        <v>551</v>
      </c>
      <c r="F135" s="443"/>
      <c r="G135" s="443"/>
      <c r="H135" s="443"/>
      <c r="M135" s="18"/>
    </row>
    <row r="136" spans="2:24" s="1" customFormat="1" ht="12" customHeight="1">
      <c r="B136" s="18"/>
      <c r="C136" s="16" t="s">
        <v>48</v>
      </c>
      <c r="M136" s="18"/>
    </row>
    <row r="137" spans="2:24" s="1" customFormat="1" ht="16.5" customHeight="1">
      <c r="B137" s="18"/>
      <c r="E137" s="442" t="str">
        <f>E11</f>
        <v>ASR - ASR - Architektonicko stavebné riešenie</v>
      </c>
      <c r="F137" s="443"/>
      <c r="G137" s="443"/>
      <c r="H137" s="443"/>
      <c r="M137" s="18"/>
    </row>
    <row r="138" spans="2:24" s="1" customFormat="1" ht="6.9" customHeight="1">
      <c r="B138" s="18"/>
      <c r="M138" s="18"/>
    </row>
    <row r="139" spans="2:24" s="1" customFormat="1" ht="12" customHeight="1">
      <c r="B139" s="18"/>
      <c r="C139" s="16" t="s">
        <v>8</v>
      </c>
      <c r="F139" s="15" t="str">
        <f>F14</f>
        <v>Poltár, Rovňany</v>
      </c>
      <c r="I139" s="16" t="s">
        <v>10</v>
      </c>
      <c r="J139" s="29"/>
      <c r="M139" s="18"/>
    </row>
    <row r="140" spans="2:24" s="1" customFormat="1" ht="6.9" customHeight="1">
      <c r="B140" s="18"/>
      <c r="M140" s="18"/>
    </row>
    <row r="141" spans="2:24" s="1" customFormat="1" ht="15.15" customHeight="1">
      <c r="B141" s="18"/>
      <c r="C141" s="16" t="s">
        <v>11</v>
      </c>
      <c r="F141" s="15"/>
      <c r="I141" s="16" t="s">
        <v>15</v>
      </c>
      <c r="J141" s="17"/>
      <c r="M141" s="18"/>
    </row>
    <row r="142" spans="2:24" s="1" customFormat="1" ht="15.15" customHeight="1">
      <c r="B142" s="18"/>
      <c r="C142" s="16" t="s">
        <v>14</v>
      </c>
      <c r="F142" s="15"/>
      <c r="I142" s="16" t="s">
        <v>16</v>
      </c>
      <c r="J142" s="17" t="str">
        <f>E26</f>
        <v>LÁMER spol s r.o.</v>
      </c>
      <c r="M142" s="18"/>
    </row>
    <row r="143" spans="2:24" s="1" customFormat="1" ht="10.35" customHeight="1">
      <c r="B143" s="18"/>
      <c r="M143" s="18"/>
    </row>
    <row r="144" spans="2:24" s="5" customFormat="1" ht="29.25" customHeight="1">
      <c r="B144" s="66"/>
      <c r="C144" s="67" t="s">
        <v>79</v>
      </c>
      <c r="D144" s="68" t="s">
        <v>40</v>
      </c>
      <c r="E144" s="68" t="s">
        <v>38</v>
      </c>
      <c r="F144" s="68" t="s">
        <v>39</v>
      </c>
      <c r="G144" s="68" t="s">
        <v>80</v>
      </c>
      <c r="H144" s="68" t="s">
        <v>81</v>
      </c>
      <c r="I144" s="68" t="s">
        <v>82</v>
      </c>
      <c r="J144" s="68" t="s">
        <v>83</v>
      </c>
      <c r="K144" s="68" t="s">
        <v>54</v>
      </c>
      <c r="L144" s="69" t="s">
        <v>84</v>
      </c>
      <c r="M144" s="66"/>
      <c r="N144" s="33" t="s">
        <v>0</v>
      </c>
      <c r="O144" s="34" t="s">
        <v>23</v>
      </c>
      <c r="P144" s="34" t="s">
        <v>85</v>
      </c>
      <c r="Q144" s="34" t="s">
        <v>86</v>
      </c>
      <c r="R144" s="34" t="s">
        <v>87</v>
      </c>
      <c r="S144" s="34" t="s">
        <v>88</v>
      </c>
      <c r="T144" s="34" t="s">
        <v>89</v>
      </c>
      <c r="U144" s="34" t="s">
        <v>90</v>
      </c>
      <c r="V144" s="34" t="s">
        <v>91</v>
      </c>
      <c r="W144" s="34" t="s">
        <v>92</v>
      </c>
      <c r="X144" s="35" t="s">
        <v>93</v>
      </c>
    </row>
    <row r="145" spans="2:65" s="1" customFormat="1" ht="22.8" customHeight="1">
      <c r="B145" s="18"/>
      <c r="C145" s="37" t="s">
        <v>55</v>
      </c>
      <c r="K145" s="70"/>
      <c r="M145" s="18"/>
      <c r="N145" s="36"/>
      <c r="O145" s="30"/>
      <c r="P145" s="30"/>
      <c r="Q145" s="71" t="e">
        <f>Q146+Q359+Q630</f>
        <v>#REF!</v>
      </c>
      <c r="R145" s="71" t="e">
        <f>R146+R359+R630</f>
        <v>#REF!</v>
      </c>
      <c r="S145" s="30"/>
      <c r="T145" s="72" t="e">
        <f>T146+T359+T630</f>
        <v>#REF!</v>
      </c>
      <c r="U145" s="30"/>
      <c r="V145" s="72" t="e">
        <f>V146+V359+V630</f>
        <v>#REF!</v>
      </c>
      <c r="W145" s="30"/>
      <c r="X145" s="73" t="e">
        <f>X146+X359+X630</f>
        <v>#REF!</v>
      </c>
      <c r="AT145" s="10" t="s">
        <v>41</v>
      </c>
      <c r="AU145" s="10" t="s">
        <v>56</v>
      </c>
      <c r="BK145" s="74" t="e">
        <f>BK146+BK359+BK630</f>
        <v>#REF!</v>
      </c>
    </row>
    <row r="146" spans="2:65" s="6" customFormat="1" ht="25.95" customHeight="1">
      <c r="B146" s="75"/>
      <c r="D146" s="76" t="s">
        <v>41</v>
      </c>
      <c r="E146" s="77" t="s">
        <v>94</v>
      </c>
      <c r="F146" s="77" t="s">
        <v>95</v>
      </c>
      <c r="K146" s="78"/>
      <c r="M146" s="75"/>
      <c r="N146" s="79"/>
      <c r="Q146" s="80">
        <f>Q147+Q161+Q174+Q182+Q200+Q203+Q284+Q357</f>
        <v>0</v>
      </c>
      <c r="R146" s="80">
        <f>R147+R161+R174+R182+R200+R203+R284+R357</f>
        <v>0</v>
      </c>
      <c r="T146" s="81">
        <f>T147+T161+T174+T182+T200+T203+T284+T357</f>
        <v>1585.7422801399998</v>
      </c>
      <c r="V146" s="81">
        <f>V147+V161+V174+V182+V200+V203+V284+V357</f>
        <v>78.648728065970005</v>
      </c>
      <c r="X146" s="82">
        <f>X147+X161+X174+X182+X200+X203+X284+X357</f>
        <v>43.671088999999995</v>
      </c>
      <c r="AR146" s="76" t="s">
        <v>43</v>
      </c>
      <c r="AT146" s="83" t="s">
        <v>41</v>
      </c>
      <c r="AU146" s="83" t="s">
        <v>42</v>
      </c>
      <c r="AY146" s="76" t="s">
        <v>96</v>
      </c>
      <c r="BK146" s="84">
        <f>BK147+BK161+BK174+BK182+BK200+BK203+BK284+BK357</f>
        <v>0</v>
      </c>
    </row>
    <row r="147" spans="2:65" s="6" customFormat="1" ht="22.8" customHeight="1">
      <c r="B147" s="75"/>
      <c r="D147" s="76" t="s">
        <v>41</v>
      </c>
      <c r="E147" s="85" t="s">
        <v>43</v>
      </c>
      <c r="F147" s="85" t="s">
        <v>97</v>
      </c>
      <c r="K147" s="86"/>
      <c r="M147" s="75"/>
      <c r="N147" s="79"/>
      <c r="Q147" s="80">
        <f>SUM(Q148:Q160)</f>
        <v>0</v>
      </c>
      <c r="R147" s="80">
        <f>SUM(R148:R160)</f>
        <v>0</v>
      </c>
      <c r="T147" s="81">
        <f>SUM(T148:T160)</f>
        <v>49.812943000000004</v>
      </c>
      <c r="V147" s="81">
        <f>SUM(V148:V160)</f>
        <v>0</v>
      </c>
      <c r="X147" s="82">
        <f>SUM(X148:X160)</f>
        <v>5.9218500000000001</v>
      </c>
      <c r="AR147" s="76" t="s">
        <v>43</v>
      </c>
      <c r="AT147" s="83" t="s">
        <v>41</v>
      </c>
      <c r="AU147" s="83" t="s">
        <v>43</v>
      </c>
      <c r="AY147" s="76" t="s">
        <v>96</v>
      </c>
      <c r="BK147" s="84">
        <f>SUM(BK148:BK160)</f>
        <v>0</v>
      </c>
    </row>
    <row r="148" spans="2:65" s="1" customFormat="1" ht="55.5" customHeight="1">
      <c r="B148" s="18"/>
      <c r="C148" s="87" t="s">
        <v>43</v>
      </c>
      <c r="D148" s="87" t="s">
        <v>98</v>
      </c>
      <c r="E148" s="88" t="s">
        <v>556</v>
      </c>
      <c r="F148" s="89" t="s">
        <v>557</v>
      </c>
      <c r="G148" s="90" t="s">
        <v>127</v>
      </c>
      <c r="H148" s="91">
        <v>12.21</v>
      </c>
      <c r="I148" s="91"/>
      <c r="J148" s="91"/>
      <c r="K148" s="91"/>
      <c r="L148" s="89"/>
      <c r="M148" s="18"/>
      <c r="N148" s="92" t="s">
        <v>0</v>
      </c>
      <c r="O148" s="93" t="s">
        <v>25</v>
      </c>
      <c r="P148" s="94">
        <f>I148+J148</f>
        <v>0</v>
      </c>
      <c r="Q148" s="94">
        <f>ROUND(I148*H148,3)</f>
        <v>0</v>
      </c>
      <c r="R148" s="94">
        <f>ROUND(J148*H148,3)</f>
        <v>0</v>
      </c>
      <c r="S148" s="95">
        <v>0.35499999999999998</v>
      </c>
      <c r="T148" s="95">
        <f>S148*H148</f>
        <v>4.3345500000000001</v>
      </c>
      <c r="U148" s="95">
        <v>0</v>
      </c>
      <c r="V148" s="95">
        <f>U148*H148</f>
        <v>0</v>
      </c>
      <c r="W148" s="95">
        <v>0.25</v>
      </c>
      <c r="X148" s="96">
        <f>W148*H148</f>
        <v>3.0525000000000002</v>
      </c>
      <c r="AR148" s="97" t="s">
        <v>100</v>
      </c>
      <c r="AT148" s="97" t="s">
        <v>98</v>
      </c>
      <c r="AU148" s="97" t="s">
        <v>44</v>
      </c>
      <c r="AY148" s="10" t="s">
        <v>96</v>
      </c>
      <c r="BE148" s="98">
        <f>IF(O148="základná",K148,0)</f>
        <v>0</v>
      </c>
      <c r="BF148" s="98">
        <f>IF(O148="znížená",K148,0)</f>
        <v>0</v>
      </c>
      <c r="BG148" s="98">
        <f>IF(O148="zákl. prenesená",K148,0)</f>
        <v>0</v>
      </c>
      <c r="BH148" s="98">
        <f>IF(O148="zníž. prenesená",K148,0)</f>
        <v>0</v>
      </c>
      <c r="BI148" s="98">
        <f>IF(O148="nulová",K148,0)</f>
        <v>0</v>
      </c>
      <c r="BJ148" s="10" t="s">
        <v>44</v>
      </c>
      <c r="BK148" s="99">
        <f>ROUND(P148*H148,3)</f>
        <v>0</v>
      </c>
      <c r="BL148" s="10" t="s">
        <v>100</v>
      </c>
      <c r="BM148" s="97" t="s">
        <v>558</v>
      </c>
    </row>
    <row r="149" spans="2:65" s="7" customFormat="1" ht="11.4">
      <c r="B149" s="100"/>
      <c r="D149" s="101" t="s">
        <v>101</v>
      </c>
      <c r="E149" s="102" t="s">
        <v>0</v>
      </c>
      <c r="F149" s="103" t="s">
        <v>559</v>
      </c>
      <c r="H149" s="104">
        <v>12.21</v>
      </c>
      <c r="K149" s="91"/>
      <c r="M149" s="100"/>
      <c r="N149" s="105"/>
      <c r="X149" s="106"/>
      <c r="AT149" s="102" t="s">
        <v>101</v>
      </c>
      <c r="AU149" s="102" t="s">
        <v>44</v>
      </c>
      <c r="AV149" s="7" t="s">
        <v>44</v>
      </c>
      <c r="AW149" s="7" t="s">
        <v>2</v>
      </c>
      <c r="AX149" s="7" t="s">
        <v>43</v>
      </c>
      <c r="AY149" s="102" t="s">
        <v>96</v>
      </c>
    </row>
    <row r="150" spans="2:65" s="1" customFormat="1" ht="66.75" customHeight="1">
      <c r="B150" s="18"/>
      <c r="C150" s="87" t="s">
        <v>44</v>
      </c>
      <c r="D150" s="87" t="s">
        <v>98</v>
      </c>
      <c r="E150" s="88" t="s">
        <v>560</v>
      </c>
      <c r="F150" s="89" t="s">
        <v>561</v>
      </c>
      <c r="G150" s="90" t="s">
        <v>127</v>
      </c>
      <c r="H150" s="91">
        <v>12.21</v>
      </c>
      <c r="I150" s="91"/>
      <c r="J150" s="91"/>
      <c r="K150" s="91"/>
      <c r="L150" s="89"/>
      <c r="M150" s="18"/>
      <c r="N150" s="92" t="s">
        <v>0</v>
      </c>
      <c r="O150" s="93" t="s">
        <v>25</v>
      </c>
      <c r="P150" s="94">
        <f>I150+J150</f>
        <v>0</v>
      </c>
      <c r="Q150" s="94">
        <f>ROUND(I150*H150,3)</f>
        <v>0</v>
      </c>
      <c r="R150" s="94">
        <f>ROUND(J150*H150,3)</f>
        <v>0</v>
      </c>
      <c r="S150" s="95">
        <v>0.60299999999999998</v>
      </c>
      <c r="T150" s="95">
        <f>S150*H150</f>
        <v>7.3626300000000002</v>
      </c>
      <c r="U150" s="95">
        <v>0</v>
      </c>
      <c r="V150" s="95">
        <f>U150*H150</f>
        <v>0</v>
      </c>
      <c r="W150" s="95">
        <v>0.23499999999999999</v>
      </c>
      <c r="X150" s="96">
        <f>W150*H150</f>
        <v>2.8693499999999998</v>
      </c>
      <c r="AR150" s="97" t="s">
        <v>100</v>
      </c>
      <c r="AT150" s="97" t="s">
        <v>98</v>
      </c>
      <c r="AU150" s="97" t="s">
        <v>44</v>
      </c>
      <c r="AY150" s="10" t="s">
        <v>96</v>
      </c>
      <c r="BE150" s="98">
        <f>IF(O150="základná",K150,0)</f>
        <v>0</v>
      </c>
      <c r="BF150" s="98">
        <f>IF(O150="znížená",K150,0)</f>
        <v>0</v>
      </c>
      <c r="BG150" s="98">
        <f>IF(O150="zákl. prenesená",K150,0)</f>
        <v>0</v>
      </c>
      <c r="BH150" s="98">
        <f>IF(O150="zníž. prenesená",K150,0)</f>
        <v>0</v>
      </c>
      <c r="BI150" s="98">
        <f>IF(O150="nulová",K150,0)</f>
        <v>0</v>
      </c>
      <c r="BJ150" s="10" t="s">
        <v>44</v>
      </c>
      <c r="BK150" s="99">
        <f>ROUND(P150*H150,3)</f>
        <v>0</v>
      </c>
      <c r="BL150" s="10" t="s">
        <v>100</v>
      </c>
      <c r="BM150" s="97" t="s">
        <v>562</v>
      </c>
    </row>
    <row r="151" spans="2:65" s="1" customFormat="1" ht="24.15" customHeight="1">
      <c r="B151" s="18"/>
      <c r="C151" s="87" t="s">
        <v>105</v>
      </c>
      <c r="D151" s="87" t="s">
        <v>98</v>
      </c>
      <c r="E151" s="88" t="s">
        <v>563</v>
      </c>
      <c r="F151" s="89" t="s">
        <v>564</v>
      </c>
      <c r="G151" s="90" t="s">
        <v>99</v>
      </c>
      <c r="H151" s="91">
        <v>3.86</v>
      </c>
      <c r="I151" s="91"/>
      <c r="J151" s="91"/>
      <c r="K151" s="91"/>
      <c r="L151" s="89"/>
      <c r="M151" s="18"/>
      <c r="N151" s="92" t="s">
        <v>0</v>
      </c>
      <c r="O151" s="93" t="s">
        <v>25</v>
      </c>
      <c r="P151" s="94">
        <f>I151+J151</f>
        <v>0</v>
      </c>
      <c r="Q151" s="94">
        <f>ROUND(I151*H151,3)</f>
        <v>0</v>
      </c>
      <c r="R151" s="94">
        <f>ROUND(J151*H151,3)</f>
        <v>0</v>
      </c>
      <c r="S151" s="95">
        <v>4.9479499999999996</v>
      </c>
      <c r="T151" s="95">
        <f>S151*H151</f>
        <v>19.099086999999997</v>
      </c>
      <c r="U151" s="95">
        <v>0</v>
      </c>
      <c r="V151" s="95">
        <f>U151*H151</f>
        <v>0</v>
      </c>
      <c r="W151" s="95">
        <v>0</v>
      </c>
      <c r="X151" s="96">
        <f>W151*H151</f>
        <v>0</v>
      </c>
      <c r="AR151" s="97" t="s">
        <v>100</v>
      </c>
      <c r="AT151" s="97" t="s">
        <v>98</v>
      </c>
      <c r="AU151" s="97" t="s">
        <v>44</v>
      </c>
      <c r="AY151" s="10" t="s">
        <v>96</v>
      </c>
      <c r="BE151" s="98">
        <f>IF(O151="základná",K151,0)</f>
        <v>0</v>
      </c>
      <c r="BF151" s="98">
        <f>IF(O151="znížená",K151,0)</f>
        <v>0</v>
      </c>
      <c r="BG151" s="98">
        <f>IF(O151="zákl. prenesená",K151,0)</f>
        <v>0</v>
      </c>
      <c r="BH151" s="98">
        <f>IF(O151="zníž. prenesená",K151,0)</f>
        <v>0</v>
      </c>
      <c r="BI151" s="98">
        <f>IF(O151="nulová",K151,0)</f>
        <v>0</v>
      </c>
      <c r="BJ151" s="10" t="s">
        <v>44</v>
      </c>
      <c r="BK151" s="99">
        <f>ROUND(P151*H151,3)</f>
        <v>0</v>
      </c>
      <c r="BL151" s="10" t="s">
        <v>100</v>
      </c>
      <c r="BM151" s="97" t="s">
        <v>565</v>
      </c>
    </row>
    <row r="152" spans="2:65" s="7" customFormat="1" ht="11.4">
      <c r="B152" s="100"/>
      <c r="D152" s="101" t="s">
        <v>101</v>
      </c>
      <c r="E152" s="102" t="s">
        <v>0</v>
      </c>
      <c r="F152" s="103" t="s">
        <v>566</v>
      </c>
      <c r="H152" s="104">
        <v>3.86</v>
      </c>
      <c r="K152" s="91"/>
      <c r="M152" s="100"/>
      <c r="N152" s="105"/>
      <c r="X152" s="106"/>
      <c r="AT152" s="102" t="s">
        <v>101</v>
      </c>
      <c r="AU152" s="102" t="s">
        <v>44</v>
      </c>
      <c r="AV152" s="7" t="s">
        <v>44</v>
      </c>
      <c r="AW152" s="7" t="s">
        <v>2</v>
      </c>
      <c r="AX152" s="7" t="s">
        <v>43</v>
      </c>
      <c r="AY152" s="102" t="s">
        <v>96</v>
      </c>
    </row>
    <row r="153" spans="2:65" s="1" customFormat="1" ht="33" customHeight="1">
      <c r="B153" s="18"/>
      <c r="C153" s="87" t="s">
        <v>100</v>
      </c>
      <c r="D153" s="87" t="s">
        <v>98</v>
      </c>
      <c r="E153" s="88" t="s">
        <v>567</v>
      </c>
      <c r="F153" s="89" t="s">
        <v>568</v>
      </c>
      <c r="G153" s="90" t="s">
        <v>99</v>
      </c>
      <c r="H153" s="91">
        <v>3.86</v>
      </c>
      <c r="I153" s="91"/>
      <c r="J153" s="91"/>
      <c r="K153" s="91"/>
      <c r="L153" s="89"/>
      <c r="M153" s="18"/>
      <c r="N153" s="92" t="s">
        <v>0</v>
      </c>
      <c r="O153" s="93" t="s">
        <v>25</v>
      </c>
      <c r="P153" s="94">
        <f>I153+J153</f>
        <v>0</v>
      </c>
      <c r="Q153" s="94">
        <f>ROUND(I153*H153,3)</f>
        <v>0</v>
      </c>
      <c r="R153" s="94">
        <f>ROUND(J153*H153,3)</f>
        <v>0</v>
      </c>
      <c r="S153" s="95">
        <v>0.98909999999999998</v>
      </c>
      <c r="T153" s="95">
        <f>S153*H153</f>
        <v>3.8179259999999999</v>
      </c>
      <c r="U153" s="95">
        <v>0</v>
      </c>
      <c r="V153" s="95">
        <f>U153*H153</f>
        <v>0</v>
      </c>
      <c r="W153" s="95">
        <v>0</v>
      </c>
      <c r="X153" s="96">
        <f>W153*H153</f>
        <v>0</v>
      </c>
      <c r="AR153" s="97" t="s">
        <v>100</v>
      </c>
      <c r="AT153" s="97" t="s">
        <v>98</v>
      </c>
      <c r="AU153" s="97" t="s">
        <v>44</v>
      </c>
      <c r="AY153" s="10" t="s">
        <v>96</v>
      </c>
      <c r="BE153" s="98">
        <f>IF(O153="základná",K153,0)</f>
        <v>0</v>
      </c>
      <c r="BF153" s="98">
        <f>IF(O153="znížená",K153,0)</f>
        <v>0</v>
      </c>
      <c r="BG153" s="98">
        <f>IF(O153="zákl. prenesená",K153,0)</f>
        <v>0</v>
      </c>
      <c r="BH153" s="98">
        <f>IF(O153="zníž. prenesená",K153,0)</f>
        <v>0</v>
      </c>
      <c r="BI153" s="98">
        <f>IF(O153="nulová",K153,0)</f>
        <v>0</v>
      </c>
      <c r="BJ153" s="10" t="s">
        <v>44</v>
      </c>
      <c r="BK153" s="99">
        <f>ROUND(P153*H153,3)</f>
        <v>0</v>
      </c>
      <c r="BL153" s="10" t="s">
        <v>100</v>
      </c>
      <c r="BM153" s="97" t="s">
        <v>569</v>
      </c>
    </row>
    <row r="154" spans="2:65" s="1" customFormat="1" ht="49.05" customHeight="1">
      <c r="B154" s="18"/>
      <c r="C154" s="87" t="s">
        <v>110</v>
      </c>
      <c r="D154" s="87" t="s">
        <v>98</v>
      </c>
      <c r="E154" s="88" t="s">
        <v>103</v>
      </c>
      <c r="F154" s="89" t="s">
        <v>104</v>
      </c>
      <c r="G154" s="90" t="s">
        <v>99</v>
      </c>
      <c r="H154" s="91">
        <v>3.86</v>
      </c>
      <c r="I154" s="91"/>
      <c r="J154" s="91"/>
      <c r="K154" s="91"/>
      <c r="L154" s="89"/>
      <c r="M154" s="18"/>
      <c r="N154" s="92" t="s">
        <v>0</v>
      </c>
      <c r="O154" s="93" t="s">
        <v>25</v>
      </c>
      <c r="P154" s="94">
        <f>I154+J154</f>
        <v>0</v>
      </c>
      <c r="Q154" s="94">
        <f>ROUND(I154*H154,3)</f>
        <v>0</v>
      </c>
      <c r="R154" s="94">
        <f>ROUND(J154*H154,3)</f>
        <v>0</v>
      </c>
      <c r="S154" s="95">
        <v>3.6030000000000002</v>
      </c>
      <c r="T154" s="95">
        <f>S154*H154</f>
        <v>13.907580000000001</v>
      </c>
      <c r="U154" s="95">
        <v>0</v>
      </c>
      <c r="V154" s="95">
        <f>U154*H154</f>
        <v>0</v>
      </c>
      <c r="W154" s="95">
        <v>0</v>
      </c>
      <c r="X154" s="96">
        <f>W154*H154</f>
        <v>0</v>
      </c>
      <c r="AR154" s="97" t="s">
        <v>100</v>
      </c>
      <c r="AT154" s="97" t="s">
        <v>98</v>
      </c>
      <c r="AU154" s="97" t="s">
        <v>44</v>
      </c>
      <c r="AY154" s="10" t="s">
        <v>96</v>
      </c>
      <c r="BE154" s="98">
        <f>IF(O154="základná",K154,0)</f>
        <v>0</v>
      </c>
      <c r="BF154" s="98">
        <f>IF(O154="znížená",K154,0)</f>
        <v>0</v>
      </c>
      <c r="BG154" s="98">
        <f>IF(O154="zákl. prenesená",K154,0)</f>
        <v>0</v>
      </c>
      <c r="BH154" s="98">
        <f>IF(O154="zníž. prenesená",K154,0)</f>
        <v>0</v>
      </c>
      <c r="BI154" s="98">
        <f>IF(O154="nulová",K154,0)</f>
        <v>0</v>
      </c>
      <c r="BJ154" s="10" t="s">
        <v>44</v>
      </c>
      <c r="BK154" s="99">
        <f>ROUND(P154*H154,3)</f>
        <v>0</v>
      </c>
      <c r="BL154" s="10" t="s">
        <v>100</v>
      </c>
      <c r="BM154" s="97" t="s">
        <v>570</v>
      </c>
    </row>
    <row r="155" spans="2:65" s="1" customFormat="1" ht="55.5" customHeight="1">
      <c r="B155" s="18"/>
      <c r="C155" s="87" t="s">
        <v>113</v>
      </c>
      <c r="D155" s="87" t="s">
        <v>98</v>
      </c>
      <c r="E155" s="88" t="s">
        <v>106</v>
      </c>
      <c r="F155" s="89" t="s">
        <v>107</v>
      </c>
      <c r="G155" s="90" t="s">
        <v>99</v>
      </c>
      <c r="H155" s="91">
        <v>3.86</v>
      </c>
      <c r="I155" s="91"/>
      <c r="J155" s="91"/>
      <c r="K155" s="91"/>
      <c r="L155" s="89"/>
      <c r="M155" s="18"/>
      <c r="N155" s="92" t="s">
        <v>0</v>
      </c>
      <c r="O155" s="93" t="s">
        <v>25</v>
      </c>
      <c r="P155" s="94">
        <f>I155+J155</f>
        <v>0</v>
      </c>
      <c r="Q155" s="94">
        <f>ROUND(I155*H155,3)</f>
        <v>0</v>
      </c>
      <c r="R155" s="94">
        <f>ROUND(J155*H155,3)</f>
        <v>0</v>
      </c>
      <c r="S155" s="95">
        <v>6.9000000000000006E-2</v>
      </c>
      <c r="T155" s="95">
        <f>S155*H155</f>
        <v>0.26634000000000002</v>
      </c>
      <c r="U155" s="95">
        <v>0</v>
      </c>
      <c r="V155" s="95">
        <f>U155*H155</f>
        <v>0</v>
      </c>
      <c r="W155" s="95">
        <v>0</v>
      </c>
      <c r="X155" s="96">
        <f>W155*H155</f>
        <v>0</v>
      </c>
      <c r="AR155" s="97" t="s">
        <v>100</v>
      </c>
      <c r="AT155" s="97" t="s">
        <v>98</v>
      </c>
      <c r="AU155" s="97" t="s">
        <v>44</v>
      </c>
      <c r="AY155" s="10" t="s">
        <v>96</v>
      </c>
      <c r="BE155" s="98">
        <f>IF(O155="základná",K155,0)</f>
        <v>0</v>
      </c>
      <c r="BF155" s="98">
        <f>IF(O155="znížená",K155,0)</f>
        <v>0</v>
      </c>
      <c r="BG155" s="98">
        <f>IF(O155="zákl. prenesená",K155,0)</f>
        <v>0</v>
      </c>
      <c r="BH155" s="98">
        <f>IF(O155="zníž. prenesená",K155,0)</f>
        <v>0</v>
      </c>
      <c r="BI155" s="98">
        <f>IF(O155="nulová",K155,0)</f>
        <v>0</v>
      </c>
      <c r="BJ155" s="10" t="s">
        <v>44</v>
      </c>
      <c r="BK155" s="99">
        <f>ROUND(P155*H155,3)</f>
        <v>0</v>
      </c>
      <c r="BL155" s="10" t="s">
        <v>100</v>
      </c>
      <c r="BM155" s="97" t="s">
        <v>571</v>
      </c>
    </row>
    <row r="156" spans="2:65" s="1" customFormat="1" ht="66.75" customHeight="1">
      <c r="B156" s="18"/>
      <c r="C156" s="87" t="s">
        <v>118</v>
      </c>
      <c r="D156" s="87" t="s">
        <v>98</v>
      </c>
      <c r="E156" s="88" t="s">
        <v>108</v>
      </c>
      <c r="F156" s="89" t="s">
        <v>109</v>
      </c>
      <c r="G156" s="90" t="s">
        <v>99</v>
      </c>
      <c r="H156" s="91">
        <v>3.86</v>
      </c>
      <c r="I156" s="91"/>
      <c r="J156" s="91"/>
      <c r="K156" s="91"/>
      <c r="L156" s="89"/>
      <c r="M156" s="18"/>
      <c r="N156" s="92" t="s">
        <v>0</v>
      </c>
      <c r="O156" s="93" t="s">
        <v>25</v>
      </c>
      <c r="P156" s="94">
        <f>I156+J156</f>
        <v>0</v>
      </c>
      <c r="Q156" s="94">
        <f>ROUND(I156*H156,3)</f>
        <v>0</v>
      </c>
      <c r="R156" s="94">
        <f>ROUND(J156*H156,3)</f>
        <v>0</v>
      </c>
      <c r="S156" s="95">
        <v>5.5500000000000001E-2</v>
      </c>
      <c r="T156" s="95">
        <f>S156*H156</f>
        <v>0.21423</v>
      </c>
      <c r="U156" s="95">
        <v>0</v>
      </c>
      <c r="V156" s="95">
        <f>U156*H156</f>
        <v>0</v>
      </c>
      <c r="W156" s="95">
        <v>0</v>
      </c>
      <c r="X156" s="96">
        <f>W156*H156</f>
        <v>0</v>
      </c>
      <c r="AR156" s="97" t="s">
        <v>100</v>
      </c>
      <c r="AT156" s="97" t="s">
        <v>98</v>
      </c>
      <c r="AU156" s="97" t="s">
        <v>44</v>
      </c>
      <c r="AY156" s="10" t="s">
        <v>96</v>
      </c>
      <c r="BE156" s="98">
        <f>IF(O156="základná",K156,0)</f>
        <v>0</v>
      </c>
      <c r="BF156" s="98">
        <f>IF(O156="znížená",K156,0)</f>
        <v>0</v>
      </c>
      <c r="BG156" s="98">
        <f>IF(O156="zákl. prenesená",K156,0)</f>
        <v>0</v>
      </c>
      <c r="BH156" s="98">
        <f>IF(O156="zníž. prenesená",K156,0)</f>
        <v>0</v>
      </c>
      <c r="BI156" s="98">
        <f>IF(O156="nulová",K156,0)</f>
        <v>0</v>
      </c>
      <c r="BJ156" s="10" t="s">
        <v>44</v>
      </c>
      <c r="BK156" s="99">
        <f>ROUND(P156*H156,3)</f>
        <v>0</v>
      </c>
      <c r="BL156" s="10" t="s">
        <v>100</v>
      </c>
      <c r="BM156" s="97" t="s">
        <v>572</v>
      </c>
    </row>
    <row r="157" spans="2:65" s="1" customFormat="1" ht="66.75" customHeight="1">
      <c r="B157" s="18"/>
      <c r="C157" s="87" t="s">
        <v>121</v>
      </c>
      <c r="D157" s="87" t="s">
        <v>98</v>
      </c>
      <c r="E157" s="88" t="s">
        <v>111</v>
      </c>
      <c r="F157" s="89" t="s">
        <v>112</v>
      </c>
      <c r="G157" s="90" t="s">
        <v>99</v>
      </c>
      <c r="H157" s="91">
        <v>115.8</v>
      </c>
      <c r="I157" s="91"/>
      <c r="J157" s="91"/>
      <c r="K157" s="91"/>
      <c r="L157" s="89"/>
      <c r="M157" s="18"/>
      <c r="N157" s="92" t="s">
        <v>0</v>
      </c>
      <c r="O157" s="93" t="s">
        <v>25</v>
      </c>
      <c r="P157" s="94">
        <f>I157+J157</f>
        <v>0</v>
      </c>
      <c r="Q157" s="94">
        <f>ROUND(I157*H157,3)</f>
        <v>0</v>
      </c>
      <c r="R157" s="94">
        <f>ROUND(J157*H157,3)</f>
        <v>0</v>
      </c>
      <c r="S157" s="95">
        <v>7.0000000000000001E-3</v>
      </c>
      <c r="T157" s="95">
        <f>S157*H157</f>
        <v>0.81059999999999999</v>
      </c>
      <c r="U157" s="95">
        <v>0</v>
      </c>
      <c r="V157" s="95">
        <f>U157*H157</f>
        <v>0</v>
      </c>
      <c r="W157" s="95">
        <v>0</v>
      </c>
      <c r="X157" s="96">
        <f>W157*H157</f>
        <v>0</v>
      </c>
      <c r="AR157" s="97" t="s">
        <v>100</v>
      </c>
      <c r="AT157" s="97" t="s">
        <v>98</v>
      </c>
      <c r="AU157" s="97" t="s">
        <v>44</v>
      </c>
      <c r="AY157" s="10" t="s">
        <v>96</v>
      </c>
      <c r="BE157" s="98">
        <f>IF(O157="základná",K157,0)</f>
        <v>0</v>
      </c>
      <c r="BF157" s="98">
        <f>IF(O157="znížená",K157,0)</f>
        <v>0</v>
      </c>
      <c r="BG157" s="98">
        <f>IF(O157="zákl. prenesená",K157,0)</f>
        <v>0</v>
      </c>
      <c r="BH157" s="98">
        <f>IF(O157="zníž. prenesená",K157,0)</f>
        <v>0</v>
      </c>
      <c r="BI157" s="98">
        <f>IF(O157="nulová",K157,0)</f>
        <v>0</v>
      </c>
      <c r="BJ157" s="10" t="s">
        <v>44</v>
      </c>
      <c r="BK157" s="99">
        <f>ROUND(P157*H157,3)</f>
        <v>0</v>
      </c>
      <c r="BL157" s="10" t="s">
        <v>100</v>
      </c>
      <c r="BM157" s="97" t="s">
        <v>573</v>
      </c>
    </row>
    <row r="158" spans="2:65" s="7" customFormat="1" ht="11.4">
      <c r="B158" s="100"/>
      <c r="D158" s="101" t="s">
        <v>101</v>
      </c>
      <c r="F158" s="103" t="s">
        <v>574</v>
      </c>
      <c r="H158" s="104">
        <v>115.8</v>
      </c>
      <c r="K158" s="91"/>
      <c r="M158" s="100"/>
      <c r="N158" s="105"/>
      <c r="X158" s="106"/>
      <c r="AT158" s="102" t="s">
        <v>101</v>
      </c>
      <c r="AU158" s="102" t="s">
        <v>44</v>
      </c>
      <c r="AV158" s="7" t="s">
        <v>44</v>
      </c>
      <c r="AW158" s="7" t="s">
        <v>1</v>
      </c>
      <c r="AX158" s="7" t="s">
        <v>43</v>
      </c>
      <c r="AY158" s="102" t="s">
        <v>96</v>
      </c>
    </row>
    <row r="159" spans="2:65" s="1" customFormat="1" ht="33" customHeight="1">
      <c r="B159" s="18"/>
      <c r="C159" s="87" t="s">
        <v>124</v>
      </c>
      <c r="D159" s="87" t="s">
        <v>98</v>
      </c>
      <c r="E159" s="88" t="s">
        <v>114</v>
      </c>
      <c r="F159" s="89" t="s">
        <v>115</v>
      </c>
      <c r="G159" s="90" t="s">
        <v>116</v>
      </c>
      <c r="H159" s="91">
        <v>7.218</v>
      </c>
      <c r="I159" s="91"/>
      <c r="J159" s="91"/>
      <c r="K159" s="91"/>
      <c r="L159" s="89"/>
      <c r="M159" s="18"/>
      <c r="N159" s="92" t="s">
        <v>0</v>
      </c>
      <c r="O159" s="93" t="s">
        <v>25</v>
      </c>
      <c r="P159" s="94">
        <f>I159+J159</f>
        <v>0</v>
      </c>
      <c r="Q159" s="94">
        <f>ROUND(I159*H159,3)</f>
        <v>0</v>
      </c>
      <c r="R159" s="94">
        <f>ROUND(J159*H159,3)</f>
        <v>0</v>
      </c>
      <c r="S159" s="95">
        <v>0</v>
      </c>
      <c r="T159" s="95">
        <f>S159*H159</f>
        <v>0</v>
      </c>
      <c r="U159" s="95">
        <v>0</v>
      </c>
      <c r="V159" s="95">
        <f>U159*H159</f>
        <v>0</v>
      </c>
      <c r="W159" s="95">
        <v>0</v>
      </c>
      <c r="X159" s="96">
        <f>W159*H159</f>
        <v>0</v>
      </c>
      <c r="AR159" s="97" t="s">
        <v>100</v>
      </c>
      <c r="AT159" s="97" t="s">
        <v>98</v>
      </c>
      <c r="AU159" s="97" t="s">
        <v>44</v>
      </c>
      <c r="AY159" s="10" t="s">
        <v>96</v>
      </c>
      <c r="BE159" s="98">
        <f>IF(O159="základná",K159,0)</f>
        <v>0</v>
      </c>
      <c r="BF159" s="98">
        <f>IF(O159="znížená",K159,0)</f>
        <v>0</v>
      </c>
      <c r="BG159" s="98">
        <f>IF(O159="zákl. prenesená",K159,0)</f>
        <v>0</v>
      </c>
      <c r="BH159" s="98">
        <f>IF(O159="zníž. prenesená",K159,0)</f>
        <v>0</v>
      </c>
      <c r="BI159" s="98">
        <f>IF(O159="nulová",K159,0)</f>
        <v>0</v>
      </c>
      <c r="BJ159" s="10" t="s">
        <v>44</v>
      </c>
      <c r="BK159" s="99">
        <f>ROUND(P159*H159,3)</f>
        <v>0</v>
      </c>
      <c r="BL159" s="10" t="s">
        <v>100</v>
      </c>
      <c r="BM159" s="97" t="s">
        <v>575</v>
      </c>
    </row>
    <row r="160" spans="2:65" s="7" customFormat="1" ht="11.4">
      <c r="B160" s="100"/>
      <c r="D160" s="101" t="s">
        <v>101</v>
      </c>
      <c r="E160" s="102" t="s">
        <v>0</v>
      </c>
      <c r="F160" s="103" t="s">
        <v>576</v>
      </c>
      <c r="H160" s="104">
        <v>7.218</v>
      </c>
      <c r="K160" s="91"/>
      <c r="M160" s="100"/>
      <c r="N160" s="105"/>
      <c r="X160" s="106"/>
      <c r="AT160" s="102" t="s">
        <v>101</v>
      </c>
      <c r="AU160" s="102" t="s">
        <v>44</v>
      </c>
      <c r="AV160" s="7" t="s">
        <v>44</v>
      </c>
      <c r="AW160" s="7" t="s">
        <v>2</v>
      </c>
      <c r="AX160" s="7" t="s">
        <v>43</v>
      </c>
      <c r="AY160" s="102" t="s">
        <v>96</v>
      </c>
    </row>
    <row r="161" spans="2:65" s="6" customFormat="1" ht="22.8" customHeight="1">
      <c r="B161" s="75"/>
      <c r="D161" s="76" t="s">
        <v>41</v>
      </c>
      <c r="E161" s="85" t="s">
        <v>44</v>
      </c>
      <c r="F161" s="85" t="s">
        <v>117</v>
      </c>
      <c r="K161" s="91"/>
      <c r="M161" s="75"/>
      <c r="N161" s="79"/>
      <c r="Q161" s="80">
        <f>SUM(Q162:Q173)</f>
        <v>0</v>
      </c>
      <c r="R161" s="80">
        <f>SUM(R162:R173)</f>
        <v>0</v>
      </c>
      <c r="T161" s="81">
        <f>SUM(T162:T173)</f>
        <v>9.6093277500000003</v>
      </c>
      <c r="V161" s="81">
        <f>SUM(V162:V173)</f>
        <v>16.342953921719999</v>
      </c>
      <c r="X161" s="82">
        <f>SUM(X162:X173)</f>
        <v>0</v>
      </c>
      <c r="AR161" s="76" t="s">
        <v>43</v>
      </c>
      <c r="AT161" s="83" t="s">
        <v>41</v>
      </c>
      <c r="AU161" s="83" t="s">
        <v>43</v>
      </c>
      <c r="AY161" s="76" t="s">
        <v>96</v>
      </c>
      <c r="BK161" s="84">
        <f>SUM(BK162:BK173)</f>
        <v>0</v>
      </c>
    </row>
    <row r="162" spans="2:65" s="1" customFormat="1" ht="24.15" customHeight="1">
      <c r="B162" s="18"/>
      <c r="C162" s="87" t="s">
        <v>128</v>
      </c>
      <c r="D162" s="87" t="s">
        <v>98</v>
      </c>
      <c r="E162" s="88" t="s">
        <v>119</v>
      </c>
      <c r="F162" s="89" t="s">
        <v>120</v>
      </c>
      <c r="G162" s="90" t="s">
        <v>99</v>
      </c>
      <c r="H162" s="91">
        <v>0.89400000000000002</v>
      </c>
      <c r="I162" s="91"/>
      <c r="J162" s="91"/>
      <c r="K162" s="91"/>
      <c r="L162" s="89"/>
      <c r="M162" s="18"/>
      <c r="N162" s="92" t="s">
        <v>0</v>
      </c>
      <c r="O162" s="93" t="s">
        <v>25</v>
      </c>
      <c r="P162" s="94">
        <f>I162+J162</f>
        <v>0</v>
      </c>
      <c r="Q162" s="94">
        <f>ROUND(I162*H162,3)</f>
        <v>0</v>
      </c>
      <c r="R162" s="94">
        <f>ROUND(J162*H162,3)</f>
        <v>0</v>
      </c>
      <c r="S162" s="95">
        <v>1.0968</v>
      </c>
      <c r="T162" s="95">
        <f>S162*H162</f>
        <v>0.98053920000000006</v>
      </c>
      <c r="U162" s="95">
        <v>2.0699999999999998</v>
      </c>
      <c r="V162" s="95">
        <f>U162*H162</f>
        <v>1.8505799999999999</v>
      </c>
      <c r="W162" s="95">
        <v>0</v>
      </c>
      <c r="X162" s="96">
        <f>W162*H162</f>
        <v>0</v>
      </c>
      <c r="AR162" s="97" t="s">
        <v>100</v>
      </c>
      <c r="AT162" s="97" t="s">
        <v>98</v>
      </c>
      <c r="AU162" s="97" t="s">
        <v>44</v>
      </c>
      <c r="AY162" s="10" t="s">
        <v>96</v>
      </c>
      <c r="BE162" s="98">
        <f>IF(O162="základná",K162,0)</f>
        <v>0</v>
      </c>
      <c r="BF162" s="98">
        <f>IF(O162="znížená",K162,0)</f>
        <v>0</v>
      </c>
      <c r="BG162" s="98">
        <f>IF(O162="zákl. prenesená",K162,0)</f>
        <v>0</v>
      </c>
      <c r="BH162" s="98">
        <f>IF(O162="zníž. prenesená",K162,0)</f>
        <v>0</v>
      </c>
      <c r="BI162" s="98">
        <f>IF(O162="nulová",K162,0)</f>
        <v>0</v>
      </c>
      <c r="BJ162" s="10" t="s">
        <v>44</v>
      </c>
      <c r="BK162" s="99">
        <f>ROUND(P162*H162,3)</f>
        <v>0</v>
      </c>
      <c r="BL162" s="10" t="s">
        <v>100</v>
      </c>
      <c r="BM162" s="97" t="s">
        <v>577</v>
      </c>
    </row>
    <row r="163" spans="2:65" s="7" customFormat="1" ht="20.399999999999999">
      <c r="B163" s="100"/>
      <c r="D163" s="101" t="s">
        <v>101</v>
      </c>
      <c r="E163" s="102" t="s">
        <v>0</v>
      </c>
      <c r="F163" s="103" t="s">
        <v>578</v>
      </c>
      <c r="H163" s="104">
        <v>0.89400000000000002</v>
      </c>
      <c r="K163" s="91"/>
      <c r="M163" s="100"/>
      <c r="N163" s="105"/>
      <c r="X163" s="106"/>
      <c r="AT163" s="102" t="s">
        <v>101</v>
      </c>
      <c r="AU163" s="102" t="s">
        <v>44</v>
      </c>
      <c r="AV163" s="7" t="s">
        <v>44</v>
      </c>
      <c r="AW163" s="7" t="s">
        <v>2</v>
      </c>
      <c r="AX163" s="7" t="s">
        <v>43</v>
      </c>
      <c r="AY163" s="102" t="s">
        <v>96</v>
      </c>
    </row>
    <row r="164" spans="2:65" s="1" customFormat="1" ht="24.15" customHeight="1">
      <c r="B164" s="18"/>
      <c r="C164" s="87" t="s">
        <v>129</v>
      </c>
      <c r="D164" s="87" t="s">
        <v>98</v>
      </c>
      <c r="E164" s="88" t="s">
        <v>122</v>
      </c>
      <c r="F164" s="89" t="s">
        <v>123</v>
      </c>
      <c r="G164" s="90" t="s">
        <v>99</v>
      </c>
      <c r="H164" s="91">
        <v>1.8360000000000001</v>
      </c>
      <c r="I164" s="91"/>
      <c r="J164" s="91"/>
      <c r="K164" s="91"/>
      <c r="L164" s="89"/>
      <c r="M164" s="18"/>
      <c r="N164" s="92" t="s">
        <v>0</v>
      </c>
      <c r="O164" s="93" t="s">
        <v>25</v>
      </c>
      <c r="P164" s="94">
        <f>I164+J164</f>
        <v>0</v>
      </c>
      <c r="Q164" s="94">
        <f>ROUND(I164*H164,3)</f>
        <v>0</v>
      </c>
      <c r="R164" s="94">
        <f>ROUND(J164*H164,3)</f>
        <v>0</v>
      </c>
      <c r="S164" s="95">
        <v>0.61890999999999996</v>
      </c>
      <c r="T164" s="95">
        <f>S164*H164</f>
        <v>1.13631876</v>
      </c>
      <c r="U164" s="95">
        <v>2.2151342000000001</v>
      </c>
      <c r="V164" s="95">
        <f>U164*H164</f>
        <v>4.0669863912000004</v>
      </c>
      <c r="W164" s="95">
        <v>0</v>
      </c>
      <c r="X164" s="96">
        <f>W164*H164</f>
        <v>0</v>
      </c>
      <c r="AR164" s="97" t="s">
        <v>100</v>
      </c>
      <c r="AT164" s="97" t="s">
        <v>98</v>
      </c>
      <c r="AU164" s="97" t="s">
        <v>44</v>
      </c>
      <c r="AY164" s="10" t="s">
        <v>96</v>
      </c>
      <c r="BE164" s="98">
        <f>IF(O164="základná",K164,0)</f>
        <v>0</v>
      </c>
      <c r="BF164" s="98">
        <f>IF(O164="znížená",K164,0)</f>
        <v>0</v>
      </c>
      <c r="BG164" s="98">
        <f>IF(O164="zákl. prenesená",K164,0)</f>
        <v>0</v>
      </c>
      <c r="BH164" s="98">
        <f>IF(O164="zníž. prenesená",K164,0)</f>
        <v>0</v>
      </c>
      <c r="BI164" s="98">
        <f>IF(O164="nulová",K164,0)</f>
        <v>0</v>
      </c>
      <c r="BJ164" s="10" t="s">
        <v>44</v>
      </c>
      <c r="BK164" s="99">
        <f>ROUND(P164*H164,3)</f>
        <v>0</v>
      </c>
      <c r="BL164" s="10" t="s">
        <v>100</v>
      </c>
      <c r="BM164" s="97" t="s">
        <v>579</v>
      </c>
    </row>
    <row r="165" spans="2:65" s="7" customFormat="1" ht="20.399999999999999">
      <c r="B165" s="100"/>
      <c r="D165" s="101" t="s">
        <v>101</v>
      </c>
      <c r="E165" s="102" t="s">
        <v>0</v>
      </c>
      <c r="F165" s="103" t="s">
        <v>580</v>
      </c>
      <c r="H165" s="104">
        <v>1.8360000000000001</v>
      </c>
      <c r="K165" s="91"/>
      <c r="M165" s="100"/>
      <c r="N165" s="105"/>
      <c r="X165" s="106"/>
      <c r="AT165" s="102" t="s">
        <v>101</v>
      </c>
      <c r="AU165" s="102" t="s">
        <v>44</v>
      </c>
      <c r="AV165" s="7" t="s">
        <v>44</v>
      </c>
      <c r="AW165" s="7" t="s">
        <v>2</v>
      </c>
      <c r="AX165" s="7" t="s">
        <v>42</v>
      </c>
      <c r="AY165" s="102" t="s">
        <v>96</v>
      </c>
    </row>
    <row r="166" spans="2:65" s="8" customFormat="1" ht="11.4">
      <c r="B166" s="107"/>
      <c r="D166" s="101" t="s">
        <v>101</v>
      </c>
      <c r="E166" s="108" t="s">
        <v>0</v>
      </c>
      <c r="F166" s="109" t="s">
        <v>102</v>
      </c>
      <c r="H166" s="110">
        <v>1.8360000000000001</v>
      </c>
      <c r="K166" s="91"/>
      <c r="M166" s="107"/>
      <c r="N166" s="111"/>
      <c r="X166" s="112"/>
      <c r="AT166" s="108" t="s">
        <v>101</v>
      </c>
      <c r="AU166" s="108" t="s">
        <v>44</v>
      </c>
      <c r="AV166" s="8" t="s">
        <v>100</v>
      </c>
      <c r="AW166" s="8" t="s">
        <v>2</v>
      </c>
      <c r="AX166" s="8" t="s">
        <v>43</v>
      </c>
      <c r="AY166" s="108" t="s">
        <v>96</v>
      </c>
    </row>
    <row r="167" spans="2:65" s="1" customFormat="1" ht="37.799999999999997" customHeight="1">
      <c r="B167" s="18"/>
      <c r="C167" s="87" t="s">
        <v>133</v>
      </c>
      <c r="D167" s="87" t="s">
        <v>98</v>
      </c>
      <c r="E167" s="88" t="s">
        <v>125</v>
      </c>
      <c r="F167" s="89" t="s">
        <v>126</v>
      </c>
      <c r="G167" s="90" t="s">
        <v>127</v>
      </c>
      <c r="H167" s="91">
        <v>14.076000000000001</v>
      </c>
      <c r="I167" s="91"/>
      <c r="J167" s="91"/>
      <c r="K167" s="91"/>
      <c r="L167" s="89"/>
      <c r="M167" s="18"/>
      <c r="N167" s="92" t="s">
        <v>0</v>
      </c>
      <c r="O167" s="93" t="s">
        <v>25</v>
      </c>
      <c r="P167" s="94">
        <f>I167+J167</f>
        <v>0</v>
      </c>
      <c r="Q167" s="94">
        <f>ROUND(I167*H167,3)</f>
        <v>0</v>
      </c>
      <c r="R167" s="94">
        <f>ROUND(J167*H167,3)</f>
        <v>0</v>
      </c>
      <c r="S167" s="95">
        <v>4.0919999999999998E-2</v>
      </c>
      <c r="T167" s="95">
        <f>S167*H167</f>
        <v>0.57598992000000004</v>
      </c>
      <c r="U167" s="95">
        <v>3.52441E-3</v>
      </c>
      <c r="V167" s="95">
        <f>U167*H167</f>
        <v>4.9609595159999999E-2</v>
      </c>
      <c r="W167" s="95">
        <v>0</v>
      </c>
      <c r="X167" s="96">
        <f>W167*H167</f>
        <v>0</v>
      </c>
      <c r="AR167" s="97" t="s">
        <v>100</v>
      </c>
      <c r="AT167" s="97" t="s">
        <v>98</v>
      </c>
      <c r="AU167" s="97" t="s">
        <v>44</v>
      </c>
      <c r="AY167" s="10" t="s">
        <v>96</v>
      </c>
      <c r="BE167" s="98">
        <f>IF(O167="základná",K167,0)</f>
        <v>0</v>
      </c>
      <c r="BF167" s="98">
        <f>IF(O167="znížená",K167,0)</f>
        <v>0</v>
      </c>
      <c r="BG167" s="98">
        <f>IF(O167="zákl. prenesená",K167,0)</f>
        <v>0</v>
      </c>
      <c r="BH167" s="98">
        <f>IF(O167="zníž. prenesená",K167,0)</f>
        <v>0</v>
      </c>
      <c r="BI167" s="98">
        <f>IF(O167="nulová",K167,0)</f>
        <v>0</v>
      </c>
      <c r="BJ167" s="10" t="s">
        <v>44</v>
      </c>
      <c r="BK167" s="99">
        <f>ROUND(P167*H167,3)</f>
        <v>0</v>
      </c>
      <c r="BL167" s="10" t="s">
        <v>100</v>
      </c>
      <c r="BM167" s="97" t="s">
        <v>581</v>
      </c>
    </row>
    <row r="168" spans="2:65" s="7" customFormat="1" ht="11.4">
      <c r="B168" s="100"/>
      <c r="D168" s="101" t="s">
        <v>101</v>
      </c>
      <c r="E168" s="102" t="s">
        <v>0</v>
      </c>
      <c r="F168" s="103" t="s">
        <v>582</v>
      </c>
      <c r="H168" s="104">
        <v>14.076000000000001</v>
      </c>
      <c r="K168" s="91"/>
      <c r="M168" s="100"/>
      <c r="N168" s="105"/>
      <c r="X168" s="106"/>
      <c r="AT168" s="102" t="s">
        <v>101</v>
      </c>
      <c r="AU168" s="102" t="s">
        <v>44</v>
      </c>
      <c r="AV168" s="7" t="s">
        <v>44</v>
      </c>
      <c r="AW168" s="7" t="s">
        <v>2</v>
      </c>
      <c r="AX168" s="7" t="s">
        <v>42</v>
      </c>
      <c r="AY168" s="102" t="s">
        <v>96</v>
      </c>
    </row>
    <row r="169" spans="2:65" s="8" customFormat="1" ht="11.4">
      <c r="B169" s="107"/>
      <c r="D169" s="101" t="s">
        <v>101</v>
      </c>
      <c r="E169" s="108" t="s">
        <v>0</v>
      </c>
      <c r="F169" s="109" t="s">
        <v>102</v>
      </c>
      <c r="H169" s="110">
        <v>14.076000000000001</v>
      </c>
      <c r="K169" s="91"/>
      <c r="M169" s="107"/>
      <c r="N169" s="111"/>
      <c r="X169" s="112"/>
      <c r="AT169" s="108" t="s">
        <v>101</v>
      </c>
      <c r="AU169" s="108" t="s">
        <v>44</v>
      </c>
      <c r="AV169" s="8" t="s">
        <v>100</v>
      </c>
      <c r="AW169" s="8" t="s">
        <v>2</v>
      </c>
      <c r="AX169" s="8" t="s">
        <v>43</v>
      </c>
      <c r="AY169" s="108" t="s">
        <v>96</v>
      </c>
    </row>
    <row r="170" spans="2:65" s="1" customFormat="1" ht="37.799999999999997" customHeight="1">
      <c r="B170" s="18"/>
      <c r="C170" s="87" t="s">
        <v>134</v>
      </c>
      <c r="D170" s="87" t="s">
        <v>98</v>
      </c>
      <c r="E170" s="88" t="s">
        <v>583</v>
      </c>
      <c r="F170" s="89" t="s">
        <v>584</v>
      </c>
      <c r="G170" s="90" t="s">
        <v>99</v>
      </c>
      <c r="H170" s="91">
        <v>1.671</v>
      </c>
      <c r="I170" s="91"/>
      <c r="J170" s="91"/>
      <c r="K170" s="91"/>
      <c r="L170" s="89"/>
      <c r="M170" s="18"/>
      <c r="N170" s="92" t="s">
        <v>0</v>
      </c>
      <c r="O170" s="93" t="s">
        <v>25</v>
      </c>
      <c r="P170" s="94">
        <f>I170+J170</f>
        <v>0</v>
      </c>
      <c r="Q170" s="94">
        <f>ROUND(I170*H170,3)</f>
        <v>0</v>
      </c>
      <c r="R170" s="94">
        <f>ROUND(J170*H170,3)</f>
        <v>0</v>
      </c>
      <c r="S170" s="95">
        <v>3.0666199999999999</v>
      </c>
      <c r="T170" s="95">
        <f>S170*H170</f>
        <v>5.1243220200000001</v>
      </c>
      <c r="U170" s="95">
        <v>2.11709076</v>
      </c>
      <c r="V170" s="95">
        <f>U170*H170</f>
        <v>3.53765865996</v>
      </c>
      <c r="W170" s="95">
        <v>0</v>
      </c>
      <c r="X170" s="96">
        <f>W170*H170</f>
        <v>0</v>
      </c>
      <c r="AR170" s="97" t="s">
        <v>100</v>
      </c>
      <c r="AT170" s="97" t="s">
        <v>98</v>
      </c>
      <c r="AU170" s="97" t="s">
        <v>44</v>
      </c>
      <c r="AY170" s="10" t="s">
        <v>96</v>
      </c>
      <c r="BE170" s="98">
        <f>IF(O170="základná",K170,0)</f>
        <v>0</v>
      </c>
      <c r="BF170" s="98">
        <f>IF(O170="znížená",K170,0)</f>
        <v>0</v>
      </c>
      <c r="BG170" s="98">
        <f>IF(O170="zákl. prenesená",K170,0)</f>
        <v>0</v>
      </c>
      <c r="BH170" s="98">
        <f>IF(O170="zníž. prenesená",K170,0)</f>
        <v>0</v>
      </c>
      <c r="BI170" s="98">
        <f>IF(O170="nulová",K170,0)</f>
        <v>0</v>
      </c>
      <c r="BJ170" s="10" t="s">
        <v>44</v>
      </c>
      <c r="BK170" s="99">
        <f>ROUND(P170*H170,3)</f>
        <v>0</v>
      </c>
      <c r="BL170" s="10" t="s">
        <v>100</v>
      </c>
      <c r="BM170" s="97" t="s">
        <v>585</v>
      </c>
    </row>
    <row r="171" spans="2:65" s="7" customFormat="1" ht="11.4">
      <c r="B171" s="100"/>
      <c r="D171" s="101" t="s">
        <v>101</v>
      </c>
      <c r="E171" s="102" t="s">
        <v>0</v>
      </c>
      <c r="F171" s="103" t="s">
        <v>586</v>
      </c>
      <c r="H171" s="104">
        <v>1.671</v>
      </c>
      <c r="K171" s="91"/>
      <c r="M171" s="100"/>
      <c r="N171" s="105"/>
      <c r="X171" s="106"/>
      <c r="AT171" s="102" t="s">
        <v>101</v>
      </c>
      <c r="AU171" s="102" t="s">
        <v>44</v>
      </c>
      <c r="AV171" s="7" t="s">
        <v>44</v>
      </c>
      <c r="AW171" s="7" t="s">
        <v>2</v>
      </c>
      <c r="AX171" s="7" t="s">
        <v>43</v>
      </c>
      <c r="AY171" s="102" t="s">
        <v>96</v>
      </c>
    </row>
    <row r="172" spans="2:65" s="1" customFormat="1" ht="24.15" customHeight="1">
      <c r="B172" s="18"/>
      <c r="C172" s="87" t="s">
        <v>136</v>
      </c>
      <c r="D172" s="87" t="s">
        <v>98</v>
      </c>
      <c r="E172" s="88" t="s">
        <v>130</v>
      </c>
      <c r="F172" s="89" t="s">
        <v>131</v>
      </c>
      <c r="G172" s="90" t="s">
        <v>99</v>
      </c>
      <c r="H172" s="91">
        <v>3.0870000000000002</v>
      </c>
      <c r="I172" s="91"/>
      <c r="J172" s="91"/>
      <c r="K172" s="91"/>
      <c r="L172" s="89"/>
      <c r="M172" s="18"/>
      <c r="N172" s="92" t="s">
        <v>0</v>
      </c>
      <c r="O172" s="93" t="s">
        <v>25</v>
      </c>
      <c r="P172" s="94">
        <f>I172+J172</f>
        <v>0</v>
      </c>
      <c r="Q172" s="94">
        <f>ROUND(I172*H172,3)</f>
        <v>0</v>
      </c>
      <c r="R172" s="94">
        <f>ROUND(J172*H172,3)</f>
        <v>0</v>
      </c>
      <c r="S172" s="95">
        <v>0.58055000000000001</v>
      </c>
      <c r="T172" s="95">
        <f>S172*H172</f>
        <v>1.7921578500000002</v>
      </c>
      <c r="U172" s="95">
        <v>2.2151342000000001</v>
      </c>
      <c r="V172" s="95">
        <f>U172*H172</f>
        <v>6.8381192754000004</v>
      </c>
      <c r="W172" s="95">
        <v>0</v>
      </c>
      <c r="X172" s="96">
        <f>W172*H172</f>
        <v>0</v>
      </c>
      <c r="AR172" s="97" t="s">
        <v>100</v>
      </c>
      <c r="AT172" s="97" t="s">
        <v>98</v>
      </c>
      <c r="AU172" s="97" t="s">
        <v>44</v>
      </c>
      <c r="AY172" s="10" t="s">
        <v>96</v>
      </c>
      <c r="BE172" s="98">
        <f>IF(O172="základná",K172,0)</f>
        <v>0</v>
      </c>
      <c r="BF172" s="98">
        <f>IF(O172="znížená",K172,0)</f>
        <v>0</v>
      </c>
      <c r="BG172" s="98">
        <f>IF(O172="zákl. prenesená",K172,0)</f>
        <v>0</v>
      </c>
      <c r="BH172" s="98">
        <f>IF(O172="zníž. prenesená",K172,0)</f>
        <v>0</v>
      </c>
      <c r="BI172" s="98">
        <f>IF(O172="nulová",K172,0)</f>
        <v>0</v>
      </c>
      <c r="BJ172" s="10" t="s">
        <v>44</v>
      </c>
      <c r="BK172" s="99">
        <f>ROUND(P172*H172,3)</f>
        <v>0</v>
      </c>
      <c r="BL172" s="10" t="s">
        <v>100</v>
      </c>
      <c r="BM172" s="97" t="s">
        <v>587</v>
      </c>
    </row>
    <row r="173" spans="2:65" s="7" customFormat="1" ht="11.4">
      <c r="B173" s="100"/>
      <c r="D173" s="101" t="s">
        <v>101</v>
      </c>
      <c r="E173" s="102" t="s">
        <v>0</v>
      </c>
      <c r="F173" s="103" t="s">
        <v>588</v>
      </c>
      <c r="H173" s="104">
        <v>3.0870000000000002</v>
      </c>
      <c r="K173" s="91"/>
      <c r="M173" s="100"/>
      <c r="N173" s="105"/>
      <c r="X173" s="106"/>
      <c r="AT173" s="102" t="s">
        <v>101</v>
      </c>
      <c r="AU173" s="102" t="s">
        <v>44</v>
      </c>
      <c r="AV173" s="7" t="s">
        <v>44</v>
      </c>
      <c r="AW173" s="7" t="s">
        <v>2</v>
      </c>
      <c r="AX173" s="7" t="s">
        <v>43</v>
      </c>
      <c r="AY173" s="102" t="s">
        <v>96</v>
      </c>
    </row>
    <row r="174" spans="2:65" s="6" customFormat="1" ht="22.8" customHeight="1">
      <c r="B174" s="75"/>
      <c r="D174" s="76" t="s">
        <v>41</v>
      </c>
      <c r="E174" s="85" t="s">
        <v>105</v>
      </c>
      <c r="F174" s="85" t="s">
        <v>132</v>
      </c>
      <c r="K174" s="91"/>
      <c r="M174" s="75"/>
      <c r="N174" s="79"/>
      <c r="Q174" s="80">
        <f>SUM(Q175:Q181)</f>
        <v>0</v>
      </c>
      <c r="R174" s="80">
        <f>SUM(R175:R181)</f>
        <v>0</v>
      </c>
      <c r="T174" s="81">
        <f>SUM(T175:T181)</f>
        <v>9.7623549599999979</v>
      </c>
      <c r="V174" s="81">
        <f>SUM(V175:V181)</f>
        <v>4.7760353000000002</v>
      </c>
      <c r="X174" s="82">
        <f>SUM(X175:X181)</f>
        <v>0</v>
      </c>
      <c r="AR174" s="76" t="s">
        <v>43</v>
      </c>
      <c r="AT174" s="83" t="s">
        <v>41</v>
      </c>
      <c r="AU174" s="83" t="s">
        <v>43</v>
      </c>
      <c r="AY174" s="76" t="s">
        <v>96</v>
      </c>
      <c r="BK174" s="84">
        <f>SUM(BK175:BK181)</f>
        <v>0</v>
      </c>
    </row>
    <row r="175" spans="2:65" s="1" customFormat="1" ht="33" customHeight="1">
      <c r="B175" s="18"/>
      <c r="C175" s="87" t="s">
        <v>137</v>
      </c>
      <c r="D175" s="87" t="s">
        <v>98</v>
      </c>
      <c r="E175" s="88" t="s">
        <v>589</v>
      </c>
      <c r="F175" s="89" t="s">
        <v>590</v>
      </c>
      <c r="G175" s="90" t="s">
        <v>99</v>
      </c>
      <c r="H175" s="91">
        <v>2.444</v>
      </c>
      <c r="I175" s="91"/>
      <c r="J175" s="91"/>
      <c r="K175" s="91"/>
      <c r="L175" s="89"/>
      <c r="M175" s="18"/>
      <c r="N175" s="92" t="s">
        <v>0</v>
      </c>
      <c r="O175" s="93" t="s">
        <v>25</v>
      </c>
      <c r="P175" s="94">
        <f>I175+J175</f>
        <v>0</v>
      </c>
      <c r="Q175" s="94">
        <f>ROUND(I175*H175,3)</f>
        <v>0</v>
      </c>
      <c r="R175" s="94">
        <f>ROUND(J175*H175,3)</f>
        <v>0</v>
      </c>
      <c r="S175" s="95">
        <v>3.7048399999999999</v>
      </c>
      <c r="T175" s="95">
        <f>S175*H175</f>
        <v>9.0546289599999987</v>
      </c>
      <c r="U175" s="95">
        <v>1.90703</v>
      </c>
      <c r="V175" s="95">
        <f>U175*H175</f>
        <v>4.6607813199999999</v>
      </c>
      <c r="W175" s="95">
        <v>0</v>
      </c>
      <c r="X175" s="96">
        <f>W175*H175</f>
        <v>0</v>
      </c>
      <c r="AR175" s="97" t="s">
        <v>100</v>
      </c>
      <c r="AT175" s="97" t="s">
        <v>98</v>
      </c>
      <c r="AU175" s="97" t="s">
        <v>44</v>
      </c>
      <c r="AY175" s="10" t="s">
        <v>96</v>
      </c>
      <c r="BE175" s="98">
        <f>IF(O175="základná",K175,0)</f>
        <v>0</v>
      </c>
      <c r="BF175" s="98">
        <f>IF(O175="znížená",K175,0)</f>
        <v>0</v>
      </c>
      <c r="BG175" s="98">
        <f>IF(O175="zákl. prenesená",K175,0)</f>
        <v>0</v>
      </c>
      <c r="BH175" s="98">
        <f>IF(O175="zníž. prenesená",K175,0)</f>
        <v>0</v>
      </c>
      <c r="BI175" s="98">
        <f>IF(O175="nulová",K175,0)</f>
        <v>0</v>
      </c>
      <c r="BJ175" s="10" t="s">
        <v>44</v>
      </c>
      <c r="BK175" s="99">
        <f>ROUND(P175*H175,3)</f>
        <v>0</v>
      </c>
      <c r="BL175" s="10" t="s">
        <v>100</v>
      </c>
      <c r="BM175" s="97" t="s">
        <v>591</v>
      </c>
    </row>
    <row r="176" spans="2:65" s="7" customFormat="1" ht="20.399999999999999">
      <c r="B176" s="100"/>
      <c r="D176" s="101" t="s">
        <v>101</v>
      </c>
      <c r="E176" s="102" t="s">
        <v>0</v>
      </c>
      <c r="F176" s="103" t="s">
        <v>592</v>
      </c>
      <c r="H176" s="104">
        <v>0.13100000000000001</v>
      </c>
      <c r="K176" s="91"/>
      <c r="M176" s="100"/>
      <c r="N176" s="105"/>
      <c r="X176" s="106"/>
      <c r="AT176" s="102" t="s">
        <v>101</v>
      </c>
      <c r="AU176" s="102" t="s">
        <v>44</v>
      </c>
      <c r="AV176" s="7" t="s">
        <v>44</v>
      </c>
      <c r="AW176" s="7" t="s">
        <v>2</v>
      </c>
      <c r="AX176" s="7" t="s">
        <v>42</v>
      </c>
      <c r="AY176" s="102" t="s">
        <v>96</v>
      </c>
    </row>
    <row r="177" spans="2:65" s="7" customFormat="1" ht="20.399999999999999">
      <c r="B177" s="100"/>
      <c r="D177" s="101" t="s">
        <v>101</v>
      </c>
      <c r="E177" s="102" t="s">
        <v>0</v>
      </c>
      <c r="F177" s="103" t="s">
        <v>593</v>
      </c>
      <c r="H177" s="104">
        <v>2.3130000000000002</v>
      </c>
      <c r="K177" s="91"/>
      <c r="M177" s="100"/>
      <c r="N177" s="105"/>
      <c r="X177" s="106"/>
      <c r="AT177" s="102" t="s">
        <v>101</v>
      </c>
      <c r="AU177" s="102" t="s">
        <v>44</v>
      </c>
      <c r="AV177" s="7" t="s">
        <v>44</v>
      </c>
      <c r="AW177" s="7" t="s">
        <v>2</v>
      </c>
      <c r="AX177" s="7" t="s">
        <v>42</v>
      </c>
      <c r="AY177" s="102" t="s">
        <v>96</v>
      </c>
    </row>
    <row r="178" spans="2:65" s="8" customFormat="1" ht="11.4">
      <c r="B178" s="107"/>
      <c r="D178" s="101" t="s">
        <v>101</v>
      </c>
      <c r="E178" s="108" t="s">
        <v>0</v>
      </c>
      <c r="F178" s="109" t="s">
        <v>102</v>
      </c>
      <c r="H178" s="110">
        <v>2.444</v>
      </c>
      <c r="K178" s="91"/>
      <c r="M178" s="107"/>
      <c r="N178" s="111"/>
      <c r="X178" s="112"/>
      <c r="AT178" s="108" t="s">
        <v>101</v>
      </c>
      <c r="AU178" s="108" t="s">
        <v>44</v>
      </c>
      <c r="AV178" s="8" t="s">
        <v>100</v>
      </c>
      <c r="AW178" s="8" t="s">
        <v>2</v>
      </c>
      <c r="AX178" s="8" t="s">
        <v>43</v>
      </c>
      <c r="AY178" s="108" t="s">
        <v>96</v>
      </c>
    </row>
    <row r="179" spans="2:65" s="1" customFormat="1" ht="37.799999999999997" customHeight="1">
      <c r="B179" s="18"/>
      <c r="C179" s="87" t="s">
        <v>138</v>
      </c>
      <c r="D179" s="87" t="s">
        <v>98</v>
      </c>
      <c r="E179" s="88" t="s">
        <v>594</v>
      </c>
      <c r="F179" s="89" t="s">
        <v>595</v>
      </c>
      <c r="G179" s="90" t="s">
        <v>135</v>
      </c>
      <c r="H179" s="91">
        <v>1</v>
      </c>
      <c r="I179" s="91"/>
      <c r="J179" s="91"/>
      <c r="K179" s="91"/>
      <c r="L179" s="89"/>
      <c r="M179" s="18"/>
      <c r="N179" s="92" t="s">
        <v>0</v>
      </c>
      <c r="O179" s="93" t="s">
        <v>25</v>
      </c>
      <c r="P179" s="94">
        <f>I179+J179</f>
        <v>0</v>
      </c>
      <c r="Q179" s="94">
        <f>ROUND(I179*H179,3)</f>
        <v>0</v>
      </c>
      <c r="R179" s="94">
        <f>ROUND(J179*H179,3)</f>
        <v>0</v>
      </c>
      <c r="S179" s="95">
        <v>0.16395999999999999</v>
      </c>
      <c r="T179" s="95">
        <f>S179*H179</f>
        <v>0.16395999999999999</v>
      </c>
      <c r="U179" s="95">
        <v>2.9886030000000001E-2</v>
      </c>
      <c r="V179" s="95">
        <f>U179*H179</f>
        <v>2.9886030000000001E-2</v>
      </c>
      <c r="W179" s="95">
        <v>0</v>
      </c>
      <c r="X179" s="96">
        <f>W179*H179</f>
        <v>0</v>
      </c>
      <c r="AR179" s="97" t="s">
        <v>100</v>
      </c>
      <c r="AT179" s="97" t="s">
        <v>98</v>
      </c>
      <c r="AU179" s="97" t="s">
        <v>44</v>
      </c>
      <c r="AY179" s="10" t="s">
        <v>96</v>
      </c>
      <c r="BE179" s="98">
        <f>IF(O179="základná",K179,0)</f>
        <v>0</v>
      </c>
      <c r="BF179" s="98">
        <f>IF(O179="znížená",K179,0)</f>
        <v>0</v>
      </c>
      <c r="BG179" s="98">
        <f>IF(O179="zákl. prenesená",K179,0)</f>
        <v>0</v>
      </c>
      <c r="BH179" s="98">
        <f>IF(O179="zníž. prenesená",K179,0)</f>
        <v>0</v>
      </c>
      <c r="BI179" s="98">
        <f>IF(O179="nulová",K179,0)</f>
        <v>0</v>
      </c>
      <c r="BJ179" s="10" t="s">
        <v>44</v>
      </c>
      <c r="BK179" s="99">
        <f>ROUND(P179*H179,3)</f>
        <v>0</v>
      </c>
      <c r="BL179" s="10" t="s">
        <v>100</v>
      </c>
      <c r="BM179" s="97" t="s">
        <v>596</v>
      </c>
    </row>
    <row r="180" spans="2:65" s="1" customFormat="1" ht="37.799999999999997" customHeight="1">
      <c r="B180" s="18"/>
      <c r="C180" s="87" t="s">
        <v>139</v>
      </c>
      <c r="D180" s="87" t="s">
        <v>98</v>
      </c>
      <c r="E180" s="88" t="s">
        <v>149</v>
      </c>
      <c r="F180" s="89" t="s">
        <v>150</v>
      </c>
      <c r="G180" s="90" t="s">
        <v>127</v>
      </c>
      <c r="H180" s="91">
        <v>1.1499999999999999</v>
      </c>
      <c r="I180" s="91"/>
      <c r="J180" s="91"/>
      <c r="K180" s="91"/>
      <c r="L180" s="89"/>
      <c r="M180" s="18"/>
      <c r="N180" s="92" t="s">
        <v>0</v>
      </c>
      <c r="O180" s="93" t="s">
        <v>25</v>
      </c>
      <c r="P180" s="94">
        <f>I180+J180</f>
        <v>0</v>
      </c>
      <c r="Q180" s="94">
        <f>ROUND(I180*H180,3)</f>
        <v>0</v>
      </c>
      <c r="R180" s="94">
        <f>ROUND(J180*H180,3)</f>
        <v>0</v>
      </c>
      <c r="S180" s="95">
        <v>0.47283999999999998</v>
      </c>
      <c r="T180" s="95">
        <f>S180*H180</f>
        <v>0.54376599999999997</v>
      </c>
      <c r="U180" s="95">
        <v>7.4232999999999993E-2</v>
      </c>
      <c r="V180" s="95">
        <f>U180*H180</f>
        <v>8.5367949999999984E-2</v>
      </c>
      <c r="W180" s="95">
        <v>0</v>
      </c>
      <c r="X180" s="96">
        <f>W180*H180</f>
        <v>0</v>
      </c>
      <c r="AR180" s="97" t="s">
        <v>100</v>
      </c>
      <c r="AT180" s="97" t="s">
        <v>98</v>
      </c>
      <c r="AU180" s="97" t="s">
        <v>44</v>
      </c>
      <c r="AY180" s="10" t="s">
        <v>96</v>
      </c>
      <c r="BE180" s="98">
        <f>IF(O180="základná",K180,0)</f>
        <v>0</v>
      </c>
      <c r="BF180" s="98">
        <f>IF(O180="znížená",K180,0)</f>
        <v>0</v>
      </c>
      <c r="BG180" s="98">
        <f>IF(O180="zákl. prenesená",K180,0)</f>
        <v>0</v>
      </c>
      <c r="BH180" s="98">
        <f>IF(O180="zníž. prenesená",K180,0)</f>
        <v>0</v>
      </c>
      <c r="BI180" s="98">
        <f>IF(O180="nulová",K180,0)</f>
        <v>0</v>
      </c>
      <c r="BJ180" s="10" t="s">
        <v>44</v>
      </c>
      <c r="BK180" s="99">
        <f>ROUND(P180*H180,3)</f>
        <v>0</v>
      </c>
      <c r="BL180" s="10" t="s">
        <v>100</v>
      </c>
      <c r="BM180" s="97" t="s">
        <v>597</v>
      </c>
    </row>
    <row r="181" spans="2:65" s="7" customFormat="1" ht="11.4">
      <c r="B181" s="100"/>
      <c r="D181" s="101" t="s">
        <v>101</v>
      </c>
      <c r="E181" s="102" t="s">
        <v>0</v>
      </c>
      <c r="F181" s="103" t="s">
        <v>598</v>
      </c>
      <c r="H181" s="104">
        <v>1.1499999999999999</v>
      </c>
      <c r="K181" s="91"/>
      <c r="M181" s="100"/>
      <c r="N181" s="105"/>
      <c r="X181" s="106"/>
      <c r="AT181" s="102" t="s">
        <v>101</v>
      </c>
      <c r="AU181" s="102" t="s">
        <v>44</v>
      </c>
      <c r="AV181" s="7" t="s">
        <v>44</v>
      </c>
      <c r="AW181" s="7" t="s">
        <v>2</v>
      </c>
      <c r="AX181" s="7" t="s">
        <v>43</v>
      </c>
      <c r="AY181" s="102" t="s">
        <v>96</v>
      </c>
    </row>
    <row r="182" spans="2:65" s="6" customFormat="1" ht="22.8" customHeight="1">
      <c r="B182" s="75"/>
      <c r="D182" s="76" t="s">
        <v>41</v>
      </c>
      <c r="E182" s="85" t="s">
        <v>100</v>
      </c>
      <c r="F182" s="85" t="s">
        <v>153</v>
      </c>
      <c r="K182" s="91"/>
      <c r="M182" s="75"/>
      <c r="N182" s="79"/>
      <c r="Q182" s="80">
        <f>SUM(Q183:Q199)</f>
        <v>0</v>
      </c>
      <c r="R182" s="80">
        <f>SUM(R183:R199)</f>
        <v>0</v>
      </c>
      <c r="T182" s="81">
        <f>SUM(T183:T199)</f>
        <v>49.175514189999994</v>
      </c>
      <c r="V182" s="81">
        <f>SUM(V183:V199)</f>
        <v>4.8192328617300015</v>
      </c>
      <c r="X182" s="82">
        <f>SUM(X183:X199)</f>
        <v>0</v>
      </c>
      <c r="AR182" s="76" t="s">
        <v>43</v>
      </c>
      <c r="AT182" s="83" t="s">
        <v>41</v>
      </c>
      <c r="AU182" s="83" t="s">
        <v>43</v>
      </c>
      <c r="AY182" s="76" t="s">
        <v>96</v>
      </c>
      <c r="BK182" s="84">
        <f>SUM(BK183:BK199)</f>
        <v>0</v>
      </c>
    </row>
    <row r="183" spans="2:65" s="1" customFormat="1" ht="22.8">
      <c r="B183" s="18"/>
      <c r="C183" s="87" t="s">
        <v>140</v>
      </c>
      <c r="D183" s="87" t="s">
        <v>98</v>
      </c>
      <c r="E183" s="88" t="s">
        <v>599</v>
      </c>
      <c r="F183" s="89" t="s">
        <v>600</v>
      </c>
      <c r="G183" s="90" t="s">
        <v>99</v>
      </c>
      <c r="H183" s="91">
        <v>1.85</v>
      </c>
      <c r="I183" s="91"/>
      <c r="J183" s="91"/>
      <c r="K183" s="91"/>
      <c r="L183" s="89"/>
      <c r="M183" s="18"/>
      <c r="N183" s="92" t="s">
        <v>0</v>
      </c>
      <c r="O183" s="93" t="s">
        <v>25</v>
      </c>
      <c r="P183" s="94">
        <f>I183+J183</f>
        <v>0</v>
      </c>
      <c r="Q183" s="94">
        <f>ROUND(I183*H183,3)</f>
        <v>0</v>
      </c>
      <c r="R183" s="94">
        <f>ROUND(J183*H183,3)</f>
        <v>0</v>
      </c>
      <c r="S183" s="95">
        <v>1.57121</v>
      </c>
      <c r="T183" s="95">
        <f>S183*H183</f>
        <v>2.9067385000000003</v>
      </c>
      <c r="U183" s="95">
        <v>2.2969864000000002</v>
      </c>
      <c r="V183" s="95">
        <f>U183*H183</f>
        <v>4.2494248400000005</v>
      </c>
      <c r="W183" s="95">
        <v>0</v>
      </c>
      <c r="X183" s="96">
        <f>W183*H183</f>
        <v>0</v>
      </c>
      <c r="AR183" s="97" t="s">
        <v>100</v>
      </c>
      <c r="AT183" s="97" t="s">
        <v>98</v>
      </c>
      <c r="AU183" s="97" t="s">
        <v>44</v>
      </c>
      <c r="AY183" s="10" t="s">
        <v>96</v>
      </c>
      <c r="BE183" s="98">
        <f>IF(O183="základná",K183,0)</f>
        <v>0</v>
      </c>
      <c r="BF183" s="98">
        <f>IF(O183="znížená",K183,0)</f>
        <v>0</v>
      </c>
      <c r="BG183" s="98">
        <f>IF(O183="zákl. prenesená",K183,0)</f>
        <v>0</v>
      </c>
      <c r="BH183" s="98">
        <f>IF(O183="zníž. prenesená",K183,0)</f>
        <v>0</v>
      </c>
      <c r="BI183" s="98">
        <f>IF(O183="nulová",K183,0)</f>
        <v>0</v>
      </c>
      <c r="BJ183" s="10" t="s">
        <v>44</v>
      </c>
      <c r="BK183" s="99">
        <f>ROUND(P183*H183,3)</f>
        <v>0</v>
      </c>
      <c r="BL183" s="10" t="s">
        <v>100</v>
      </c>
      <c r="BM183" s="97" t="s">
        <v>601</v>
      </c>
    </row>
    <row r="184" spans="2:65" s="7" customFormat="1" ht="11.4">
      <c r="B184" s="100"/>
      <c r="D184" s="101" t="s">
        <v>101</v>
      </c>
      <c r="E184" s="102" t="s">
        <v>0</v>
      </c>
      <c r="F184" s="103" t="s">
        <v>602</v>
      </c>
      <c r="H184" s="104">
        <v>1.85</v>
      </c>
      <c r="K184" s="91"/>
      <c r="M184" s="100"/>
      <c r="N184" s="105"/>
      <c r="X184" s="106"/>
      <c r="AT184" s="102" t="s">
        <v>101</v>
      </c>
      <c r="AU184" s="102" t="s">
        <v>44</v>
      </c>
      <c r="AV184" s="7" t="s">
        <v>44</v>
      </c>
      <c r="AW184" s="7" t="s">
        <v>2</v>
      </c>
      <c r="AX184" s="7" t="s">
        <v>42</v>
      </c>
      <c r="AY184" s="102" t="s">
        <v>96</v>
      </c>
    </row>
    <row r="185" spans="2:65" s="9" customFormat="1" ht="11.4">
      <c r="B185" s="113"/>
      <c r="D185" s="101" t="s">
        <v>101</v>
      </c>
      <c r="E185" s="114" t="s">
        <v>0</v>
      </c>
      <c r="F185" s="115" t="s">
        <v>603</v>
      </c>
      <c r="H185" s="114" t="s">
        <v>0</v>
      </c>
      <c r="K185" s="91"/>
      <c r="M185" s="113"/>
      <c r="N185" s="116"/>
      <c r="X185" s="117"/>
      <c r="AT185" s="114" t="s">
        <v>101</v>
      </c>
      <c r="AU185" s="114" t="s">
        <v>44</v>
      </c>
      <c r="AV185" s="9" t="s">
        <v>43</v>
      </c>
      <c r="AW185" s="9" t="s">
        <v>2</v>
      </c>
      <c r="AX185" s="9" t="s">
        <v>42</v>
      </c>
      <c r="AY185" s="114" t="s">
        <v>96</v>
      </c>
    </row>
    <row r="186" spans="2:65" s="8" customFormat="1" ht="11.4">
      <c r="B186" s="107"/>
      <c r="D186" s="101" t="s">
        <v>101</v>
      </c>
      <c r="E186" s="108" t="s">
        <v>0</v>
      </c>
      <c r="F186" s="109" t="s">
        <v>102</v>
      </c>
      <c r="H186" s="110">
        <v>1.85</v>
      </c>
      <c r="K186" s="91"/>
      <c r="M186" s="107"/>
      <c r="N186" s="111"/>
      <c r="X186" s="112"/>
      <c r="AT186" s="108" t="s">
        <v>101</v>
      </c>
      <c r="AU186" s="108" t="s">
        <v>44</v>
      </c>
      <c r="AV186" s="8" t="s">
        <v>100</v>
      </c>
      <c r="AW186" s="8" t="s">
        <v>2</v>
      </c>
      <c r="AX186" s="8" t="s">
        <v>43</v>
      </c>
      <c r="AY186" s="108" t="s">
        <v>96</v>
      </c>
    </row>
    <row r="187" spans="2:65" s="1" customFormat="1" ht="24.15" customHeight="1">
      <c r="B187" s="18"/>
      <c r="C187" s="87" t="s">
        <v>141</v>
      </c>
      <c r="D187" s="87" t="s">
        <v>98</v>
      </c>
      <c r="E187" s="88" t="s">
        <v>604</v>
      </c>
      <c r="F187" s="89" t="s">
        <v>605</v>
      </c>
      <c r="G187" s="90" t="s">
        <v>127</v>
      </c>
      <c r="H187" s="91">
        <v>28.832000000000001</v>
      </c>
      <c r="I187" s="91"/>
      <c r="J187" s="91"/>
      <c r="K187" s="91"/>
      <c r="L187" s="89"/>
      <c r="M187" s="18"/>
      <c r="N187" s="92" t="s">
        <v>0</v>
      </c>
      <c r="O187" s="93" t="s">
        <v>25</v>
      </c>
      <c r="P187" s="94">
        <f>I187+J187</f>
        <v>0</v>
      </c>
      <c r="Q187" s="94">
        <f>ROUND(I187*H187,3)</f>
        <v>0</v>
      </c>
      <c r="R187" s="94">
        <f>ROUND(J187*H187,3)</f>
        <v>0</v>
      </c>
      <c r="S187" s="95">
        <v>0.68327000000000004</v>
      </c>
      <c r="T187" s="95">
        <f>S187*H187</f>
        <v>19.700040640000001</v>
      </c>
      <c r="U187" s="95">
        <v>3.14226E-3</v>
      </c>
      <c r="V187" s="95">
        <f>U187*H187</f>
        <v>9.0597640320000006E-2</v>
      </c>
      <c r="W187" s="95">
        <v>0</v>
      </c>
      <c r="X187" s="96">
        <f>W187*H187</f>
        <v>0</v>
      </c>
      <c r="AR187" s="97" t="s">
        <v>100</v>
      </c>
      <c r="AT187" s="97" t="s">
        <v>98</v>
      </c>
      <c r="AU187" s="97" t="s">
        <v>44</v>
      </c>
      <c r="AY187" s="10" t="s">
        <v>96</v>
      </c>
      <c r="BE187" s="98">
        <f>IF(O187="základná",K187,0)</f>
        <v>0</v>
      </c>
      <c r="BF187" s="98">
        <f>IF(O187="znížená",K187,0)</f>
        <v>0</v>
      </c>
      <c r="BG187" s="98">
        <f>IF(O187="zákl. prenesená",K187,0)</f>
        <v>0</v>
      </c>
      <c r="BH187" s="98">
        <f>IF(O187="zníž. prenesená",K187,0)</f>
        <v>0</v>
      </c>
      <c r="BI187" s="98">
        <f>IF(O187="nulová",K187,0)</f>
        <v>0</v>
      </c>
      <c r="BJ187" s="10" t="s">
        <v>44</v>
      </c>
      <c r="BK187" s="99">
        <f>ROUND(P187*H187,3)</f>
        <v>0</v>
      </c>
      <c r="BL187" s="10" t="s">
        <v>100</v>
      </c>
      <c r="BM187" s="97" t="s">
        <v>606</v>
      </c>
    </row>
    <row r="188" spans="2:65" s="9" customFormat="1" ht="11.4">
      <c r="B188" s="113"/>
      <c r="D188" s="101" t="s">
        <v>101</v>
      </c>
      <c r="E188" s="114" t="s">
        <v>0</v>
      </c>
      <c r="F188" s="115" t="s">
        <v>607</v>
      </c>
      <c r="H188" s="114" t="s">
        <v>0</v>
      </c>
      <c r="K188" s="91"/>
      <c r="M188" s="113"/>
      <c r="N188" s="116"/>
      <c r="X188" s="117"/>
      <c r="AT188" s="114" t="s">
        <v>101</v>
      </c>
      <c r="AU188" s="114" t="s">
        <v>44</v>
      </c>
      <c r="AV188" s="9" t="s">
        <v>43</v>
      </c>
      <c r="AW188" s="9" t="s">
        <v>2</v>
      </c>
      <c r="AX188" s="9" t="s">
        <v>42</v>
      </c>
      <c r="AY188" s="114" t="s">
        <v>96</v>
      </c>
    </row>
    <row r="189" spans="2:65" s="7" customFormat="1" ht="11.4">
      <c r="B189" s="100"/>
      <c r="D189" s="101" t="s">
        <v>101</v>
      </c>
      <c r="E189" s="102" t="s">
        <v>0</v>
      </c>
      <c r="F189" s="103" t="s">
        <v>608</v>
      </c>
      <c r="H189" s="104">
        <v>28.832000000000001</v>
      </c>
      <c r="K189" s="91"/>
      <c r="M189" s="100"/>
      <c r="N189" s="105"/>
      <c r="X189" s="106"/>
      <c r="AT189" s="102" t="s">
        <v>101</v>
      </c>
      <c r="AU189" s="102" t="s">
        <v>44</v>
      </c>
      <c r="AV189" s="7" t="s">
        <v>44</v>
      </c>
      <c r="AW189" s="7" t="s">
        <v>2</v>
      </c>
      <c r="AX189" s="7" t="s">
        <v>43</v>
      </c>
      <c r="AY189" s="102" t="s">
        <v>96</v>
      </c>
    </row>
    <row r="190" spans="2:65" s="1" customFormat="1" ht="24.15" customHeight="1">
      <c r="B190" s="18"/>
      <c r="C190" s="87" t="s">
        <v>3</v>
      </c>
      <c r="D190" s="87" t="s">
        <v>98</v>
      </c>
      <c r="E190" s="88" t="s">
        <v>609</v>
      </c>
      <c r="F190" s="89" t="s">
        <v>610</v>
      </c>
      <c r="G190" s="90" t="s">
        <v>127</v>
      </c>
      <c r="H190" s="91">
        <v>28.832000000000001</v>
      </c>
      <c r="I190" s="91"/>
      <c r="J190" s="91"/>
      <c r="K190" s="91"/>
      <c r="L190" s="89"/>
      <c r="M190" s="18"/>
      <c r="N190" s="92" t="s">
        <v>0</v>
      </c>
      <c r="O190" s="93" t="s">
        <v>25</v>
      </c>
      <c r="P190" s="94">
        <f>I190+J190</f>
        <v>0</v>
      </c>
      <c r="Q190" s="94">
        <f>ROUND(I190*H190,3)</f>
        <v>0</v>
      </c>
      <c r="R190" s="94">
        <f>ROUND(J190*H190,3)</f>
        <v>0</v>
      </c>
      <c r="S190" s="95">
        <v>0.25</v>
      </c>
      <c r="T190" s="95">
        <f>S190*H190</f>
        <v>7.2080000000000002</v>
      </c>
      <c r="U190" s="95">
        <v>0</v>
      </c>
      <c r="V190" s="95">
        <f>U190*H190</f>
        <v>0</v>
      </c>
      <c r="W190" s="95">
        <v>0</v>
      </c>
      <c r="X190" s="96">
        <f>W190*H190</f>
        <v>0</v>
      </c>
      <c r="AR190" s="97" t="s">
        <v>100</v>
      </c>
      <c r="AT190" s="97" t="s">
        <v>98</v>
      </c>
      <c r="AU190" s="97" t="s">
        <v>44</v>
      </c>
      <c r="AY190" s="10" t="s">
        <v>96</v>
      </c>
      <c r="BE190" s="98">
        <f>IF(O190="základná",K190,0)</f>
        <v>0</v>
      </c>
      <c r="BF190" s="98">
        <f>IF(O190="znížená",K190,0)</f>
        <v>0</v>
      </c>
      <c r="BG190" s="98">
        <f>IF(O190="zákl. prenesená",K190,0)</f>
        <v>0</v>
      </c>
      <c r="BH190" s="98">
        <f>IF(O190="zníž. prenesená",K190,0)</f>
        <v>0</v>
      </c>
      <c r="BI190" s="98">
        <f>IF(O190="nulová",K190,0)</f>
        <v>0</v>
      </c>
      <c r="BJ190" s="10" t="s">
        <v>44</v>
      </c>
      <c r="BK190" s="99">
        <f>ROUND(P190*H190,3)</f>
        <v>0</v>
      </c>
      <c r="BL190" s="10" t="s">
        <v>100</v>
      </c>
      <c r="BM190" s="97" t="s">
        <v>611</v>
      </c>
    </row>
    <row r="191" spans="2:65" s="1" customFormat="1" ht="24.15" customHeight="1">
      <c r="B191" s="18"/>
      <c r="C191" s="87" t="s">
        <v>142</v>
      </c>
      <c r="D191" s="87" t="s">
        <v>98</v>
      </c>
      <c r="E191" s="88" t="s">
        <v>612</v>
      </c>
      <c r="F191" s="89" t="s">
        <v>613</v>
      </c>
      <c r="G191" s="90" t="s">
        <v>116</v>
      </c>
      <c r="H191" s="91">
        <v>0.313</v>
      </c>
      <c r="I191" s="91"/>
      <c r="J191" s="91"/>
      <c r="K191" s="91"/>
      <c r="L191" s="89"/>
      <c r="M191" s="18"/>
      <c r="N191" s="92" t="s">
        <v>0</v>
      </c>
      <c r="O191" s="93" t="s">
        <v>25</v>
      </c>
      <c r="P191" s="94">
        <f>I191+J191</f>
        <v>0</v>
      </c>
      <c r="Q191" s="94">
        <f>ROUND(I191*H191,3)</f>
        <v>0</v>
      </c>
      <c r="R191" s="94">
        <f>ROUND(J191*H191,3)</f>
        <v>0</v>
      </c>
      <c r="S191" s="95">
        <v>35.618609999999997</v>
      </c>
      <c r="T191" s="95">
        <f>S191*H191</f>
        <v>11.148624929999999</v>
      </c>
      <c r="U191" s="95">
        <v>1.0165904100000001</v>
      </c>
      <c r="V191" s="95">
        <f>U191*H191</f>
        <v>0.31819279833000003</v>
      </c>
      <c r="W191" s="95">
        <v>0</v>
      </c>
      <c r="X191" s="96">
        <f>W191*H191</f>
        <v>0</v>
      </c>
      <c r="AR191" s="97" t="s">
        <v>100</v>
      </c>
      <c r="AT191" s="97" t="s">
        <v>98</v>
      </c>
      <c r="AU191" s="97" t="s">
        <v>44</v>
      </c>
      <c r="AY191" s="10" t="s">
        <v>96</v>
      </c>
      <c r="BE191" s="98">
        <f>IF(O191="základná",K191,0)</f>
        <v>0</v>
      </c>
      <c r="BF191" s="98">
        <f>IF(O191="znížená",K191,0)</f>
        <v>0</v>
      </c>
      <c r="BG191" s="98">
        <f>IF(O191="zákl. prenesená",K191,0)</f>
        <v>0</v>
      </c>
      <c r="BH191" s="98">
        <f>IF(O191="zníž. prenesená",K191,0)</f>
        <v>0</v>
      </c>
      <c r="BI191" s="98">
        <f>IF(O191="nulová",K191,0)</f>
        <v>0</v>
      </c>
      <c r="BJ191" s="10" t="s">
        <v>44</v>
      </c>
      <c r="BK191" s="99">
        <f>ROUND(P191*H191,3)</f>
        <v>0</v>
      </c>
      <c r="BL191" s="10" t="s">
        <v>100</v>
      </c>
      <c r="BM191" s="97" t="s">
        <v>614</v>
      </c>
    </row>
    <row r="192" spans="2:65" s="7" customFormat="1" ht="20.399999999999999">
      <c r="B192" s="100"/>
      <c r="D192" s="101" t="s">
        <v>101</v>
      </c>
      <c r="E192" s="102" t="s">
        <v>0</v>
      </c>
      <c r="F192" s="103" t="s">
        <v>615</v>
      </c>
      <c r="H192" s="104">
        <v>0.313</v>
      </c>
      <c r="K192" s="91"/>
      <c r="M192" s="100"/>
      <c r="N192" s="105"/>
      <c r="X192" s="106"/>
      <c r="AT192" s="102" t="s">
        <v>101</v>
      </c>
      <c r="AU192" s="102" t="s">
        <v>44</v>
      </c>
      <c r="AV192" s="7" t="s">
        <v>44</v>
      </c>
      <c r="AW192" s="7" t="s">
        <v>2</v>
      </c>
      <c r="AX192" s="7" t="s">
        <v>43</v>
      </c>
      <c r="AY192" s="102" t="s">
        <v>96</v>
      </c>
    </row>
    <row r="193" spans="2:65" s="1" customFormat="1" ht="37.799999999999997" customHeight="1">
      <c r="B193" s="18"/>
      <c r="C193" s="87" t="s">
        <v>143</v>
      </c>
      <c r="D193" s="87" t="s">
        <v>98</v>
      </c>
      <c r="E193" s="88" t="s">
        <v>161</v>
      </c>
      <c r="F193" s="89" t="s">
        <v>162</v>
      </c>
      <c r="G193" s="90" t="s">
        <v>99</v>
      </c>
      <c r="H193" s="91">
        <v>4.7E-2</v>
      </c>
      <c r="I193" s="91"/>
      <c r="J193" s="91"/>
      <c r="K193" s="91"/>
      <c r="L193" s="89"/>
      <c r="M193" s="18"/>
      <c r="N193" s="92" t="s">
        <v>0</v>
      </c>
      <c r="O193" s="93" t="s">
        <v>25</v>
      </c>
      <c r="P193" s="94">
        <f>I193+J193</f>
        <v>0</v>
      </c>
      <c r="Q193" s="94">
        <f>ROUND(I193*H193,3)</f>
        <v>0</v>
      </c>
      <c r="R193" s="94">
        <f>ROUND(J193*H193,3)</f>
        <v>0</v>
      </c>
      <c r="S193" s="95">
        <v>2.6435599999999999</v>
      </c>
      <c r="T193" s="95">
        <f>S193*H193</f>
        <v>0.12424731999999999</v>
      </c>
      <c r="U193" s="95">
        <v>2.4157937399999998</v>
      </c>
      <c r="V193" s="95">
        <f>U193*H193</f>
        <v>0.11354230577999999</v>
      </c>
      <c r="W193" s="95">
        <v>0</v>
      </c>
      <c r="X193" s="96">
        <f>W193*H193</f>
        <v>0</v>
      </c>
      <c r="AR193" s="97" t="s">
        <v>100</v>
      </c>
      <c r="AT193" s="97" t="s">
        <v>98</v>
      </c>
      <c r="AU193" s="97" t="s">
        <v>44</v>
      </c>
      <c r="AY193" s="10" t="s">
        <v>96</v>
      </c>
      <c r="BE193" s="98">
        <f>IF(O193="základná",K193,0)</f>
        <v>0</v>
      </c>
      <c r="BF193" s="98">
        <f>IF(O193="znížená",K193,0)</f>
        <v>0</v>
      </c>
      <c r="BG193" s="98">
        <f>IF(O193="zákl. prenesená",K193,0)</f>
        <v>0</v>
      </c>
      <c r="BH193" s="98">
        <f>IF(O193="zníž. prenesená",K193,0)</f>
        <v>0</v>
      </c>
      <c r="BI193" s="98">
        <f>IF(O193="nulová",K193,0)</f>
        <v>0</v>
      </c>
      <c r="BJ193" s="10" t="s">
        <v>44</v>
      </c>
      <c r="BK193" s="99">
        <f>ROUND(P193*H193,3)</f>
        <v>0</v>
      </c>
      <c r="BL193" s="10" t="s">
        <v>100</v>
      </c>
      <c r="BM193" s="97" t="s">
        <v>616</v>
      </c>
    </row>
    <row r="194" spans="2:65" s="7" customFormat="1" ht="11.4">
      <c r="B194" s="100"/>
      <c r="D194" s="101" t="s">
        <v>101</v>
      </c>
      <c r="E194" s="102" t="s">
        <v>0</v>
      </c>
      <c r="F194" s="103" t="s">
        <v>617</v>
      </c>
      <c r="H194" s="104">
        <v>4.7E-2</v>
      </c>
      <c r="K194" s="91"/>
      <c r="M194" s="100"/>
      <c r="N194" s="105"/>
      <c r="X194" s="106"/>
      <c r="AT194" s="102" t="s">
        <v>101</v>
      </c>
      <c r="AU194" s="102" t="s">
        <v>44</v>
      </c>
      <c r="AV194" s="7" t="s">
        <v>44</v>
      </c>
      <c r="AW194" s="7" t="s">
        <v>2</v>
      </c>
      <c r="AX194" s="7" t="s">
        <v>43</v>
      </c>
      <c r="AY194" s="102" t="s">
        <v>96</v>
      </c>
    </row>
    <row r="195" spans="2:65" s="1" customFormat="1" ht="37.799999999999997" customHeight="1">
      <c r="B195" s="18"/>
      <c r="C195" s="87" t="s">
        <v>144</v>
      </c>
      <c r="D195" s="87" t="s">
        <v>98</v>
      </c>
      <c r="E195" s="88" t="s">
        <v>164</v>
      </c>
      <c r="F195" s="89" t="s">
        <v>165</v>
      </c>
      <c r="G195" s="90" t="s">
        <v>116</v>
      </c>
      <c r="H195" s="91">
        <v>0.01</v>
      </c>
      <c r="I195" s="91"/>
      <c r="J195" s="91"/>
      <c r="K195" s="91"/>
      <c r="L195" s="89"/>
      <c r="M195" s="18"/>
      <c r="N195" s="92" t="s">
        <v>0</v>
      </c>
      <c r="O195" s="93" t="s">
        <v>25</v>
      </c>
      <c r="P195" s="94">
        <f>I195+J195</f>
        <v>0</v>
      </c>
      <c r="Q195" s="94">
        <f>ROUND(I195*H195,3)</f>
        <v>0</v>
      </c>
      <c r="R195" s="94">
        <f>ROUND(J195*H195,3)</f>
        <v>0</v>
      </c>
      <c r="S195" s="95">
        <v>40.198599999999999</v>
      </c>
      <c r="T195" s="95">
        <f>S195*H195</f>
        <v>0.40198600000000001</v>
      </c>
      <c r="U195" s="95">
        <v>1.0165683299999999</v>
      </c>
      <c r="V195" s="95">
        <f>U195*H195</f>
        <v>1.0165683299999999E-2</v>
      </c>
      <c r="W195" s="95">
        <v>0</v>
      </c>
      <c r="X195" s="96">
        <f>W195*H195</f>
        <v>0</v>
      </c>
      <c r="AR195" s="97" t="s">
        <v>100</v>
      </c>
      <c r="AT195" s="97" t="s">
        <v>98</v>
      </c>
      <c r="AU195" s="97" t="s">
        <v>44</v>
      </c>
      <c r="AY195" s="10" t="s">
        <v>96</v>
      </c>
      <c r="BE195" s="98">
        <f>IF(O195="základná",K195,0)</f>
        <v>0</v>
      </c>
      <c r="BF195" s="98">
        <f>IF(O195="znížená",K195,0)</f>
        <v>0</v>
      </c>
      <c r="BG195" s="98">
        <f>IF(O195="zákl. prenesená",K195,0)</f>
        <v>0</v>
      </c>
      <c r="BH195" s="98">
        <f>IF(O195="zníž. prenesená",K195,0)</f>
        <v>0</v>
      </c>
      <c r="BI195" s="98">
        <f>IF(O195="nulová",K195,0)</f>
        <v>0</v>
      </c>
      <c r="BJ195" s="10" t="s">
        <v>44</v>
      </c>
      <c r="BK195" s="99">
        <f>ROUND(P195*H195,3)</f>
        <v>0</v>
      </c>
      <c r="BL195" s="10" t="s">
        <v>100</v>
      </c>
      <c r="BM195" s="97" t="s">
        <v>618</v>
      </c>
    </row>
    <row r="196" spans="2:65" s="7" customFormat="1" ht="20.399999999999999">
      <c r="B196" s="100"/>
      <c r="D196" s="101" t="s">
        <v>101</v>
      </c>
      <c r="E196" s="102" t="s">
        <v>0</v>
      </c>
      <c r="F196" s="103" t="s">
        <v>619</v>
      </c>
      <c r="H196" s="104">
        <v>0.01</v>
      </c>
      <c r="K196" s="91"/>
      <c r="M196" s="100"/>
      <c r="N196" s="105"/>
      <c r="X196" s="106"/>
      <c r="AT196" s="102" t="s">
        <v>101</v>
      </c>
      <c r="AU196" s="102" t="s">
        <v>44</v>
      </c>
      <c r="AV196" s="7" t="s">
        <v>44</v>
      </c>
      <c r="AW196" s="7" t="s">
        <v>2</v>
      </c>
      <c r="AX196" s="7" t="s">
        <v>43</v>
      </c>
      <c r="AY196" s="102" t="s">
        <v>96</v>
      </c>
    </row>
    <row r="197" spans="2:65" s="1" customFormat="1" ht="37.799999999999997" customHeight="1">
      <c r="B197" s="18"/>
      <c r="C197" s="87" t="s">
        <v>145</v>
      </c>
      <c r="D197" s="87" t="s">
        <v>98</v>
      </c>
      <c r="E197" s="88" t="s">
        <v>167</v>
      </c>
      <c r="F197" s="89" t="s">
        <v>168</v>
      </c>
      <c r="G197" s="90" t="s">
        <v>127</v>
      </c>
      <c r="H197" s="91">
        <v>4.76</v>
      </c>
      <c r="I197" s="91"/>
      <c r="J197" s="91"/>
      <c r="K197" s="91"/>
      <c r="L197" s="89"/>
      <c r="M197" s="18"/>
      <c r="N197" s="92" t="s">
        <v>0</v>
      </c>
      <c r="O197" s="93" t="s">
        <v>25</v>
      </c>
      <c r="P197" s="94">
        <f>I197+J197</f>
        <v>0</v>
      </c>
      <c r="Q197" s="94">
        <f>ROUND(I197*H197,3)</f>
        <v>0</v>
      </c>
      <c r="R197" s="94">
        <f>ROUND(J197*H197,3)</f>
        <v>0</v>
      </c>
      <c r="S197" s="95">
        <v>1.27868</v>
      </c>
      <c r="T197" s="95">
        <f>S197*H197</f>
        <v>6.0865168000000001</v>
      </c>
      <c r="U197" s="95">
        <v>7.8381500000000003E-3</v>
      </c>
      <c r="V197" s="95">
        <f>U197*H197</f>
        <v>3.7309594000000001E-2</v>
      </c>
      <c r="W197" s="95">
        <v>0</v>
      </c>
      <c r="X197" s="96">
        <f>W197*H197</f>
        <v>0</v>
      </c>
      <c r="AR197" s="97" t="s">
        <v>100</v>
      </c>
      <c r="AT197" s="97" t="s">
        <v>98</v>
      </c>
      <c r="AU197" s="97" t="s">
        <v>44</v>
      </c>
      <c r="AY197" s="10" t="s">
        <v>96</v>
      </c>
      <c r="BE197" s="98">
        <f>IF(O197="základná",K197,0)</f>
        <v>0</v>
      </c>
      <c r="BF197" s="98">
        <f>IF(O197="znížená",K197,0)</f>
        <v>0</v>
      </c>
      <c r="BG197" s="98">
        <f>IF(O197="zákl. prenesená",K197,0)</f>
        <v>0</v>
      </c>
      <c r="BH197" s="98">
        <f>IF(O197="zníž. prenesená",K197,0)</f>
        <v>0</v>
      </c>
      <c r="BI197" s="98">
        <f>IF(O197="nulová",K197,0)</f>
        <v>0</v>
      </c>
      <c r="BJ197" s="10" t="s">
        <v>44</v>
      </c>
      <c r="BK197" s="99">
        <f>ROUND(P197*H197,3)</f>
        <v>0</v>
      </c>
      <c r="BL197" s="10" t="s">
        <v>100</v>
      </c>
      <c r="BM197" s="97" t="s">
        <v>620</v>
      </c>
    </row>
    <row r="198" spans="2:65" s="7" customFormat="1" ht="11.4">
      <c r="B198" s="100"/>
      <c r="D198" s="101" t="s">
        <v>101</v>
      </c>
      <c r="E198" s="102" t="s">
        <v>0</v>
      </c>
      <c r="F198" s="103" t="s">
        <v>621</v>
      </c>
      <c r="H198" s="104">
        <v>4.76</v>
      </c>
      <c r="K198" s="91"/>
      <c r="M198" s="100"/>
      <c r="N198" s="105"/>
      <c r="X198" s="106"/>
      <c r="AT198" s="102" t="s">
        <v>101</v>
      </c>
      <c r="AU198" s="102" t="s">
        <v>44</v>
      </c>
      <c r="AV198" s="7" t="s">
        <v>44</v>
      </c>
      <c r="AW198" s="7" t="s">
        <v>2</v>
      </c>
      <c r="AX198" s="7" t="s">
        <v>43</v>
      </c>
      <c r="AY198" s="102" t="s">
        <v>96</v>
      </c>
    </row>
    <row r="199" spans="2:65" s="1" customFormat="1" ht="37.799999999999997" customHeight="1">
      <c r="B199" s="18"/>
      <c r="C199" s="87" t="s">
        <v>146</v>
      </c>
      <c r="D199" s="87" t="s">
        <v>98</v>
      </c>
      <c r="E199" s="88" t="s">
        <v>170</v>
      </c>
      <c r="F199" s="89" t="s">
        <v>171</v>
      </c>
      <c r="G199" s="90" t="s">
        <v>127</v>
      </c>
      <c r="H199" s="91">
        <v>4.76</v>
      </c>
      <c r="I199" s="91"/>
      <c r="J199" s="91"/>
      <c r="K199" s="91"/>
      <c r="L199" s="89"/>
      <c r="M199" s="18"/>
      <c r="N199" s="92" t="s">
        <v>0</v>
      </c>
      <c r="O199" s="93" t="s">
        <v>25</v>
      </c>
      <c r="P199" s="94">
        <f>I199+J199</f>
        <v>0</v>
      </c>
      <c r="Q199" s="94">
        <f>ROUND(I199*H199,3)</f>
        <v>0</v>
      </c>
      <c r="R199" s="94">
        <f>ROUND(J199*H199,3)</f>
        <v>0</v>
      </c>
      <c r="S199" s="95">
        <v>0.33600000000000002</v>
      </c>
      <c r="T199" s="95">
        <f>S199*H199</f>
        <v>1.5993600000000001</v>
      </c>
      <c r="U199" s="95">
        <v>0</v>
      </c>
      <c r="V199" s="95">
        <f>U199*H199</f>
        <v>0</v>
      </c>
      <c r="W199" s="95">
        <v>0</v>
      </c>
      <c r="X199" s="96">
        <f>W199*H199</f>
        <v>0</v>
      </c>
      <c r="AR199" s="97" t="s">
        <v>100</v>
      </c>
      <c r="AT199" s="97" t="s">
        <v>98</v>
      </c>
      <c r="AU199" s="97" t="s">
        <v>44</v>
      </c>
      <c r="AY199" s="10" t="s">
        <v>96</v>
      </c>
      <c r="BE199" s="98">
        <f>IF(O199="základná",K199,0)</f>
        <v>0</v>
      </c>
      <c r="BF199" s="98">
        <f>IF(O199="znížená",K199,0)</f>
        <v>0</v>
      </c>
      <c r="BG199" s="98">
        <f>IF(O199="zákl. prenesená",K199,0)</f>
        <v>0</v>
      </c>
      <c r="BH199" s="98">
        <f>IF(O199="zníž. prenesená",K199,0)</f>
        <v>0</v>
      </c>
      <c r="BI199" s="98">
        <f>IF(O199="nulová",K199,0)</f>
        <v>0</v>
      </c>
      <c r="BJ199" s="10" t="s">
        <v>44</v>
      </c>
      <c r="BK199" s="99">
        <f>ROUND(P199*H199,3)</f>
        <v>0</v>
      </c>
      <c r="BL199" s="10" t="s">
        <v>100</v>
      </c>
      <c r="BM199" s="97" t="s">
        <v>622</v>
      </c>
    </row>
    <row r="200" spans="2:65" s="6" customFormat="1" ht="22.8" customHeight="1">
      <c r="B200" s="75"/>
      <c r="D200" s="76" t="s">
        <v>41</v>
      </c>
      <c r="E200" s="85" t="s">
        <v>110</v>
      </c>
      <c r="F200" s="85" t="s">
        <v>623</v>
      </c>
      <c r="K200" s="91"/>
      <c r="M200" s="75"/>
      <c r="N200" s="79"/>
      <c r="Q200" s="80">
        <f>SUM(Q201:Q202)</f>
        <v>0</v>
      </c>
      <c r="R200" s="80">
        <f>SUM(R201:R202)</f>
        <v>0</v>
      </c>
      <c r="T200" s="81">
        <f>SUM(T201:T202)</f>
        <v>0.39074399999999998</v>
      </c>
      <c r="V200" s="81">
        <f>SUM(V201:V202)</f>
        <v>4.5350280000000005</v>
      </c>
      <c r="X200" s="82">
        <f>SUM(X201:X202)</f>
        <v>0</v>
      </c>
      <c r="AR200" s="76" t="s">
        <v>43</v>
      </c>
      <c r="AT200" s="83" t="s">
        <v>41</v>
      </c>
      <c r="AU200" s="83" t="s">
        <v>43</v>
      </c>
      <c r="AY200" s="76" t="s">
        <v>96</v>
      </c>
      <c r="BK200" s="84">
        <f>SUM(BK201:BK202)</f>
        <v>0</v>
      </c>
    </row>
    <row r="201" spans="2:65" s="1" customFormat="1" ht="24.15" customHeight="1">
      <c r="B201" s="18"/>
      <c r="C201" s="87" t="s">
        <v>147</v>
      </c>
      <c r="D201" s="87" t="s">
        <v>98</v>
      </c>
      <c r="E201" s="88" t="s">
        <v>624</v>
      </c>
      <c r="F201" s="89" t="s">
        <v>625</v>
      </c>
      <c r="G201" s="90" t="s">
        <v>127</v>
      </c>
      <c r="H201" s="91">
        <v>16.2</v>
      </c>
      <c r="I201" s="91"/>
      <c r="J201" s="91"/>
      <c r="K201" s="91"/>
      <c r="L201" s="89"/>
      <c r="M201" s="18"/>
      <c r="N201" s="92" t="s">
        <v>0</v>
      </c>
      <c r="O201" s="93" t="s">
        <v>25</v>
      </c>
      <c r="P201" s="94">
        <f>I201+J201</f>
        <v>0</v>
      </c>
      <c r="Q201" s="94">
        <f>ROUND(I201*H201,3)</f>
        <v>0</v>
      </c>
      <c r="R201" s="94">
        <f>ROUND(J201*H201,3)</f>
        <v>0</v>
      </c>
      <c r="S201" s="95">
        <v>2.4119999999999999E-2</v>
      </c>
      <c r="T201" s="95">
        <f>S201*H201</f>
        <v>0.39074399999999998</v>
      </c>
      <c r="U201" s="95">
        <v>0.27994000000000002</v>
      </c>
      <c r="V201" s="95">
        <f>U201*H201</f>
        <v>4.5350280000000005</v>
      </c>
      <c r="W201" s="95">
        <v>0</v>
      </c>
      <c r="X201" s="96">
        <f>W201*H201</f>
        <v>0</v>
      </c>
      <c r="AR201" s="97" t="s">
        <v>100</v>
      </c>
      <c r="AT201" s="97" t="s">
        <v>98</v>
      </c>
      <c r="AU201" s="97" t="s">
        <v>44</v>
      </c>
      <c r="AY201" s="10" t="s">
        <v>96</v>
      </c>
      <c r="BE201" s="98">
        <f>IF(O201="základná",K201,0)</f>
        <v>0</v>
      </c>
      <c r="BF201" s="98">
        <f>IF(O201="znížená",K201,0)</f>
        <v>0</v>
      </c>
      <c r="BG201" s="98">
        <f>IF(O201="zákl. prenesená",K201,0)</f>
        <v>0</v>
      </c>
      <c r="BH201" s="98">
        <f>IF(O201="zníž. prenesená",K201,0)</f>
        <v>0</v>
      </c>
      <c r="BI201" s="98">
        <f>IF(O201="nulová",K201,0)</f>
        <v>0</v>
      </c>
      <c r="BJ201" s="10" t="s">
        <v>44</v>
      </c>
      <c r="BK201" s="99">
        <f>ROUND(P201*H201,3)</f>
        <v>0</v>
      </c>
      <c r="BL201" s="10" t="s">
        <v>100</v>
      </c>
      <c r="BM201" s="97" t="s">
        <v>626</v>
      </c>
    </row>
    <row r="202" spans="2:65" s="7" customFormat="1" ht="20.399999999999999">
      <c r="B202" s="100"/>
      <c r="D202" s="101" t="s">
        <v>101</v>
      </c>
      <c r="E202" s="102" t="s">
        <v>0</v>
      </c>
      <c r="F202" s="103" t="s">
        <v>627</v>
      </c>
      <c r="H202" s="104">
        <v>16.2</v>
      </c>
      <c r="K202" s="91"/>
      <c r="M202" s="100"/>
      <c r="N202" s="105"/>
      <c r="X202" s="106"/>
      <c r="AT202" s="102" t="s">
        <v>101</v>
      </c>
      <c r="AU202" s="102" t="s">
        <v>44</v>
      </c>
      <c r="AV202" s="7" t="s">
        <v>44</v>
      </c>
      <c r="AW202" s="7" t="s">
        <v>2</v>
      </c>
      <c r="AX202" s="7" t="s">
        <v>43</v>
      </c>
      <c r="AY202" s="102" t="s">
        <v>96</v>
      </c>
    </row>
    <row r="203" spans="2:65" s="6" customFormat="1" ht="22.8" customHeight="1">
      <c r="B203" s="75"/>
      <c r="D203" s="76" t="s">
        <v>41</v>
      </c>
      <c r="E203" s="85" t="s">
        <v>113</v>
      </c>
      <c r="F203" s="85" t="s">
        <v>172</v>
      </c>
      <c r="K203" s="91"/>
      <c r="M203" s="75"/>
      <c r="N203" s="79"/>
      <c r="Q203" s="80">
        <f>SUM(Q204:Q283)</f>
        <v>0</v>
      </c>
      <c r="R203" s="80">
        <f>SUM(R204:R283)</f>
        <v>0</v>
      </c>
      <c r="T203" s="81">
        <f>SUM(T204:T283)</f>
        <v>1010.6902719699998</v>
      </c>
      <c r="V203" s="81">
        <f>SUM(V204:V283)</f>
        <v>28.107458387759998</v>
      </c>
      <c r="X203" s="82">
        <f>SUM(X204:X283)</f>
        <v>0</v>
      </c>
      <c r="AR203" s="76" t="s">
        <v>43</v>
      </c>
      <c r="AT203" s="83" t="s">
        <v>41</v>
      </c>
      <c r="AU203" s="83" t="s">
        <v>43</v>
      </c>
      <c r="AY203" s="76" t="s">
        <v>96</v>
      </c>
      <c r="BK203" s="84">
        <f>SUM(BK204:BK283)</f>
        <v>0</v>
      </c>
    </row>
    <row r="204" spans="2:65" s="1" customFormat="1" ht="76.349999999999994" customHeight="1">
      <c r="B204" s="18"/>
      <c r="C204" s="87" t="s">
        <v>148</v>
      </c>
      <c r="D204" s="87" t="s">
        <v>98</v>
      </c>
      <c r="E204" s="88" t="s">
        <v>174</v>
      </c>
      <c r="F204" s="89" t="s">
        <v>175</v>
      </c>
      <c r="G204" s="90" t="s">
        <v>127</v>
      </c>
      <c r="H204" s="91">
        <v>226.74100000000001</v>
      </c>
      <c r="I204" s="91"/>
      <c r="J204" s="91"/>
      <c r="K204" s="91"/>
      <c r="L204" s="89"/>
      <c r="M204" s="18"/>
      <c r="N204" s="92" t="s">
        <v>0</v>
      </c>
      <c r="O204" s="93" t="s">
        <v>25</v>
      </c>
      <c r="P204" s="94">
        <f>I204+J204</f>
        <v>0</v>
      </c>
      <c r="Q204" s="94">
        <f>ROUND(I204*H204,3)</f>
        <v>0</v>
      </c>
      <c r="R204" s="94">
        <f>ROUND(J204*H204,3)</f>
        <v>0</v>
      </c>
      <c r="S204" s="95">
        <v>8.2040000000000002E-2</v>
      </c>
      <c r="T204" s="95">
        <f>S204*H204</f>
        <v>18.60183164</v>
      </c>
      <c r="U204" s="95">
        <v>1.9136000000000001E-4</v>
      </c>
      <c r="V204" s="95">
        <f>U204*H204</f>
        <v>4.3389157760000005E-2</v>
      </c>
      <c r="W204" s="95">
        <v>0</v>
      </c>
      <c r="X204" s="96">
        <f>W204*H204</f>
        <v>0</v>
      </c>
      <c r="AR204" s="97" t="s">
        <v>100</v>
      </c>
      <c r="AT204" s="97" t="s">
        <v>98</v>
      </c>
      <c r="AU204" s="97" t="s">
        <v>44</v>
      </c>
      <c r="AY204" s="10" t="s">
        <v>96</v>
      </c>
      <c r="BE204" s="98">
        <f>IF(O204="základná",K204,0)</f>
        <v>0</v>
      </c>
      <c r="BF204" s="98">
        <f>IF(O204="znížená",K204,0)</f>
        <v>0</v>
      </c>
      <c r="BG204" s="98">
        <f>IF(O204="zákl. prenesená",K204,0)</f>
        <v>0</v>
      </c>
      <c r="BH204" s="98">
        <f>IF(O204="zníž. prenesená",K204,0)</f>
        <v>0</v>
      </c>
      <c r="BI204" s="98">
        <f>IF(O204="nulová",K204,0)</f>
        <v>0</v>
      </c>
      <c r="BJ204" s="10" t="s">
        <v>44</v>
      </c>
      <c r="BK204" s="99">
        <f>ROUND(P204*H204,3)</f>
        <v>0</v>
      </c>
      <c r="BL204" s="10" t="s">
        <v>100</v>
      </c>
      <c r="BM204" s="97" t="s">
        <v>628</v>
      </c>
    </row>
    <row r="205" spans="2:65" s="7" customFormat="1" ht="30.6">
      <c r="B205" s="100"/>
      <c r="D205" s="101" t="s">
        <v>101</v>
      </c>
      <c r="E205" s="102" t="s">
        <v>0</v>
      </c>
      <c r="F205" s="103" t="s">
        <v>629</v>
      </c>
      <c r="H205" s="104">
        <v>179.83199999999999</v>
      </c>
      <c r="K205" s="91"/>
      <c r="M205" s="100"/>
      <c r="N205" s="105"/>
      <c r="X205" s="106"/>
      <c r="AT205" s="102" t="s">
        <v>101</v>
      </c>
      <c r="AU205" s="102" t="s">
        <v>44</v>
      </c>
      <c r="AV205" s="7" t="s">
        <v>44</v>
      </c>
      <c r="AW205" s="7" t="s">
        <v>2</v>
      </c>
      <c r="AX205" s="7" t="s">
        <v>42</v>
      </c>
      <c r="AY205" s="102" t="s">
        <v>96</v>
      </c>
    </row>
    <row r="206" spans="2:65" s="7" customFormat="1" ht="30.6">
      <c r="B206" s="100"/>
      <c r="D206" s="101" t="s">
        <v>101</v>
      </c>
      <c r="E206" s="102" t="s">
        <v>0</v>
      </c>
      <c r="F206" s="103" t="s">
        <v>630</v>
      </c>
      <c r="H206" s="104">
        <v>46.908999999999999</v>
      </c>
      <c r="K206" s="91"/>
      <c r="M206" s="100"/>
      <c r="N206" s="105"/>
      <c r="X206" s="106"/>
      <c r="AT206" s="102" t="s">
        <v>101</v>
      </c>
      <c r="AU206" s="102" t="s">
        <v>44</v>
      </c>
      <c r="AV206" s="7" t="s">
        <v>44</v>
      </c>
      <c r="AW206" s="7" t="s">
        <v>2</v>
      </c>
      <c r="AX206" s="7" t="s">
        <v>42</v>
      </c>
      <c r="AY206" s="102" t="s">
        <v>96</v>
      </c>
    </row>
    <row r="207" spans="2:65" s="8" customFormat="1" ht="11.4">
      <c r="B207" s="107"/>
      <c r="D207" s="101" t="s">
        <v>101</v>
      </c>
      <c r="E207" s="108" t="s">
        <v>0</v>
      </c>
      <c r="F207" s="109" t="s">
        <v>102</v>
      </c>
      <c r="H207" s="110">
        <v>226.74100000000001</v>
      </c>
      <c r="K207" s="91"/>
      <c r="M207" s="107"/>
      <c r="N207" s="111"/>
      <c r="X207" s="112"/>
      <c r="AT207" s="108" t="s">
        <v>101</v>
      </c>
      <c r="AU207" s="108" t="s">
        <v>44</v>
      </c>
      <c r="AV207" s="8" t="s">
        <v>100</v>
      </c>
      <c r="AW207" s="8" t="s">
        <v>2</v>
      </c>
      <c r="AX207" s="8" t="s">
        <v>43</v>
      </c>
      <c r="AY207" s="108" t="s">
        <v>96</v>
      </c>
    </row>
    <row r="208" spans="2:65" s="1" customFormat="1" ht="24.15" customHeight="1">
      <c r="B208" s="18"/>
      <c r="C208" s="87" t="s">
        <v>151</v>
      </c>
      <c r="D208" s="87" t="s">
        <v>98</v>
      </c>
      <c r="E208" s="88" t="s">
        <v>177</v>
      </c>
      <c r="F208" s="89" t="s">
        <v>178</v>
      </c>
      <c r="G208" s="90" t="s">
        <v>127</v>
      </c>
      <c r="H208" s="91">
        <v>139.9</v>
      </c>
      <c r="I208" s="91"/>
      <c r="J208" s="91"/>
      <c r="K208" s="91"/>
      <c r="L208" s="89"/>
      <c r="M208" s="18"/>
      <c r="N208" s="92" t="s">
        <v>0</v>
      </c>
      <c r="O208" s="93" t="s">
        <v>25</v>
      </c>
      <c r="P208" s="94">
        <f>I208+J208</f>
        <v>0</v>
      </c>
      <c r="Q208" s="94">
        <f>ROUND(I208*H208,3)</f>
        <v>0</v>
      </c>
      <c r="R208" s="94">
        <f>ROUND(J208*H208,3)</f>
        <v>0</v>
      </c>
      <c r="S208" s="95">
        <v>2.5000000000000001E-2</v>
      </c>
      <c r="T208" s="95">
        <f>S208*H208</f>
        <v>3.4975000000000005</v>
      </c>
      <c r="U208" s="95">
        <v>0</v>
      </c>
      <c r="V208" s="95">
        <f>U208*H208</f>
        <v>0</v>
      </c>
      <c r="W208" s="95">
        <v>0</v>
      </c>
      <c r="X208" s="96">
        <f>W208*H208</f>
        <v>0</v>
      </c>
      <c r="AR208" s="97" t="s">
        <v>100</v>
      </c>
      <c r="AT208" s="97" t="s">
        <v>98</v>
      </c>
      <c r="AU208" s="97" t="s">
        <v>44</v>
      </c>
      <c r="AY208" s="10" t="s">
        <v>96</v>
      </c>
      <c r="BE208" s="98">
        <f>IF(O208="základná",K208,0)</f>
        <v>0</v>
      </c>
      <c r="BF208" s="98">
        <f>IF(O208="znížená",K208,0)</f>
        <v>0</v>
      </c>
      <c r="BG208" s="98">
        <f>IF(O208="zákl. prenesená",K208,0)</f>
        <v>0</v>
      </c>
      <c r="BH208" s="98">
        <f>IF(O208="zníž. prenesená",K208,0)</f>
        <v>0</v>
      </c>
      <c r="BI208" s="98">
        <f>IF(O208="nulová",K208,0)</f>
        <v>0</v>
      </c>
      <c r="BJ208" s="10" t="s">
        <v>44</v>
      </c>
      <c r="BK208" s="99">
        <f>ROUND(P208*H208,3)</f>
        <v>0</v>
      </c>
      <c r="BL208" s="10" t="s">
        <v>100</v>
      </c>
      <c r="BM208" s="97" t="s">
        <v>631</v>
      </c>
    </row>
    <row r="209" spans="2:65" s="7" customFormat="1" ht="20.399999999999999">
      <c r="B209" s="100"/>
      <c r="D209" s="101" t="s">
        <v>101</v>
      </c>
      <c r="E209" s="102" t="s">
        <v>0</v>
      </c>
      <c r="F209" s="103" t="s">
        <v>632</v>
      </c>
      <c r="H209" s="104">
        <v>139.9</v>
      </c>
      <c r="K209" s="91"/>
      <c r="M209" s="100"/>
      <c r="N209" s="105"/>
      <c r="X209" s="106"/>
      <c r="AT209" s="102" t="s">
        <v>101</v>
      </c>
      <c r="AU209" s="102" t="s">
        <v>44</v>
      </c>
      <c r="AV209" s="7" t="s">
        <v>44</v>
      </c>
      <c r="AW209" s="7" t="s">
        <v>2</v>
      </c>
      <c r="AX209" s="7" t="s">
        <v>42</v>
      </c>
      <c r="AY209" s="102" t="s">
        <v>96</v>
      </c>
    </row>
    <row r="210" spans="2:65" s="8" customFormat="1" ht="11.4">
      <c r="B210" s="107"/>
      <c r="D210" s="101" t="s">
        <v>101</v>
      </c>
      <c r="E210" s="108" t="s">
        <v>0</v>
      </c>
      <c r="F210" s="109" t="s">
        <v>102</v>
      </c>
      <c r="H210" s="110">
        <v>139.9</v>
      </c>
      <c r="K210" s="91"/>
      <c r="M210" s="107"/>
      <c r="N210" s="111"/>
      <c r="X210" s="112"/>
      <c r="AT210" s="108" t="s">
        <v>101</v>
      </c>
      <c r="AU210" s="108" t="s">
        <v>44</v>
      </c>
      <c r="AV210" s="8" t="s">
        <v>100</v>
      </c>
      <c r="AW210" s="8" t="s">
        <v>2</v>
      </c>
      <c r="AX210" s="8" t="s">
        <v>43</v>
      </c>
      <c r="AY210" s="108" t="s">
        <v>96</v>
      </c>
    </row>
    <row r="211" spans="2:65" s="1" customFormat="1" ht="37.799999999999997" customHeight="1">
      <c r="B211" s="18"/>
      <c r="C211" s="87" t="s">
        <v>152</v>
      </c>
      <c r="D211" s="87" t="s">
        <v>98</v>
      </c>
      <c r="E211" s="88" t="s">
        <v>180</v>
      </c>
      <c r="F211" s="89" t="s">
        <v>181</v>
      </c>
      <c r="G211" s="90" t="s">
        <v>127</v>
      </c>
      <c r="H211" s="91">
        <v>139.9</v>
      </c>
      <c r="I211" s="91"/>
      <c r="J211" s="91"/>
      <c r="K211" s="91"/>
      <c r="L211" s="89"/>
      <c r="M211" s="18"/>
      <c r="N211" s="92" t="s">
        <v>0</v>
      </c>
      <c r="O211" s="93" t="s">
        <v>25</v>
      </c>
      <c r="P211" s="94">
        <f>I211+J211</f>
        <v>0</v>
      </c>
      <c r="Q211" s="94">
        <f>ROUND(I211*H211,3)</f>
        <v>0</v>
      </c>
      <c r="R211" s="94">
        <f>ROUND(J211*H211,3)</f>
        <v>0</v>
      </c>
      <c r="S211" s="95">
        <v>2.7619999999999999E-2</v>
      </c>
      <c r="T211" s="95">
        <f>S211*H211</f>
        <v>3.8640379999999999</v>
      </c>
      <c r="U211" s="95">
        <v>8.3999999999999995E-5</v>
      </c>
      <c r="V211" s="95">
        <f>U211*H211</f>
        <v>1.1751599999999999E-2</v>
      </c>
      <c r="W211" s="95">
        <v>0</v>
      </c>
      <c r="X211" s="96">
        <f>W211*H211</f>
        <v>0</v>
      </c>
      <c r="AR211" s="97" t="s">
        <v>100</v>
      </c>
      <c r="AT211" s="97" t="s">
        <v>98</v>
      </c>
      <c r="AU211" s="97" t="s">
        <v>44</v>
      </c>
      <c r="AY211" s="10" t="s">
        <v>96</v>
      </c>
      <c r="BE211" s="98">
        <f>IF(O211="základná",K211,0)</f>
        <v>0</v>
      </c>
      <c r="BF211" s="98">
        <f>IF(O211="znížená",K211,0)</f>
        <v>0</v>
      </c>
      <c r="BG211" s="98">
        <f>IF(O211="zákl. prenesená",K211,0)</f>
        <v>0</v>
      </c>
      <c r="BH211" s="98">
        <f>IF(O211="zníž. prenesená",K211,0)</f>
        <v>0</v>
      </c>
      <c r="BI211" s="98">
        <f>IF(O211="nulová",K211,0)</f>
        <v>0</v>
      </c>
      <c r="BJ211" s="10" t="s">
        <v>44</v>
      </c>
      <c r="BK211" s="99">
        <f>ROUND(P211*H211,3)</f>
        <v>0</v>
      </c>
      <c r="BL211" s="10" t="s">
        <v>100</v>
      </c>
      <c r="BM211" s="97" t="s">
        <v>633</v>
      </c>
    </row>
    <row r="212" spans="2:65" s="1" customFormat="1" ht="24.15" customHeight="1">
      <c r="B212" s="18"/>
      <c r="C212" s="87" t="s">
        <v>154</v>
      </c>
      <c r="D212" s="87" t="s">
        <v>98</v>
      </c>
      <c r="E212" s="88" t="s">
        <v>183</v>
      </c>
      <c r="F212" s="89" t="s">
        <v>184</v>
      </c>
      <c r="G212" s="90" t="s">
        <v>127</v>
      </c>
      <c r="H212" s="91">
        <v>41.97</v>
      </c>
      <c r="I212" s="91"/>
      <c r="J212" s="91"/>
      <c r="K212" s="91"/>
      <c r="L212" s="89"/>
      <c r="M212" s="18"/>
      <c r="N212" s="92" t="s">
        <v>0</v>
      </c>
      <c r="O212" s="93" t="s">
        <v>25</v>
      </c>
      <c r="P212" s="94">
        <f>I212+J212</f>
        <v>0</v>
      </c>
      <c r="Q212" s="94">
        <f>ROUND(I212*H212,3)</f>
        <v>0</v>
      </c>
      <c r="R212" s="94">
        <f>ROUND(J212*H212,3)</f>
        <v>0</v>
      </c>
      <c r="S212" s="95">
        <v>0.49109000000000003</v>
      </c>
      <c r="T212" s="95">
        <f>S212*H212</f>
        <v>20.611047299999999</v>
      </c>
      <c r="U212" s="95">
        <v>2.4750000000000001E-2</v>
      </c>
      <c r="V212" s="95">
        <f>U212*H212</f>
        <v>1.0387575</v>
      </c>
      <c r="W212" s="95">
        <v>0</v>
      </c>
      <c r="X212" s="96">
        <f>W212*H212</f>
        <v>0</v>
      </c>
      <c r="AR212" s="97" t="s">
        <v>100</v>
      </c>
      <c r="AT212" s="97" t="s">
        <v>98</v>
      </c>
      <c r="AU212" s="97" t="s">
        <v>44</v>
      </c>
      <c r="AY212" s="10" t="s">
        <v>96</v>
      </c>
      <c r="BE212" s="98">
        <f>IF(O212="základná",K212,0)</f>
        <v>0</v>
      </c>
      <c r="BF212" s="98">
        <f>IF(O212="znížená",K212,0)</f>
        <v>0</v>
      </c>
      <c r="BG212" s="98">
        <f>IF(O212="zákl. prenesená",K212,0)</f>
        <v>0</v>
      </c>
      <c r="BH212" s="98">
        <f>IF(O212="zníž. prenesená",K212,0)</f>
        <v>0</v>
      </c>
      <c r="BI212" s="98">
        <f>IF(O212="nulová",K212,0)</f>
        <v>0</v>
      </c>
      <c r="BJ212" s="10" t="s">
        <v>44</v>
      </c>
      <c r="BK212" s="99">
        <f>ROUND(P212*H212,3)</f>
        <v>0</v>
      </c>
      <c r="BL212" s="10" t="s">
        <v>100</v>
      </c>
      <c r="BM212" s="97" t="s">
        <v>634</v>
      </c>
    </row>
    <row r="213" spans="2:65" s="7" customFormat="1" ht="11.4">
      <c r="B213" s="100"/>
      <c r="D213" s="101" t="s">
        <v>101</v>
      </c>
      <c r="E213" s="102" t="s">
        <v>0</v>
      </c>
      <c r="F213" s="103" t="s">
        <v>635</v>
      </c>
      <c r="H213" s="104">
        <v>41.97</v>
      </c>
      <c r="K213" s="91"/>
      <c r="M213" s="100"/>
      <c r="N213" s="105"/>
      <c r="X213" s="106"/>
      <c r="AT213" s="102" t="s">
        <v>101</v>
      </c>
      <c r="AU213" s="102" t="s">
        <v>44</v>
      </c>
      <c r="AV213" s="7" t="s">
        <v>44</v>
      </c>
      <c r="AW213" s="7" t="s">
        <v>2</v>
      </c>
      <c r="AX213" s="7" t="s">
        <v>42</v>
      </c>
      <c r="AY213" s="102" t="s">
        <v>96</v>
      </c>
    </row>
    <row r="214" spans="2:65" s="8" customFormat="1" ht="11.4">
      <c r="B214" s="107"/>
      <c r="D214" s="101" t="s">
        <v>101</v>
      </c>
      <c r="E214" s="108" t="s">
        <v>0</v>
      </c>
      <c r="F214" s="109" t="s">
        <v>102</v>
      </c>
      <c r="H214" s="110">
        <v>41.97</v>
      </c>
      <c r="K214" s="91"/>
      <c r="M214" s="107"/>
      <c r="N214" s="111"/>
      <c r="X214" s="112"/>
      <c r="AT214" s="108" t="s">
        <v>101</v>
      </c>
      <c r="AU214" s="108" t="s">
        <v>44</v>
      </c>
      <c r="AV214" s="8" t="s">
        <v>100</v>
      </c>
      <c r="AW214" s="8" t="s">
        <v>2</v>
      </c>
      <c r="AX214" s="8" t="s">
        <v>43</v>
      </c>
      <c r="AY214" s="108" t="s">
        <v>96</v>
      </c>
    </row>
    <row r="215" spans="2:65" s="1" customFormat="1" ht="24.15" customHeight="1">
      <c r="B215" s="18"/>
      <c r="C215" s="87" t="s">
        <v>155</v>
      </c>
      <c r="D215" s="87" t="s">
        <v>98</v>
      </c>
      <c r="E215" s="88" t="s">
        <v>636</v>
      </c>
      <c r="F215" s="89" t="s">
        <v>637</v>
      </c>
      <c r="G215" s="90" t="s">
        <v>127</v>
      </c>
      <c r="H215" s="91">
        <v>139.9</v>
      </c>
      <c r="I215" s="91"/>
      <c r="J215" s="91"/>
      <c r="K215" s="91"/>
      <c r="L215" s="89"/>
      <c r="M215" s="18"/>
      <c r="N215" s="92" t="s">
        <v>0</v>
      </c>
      <c r="O215" s="93" t="s">
        <v>25</v>
      </c>
      <c r="P215" s="94">
        <f>I215+J215</f>
        <v>0</v>
      </c>
      <c r="Q215" s="94">
        <f>ROUND(I215*H215,3)</f>
        <v>0</v>
      </c>
      <c r="R215" s="94">
        <f>ROUND(J215*H215,3)</f>
        <v>0</v>
      </c>
      <c r="S215" s="95">
        <v>0.40801999999999999</v>
      </c>
      <c r="T215" s="95">
        <f>S215*H215</f>
        <v>57.081997999999999</v>
      </c>
      <c r="U215" s="95">
        <v>4.9500000000000004E-3</v>
      </c>
      <c r="V215" s="95">
        <f>U215*H215</f>
        <v>0.69250500000000004</v>
      </c>
      <c r="W215" s="95">
        <v>0</v>
      </c>
      <c r="X215" s="96">
        <f>W215*H215</f>
        <v>0</v>
      </c>
      <c r="AR215" s="97" t="s">
        <v>100</v>
      </c>
      <c r="AT215" s="97" t="s">
        <v>98</v>
      </c>
      <c r="AU215" s="97" t="s">
        <v>44</v>
      </c>
      <c r="AY215" s="10" t="s">
        <v>96</v>
      </c>
      <c r="BE215" s="98">
        <f>IF(O215="základná",K215,0)</f>
        <v>0</v>
      </c>
      <c r="BF215" s="98">
        <f>IF(O215="znížená",K215,0)</f>
        <v>0</v>
      </c>
      <c r="BG215" s="98">
        <f>IF(O215="zákl. prenesená",K215,0)</f>
        <v>0</v>
      </c>
      <c r="BH215" s="98">
        <f>IF(O215="zníž. prenesená",K215,0)</f>
        <v>0</v>
      </c>
      <c r="BI215" s="98">
        <f>IF(O215="nulová",K215,0)</f>
        <v>0</v>
      </c>
      <c r="BJ215" s="10" t="s">
        <v>44</v>
      </c>
      <c r="BK215" s="99">
        <f>ROUND(P215*H215,3)</f>
        <v>0</v>
      </c>
      <c r="BL215" s="10" t="s">
        <v>100</v>
      </c>
      <c r="BM215" s="97" t="s">
        <v>638</v>
      </c>
    </row>
    <row r="216" spans="2:65" s="7" customFormat="1" ht="11.4">
      <c r="B216" s="100"/>
      <c r="D216" s="101" t="s">
        <v>101</v>
      </c>
      <c r="E216" s="102" t="s">
        <v>0</v>
      </c>
      <c r="F216" s="103" t="s">
        <v>639</v>
      </c>
      <c r="H216" s="104">
        <v>139.9</v>
      </c>
      <c r="K216" s="91"/>
      <c r="M216" s="100"/>
      <c r="N216" s="105"/>
      <c r="X216" s="106"/>
      <c r="AT216" s="102" t="s">
        <v>101</v>
      </c>
      <c r="AU216" s="102" t="s">
        <v>44</v>
      </c>
      <c r="AV216" s="7" t="s">
        <v>44</v>
      </c>
      <c r="AW216" s="7" t="s">
        <v>2</v>
      </c>
      <c r="AX216" s="7" t="s">
        <v>43</v>
      </c>
      <c r="AY216" s="102" t="s">
        <v>96</v>
      </c>
    </row>
    <row r="217" spans="2:65" s="1" customFormat="1" ht="24.15" customHeight="1">
      <c r="B217" s="18"/>
      <c r="C217" s="87" t="s">
        <v>159</v>
      </c>
      <c r="D217" s="87" t="s">
        <v>98</v>
      </c>
      <c r="E217" s="88" t="s">
        <v>187</v>
      </c>
      <c r="F217" s="89" t="s">
        <v>188</v>
      </c>
      <c r="G217" s="90" t="s">
        <v>127</v>
      </c>
      <c r="H217" s="91">
        <v>367.33199999999999</v>
      </c>
      <c r="I217" s="91"/>
      <c r="J217" s="91"/>
      <c r="K217" s="91"/>
      <c r="L217" s="89"/>
      <c r="M217" s="18"/>
      <c r="N217" s="92" t="s">
        <v>0</v>
      </c>
      <c r="O217" s="93" t="s">
        <v>25</v>
      </c>
      <c r="P217" s="94">
        <f>I217+J217</f>
        <v>0</v>
      </c>
      <c r="Q217" s="94">
        <f>ROUND(I217*H217,3)</f>
        <v>0</v>
      </c>
      <c r="R217" s="94">
        <f>ROUND(J217*H217,3)</f>
        <v>0</v>
      </c>
      <c r="S217" s="95">
        <v>2.4E-2</v>
      </c>
      <c r="T217" s="95">
        <f>S217*H217</f>
        <v>8.8159679999999998</v>
      </c>
      <c r="U217" s="95">
        <v>8.0000000000000007E-5</v>
      </c>
      <c r="V217" s="95">
        <f>U217*H217</f>
        <v>2.9386560000000003E-2</v>
      </c>
      <c r="W217" s="95">
        <v>0</v>
      </c>
      <c r="X217" s="96">
        <f>W217*H217</f>
        <v>0</v>
      </c>
      <c r="AR217" s="97" t="s">
        <v>100</v>
      </c>
      <c r="AT217" s="97" t="s">
        <v>98</v>
      </c>
      <c r="AU217" s="97" t="s">
        <v>44</v>
      </c>
      <c r="AY217" s="10" t="s">
        <v>96</v>
      </c>
      <c r="BE217" s="98">
        <f>IF(O217="základná",K217,0)</f>
        <v>0</v>
      </c>
      <c r="BF217" s="98">
        <f>IF(O217="znížená",K217,0)</f>
        <v>0</v>
      </c>
      <c r="BG217" s="98">
        <f>IF(O217="zákl. prenesená",K217,0)</f>
        <v>0</v>
      </c>
      <c r="BH217" s="98">
        <f>IF(O217="zníž. prenesená",K217,0)</f>
        <v>0</v>
      </c>
      <c r="BI217" s="98">
        <f>IF(O217="nulová",K217,0)</f>
        <v>0</v>
      </c>
      <c r="BJ217" s="10" t="s">
        <v>44</v>
      </c>
      <c r="BK217" s="99">
        <f>ROUND(P217*H217,3)</f>
        <v>0</v>
      </c>
      <c r="BL217" s="10" t="s">
        <v>100</v>
      </c>
      <c r="BM217" s="97" t="s">
        <v>648</v>
      </c>
    </row>
    <row r="218" spans="2:65" s="7" customFormat="1" ht="11.4">
      <c r="B218" s="100"/>
      <c r="D218" s="101" t="s">
        <v>101</v>
      </c>
      <c r="E218" s="102" t="s">
        <v>0</v>
      </c>
      <c r="F218" s="103" t="s">
        <v>649</v>
      </c>
      <c r="H218" s="104">
        <v>363.86</v>
      </c>
      <c r="K218" s="91"/>
      <c r="M218" s="100"/>
      <c r="N218" s="105"/>
      <c r="X218" s="106"/>
      <c r="AT218" s="102" t="s">
        <v>101</v>
      </c>
      <c r="AU218" s="102" t="s">
        <v>44</v>
      </c>
      <c r="AV218" s="7" t="s">
        <v>44</v>
      </c>
      <c r="AW218" s="7" t="s">
        <v>2</v>
      </c>
      <c r="AX218" s="7" t="s">
        <v>42</v>
      </c>
      <c r="AY218" s="102" t="s">
        <v>96</v>
      </c>
    </row>
    <row r="219" spans="2:65" s="7" customFormat="1" ht="11.4">
      <c r="B219" s="100"/>
      <c r="D219" s="101" t="s">
        <v>101</v>
      </c>
      <c r="E219" s="102" t="s">
        <v>0</v>
      </c>
      <c r="F219" s="103" t="s">
        <v>650</v>
      </c>
      <c r="H219" s="104">
        <v>75.966999999999999</v>
      </c>
      <c r="K219" s="91"/>
      <c r="M219" s="100"/>
      <c r="N219" s="105"/>
      <c r="X219" s="106"/>
      <c r="AT219" s="102" t="s">
        <v>101</v>
      </c>
      <c r="AU219" s="102" t="s">
        <v>44</v>
      </c>
      <c r="AV219" s="7" t="s">
        <v>44</v>
      </c>
      <c r="AW219" s="7" t="s">
        <v>2</v>
      </c>
      <c r="AX219" s="7" t="s">
        <v>42</v>
      </c>
      <c r="AY219" s="102" t="s">
        <v>96</v>
      </c>
    </row>
    <row r="220" spans="2:65" s="7" customFormat="1" ht="30.6">
      <c r="B220" s="100"/>
      <c r="D220" s="101" t="s">
        <v>101</v>
      </c>
      <c r="E220" s="102" t="s">
        <v>0</v>
      </c>
      <c r="F220" s="103" t="s">
        <v>651</v>
      </c>
      <c r="H220" s="104">
        <v>-34.319000000000003</v>
      </c>
      <c r="K220" s="91"/>
      <c r="M220" s="100"/>
      <c r="N220" s="105"/>
      <c r="X220" s="106"/>
      <c r="AT220" s="102" t="s">
        <v>101</v>
      </c>
      <c r="AU220" s="102" t="s">
        <v>44</v>
      </c>
      <c r="AV220" s="7" t="s">
        <v>44</v>
      </c>
      <c r="AW220" s="7" t="s">
        <v>2</v>
      </c>
      <c r="AX220" s="7" t="s">
        <v>42</v>
      </c>
      <c r="AY220" s="102" t="s">
        <v>96</v>
      </c>
    </row>
    <row r="221" spans="2:65" s="7" customFormat="1" ht="30.6">
      <c r="B221" s="100"/>
      <c r="D221" s="101" t="s">
        <v>101</v>
      </c>
      <c r="E221" s="102" t="s">
        <v>0</v>
      </c>
      <c r="F221" s="103" t="s">
        <v>652</v>
      </c>
      <c r="H221" s="104">
        <v>26.95</v>
      </c>
      <c r="K221" s="91"/>
      <c r="M221" s="100"/>
      <c r="N221" s="105"/>
      <c r="X221" s="106"/>
      <c r="AT221" s="102" t="s">
        <v>101</v>
      </c>
      <c r="AU221" s="102" t="s">
        <v>44</v>
      </c>
      <c r="AV221" s="7" t="s">
        <v>44</v>
      </c>
      <c r="AW221" s="7" t="s">
        <v>2</v>
      </c>
      <c r="AX221" s="7" t="s">
        <v>42</v>
      </c>
      <c r="AY221" s="102" t="s">
        <v>96</v>
      </c>
    </row>
    <row r="222" spans="2:65" s="7" customFormat="1" ht="20.399999999999999">
      <c r="B222" s="100"/>
      <c r="D222" s="101" t="s">
        <v>101</v>
      </c>
      <c r="E222" s="102" t="s">
        <v>0</v>
      </c>
      <c r="F222" s="103" t="s">
        <v>653</v>
      </c>
      <c r="H222" s="104">
        <v>7.7489999999999997</v>
      </c>
      <c r="K222" s="91"/>
      <c r="M222" s="100"/>
      <c r="N222" s="105"/>
      <c r="X222" s="106"/>
      <c r="AT222" s="102" t="s">
        <v>101</v>
      </c>
      <c r="AU222" s="102" t="s">
        <v>44</v>
      </c>
      <c r="AV222" s="7" t="s">
        <v>44</v>
      </c>
      <c r="AW222" s="7" t="s">
        <v>2</v>
      </c>
      <c r="AX222" s="7" t="s">
        <v>42</v>
      </c>
      <c r="AY222" s="102" t="s">
        <v>96</v>
      </c>
    </row>
    <row r="223" spans="2:65" s="7" customFormat="1" ht="20.399999999999999">
      <c r="B223" s="100"/>
      <c r="D223" s="101" t="s">
        <v>101</v>
      </c>
      <c r="E223" s="102" t="s">
        <v>0</v>
      </c>
      <c r="F223" s="103" t="s">
        <v>654</v>
      </c>
      <c r="H223" s="104">
        <v>-72.875</v>
      </c>
      <c r="K223" s="91"/>
      <c r="M223" s="100"/>
      <c r="N223" s="105"/>
      <c r="X223" s="106"/>
      <c r="AT223" s="102" t="s">
        <v>101</v>
      </c>
      <c r="AU223" s="102" t="s">
        <v>44</v>
      </c>
      <c r="AV223" s="7" t="s">
        <v>44</v>
      </c>
      <c r="AW223" s="7" t="s">
        <v>2</v>
      </c>
      <c r="AX223" s="7" t="s">
        <v>42</v>
      </c>
      <c r="AY223" s="102" t="s">
        <v>96</v>
      </c>
    </row>
    <row r="224" spans="2:65" s="8" customFormat="1" ht="11.4">
      <c r="B224" s="107"/>
      <c r="D224" s="101" t="s">
        <v>101</v>
      </c>
      <c r="E224" s="108" t="s">
        <v>0</v>
      </c>
      <c r="F224" s="109" t="s">
        <v>102</v>
      </c>
      <c r="H224" s="110">
        <v>367.33199999999999</v>
      </c>
      <c r="K224" s="91"/>
      <c r="M224" s="107"/>
      <c r="N224" s="111"/>
      <c r="X224" s="112"/>
      <c r="AT224" s="108" t="s">
        <v>101</v>
      </c>
      <c r="AU224" s="108" t="s">
        <v>44</v>
      </c>
      <c r="AV224" s="8" t="s">
        <v>100</v>
      </c>
      <c r="AW224" s="8" t="s">
        <v>2</v>
      </c>
      <c r="AX224" s="8" t="s">
        <v>43</v>
      </c>
      <c r="AY224" s="108" t="s">
        <v>96</v>
      </c>
    </row>
    <row r="225" spans="2:65" s="1" customFormat="1" ht="62.7" customHeight="1">
      <c r="B225" s="18"/>
      <c r="C225" s="87" t="s">
        <v>160</v>
      </c>
      <c r="D225" s="87" t="s">
        <v>98</v>
      </c>
      <c r="E225" s="88" t="s">
        <v>655</v>
      </c>
      <c r="F225" s="89" t="s">
        <v>656</v>
      </c>
      <c r="G225" s="90" t="s">
        <v>127</v>
      </c>
      <c r="H225" s="454">
        <v>599.12</v>
      </c>
      <c r="I225" s="91"/>
      <c r="J225" s="91"/>
      <c r="K225" s="91"/>
      <c r="L225" s="89"/>
      <c r="M225" s="18"/>
      <c r="N225" s="92" t="s">
        <v>0</v>
      </c>
      <c r="O225" s="93" t="s">
        <v>25</v>
      </c>
      <c r="P225" s="94">
        <f>I225+J225</f>
        <v>0</v>
      </c>
      <c r="Q225" s="94">
        <f>ROUND(I225*H225,3)</f>
        <v>0</v>
      </c>
      <c r="R225" s="94">
        <f>ROUND(J225*H225,3)</f>
        <v>0</v>
      </c>
      <c r="S225" s="95">
        <v>0.19106000000000001</v>
      </c>
      <c r="T225" s="95">
        <f>S225*H225</f>
        <v>114.4678672</v>
      </c>
      <c r="U225" s="95">
        <v>5.1539999999999997E-3</v>
      </c>
      <c r="V225" s="95">
        <f>U225*H225</f>
        <v>3.0878644799999999</v>
      </c>
      <c r="W225" s="95">
        <v>0</v>
      </c>
      <c r="X225" s="96">
        <f>W225*H225</f>
        <v>0</v>
      </c>
      <c r="AR225" s="97" t="s">
        <v>100</v>
      </c>
      <c r="AT225" s="97" t="s">
        <v>98</v>
      </c>
      <c r="AU225" s="97" t="s">
        <v>44</v>
      </c>
      <c r="AY225" s="10" t="s">
        <v>96</v>
      </c>
      <c r="BE225" s="98">
        <f>IF(O225="základná",K225,0)</f>
        <v>0</v>
      </c>
      <c r="BF225" s="98">
        <f>IF(O225="znížená",K225,0)</f>
        <v>0</v>
      </c>
      <c r="BG225" s="98">
        <f>IF(O225="zákl. prenesená",K225,0)</f>
        <v>0</v>
      </c>
      <c r="BH225" s="98">
        <f>IF(O225="zníž. prenesená",K225,0)</f>
        <v>0</v>
      </c>
      <c r="BI225" s="98">
        <f>IF(O225="nulová",K225,0)</f>
        <v>0</v>
      </c>
      <c r="BJ225" s="10" t="s">
        <v>44</v>
      </c>
      <c r="BK225" s="99">
        <f>ROUND(P225*H225,3)</f>
        <v>0</v>
      </c>
      <c r="BL225" s="10" t="s">
        <v>100</v>
      </c>
      <c r="BM225" s="97" t="s">
        <v>657</v>
      </c>
    </row>
    <row r="226" spans="2:65" s="7" customFormat="1" ht="11.4">
      <c r="B226" s="100"/>
      <c r="D226" s="101" t="s">
        <v>101</v>
      </c>
      <c r="E226" s="102" t="s">
        <v>0</v>
      </c>
      <c r="F226" s="103" t="s">
        <v>1665</v>
      </c>
      <c r="H226" s="104">
        <v>367.33199999999999</v>
      </c>
      <c r="K226" s="91"/>
      <c r="M226" s="100"/>
      <c r="N226" s="105"/>
      <c r="X226" s="106"/>
      <c r="AT226" s="102" t="s">
        <v>101</v>
      </c>
      <c r="AU226" s="102" t="s">
        <v>44</v>
      </c>
      <c r="AV226" s="7" t="s">
        <v>44</v>
      </c>
      <c r="AW226" s="7" t="s">
        <v>2</v>
      </c>
      <c r="AX226" s="7" t="s">
        <v>42</v>
      </c>
      <c r="AY226" s="102" t="s">
        <v>96</v>
      </c>
    </row>
    <row r="227" spans="2:65" s="7" customFormat="1" ht="11.4">
      <c r="B227" s="100"/>
      <c r="D227" s="101" t="s">
        <v>101</v>
      </c>
      <c r="E227" s="102" t="s">
        <v>0</v>
      </c>
      <c r="F227" s="103" t="s">
        <v>658</v>
      </c>
      <c r="H227" s="104">
        <v>47.603999999999999</v>
      </c>
      <c r="K227" s="91"/>
      <c r="M227" s="100"/>
      <c r="N227" s="105"/>
      <c r="X227" s="106"/>
      <c r="AT227" s="102" t="s">
        <v>101</v>
      </c>
      <c r="AU227" s="102" t="s">
        <v>44</v>
      </c>
      <c r="AV227" s="7" t="s">
        <v>44</v>
      </c>
      <c r="AW227" s="7" t="s">
        <v>2</v>
      </c>
      <c r="AX227" s="7" t="s">
        <v>42</v>
      </c>
      <c r="AY227" s="102" t="s">
        <v>96</v>
      </c>
    </row>
    <row r="228" spans="2:65" s="7" customFormat="1" ht="20.399999999999999">
      <c r="B228" s="100"/>
      <c r="D228" s="101" t="s">
        <v>101</v>
      </c>
      <c r="E228" s="102" t="s">
        <v>0</v>
      </c>
      <c r="F228" s="103" t="s">
        <v>659</v>
      </c>
      <c r="H228" s="104">
        <v>29.658000000000001</v>
      </c>
      <c r="K228" s="91"/>
      <c r="M228" s="100"/>
      <c r="N228" s="105"/>
      <c r="X228" s="106"/>
      <c r="AT228" s="102" t="s">
        <v>101</v>
      </c>
      <c r="AU228" s="102" t="s">
        <v>44</v>
      </c>
      <c r="AV228" s="7" t="s">
        <v>44</v>
      </c>
      <c r="AW228" s="7" t="s">
        <v>2</v>
      </c>
      <c r="AX228" s="7" t="s">
        <v>42</v>
      </c>
      <c r="AY228" s="102" t="s">
        <v>96</v>
      </c>
    </row>
    <row r="229" spans="2:65" s="7" customFormat="1" ht="30" customHeight="1">
      <c r="B229" s="100"/>
      <c r="D229" s="101" t="s">
        <v>101</v>
      </c>
      <c r="E229" s="102" t="s">
        <v>0</v>
      </c>
      <c r="F229" s="103" t="s">
        <v>660</v>
      </c>
      <c r="H229" s="104">
        <v>14.63</v>
      </c>
      <c r="K229" s="91"/>
      <c r="M229" s="100"/>
      <c r="N229" s="105"/>
      <c r="X229" s="106"/>
      <c r="AT229" s="102" t="s">
        <v>101</v>
      </c>
      <c r="AU229" s="102" t="s">
        <v>44</v>
      </c>
      <c r="AV229" s="7" t="s">
        <v>44</v>
      </c>
      <c r="AW229" s="7" t="s">
        <v>2</v>
      </c>
      <c r="AX229" s="7" t="s">
        <v>42</v>
      </c>
      <c r="AY229" s="102" t="s">
        <v>96</v>
      </c>
    </row>
    <row r="230" spans="2:65" s="8" customFormat="1" ht="11.4">
      <c r="B230" s="107"/>
      <c r="D230" s="101" t="s">
        <v>101</v>
      </c>
      <c r="E230" s="108" t="s">
        <v>0</v>
      </c>
      <c r="F230" s="109" t="s">
        <v>1670</v>
      </c>
      <c r="H230" s="110">
        <v>459.22399999999999</v>
      </c>
      <c r="K230" s="91"/>
      <c r="M230" s="107"/>
      <c r="N230" s="111"/>
      <c r="X230" s="112"/>
      <c r="AT230" s="108" t="s">
        <v>101</v>
      </c>
      <c r="AU230" s="108" t="s">
        <v>44</v>
      </c>
      <c r="AV230" s="8" t="s">
        <v>100</v>
      </c>
      <c r="AW230" s="8" t="s">
        <v>2</v>
      </c>
      <c r="AX230" s="8" t="s">
        <v>43</v>
      </c>
      <c r="AY230" s="108" t="s">
        <v>96</v>
      </c>
    </row>
    <row r="231" spans="2:65" s="1" customFormat="1" ht="24.15" customHeight="1">
      <c r="B231" s="18"/>
      <c r="C231" s="87" t="s">
        <v>163</v>
      </c>
      <c r="D231" s="87" t="s">
        <v>98</v>
      </c>
      <c r="E231" s="88" t="s">
        <v>190</v>
      </c>
      <c r="F231" s="89" t="s">
        <v>191</v>
      </c>
      <c r="G231" s="90" t="s">
        <v>127</v>
      </c>
      <c r="H231" s="91">
        <v>115.616</v>
      </c>
      <c r="I231" s="91"/>
      <c r="J231" s="91"/>
      <c r="K231" s="91"/>
      <c r="L231" s="89"/>
      <c r="M231" s="18"/>
      <c r="N231" s="92" t="s">
        <v>0</v>
      </c>
      <c r="O231" s="93" t="s">
        <v>25</v>
      </c>
      <c r="P231" s="94">
        <f>I231+J231</f>
        <v>0</v>
      </c>
      <c r="Q231" s="94">
        <f>ROUND(I231*H231,3)</f>
        <v>0</v>
      </c>
      <c r="R231" s="94">
        <f>ROUND(J231*H231,3)</f>
        <v>0</v>
      </c>
      <c r="S231" s="95">
        <v>0.40084999999999998</v>
      </c>
      <c r="T231" s="95">
        <f>S231*H231</f>
        <v>46.3446736</v>
      </c>
      <c r="U231" s="95">
        <v>2.3625E-2</v>
      </c>
      <c r="V231" s="95">
        <f>U231*H231</f>
        <v>2.7314280000000002</v>
      </c>
      <c r="W231" s="95">
        <v>0</v>
      </c>
      <c r="X231" s="96">
        <f>W231*H231</f>
        <v>0</v>
      </c>
      <c r="AR231" s="97" t="s">
        <v>100</v>
      </c>
      <c r="AT231" s="97" t="s">
        <v>98</v>
      </c>
      <c r="AU231" s="97" t="s">
        <v>44</v>
      </c>
      <c r="AY231" s="10" t="s">
        <v>96</v>
      </c>
      <c r="BE231" s="98">
        <f>IF(O231="základná",K231,0)</f>
        <v>0</v>
      </c>
      <c r="BF231" s="98">
        <f>IF(O231="znížená",K231,0)</f>
        <v>0</v>
      </c>
      <c r="BG231" s="98">
        <f>IF(O231="zákl. prenesená",K231,0)</f>
        <v>0</v>
      </c>
      <c r="BH231" s="98">
        <f>IF(O231="zníž. prenesená",K231,0)</f>
        <v>0</v>
      </c>
      <c r="BI231" s="98">
        <f>IF(O231="nulová",K231,0)</f>
        <v>0</v>
      </c>
      <c r="BJ231" s="10" t="s">
        <v>44</v>
      </c>
      <c r="BK231" s="99">
        <f>ROUND(P231*H231,3)</f>
        <v>0</v>
      </c>
      <c r="BL231" s="10" t="s">
        <v>100</v>
      </c>
      <c r="BM231" s="97" t="s">
        <v>661</v>
      </c>
    </row>
    <row r="232" spans="2:65" s="7" customFormat="1" ht="20.399999999999999">
      <c r="B232" s="100"/>
      <c r="D232" s="101" t="s">
        <v>101</v>
      </c>
      <c r="E232" s="102" t="s">
        <v>0</v>
      </c>
      <c r="F232" s="103" t="s">
        <v>662</v>
      </c>
      <c r="H232" s="104">
        <v>115.616</v>
      </c>
      <c r="K232" s="91"/>
      <c r="M232" s="100"/>
      <c r="N232" s="105"/>
      <c r="X232" s="106"/>
      <c r="AT232" s="102" t="s">
        <v>101</v>
      </c>
      <c r="AU232" s="102" t="s">
        <v>44</v>
      </c>
      <c r="AV232" s="7" t="s">
        <v>44</v>
      </c>
      <c r="AW232" s="7" t="s">
        <v>2</v>
      </c>
      <c r="AX232" s="7" t="s">
        <v>43</v>
      </c>
      <c r="AY232" s="102" t="s">
        <v>96</v>
      </c>
    </row>
    <row r="233" spans="2:65" s="1" customFormat="1" ht="24.15" customHeight="1">
      <c r="B233" s="18"/>
      <c r="C233" s="87" t="s">
        <v>166</v>
      </c>
      <c r="D233" s="87" t="s">
        <v>98</v>
      </c>
      <c r="E233" s="88" t="s">
        <v>663</v>
      </c>
      <c r="F233" s="89" t="s">
        <v>664</v>
      </c>
      <c r="G233" s="90" t="s">
        <v>127</v>
      </c>
      <c r="H233" s="91">
        <v>91.891999999999996</v>
      </c>
      <c r="I233" s="91"/>
      <c r="J233" s="91"/>
      <c r="K233" s="91"/>
      <c r="L233" s="89"/>
      <c r="M233" s="18"/>
      <c r="N233" s="92" t="s">
        <v>0</v>
      </c>
      <c r="O233" s="93" t="s">
        <v>25</v>
      </c>
      <c r="P233" s="94">
        <f>I233+J233</f>
        <v>0</v>
      </c>
      <c r="Q233" s="94">
        <f>ROUND(I233*H233,3)</f>
        <v>0</v>
      </c>
      <c r="R233" s="94">
        <f>ROUND(J233*H233,3)</f>
        <v>0</v>
      </c>
      <c r="S233" s="95">
        <v>5.2049999999999999E-2</v>
      </c>
      <c r="T233" s="95">
        <f>S233*H233</f>
        <v>4.7829785999999999</v>
      </c>
      <c r="U233" s="95">
        <v>2.2499999999999999E-4</v>
      </c>
      <c r="V233" s="95">
        <f>U233*H233</f>
        <v>2.0675699999999998E-2</v>
      </c>
      <c r="W233" s="95">
        <v>0</v>
      </c>
      <c r="X233" s="96">
        <f>W233*H233</f>
        <v>0</v>
      </c>
      <c r="AR233" s="97" t="s">
        <v>100</v>
      </c>
      <c r="AT233" s="97" t="s">
        <v>98</v>
      </c>
      <c r="AU233" s="97" t="s">
        <v>44</v>
      </c>
      <c r="AY233" s="10" t="s">
        <v>96</v>
      </c>
      <c r="BE233" s="98">
        <f>IF(O233="základná",K233,0)</f>
        <v>0</v>
      </c>
      <c r="BF233" s="98">
        <f>IF(O233="znížená",K233,0)</f>
        <v>0</v>
      </c>
      <c r="BG233" s="98">
        <f>IF(O233="zákl. prenesená",K233,0)</f>
        <v>0</v>
      </c>
      <c r="BH233" s="98">
        <f>IF(O233="zníž. prenesená",K233,0)</f>
        <v>0</v>
      </c>
      <c r="BI233" s="98">
        <f>IF(O233="nulová",K233,0)</f>
        <v>0</v>
      </c>
      <c r="BJ233" s="10" t="s">
        <v>44</v>
      </c>
      <c r="BK233" s="99">
        <f>ROUND(P233*H233,3)</f>
        <v>0</v>
      </c>
      <c r="BL233" s="10" t="s">
        <v>100</v>
      </c>
      <c r="BM233" s="97" t="s">
        <v>665</v>
      </c>
    </row>
    <row r="234" spans="2:65" s="7" customFormat="1" ht="11.4">
      <c r="B234" s="100"/>
      <c r="D234" s="101" t="s">
        <v>101</v>
      </c>
      <c r="E234" s="102" t="s">
        <v>0</v>
      </c>
      <c r="F234" s="103" t="s">
        <v>658</v>
      </c>
      <c r="H234" s="104">
        <v>47.603999999999999</v>
      </c>
      <c r="K234" s="91"/>
      <c r="M234" s="100"/>
      <c r="N234" s="105"/>
      <c r="X234" s="106"/>
      <c r="AT234" s="102" t="s">
        <v>101</v>
      </c>
      <c r="AU234" s="102" t="s">
        <v>44</v>
      </c>
      <c r="AV234" s="7" t="s">
        <v>44</v>
      </c>
      <c r="AW234" s="7" t="s">
        <v>2</v>
      </c>
      <c r="AX234" s="7" t="s">
        <v>42</v>
      </c>
      <c r="AY234" s="102" t="s">
        <v>96</v>
      </c>
    </row>
    <row r="235" spans="2:65" s="7" customFormat="1" ht="20.399999999999999">
      <c r="B235" s="100"/>
      <c r="D235" s="101" t="s">
        <v>101</v>
      </c>
      <c r="E235" s="102" t="s">
        <v>0</v>
      </c>
      <c r="F235" s="103" t="s">
        <v>659</v>
      </c>
      <c r="H235" s="104">
        <v>29.658000000000001</v>
      </c>
      <c r="K235" s="91"/>
      <c r="M235" s="100"/>
      <c r="N235" s="105"/>
      <c r="X235" s="106"/>
      <c r="AT235" s="102" t="s">
        <v>101</v>
      </c>
      <c r="AU235" s="102" t="s">
        <v>44</v>
      </c>
      <c r="AV235" s="7" t="s">
        <v>44</v>
      </c>
      <c r="AW235" s="7" t="s">
        <v>2</v>
      </c>
      <c r="AX235" s="7" t="s">
        <v>42</v>
      </c>
      <c r="AY235" s="102" t="s">
        <v>96</v>
      </c>
    </row>
    <row r="236" spans="2:65" s="7" customFormat="1" ht="11.4">
      <c r="B236" s="100"/>
      <c r="D236" s="101" t="s">
        <v>101</v>
      </c>
      <c r="E236" s="102" t="s">
        <v>0</v>
      </c>
      <c r="F236" s="103" t="s">
        <v>660</v>
      </c>
      <c r="H236" s="104">
        <v>14.63</v>
      </c>
      <c r="K236" s="91"/>
      <c r="M236" s="100"/>
      <c r="N236" s="105"/>
      <c r="X236" s="106"/>
      <c r="AT236" s="102" t="s">
        <v>101</v>
      </c>
      <c r="AU236" s="102" t="s">
        <v>44</v>
      </c>
      <c r="AV236" s="7" t="s">
        <v>44</v>
      </c>
      <c r="AW236" s="7" t="s">
        <v>2</v>
      </c>
      <c r="AX236" s="7" t="s">
        <v>42</v>
      </c>
      <c r="AY236" s="102" t="s">
        <v>96</v>
      </c>
    </row>
    <row r="237" spans="2:65" s="8" customFormat="1" ht="11.4">
      <c r="B237" s="107"/>
      <c r="D237" s="101" t="s">
        <v>101</v>
      </c>
      <c r="E237" s="108" t="s">
        <v>0</v>
      </c>
      <c r="F237" s="109" t="s">
        <v>102</v>
      </c>
      <c r="H237" s="110">
        <v>91.891999999999996</v>
      </c>
      <c r="K237" s="91"/>
      <c r="M237" s="107"/>
      <c r="N237" s="111"/>
      <c r="X237" s="112"/>
      <c r="AT237" s="108" t="s">
        <v>101</v>
      </c>
      <c r="AU237" s="108" t="s">
        <v>44</v>
      </c>
      <c r="AV237" s="8" t="s">
        <v>100</v>
      </c>
      <c r="AW237" s="8" t="s">
        <v>2</v>
      </c>
      <c r="AX237" s="8" t="s">
        <v>43</v>
      </c>
      <c r="AY237" s="108" t="s">
        <v>96</v>
      </c>
    </row>
    <row r="238" spans="2:65" s="1" customFormat="1" ht="24.15" customHeight="1">
      <c r="B238" s="18"/>
      <c r="C238" s="87" t="s">
        <v>169</v>
      </c>
      <c r="D238" s="87" t="s">
        <v>98</v>
      </c>
      <c r="E238" s="88" t="s">
        <v>666</v>
      </c>
      <c r="F238" s="89" t="s">
        <v>667</v>
      </c>
      <c r="G238" s="90" t="s">
        <v>127</v>
      </c>
      <c r="H238" s="91">
        <v>367.33199999999999</v>
      </c>
      <c r="I238" s="91"/>
      <c r="J238" s="91"/>
      <c r="K238" s="91"/>
      <c r="L238" s="89"/>
      <c r="M238" s="18"/>
      <c r="N238" s="92" t="s">
        <v>0</v>
      </c>
      <c r="O238" s="93" t="s">
        <v>25</v>
      </c>
      <c r="P238" s="94">
        <f>I238+J238</f>
        <v>0</v>
      </c>
      <c r="Q238" s="94">
        <f>ROUND(I238*H238,3)</f>
        <v>0</v>
      </c>
      <c r="R238" s="94">
        <f>ROUND(J238*H238,3)</f>
        <v>0</v>
      </c>
      <c r="S238" s="95">
        <v>0.31796999999999997</v>
      </c>
      <c r="T238" s="95">
        <f>S238*H238</f>
        <v>116.80055603999999</v>
      </c>
      <c r="U238" s="95">
        <v>4.725E-3</v>
      </c>
      <c r="V238" s="95">
        <f>U238*H238</f>
        <v>1.7356437</v>
      </c>
      <c r="W238" s="95">
        <v>0</v>
      </c>
      <c r="X238" s="96">
        <f>W238*H238</f>
        <v>0</v>
      </c>
      <c r="AR238" s="97" t="s">
        <v>100</v>
      </c>
      <c r="AT238" s="97" t="s">
        <v>98</v>
      </c>
      <c r="AU238" s="97" t="s">
        <v>44</v>
      </c>
      <c r="AY238" s="10" t="s">
        <v>96</v>
      </c>
      <c r="BE238" s="98">
        <f>IF(O238="základná",K238,0)</f>
        <v>0</v>
      </c>
      <c r="BF238" s="98">
        <f>IF(O238="znížená",K238,0)</f>
        <v>0</v>
      </c>
      <c r="BG238" s="98">
        <f>IF(O238="zákl. prenesená",K238,0)</f>
        <v>0</v>
      </c>
      <c r="BH238" s="98">
        <f>IF(O238="zníž. prenesená",K238,0)</f>
        <v>0</v>
      </c>
      <c r="BI238" s="98">
        <f>IF(O238="nulová",K238,0)</f>
        <v>0</v>
      </c>
      <c r="BJ238" s="10" t="s">
        <v>44</v>
      </c>
      <c r="BK238" s="99">
        <f>ROUND(P238*H238,3)</f>
        <v>0</v>
      </c>
      <c r="BL238" s="10" t="s">
        <v>100</v>
      </c>
      <c r="BM238" s="97" t="s">
        <v>668</v>
      </c>
    </row>
    <row r="239" spans="2:65" s="7" customFormat="1" ht="11.4">
      <c r="B239" s="100"/>
      <c r="D239" s="101" t="s">
        <v>101</v>
      </c>
      <c r="E239" s="102" t="s">
        <v>0</v>
      </c>
      <c r="F239" s="103" t="s">
        <v>669</v>
      </c>
      <c r="H239" s="104">
        <v>367.33199999999999</v>
      </c>
      <c r="K239" s="91"/>
      <c r="M239" s="100"/>
      <c r="N239" s="105"/>
      <c r="X239" s="106"/>
      <c r="AT239" s="102" t="s">
        <v>101</v>
      </c>
      <c r="AU239" s="102" t="s">
        <v>44</v>
      </c>
      <c r="AV239" s="7" t="s">
        <v>44</v>
      </c>
      <c r="AW239" s="7" t="s">
        <v>2</v>
      </c>
      <c r="AX239" s="7" t="s">
        <v>43</v>
      </c>
      <c r="AY239" s="102" t="s">
        <v>96</v>
      </c>
    </row>
    <row r="240" spans="2:65" s="1" customFormat="1" ht="24.15" customHeight="1">
      <c r="B240" s="18"/>
      <c r="C240" s="87" t="s">
        <v>173</v>
      </c>
      <c r="D240" s="87" t="s">
        <v>98</v>
      </c>
      <c r="E240" s="88" t="s">
        <v>670</v>
      </c>
      <c r="F240" s="89" t="s">
        <v>671</v>
      </c>
      <c r="G240" s="90" t="s">
        <v>127</v>
      </c>
      <c r="H240" s="91">
        <v>91.891999999999996</v>
      </c>
      <c r="I240" s="91"/>
      <c r="J240" s="91"/>
      <c r="K240" s="91"/>
      <c r="L240" s="89"/>
      <c r="M240" s="18"/>
      <c r="N240" s="92" t="s">
        <v>0</v>
      </c>
      <c r="O240" s="93" t="s">
        <v>25</v>
      </c>
      <c r="P240" s="94">
        <f>I240+J240</f>
        <v>0</v>
      </c>
      <c r="Q240" s="94">
        <f>ROUND(I240*H240,3)</f>
        <v>0</v>
      </c>
      <c r="R240" s="94">
        <f>ROUND(J240*H240,3)</f>
        <v>0</v>
      </c>
      <c r="S240" s="95">
        <v>0.27332000000000001</v>
      </c>
      <c r="T240" s="95">
        <f>S240*H240</f>
        <v>25.115921440000001</v>
      </c>
      <c r="U240" s="95">
        <v>1.575E-3</v>
      </c>
      <c r="V240" s="95">
        <f>U240*H240</f>
        <v>0.14472989999999999</v>
      </c>
      <c r="W240" s="95">
        <v>0</v>
      </c>
      <c r="X240" s="96">
        <f>W240*H240</f>
        <v>0</v>
      </c>
      <c r="AR240" s="97" t="s">
        <v>100</v>
      </c>
      <c r="AT240" s="97" t="s">
        <v>98</v>
      </c>
      <c r="AU240" s="97" t="s">
        <v>44</v>
      </c>
      <c r="AY240" s="10" t="s">
        <v>96</v>
      </c>
      <c r="BE240" s="98">
        <f>IF(O240="základná",K240,0)</f>
        <v>0</v>
      </c>
      <c r="BF240" s="98">
        <f>IF(O240="znížená",K240,0)</f>
        <v>0</v>
      </c>
      <c r="BG240" s="98">
        <f>IF(O240="zákl. prenesená",K240,0)</f>
        <v>0</v>
      </c>
      <c r="BH240" s="98">
        <f>IF(O240="zníž. prenesená",K240,0)</f>
        <v>0</v>
      </c>
      <c r="BI240" s="98">
        <f>IF(O240="nulová",K240,0)</f>
        <v>0</v>
      </c>
      <c r="BJ240" s="10" t="s">
        <v>44</v>
      </c>
      <c r="BK240" s="99">
        <f>ROUND(P240*H240,3)</f>
        <v>0</v>
      </c>
      <c r="BL240" s="10" t="s">
        <v>100</v>
      </c>
      <c r="BM240" s="97" t="s">
        <v>672</v>
      </c>
    </row>
    <row r="241" spans="2:65" s="7" customFormat="1" ht="11.4">
      <c r="B241" s="100"/>
      <c r="D241" s="101" t="s">
        <v>101</v>
      </c>
      <c r="E241" s="102" t="s">
        <v>0</v>
      </c>
      <c r="F241" s="103" t="s">
        <v>658</v>
      </c>
      <c r="H241" s="104">
        <v>47.603999999999999</v>
      </c>
      <c r="K241" s="91"/>
      <c r="M241" s="100"/>
      <c r="N241" s="105"/>
      <c r="X241" s="106"/>
      <c r="AT241" s="102" t="s">
        <v>101</v>
      </c>
      <c r="AU241" s="102" t="s">
        <v>44</v>
      </c>
      <c r="AV241" s="7" t="s">
        <v>44</v>
      </c>
      <c r="AW241" s="7" t="s">
        <v>2</v>
      </c>
      <c r="AX241" s="7" t="s">
        <v>42</v>
      </c>
      <c r="AY241" s="102" t="s">
        <v>96</v>
      </c>
    </row>
    <row r="242" spans="2:65" s="7" customFormat="1" ht="20.399999999999999">
      <c r="B242" s="100"/>
      <c r="D242" s="101" t="s">
        <v>101</v>
      </c>
      <c r="E242" s="102" t="s">
        <v>0</v>
      </c>
      <c r="F242" s="103" t="s">
        <v>659</v>
      </c>
      <c r="H242" s="104">
        <v>29.658000000000001</v>
      </c>
      <c r="K242" s="91"/>
      <c r="M242" s="100"/>
      <c r="N242" s="105"/>
      <c r="X242" s="106"/>
      <c r="AT242" s="102" t="s">
        <v>101</v>
      </c>
      <c r="AU242" s="102" t="s">
        <v>44</v>
      </c>
      <c r="AV242" s="7" t="s">
        <v>44</v>
      </c>
      <c r="AW242" s="7" t="s">
        <v>2</v>
      </c>
      <c r="AX242" s="7" t="s">
        <v>42</v>
      </c>
      <c r="AY242" s="102" t="s">
        <v>96</v>
      </c>
    </row>
    <row r="243" spans="2:65" s="7" customFormat="1" ht="11.4">
      <c r="B243" s="100"/>
      <c r="D243" s="101" t="s">
        <v>101</v>
      </c>
      <c r="E243" s="102" t="s">
        <v>0</v>
      </c>
      <c r="F243" s="103" t="s">
        <v>660</v>
      </c>
      <c r="H243" s="104">
        <v>14.63</v>
      </c>
      <c r="K243" s="91"/>
      <c r="M243" s="100"/>
      <c r="N243" s="105"/>
      <c r="X243" s="106"/>
      <c r="AT243" s="102" t="s">
        <v>101</v>
      </c>
      <c r="AU243" s="102" t="s">
        <v>44</v>
      </c>
      <c r="AV243" s="7" t="s">
        <v>44</v>
      </c>
      <c r="AW243" s="7" t="s">
        <v>2</v>
      </c>
      <c r="AX243" s="7" t="s">
        <v>42</v>
      </c>
      <c r="AY243" s="102" t="s">
        <v>96</v>
      </c>
    </row>
    <row r="244" spans="2:65" s="8" customFormat="1" ht="11.4">
      <c r="B244" s="107"/>
      <c r="D244" s="101" t="s">
        <v>101</v>
      </c>
      <c r="E244" s="108" t="s">
        <v>0</v>
      </c>
      <c r="F244" s="109" t="s">
        <v>102</v>
      </c>
      <c r="H244" s="110">
        <v>91.891999999999996</v>
      </c>
      <c r="K244" s="91"/>
      <c r="M244" s="107"/>
      <c r="N244" s="111"/>
      <c r="X244" s="112"/>
      <c r="AT244" s="108" t="s">
        <v>101</v>
      </c>
      <c r="AU244" s="108" t="s">
        <v>44</v>
      </c>
      <c r="AV244" s="8" t="s">
        <v>100</v>
      </c>
      <c r="AW244" s="8" t="s">
        <v>2</v>
      </c>
      <c r="AX244" s="8" t="s">
        <v>43</v>
      </c>
      <c r="AY244" s="108" t="s">
        <v>96</v>
      </c>
    </row>
    <row r="245" spans="2:65" s="1" customFormat="1" ht="33" customHeight="1">
      <c r="B245" s="18"/>
      <c r="C245" s="87" t="s">
        <v>176</v>
      </c>
      <c r="D245" s="87" t="s">
        <v>98</v>
      </c>
      <c r="E245" s="88" t="s">
        <v>673</v>
      </c>
      <c r="F245" s="89" t="s">
        <v>674</v>
      </c>
      <c r="G245" s="90" t="s">
        <v>127</v>
      </c>
      <c r="H245" s="91">
        <v>26.602</v>
      </c>
      <c r="I245" s="91"/>
      <c r="J245" s="91"/>
      <c r="K245" s="91"/>
      <c r="L245" s="89"/>
      <c r="M245" s="18"/>
      <c r="N245" s="92" t="s">
        <v>0</v>
      </c>
      <c r="O245" s="93" t="s">
        <v>25</v>
      </c>
      <c r="P245" s="94">
        <f>I245+J245</f>
        <v>0</v>
      </c>
      <c r="Q245" s="94">
        <f>ROUND(I245*H245,3)</f>
        <v>0</v>
      </c>
      <c r="R245" s="94">
        <f>ROUND(J245*H245,3)</f>
        <v>0</v>
      </c>
      <c r="S245" s="95">
        <v>0.45771000000000001</v>
      </c>
      <c r="T245" s="95">
        <f>S245*H245</f>
        <v>12.17600142</v>
      </c>
      <c r="U245" s="95">
        <v>3.4450000000000001E-3</v>
      </c>
      <c r="V245" s="95">
        <f>U245*H245</f>
        <v>9.1643890000000006E-2</v>
      </c>
      <c r="W245" s="95">
        <v>0</v>
      </c>
      <c r="X245" s="96">
        <f>W245*H245</f>
        <v>0</v>
      </c>
      <c r="AR245" s="97" t="s">
        <v>100</v>
      </c>
      <c r="AT245" s="97" t="s">
        <v>98</v>
      </c>
      <c r="AU245" s="97" t="s">
        <v>44</v>
      </c>
      <c r="AY245" s="10" t="s">
        <v>96</v>
      </c>
      <c r="BE245" s="98">
        <f>IF(O245="základná",K245,0)</f>
        <v>0</v>
      </c>
      <c r="BF245" s="98">
        <f>IF(O245="znížená",K245,0)</f>
        <v>0</v>
      </c>
      <c r="BG245" s="98">
        <f>IF(O245="zákl. prenesená",K245,0)</f>
        <v>0</v>
      </c>
      <c r="BH245" s="98">
        <f>IF(O245="zníž. prenesená",K245,0)</f>
        <v>0</v>
      </c>
      <c r="BI245" s="98">
        <f>IF(O245="nulová",K245,0)</f>
        <v>0</v>
      </c>
      <c r="BJ245" s="10" t="s">
        <v>44</v>
      </c>
      <c r="BK245" s="99">
        <f>ROUND(P245*H245,3)</f>
        <v>0</v>
      </c>
      <c r="BL245" s="10" t="s">
        <v>100</v>
      </c>
      <c r="BM245" s="97" t="s">
        <v>675</v>
      </c>
    </row>
    <row r="246" spans="2:65" s="7" customFormat="1" ht="11.4">
      <c r="B246" s="100"/>
      <c r="D246" s="101" t="s">
        <v>101</v>
      </c>
      <c r="E246" s="102" t="s">
        <v>0</v>
      </c>
      <c r="F246" s="103" t="s">
        <v>676</v>
      </c>
      <c r="H246" s="104">
        <v>20.25</v>
      </c>
      <c r="K246" s="91"/>
      <c r="M246" s="100"/>
      <c r="N246" s="105"/>
      <c r="X246" s="106"/>
      <c r="AT246" s="102" t="s">
        <v>101</v>
      </c>
      <c r="AU246" s="102" t="s">
        <v>44</v>
      </c>
      <c r="AV246" s="7" t="s">
        <v>44</v>
      </c>
      <c r="AW246" s="7" t="s">
        <v>2</v>
      </c>
      <c r="AX246" s="7" t="s">
        <v>42</v>
      </c>
      <c r="AY246" s="102" t="s">
        <v>96</v>
      </c>
    </row>
    <row r="247" spans="2:65" s="7" customFormat="1" ht="11.4">
      <c r="B247" s="100"/>
      <c r="D247" s="101" t="s">
        <v>101</v>
      </c>
      <c r="E247" s="102" t="s">
        <v>0</v>
      </c>
      <c r="F247" s="103" t="s">
        <v>677</v>
      </c>
      <c r="H247" s="104">
        <v>6.3520000000000003</v>
      </c>
      <c r="K247" s="91"/>
      <c r="M247" s="100"/>
      <c r="N247" s="105"/>
      <c r="X247" s="106"/>
      <c r="AT247" s="102" t="s">
        <v>101</v>
      </c>
      <c r="AU247" s="102" t="s">
        <v>44</v>
      </c>
      <c r="AV247" s="7" t="s">
        <v>44</v>
      </c>
      <c r="AW247" s="7" t="s">
        <v>2</v>
      </c>
      <c r="AX247" s="7" t="s">
        <v>42</v>
      </c>
      <c r="AY247" s="102" t="s">
        <v>96</v>
      </c>
    </row>
    <row r="248" spans="2:65" s="8" customFormat="1" ht="11.4">
      <c r="B248" s="107"/>
      <c r="D248" s="101" t="s">
        <v>101</v>
      </c>
      <c r="E248" s="108" t="s">
        <v>0</v>
      </c>
      <c r="F248" s="109" t="s">
        <v>102</v>
      </c>
      <c r="H248" s="110">
        <v>26.602</v>
      </c>
      <c r="K248" s="91"/>
      <c r="M248" s="107"/>
      <c r="N248" s="111"/>
      <c r="X248" s="112"/>
      <c r="AT248" s="108" t="s">
        <v>101</v>
      </c>
      <c r="AU248" s="108" t="s">
        <v>44</v>
      </c>
      <c r="AV248" s="8" t="s">
        <v>100</v>
      </c>
      <c r="AW248" s="8" t="s">
        <v>2</v>
      </c>
      <c r="AX248" s="8" t="s">
        <v>43</v>
      </c>
      <c r="AY248" s="108" t="s">
        <v>96</v>
      </c>
    </row>
    <row r="249" spans="2:65" s="1" customFormat="1" ht="24.15" customHeight="1">
      <c r="B249" s="18"/>
      <c r="C249" s="87" t="s">
        <v>179</v>
      </c>
      <c r="D249" s="87" t="s">
        <v>98</v>
      </c>
      <c r="E249" s="88" t="s">
        <v>197</v>
      </c>
      <c r="F249" s="89" t="s">
        <v>198</v>
      </c>
      <c r="G249" s="90" t="s">
        <v>127</v>
      </c>
      <c r="H249" s="91">
        <v>330.392</v>
      </c>
      <c r="I249" s="91"/>
      <c r="J249" s="91"/>
      <c r="K249" s="91"/>
      <c r="L249" s="89"/>
      <c r="M249" s="18"/>
      <c r="N249" s="92" t="s">
        <v>0</v>
      </c>
      <c r="O249" s="93" t="s">
        <v>25</v>
      </c>
      <c r="P249" s="94">
        <f>I249+J249</f>
        <v>0</v>
      </c>
      <c r="Q249" s="94">
        <f>ROUND(I249*H249,3)</f>
        <v>0</v>
      </c>
      <c r="R249" s="94">
        <f>ROUND(J249*H249,3)</f>
        <v>0</v>
      </c>
      <c r="S249" s="95">
        <v>9.2050000000000007E-2</v>
      </c>
      <c r="T249" s="95">
        <f>S249*H249</f>
        <v>30.412583600000001</v>
      </c>
      <c r="U249" s="95">
        <v>2.2499999999999999E-4</v>
      </c>
      <c r="V249" s="95">
        <f>U249*H249</f>
        <v>7.4338199999999993E-2</v>
      </c>
      <c r="W249" s="95">
        <v>0</v>
      </c>
      <c r="X249" s="96">
        <f>W249*H249</f>
        <v>0</v>
      </c>
      <c r="AR249" s="97" t="s">
        <v>100</v>
      </c>
      <c r="AT249" s="97" t="s">
        <v>98</v>
      </c>
      <c r="AU249" s="97" t="s">
        <v>44</v>
      </c>
      <c r="AY249" s="10" t="s">
        <v>96</v>
      </c>
      <c r="BE249" s="98">
        <f>IF(O249="základná",K249,0)</f>
        <v>0</v>
      </c>
      <c r="BF249" s="98">
        <f>IF(O249="znížená",K249,0)</f>
        <v>0</v>
      </c>
      <c r="BG249" s="98">
        <f>IF(O249="zákl. prenesená",K249,0)</f>
        <v>0</v>
      </c>
      <c r="BH249" s="98">
        <f>IF(O249="zníž. prenesená",K249,0)</f>
        <v>0</v>
      </c>
      <c r="BI249" s="98">
        <f>IF(O249="nulová",K249,0)</f>
        <v>0</v>
      </c>
      <c r="BJ249" s="10" t="s">
        <v>44</v>
      </c>
      <c r="BK249" s="99">
        <f>ROUND(P249*H249,3)</f>
        <v>0</v>
      </c>
      <c r="BL249" s="10" t="s">
        <v>100</v>
      </c>
      <c r="BM249" s="97" t="s">
        <v>678</v>
      </c>
    </row>
    <row r="250" spans="2:65" s="7" customFormat="1" ht="11.4">
      <c r="B250" s="100"/>
      <c r="D250" s="101" t="s">
        <v>101</v>
      </c>
      <c r="E250" s="102" t="s">
        <v>0</v>
      </c>
      <c r="F250" s="103" t="s">
        <v>679</v>
      </c>
      <c r="H250" s="104">
        <v>330.392</v>
      </c>
      <c r="K250" s="91"/>
      <c r="M250" s="100"/>
      <c r="N250" s="105"/>
      <c r="X250" s="106"/>
      <c r="AT250" s="102" t="s">
        <v>101</v>
      </c>
      <c r="AU250" s="102" t="s">
        <v>44</v>
      </c>
      <c r="AV250" s="7" t="s">
        <v>44</v>
      </c>
      <c r="AW250" s="7" t="s">
        <v>2</v>
      </c>
      <c r="AX250" s="7" t="s">
        <v>43</v>
      </c>
      <c r="AY250" s="102" t="s">
        <v>96</v>
      </c>
    </row>
    <row r="251" spans="2:65" s="1" customFormat="1" ht="24.15" customHeight="1">
      <c r="B251" s="18"/>
      <c r="C251" s="87" t="s">
        <v>182</v>
      </c>
      <c r="D251" s="87" t="s">
        <v>98</v>
      </c>
      <c r="E251" s="88" t="s">
        <v>200</v>
      </c>
      <c r="F251" s="89" t="s">
        <v>201</v>
      </c>
      <c r="G251" s="90" t="s">
        <v>127</v>
      </c>
      <c r="H251" s="91">
        <v>323.18099999999998</v>
      </c>
      <c r="I251" s="91"/>
      <c r="J251" s="91"/>
      <c r="K251" s="91"/>
      <c r="L251" s="89"/>
      <c r="M251" s="18"/>
      <c r="N251" s="92" t="s">
        <v>0</v>
      </c>
      <c r="O251" s="93" t="s">
        <v>25</v>
      </c>
      <c r="P251" s="94">
        <f>I251+J251</f>
        <v>0</v>
      </c>
      <c r="Q251" s="94">
        <f>ROUND(I251*H251,3)</f>
        <v>0</v>
      </c>
      <c r="R251" s="94">
        <f>ROUND(J251*H251,3)</f>
        <v>0</v>
      </c>
      <c r="S251" s="95">
        <v>0.35868</v>
      </c>
      <c r="T251" s="95">
        <f>S251*H251</f>
        <v>115.91856107999999</v>
      </c>
      <c r="U251" s="95">
        <v>3.3E-3</v>
      </c>
      <c r="V251" s="95">
        <f>U251*H251</f>
        <v>1.0664973</v>
      </c>
      <c r="W251" s="95">
        <v>0</v>
      </c>
      <c r="X251" s="96">
        <f>W251*H251</f>
        <v>0</v>
      </c>
      <c r="AR251" s="97" t="s">
        <v>100</v>
      </c>
      <c r="AT251" s="97" t="s">
        <v>98</v>
      </c>
      <c r="AU251" s="97" t="s">
        <v>44</v>
      </c>
      <c r="AY251" s="10" t="s">
        <v>96</v>
      </c>
      <c r="BE251" s="98">
        <f>IF(O251="základná",K251,0)</f>
        <v>0</v>
      </c>
      <c r="BF251" s="98">
        <f>IF(O251="znížená",K251,0)</f>
        <v>0</v>
      </c>
      <c r="BG251" s="98">
        <f>IF(O251="zákl. prenesená",K251,0)</f>
        <v>0</v>
      </c>
      <c r="BH251" s="98">
        <f>IF(O251="zníž. prenesená",K251,0)</f>
        <v>0</v>
      </c>
      <c r="BI251" s="98">
        <f>IF(O251="nulová",K251,0)</f>
        <v>0</v>
      </c>
      <c r="BJ251" s="10" t="s">
        <v>44</v>
      </c>
      <c r="BK251" s="99">
        <f>ROUND(P251*H251,3)</f>
        <v>0</v>
      </c>
      <c r="BL251" s="10" t="s">
        <v>100</v>
      </c>
      <c r="BM251" s="97" t="s">
        <v>680</v>
      </c>
    </row>
    <row r="252" spans="2:65" s="7" customFormat="1" ht="11.4">
      <c r="B252" s="100"/>
      <c r="D252" s="101" t="s">
        <v>101</v>
      </c>
      <c r="E252" s="102" t="s">
        <v>0</v>
      </c>
      <c r="F252" s="103" t="s">
        <v>681</v>
      </c>
      <c r="H252" s="104">
        <v>323.18099999999998</v>
      </c>
      <c r="K252" s="91"/>
      <c r="M252" s="100"/>
      <c r="N252" s="105"/>
      <c r="X252" s="106"/>
      <c r="AT252" s="102" t="s">
        <v>101</v>
      </c>
      <c r="AU252" s="102" t="s">
        <v>44</v>
      </c>
      <c r="AV252" s="7" t="s">
        <v>44</v>
      </c>
      <c r="AW252" s="7" t="s">
        <v>2</v>
      </c>
      <c r="AX252" s="7" t="s">
        <v>42</v>
      </c>
      <c r="AY252" s="102" t="s">
        <v>96</v>
      </c>
    </row>
    <row r="253" spans="2:65" s="8" customFormat="1" ht="11.4">
      <c r="B253" s="107"/>
      <c r="D253" s="101" t="s">
        <v>101</v>
      </c>
      <c r="E253" s="108" t="s">
        <v>0</v>
      </c>
      <c r="F253" s="109" t="s">
        <v>102</v>
      </c>
      <c r="H253" s="110">
        <v>323.18099999999998</v>
      </c>
      <c r="K253" s="91"/>
      <c r="M253" s="107"/>
      <c r="N253" s="111"/>
      <c r="X253" s="112"/>
      <c r="AT253" s="108" t="s">
        <v>101</v>
      </c>
      <c r="AU253" s="108" t="s">
        <v>44</v>
      </c>
      <c r="AV253" s="8" t="s">
        <v>100</v>
      </c>
      <c r="AW253" s="8" t="s">
        <v>2</v>
      </c>
      <c r="AX253" s="8" t="s">
        <v>43</v>
      </c>
      <c r="AY253" s="108" t="s">
        <v>96</v>
      </c>
    </row>
    <row r="254" spans="2:65" s="1" customFormat="1" ht="24.15" customHeight="1">
      <c r="B254" s="18"/>
      <c r="C254" s="87" t="s">
        <v>185</v>
      </c>
      <c r="D254" s="87" t="s">
        <v>98</v>
      </c>
      <c r="E254" s="88" t="s">
        <v>194</v>
      </c>
      <c r="F254" s="89" t="s">
        <v>195</v>
      </c>
      <c r="G254" s="90" t="s">
        <v>127</v>
      </c>
      <c r="H254" s="91">
        <v>33.813000000000002</v>
      </c>
      <c r="I254" s="91"/>
      <c r="J254" s="91"/>
      <c r="K254" s="91"/>
      <c r="L254" s="89"/>
      <c r="M254" s="18"/>
      <c r="N254" s="92" t="s">
        <v>0</v>
      </c>
      <c r="O254" s="93" t="s">
        <v>25</v>
      </c>
      <c r="P254" s="94">
        <f>I254+J254</f>
        <v>0</v>
      </c>
      <c r="Q254" s="94">
        <f>ROUND(I254*H254,3)</f>
        <v>0</v>
      </c>
      <c r="R254" s="94">
        <f>ROUND(J254*H254,3)</f>
        <v>0</v>
      </c>
      <c r="S254" s="95">
        <v>0.41726999999999997</v>
      </c>
      <c r="T254" s="95">
        <f>S254*H254</f>
        <v>14.109150510000001</v>
      </c>
      <c r="U254" s="95">
        <v>6.1799999999999997E-3</v>
      </c>
      <c r="V254" s="95">
        <f>U254*H254</f>
        <v>0.20896434</v>
      </c>
      <c r="W254" s="95">
        <v>0</v>
      </c>
      <c r="X254" s="96">
        <f>W254*H254</f>
        <v>0</v>
      </c>
      <c r="AR254" s="97" t="s">
        <v>100</v>
      </c>
      <c r="AT254" s="97" t="s">
        <v>98</v>
      </c>
      <c r="AU254" s="97" t="s">
        <v>44</v>
      </c>
      <c r="AY254" s="10" t="s">
        <v>96</v>
      </c>
      <c r="BE254" s="98">
        <f>IF(O254="základná",K254,0)</f>
        <v>0</v>
      </c>
      <c r="BF254" s="98">
        <f>IF(O254="znížená",K254,0)</f>
        <v>0</v>
      </c>
      <c r="BG254" s="98">
        <f>IF(O254="zákl. prenesená",K254,0)</f>
        <v>0</v>
      </c>
      <c r="BH254" s="98">
        <f>IF(O254="zníž. prenesená",K254,0)</f>
        <v>0</v>
      </c>
      <c r="BI254" s="98">
        <f>IF(O254="nulová",K254,0)</f>
        <v>0</v>
      </c>
      <c r="BJ254" s="10" t="s">
        <v>44</v>
      </c>
      <c r="BK254" s="99">
        <f>ROUND(P254*H254,3)</f>
        <v>0</v>
      </c>
      <c r="BL254" s="10" t="s">
        <v>100</v>
      </c>
      <c r="BM254" s="97" t="s">
        <v>682</v>
      </c>
    </row>
    <row r="255" spans="2:65" s="7" customFormat="1" ht="11.4">
      <c r="B255" s="100"/>
      <c r="D255" s="101" t="s">
        <v>101</v>
      </c>
      <c r="E255" s="102" t="s">
        <v>0</v>
      </c>
      <c r="F255" s="103" t="s">
        <v>683</v>
      </c>
      <c r="H255" s="104">
        <v>33.412999999999997</v>
      </c>
      <c r="K255" s="91"/>
      <c r="M255" s="100"/>
      <c r="N255" s="105"/>
      <c r="X255" s="106"/>
      <c r="AT255" s="102" t="s">
        <v>101</v>
      </c>
      <c r="AU255" s="102" t="s">
        <v>44</v>
      </c>
      <c r="AV255" s="7" t="s">
        <v>44</v>
      </c>
      <c r="AW255" s="7" t="s">
        <v>2</v>
      </c>
      <c r="AX255" s="7" t="s">
        <v>42</v>
      </c>
      <c r="AY255" s="102" t="s">
        <v>96</v>
      </c>
    </row>
    <row r="256" spans="2:65" s="7" customFormat="1" ht="11.4">
      <c r="B256" s="100"/>
      <c r="D256" s="101" t="s">
        <v>101</v>
      </c>
      <c r="E256" s="102" t="s">
        <v>0</v>
      </c>
      <c r="F256" s="103" t="s">
        <v>684</v>
      </c>
      <c r="H256" s="104">
        <v>0.4</v>
      </c>
      <c r="K256" s="91"/>
      <c r="M256" s="100"/>
      <c r="N256" s="105"/>
      <c r="X256" s="106"/>
      <c r="AT256" s="102" t="s">
        <v>101</v>
      </c>
      <c r="AU256" s="102" t="s">
        <v>44</v>
      </c>
      <c r="AV256" s="7" t="s">
        <v>44</v>
      </c>
      <c r="AW256" s="7" t="s">
        <v>2</v>
      </c>
      <c r="AX256" s="7" t="s">
        <v>42</v>
      </c>
      <c r="AY256" s="102" t="s">
        <v>96</v>
      </c>
    </row>
    <row r="257" spans="2:65" s="8" customFormat="1" ht="11.4">
      <c r="B257" s="107"/>
      <c r="D257" s="101" t="s">
        <v>101</v>
      </c>
      <c r="E257" s="108" t="s">
        <v>0</v>
      </c>
      <c r="F257" s="109" t="s">
        <v>102</v>
      </c>
      <c r="H257" s="110">
        <v>33.813000000000002</v>
      </c>
      <c r="K257" s="91"/>
      <c r="M257" s="107"/>
      <c r="N257" s="111"/>
      <c r="X257" s="112"/>
      <c r="AT257" s="108" t="s">
        <v>101</v>
      </c>
      <c r="AU257" s="108" t="s">
        <v>44</v>
      </c>
      <c r="AV257" s="8" t="s">
        <v>100</v>
      </c>
      <c r="AW257" s="8" t="s">
        <v>2</v>
      </c>
      <c r="AX257" s="8" t="s">
        <v>43</v>
      </c>
      <c r="AY257" s="108" t="s">
        <v>96</v>
      </c>
    </row>
    <row r="258" spans="2:65" s="1" customFormat="1" ht="37.799999999999997" customHeight="1">
      <c r="B258" s="18"/>
      <c r="C258" s="87" t="s">
        <v>186</v>
      </c>
      <c r="D258" s="87" t="s">
        <v>98</v>
      </c>
      <c r="E258" s="88" t="s">
        <v>203</v>
      </c>
      <c r="F258" s="89" t="s">
        <v>204</v>
      </c>
      <c r="G258" s="90" t="s">
        <v>127</v>
      </c>
      <c r="H258" s="91">
        <v>0.4</v>
      </c>
      <c r="I258" s="91"/>
      <c r="J258" s="91"/>
      <c r="K258" s="91"/>
      <c r="L258" s="89"/>
      <c r="M258" s="18"/>
      <c r="N258" s="92" t="s">
        <v>0</v>
      </c>
      <c r="O258" s="93" t="s">
        <v>25</v>
      </c>
      <c r="P258" s="94">
        <f>I258+J258</f>
        <v>0</v>
      </c>
      <c r="Q258" s="94">
        <f>ROUND(I258*H258,3)</f>
        <v>0</v>
      </c>
      <c r="R258" s="94">
        <f>ROUND(J258*H258,3)</f>
        <v>0</v>
      </c>
      <c r="S258" s="95">
        <v>0.79218</v>
      </c>
      <c r="T258" s="95">
        <f>S258*H258</f>
        <v>0.31687200000000004</v>
      </c>
      <c r="U258" s="95">
        <v>1.0729000000000001E-2</v>
      </c>
      <c r="V258" s="95">
        <f>U258*H258</f>
        <v>4.2916000000000004E-3</v>
      </c>
      <c r="W258" s="95">
        <v>0</v>
      </c>
      <c r="X258" s="96">
        <f>W258*H258</f>
        <v>0</v>
      </c>
      <c r="AR258" s="97" t="s">
        <v>100</v>
      </c>
      <c r="AT258" s="97" t="s">
        <v>98</v>
      </c>
      <c r="AU258" s="97" t="s">
        <v>44</v>
      </c>
      <c r="AY258" s="10" t="s">
        <v>96</v>
      </c>
      <c r="BE258" s="98">
        <f>IF(O258="základná",K258,0)</f>
        <v>0</v>
      </c>
      <c r="BF258" s="98">
        <f>IF(O258="znížená",K258,0)</f>
        <v>0</v>
      </c>
      <c r="BG258" s="98">
        <f>IF(O258="zákl. prenesená",K258,0)</f>
        <v>0</v>
      </c>
      <c r="BH258" s="98">
        <f>IF(O258="zníž. prenesená",K258,0)</f>
        <v>0</v>
      </c>
      <c r="BI258" s="98">
        <f>IF(O258="nulová",K258,0)</f>
        <v>0</v>
      </c>
      <c r="BJ258" s="10" t="s">
        <v>44</v>
      </c>
      <c r="BK258" s="99">
        <f>ROUND(P258*H258,3)</f>
        <v>0</v>
      </c>
      <c r="BL258" s="10" t="s">
        <v>100</v>
      </c>
      <c r="BM258" s="97" t="s">
        <v>685</v>
      </c>
    </row>
    <row r="259" spans="2:65" s="7" customFormat="1" ht="11.4">
      <c r="B259" s="100"/>
      <c r="D259" s="101" t="s">
        <v>101</v>
      </c>
      <c r="E259" s="102" t="s">
        <v>0</v>
      </c>
      <c r="F259" s="103" t="s">
        <v>686</v>
      </c>
      <c r="H259" s="104">
        <v>0.4</v>
      </c>
      <c r="K259" s="91"/>
      <c r="M259" s="100"/>
      <c r="N259" s="105"/>
      <c r="X259" s="106"/>
      <c r="AT259" s="102" t="s">
        <v>101</v>
      </c>
      <c r="AU259" s="102" t="s">
        <v>44</v>
      </c>
      <c r="AV259" s="7" t="s">
        <v>44</v>
      </c>
      <c r="AW259" s="7" t="s">
        <v>2</v>
      </c>
      <c r="AX259" s="7" t="s">
        <v>43</v>
      </c>
      <c r="AY259" s="102" t="s">
        <v>96</v>
      </c>
    </row>
    <row r="260" spans="2:65" s="1" customFormat="1" ht="37.799999999999997" customHeight="1">
      <c r="B260" s="18"/>
      <c r="C260" s="87" t="s">
        <v>189</v>
      </c>
      <c r="D260" s="87" t="s">
        <v>98</v>
      </c>
      <c r="E260" s="88" t="s">
        <v>206</v>
      </c>
      <c r="F260" s="89" t="s">
        <v>207</v>
      </c>
      <c r="G260" s="90" t="s">
        <v>127</v>
      </c>
      <c r="H260" s="91">
        <v>33.412999999999997</v>
      </c>
      <c r="I260" s="91"/>
      <c r="J260" s="91"/>
      <c r="K260" s="91"/>
      <c r="L260" s="89"/>
      <c r="M260" s="18"/>
      <c r="N260" s="92" t="s">
        <v>0</v>
      </c>
      <c r="O260" s="93" t="s">
        <v>25</v>
      </c>
      <c r="P260" s="94">
        <f>I260+J260</f>
        <v>0</v>
      </c>
      <c r="Q260" s="94">
        <f>ROUND(I260*H260,3)</f>
        <v>0</v>
      </c>
      <c r="R260" s="94">
        <f>ROUND(J260*H260,3)</f>
        <v>0</v>
      </c>
      <c r="S260" s="95">
        <v>0.874</v>
      </c>
      <c r="T260" s="95">
        <f>S260*H260</f>
        <v>29.202961999999996</v>
      </c>
      <c r="U260" s="95">
        <v>1.626E-2</v>
      </c>
      <c r="V260" s="95">
        <f>U260*H260</f>
        <v>0.54329537999999999</v>
      </c>
      <c r="W260" s="95">
        <v>0</v>
      </c>
      <c r="X260" s="96">
        <f>W260*H260</f>
        <v>0</v>
      </c>
      <c r="AR260" s="97" t="s">
        <v>100</v>
      </c>
      <c r="AT260" s="97" t="s">
        <v>98</v>
      </c>
      <c r="AU260" s="97" t="s">
        <v>44</v>
      </c>
      <c r="AY260" s="10" t="s">
        <v>96</v>
      </c>
      <c r="BE260" s="98">
        <f>IF(O260="základná",K260,0)</f>
        <v>0</v>
      </c>
      <c r="BF260" s="98">
        <f>IF(O260="znížená",K260,0)</f>
        <v>0</v>
      </c>
      <c r="BG260" s="98">
        <f>IF(O260="zákl. prenesená",K260,0)</f>
        <v>0</v>
      </c>
      <c r="BH260" s="98">
        <f>IF(O260="zníž. prenesená",K260,0)</f>
        <v>0</v>
      </c>
      <c r="BI260" s="98">
        <f>IF(O260="nulová",K260,0)</f>
        <v>0</v>
      </c>
      <c r="BJ260" s="10" t="s">
        <v>44</v>
      </c>
      <c r="BK260" s="99">
        <f>ROUND(P260*H260,3)</f>
        <v>0</v>
      </c>
      <c r="BL260" s="10" t="s">
        <v>100</v>
      </c>
      <c r="BM260" s="97" t="s">
        <v>687</v>
      </c>
    </row>
    <row r="261" spans="2:65" s="7" customFormat="1" ht="20.399999999999999">
      <c r="B261" s="100"/>
      <c r="D261" s="101" t="s">
        <v>101</v>
      </c>
      <c r="E261" s="102" t="s">
        <v>0</v>
      </c>
      <c r="F261" s="103" t="s">
        <v>688</v>
      </c>
      <c r="H261" s="104">
        <v>33.412999999999997</v>
      </c>
      <c r="K261" s="91"/>
      <c r="M261" s="100"/>
      <c r="N261" s="105"/>
      <c r="X261" s="106"/>
      <c r="AT261" s="102" t="s">
        <v>101</v>
      </c>
      <c r="AU261" s="102" t="s">
        <v>44</v>
      </c>
      <c r="AV261" s="7" t="s">
        <v>44</v>
      </c>
      <c r="AW261" s="7" t="s">
        <v>2</v>
      </c>
      <c r="AX261" s="7" t="s">
        <v>42</v>
      </c>
      <c r="AY261" s="102" t="s">
        <v>96</v>
      </c>
    </row>
    <row r="262" spans="2:65" s="8" customFormat="1" ht="11.4">
      <c r="B262" s="107"/>
      <c r="D262" s="101" t="s">
        <v>101</v>
      </c>
      <c r="E262" s="108" t="s">
        <v>0</v>
      </c>
      <c r="F262" s="109" t="s">
        <v>102</v>
      </c>
      <c r="H262" s="110">
        <v>33.412999999999997</v>
      </c>
      <c r="K262" s="91"/>
      <c r="M262" s="107"/>
      <c r="N262" s="111"/>
      <c r="X262" s="112"/>
      <c r="AT262" s="108" t="s">
        <v>101</v>
      </c>
      <c r="AU262" s="108" t="s">
        <v>44</v>
      </c>
      <c r="AV262" s="8" t="s">
        <v>100</v>
      </c>
      <c r="AW262" s="8" t="s">
        <v>2</v>
      </c>
      <c r="AX262" s="8" t="s">
        <v>43</v>
      </c>
      <c r="AY262" s="108" t="s">
        <v>96</v>
      </c>
    </row>
    <row r="263" spans="2:65" s="1" customFormat="1" ht="24.15" customHeight="1">
      <c r="B263" s="18"/>
      <c r="C263" s="87" t="s">
        <v>192</v>
      </c>
      <c r="D263" s="87" t="s">
        <v>98</v>
      </c>
      <c r="E263" s="88" t="s">
        <v>209</v>
      </c>
      <c r="F263" s="89" t="s">
        <v>210</v>
      </c>
      <c r="G263" s="90" t="s">
        <v>127</v>
      </c>
      <c r="H263" s="91">
        <v>32.375</v>
      </c>
      <c r="I263" s="91"/>
      <c r="J263" s="91"/>
      <c r="K263" s="91"/>
      <c r="L263" s="89"/>
      <c r="M263" s="18"/>
      <c r="N263" s="92" t="s">
        <v>0</v>
      </c>
      <c r="O263" s="93" t="s">
        <v>25</v>
      </c>
      <c r="P263" s="94">
        <f>I263+J263</f>
        <v>0</v>
      </c>
      <c r="Q263" s="94">
        <f>ROUND(I263*H263,3)</f>
        <v>0</v>
      </c>
      <c r="R263" s="94">
        <f>ROUND(J263*H263,3)</f>
        <v>0</v>
      </c>
      <c r="S263" s="95">
        <v>0.91408</v>
      </c>
      <c r="T263" s="95">
        <f>S263*H263</f>
        <v>29.593340000000001</v>
      </c>
      <c r="U263" s="95">
        <v>1.8814000000000001E-2</v>
      </c>
      <c r="V263" s="95">
        <f>U263*H263</f>
        <v>0.60910324999999998</v>
      </c>
      <c r="W263" s="95">
        <v>0</v>
      </c>
      <c r="X263" s="96">
        <f>W263*H263</f>
        <v>0</v>
      </c>
      <c r="AR263" s="97" t="s">
        <v>100</v>
      </c>
      <c r="AT263" s="97" t="s">
        <v>98</v>
      </c>
      <c r="AU263" s="97" t="s">
        <v>44</v>
      </c>
      <c r="AY263" s="10" t="s">
        <v>96</v>
      </c>
      <c r="BE263" s="98">
        <f>IF(O263="základná",K263,0)</f>
        <v>0</v>
      </c>
      <c r="BF263" s="98">
        <f>IF(O263="znížená",K263,0)</f>
        <v>0</v>
      </c>
      <c r="BG263" s="98">
        <f>IF(O263="zákl. prenesená",K263,0)</f>
        <v>0</v>
      </c>
      <c r="BH263" s="98">
        <f>IF(O263="zníž. prenesená",K263,0)</f>
        <v>0</v>
      </c>
      <c r="BI263" s="98">
        <f>IF(O263="nulová",K263,0)</f>
        <v>0</v>
      </c>
      <c r="BJ263" s="10" t="s">
        <v>44</v>
      </c>
      <c r="BK263" s="99">
        <f>ROUND(P263*H263,3)</f>
        <v>0</v>
      </c>
      <c r="BL263" s="10" t="s">
        <v>100</v>
      </c>
      <c r="BM263" s="97" t="s">
        <v>689</v>
      </c>
    </row>
    <row r="264" spans="2:65" s="7" customFormat="1" ht="30.6">
      <c r="B264" s="100"/>
      <c r="D264" s="101" t="s">
        <v>101</v>
      </c>
      <c r="E264" s="102" t="s">
        <v>0</v>
      </c>
      <c r="F264" s="103" t="s">
        <v>690</v>
      </c>
      <c r="H264" s="104">
        <v>20.815999999999999</v>
      </c>
      <c r="K264" s="91"/>
      <c r="M264" s="100"/>
      <c r="N264" s="105"/>
      <c r="X264" s="106"/>
      <c r="AT264" s="102" t="s">
        <v>101</v>
      </c>
      <c r="AU264" s="102" t="s">
        <v>44</v>
      </c>
      <c r="AV264" s="7" t="s">
        <v>44</v>
      </c>
      <c r="AW264" s="7" t="s">
        <v>2</v>
      </c>
      <c r="AX264" s="7" t="s">
        <v>42</v>
      </c>
      <c r="AY264" s="102" t="s">
        <v>96</v>
      </c>
    </row>
    <row r="265" spans="2:65" s="7" customFormat="1" ht="20.399999999999999">
      <c r="B265" s="100"/>
      <c r="D265" s="101" t="s">
        <v>101</v>
      </c>
      <c r="E265" s="102" t="s">
        <v>0</v>
      </c>
      <c r="F265" s="103" t="s">
        <v>691</v>
      </c>
      <c r="H265" s="104">
        <v>11.558999999999999</v>
      </c>
      <c r="K265" s="91"/>
      <c r="M265" s="100"/>
      <c r="N265" s="105"/>
      <c r="X265" s="106"/>
      <c r="AT265" s="102" t="s">
        <v>101</v>
      </c>
      <c r="AU265" s="102" t="s">
        <v>44</v>
      </c>
      <c r="AV265" s="7" t="s">
        <v>44</v>
      </c>
      <c r="AW265" s="7" t="s">
        <v>2</v>
      </c>
      <c r="AX265" s="7" t="s">
        <v>42</v>
      </c>
      <c r="AY265" s="102" t="s">
        <v>96</v>
      </c>
    </row>
    <row r="266" spans="2:65" s="8" customFormat="1" ht="11.4">
      <c r="B266" s="107"/>
      <c r="D266" s="101" t="s">
        <v>101</v>
      </c>
      <c r="E266" s="108" t="s">
        <v>0</v>
      </c>
      <c r="F266" s="109" t="s">
        <v>102</v>
      </c>
      <c r="H266" s="110">
        <v>32.375</v>
      </c>
      <c r="K266" s="91"/>
      <c r="M266" s="107"/>
      <c r="N266" s="111"/>
      <c r="X266" s="112"/>
      <c r="AT266" s="108" t="s">
        <v>101</v>
      </c>
      <c r="AU266" s="108" t="s">
        <v>44</v>
      </c>
      <c r="AV266" s="8" t="s">
        <v>100</v>
      </c>
      <c r="AW266" s="8" t="s">
        <v>2</v>
      </c>
      <c r="AX266" s="8" t="s">
        <v>43</v>
      </c>
      <c r="AY266" s="108" t="s">
        <v>96</v>
      </c>
    </row>
    <row r="267" spans="2:65" s="1" customFormat="1" ht="24.15" customHeight="1">
      <c r="B267" s="18"/>
      <c r="C267" s="87" t="s">
        <v>193</v>
      </c>
      <c r="D267" s="87" t="s">
        <v>98</v>
      </c>
      <c r="E267" s="88" t="s">
        <v>212</v>
      </c>
      <c r="F267" s="89" t="s">
        <v>213</v>
      </c>
      <c r="G267" s="90" t="s">
        <v>127</v>
      </c>
      <c r="H267" s="91">
        <v>264.20400000000001</v>
      </c>
      <c r="I267" s="91"/>
      <c r="J267" s="91"/>
      <c r="K267" s="91"/>
      <c r="L267" s="89"/>
      <c r="M267" s="18"/>
      <c r="N267" s="92" t="s">
        <v>0</v>
      </c>
      <c r="O267" s="93" t="s">
        <v>25</v>
      </c>
      <c r="P267" s="94">
        <f>I267+J267</f>
        <v>0</v>
      </c>
      <c r="Q267" s="94">
        <f>ROUND(I267*H267,3)</f>
        <v>0</v>
      </c>
      <c r="R267" s="94">
        <f>ROUND(J267*H267,3)</f>
        <v>0</v>
      </c>
      <c r="S267" s="95">
        <v>1.014</v>
      </c>
      <c r="T267" s="95">
        <f>S267*H267</f>
        <v>267.90285599999999</v>
      </c>
      <c r="U267" s="95">
        <v>3.9780000000000003E-2</v>
      </c>
      <c r="V267" s="95">
        <f>U267*H267</f>
        <v>10.510035120000001</v>
      </c>
      <c r="W267" s="95">
        <v>0</v>
      </c>
      <c r="X267" s="96">
        <f>W267*H267</f>
        <v>0</v>
      </c>
      <c r="AR267" s="97" t="s">
        <v>100</v>
      </c>
      <c r="AT267" s="97" t="s">
        <v>98</v>
      </c>
      <c r="AU267" s="97" t="s">
        <v>44</v>
      </c>
      <c r="AY267" s="10" t="s">
        <v>96</v>
      </c>
      <c r="BE267" s="98">
        <f>IF(O267="základná",K267,0)</f>
        <v>0</v>
      </c>
      <c r="BF267" s="98">
        <f>IF(O267="znížená",K267,0)</f>
        <v>0</v>
      </c>
      <c r="BG267" s="98">
        <f>IF(O267="zákl. prenesená",K267,0)</f>
        <v>0</v>
      </c>
      <c r="BH267" s="98">
        <f>IF(O267="zníž. prenesená",K267,0)</f>
        <v>0</v>
      </c>
      <c r="BI267" s="98">
        <f>IF(O267="nulová",K267,0)</f>
        <v>0</v>
      </c>
      <c r="BJ267" s="10" t="s">
        <v>44</v>
      </c>
      <c r="BK267" s="99">
        <f>ROUND(P267*H267,3)</f>
        <v>0</v>
      </c>
      <c r="BL267" s="10" t="s">
        <v>100</v>
      </c>
      <c r="BM267" s="97" t="s">
        <v>692</v>
      </c>
    </row>
    <row r="268" spans="2:65" s="7" customFormat="1" ht="11.4">
      <c r="B268" s="100"/>
      <c r="D268" s="101" t="s">
        <v>101</v>
      </c>
      <c r="E268" s="102" t="s">
        <v>0</v>
      </c>
      <c r="F268" s="103" t="s">
        <v>693</v>
      </c>
      <c r="H268" s="104">
        <v>309.56</v>
      </c>
      <c r="K268" s="91"/>
      <c r="M268" s="100"/>
      <c r="N268" s="105"/>
      <c r="X268" s="106"/>
      <c r="AT268" s="102" t="s">
        <v>101</v>
      </c>
      <c r="AU268" s="102" t="s">
        <v>44</v>
      </c>
      <c r="AV268" s="7" t="s">
        <v>44</v>
      </c>
      <c r="AW268" s="7" t="s">
        <v>2</v>
      </c>
      <c r="AX268" s="7" t="s">
        <v>42</v>
      </c>
      <c r="AY268" s="102" t="s">
        <v>96</v>
      </c>
    </row>
    <row r="269" spans="2:65" s="7" customFormat="1" ht="11.4">
      <c r="B269" s="100"/>
      <c r="D269" s="101" t="s">
        <v>101</v>
      </c>
      <c r="E269" s="102" t="s">
        <v>0</v>
      </c>
      <c r="F269" s="103" t="s">
        <v>694</v>
      </c>
      <c r="H269" s="104">
        <v>-30.375</v>
      </c>
      <c r="K269" s="91"/>
      <c r="M269" s="100"/>
      <c r="N269" s="105"/>
      <c r="X269" s="106"/>
      <c r="AT269" s="102" t="s">
        <v>101</v>
      </c>
      <c r="AU269" s="102" t="s">
        <v>44</v>
      </c>
      <c r="AV269" s="7" t="s">
        <v>44</v>
      </c>
      <c r="AW269" s="7" t="s">
        <v>2</v>
      </c>
      <c r="AX269" s="7" t="s">
        <v>42</v>
      </c>
      <c r="AY269" s="102" t="s">
        <v>96</v>
      </c>
    </row>
    <row r="270" spans="2:65" s="7" customFormat="1" ht="20.399999999999999">
      <c r="B270" s="100"/>
      <c r="D270" s="101" t="s">
        <v>101</v>
      </c>
      <c r="E270" s="102" t="s">
        <v>0</v>
      </c>
      <c r="F270" s="103" t="s">
        <v>695</v>
      </c>
      <c r="H270" s="104">
        <v>-39</v>
      </c>
      <c r="K270" s="91"/>
      <c r="M270" s="100"/>
      <c r="N270" s="105"/>
      <c r="X270" s="106"/>
      <c r="AT270" s="102" t="s">
        <v>101</v>
      </c>
      <c r="AU270" s="102" t="s">
        <v>44</v>
      </c>
      <c r="AV270" s="7" t="s">
        <v>44</v>
      </c>
      <c r="AW270" s="7" t="s">
        <v>2</v>
      </c>
      <c r="AX270" s="7" t="s">
        <v>42</v>
      </c>
      <c r="AY270" s="102" t="s">
        <v>96</v>
      </c>
    </row>
    <row r="271" spans="2:65" s="8" customFormat="1" ht="11.4">
      <c r="B271" s="107"/>
      <c r="D271" s="101" t="s">
        <v>101</v>
      </c>
      <c r="E271" s="108" t="s">
        <v>0</v>
      </c>
      <c r="F271" s="109" t="s">
        <v>102</v>
      </c>
      <c r="H271" s="110">
        <v>240.185</v>
      </c>
      <c r="K271" s="91"/>
      <c r="M271" s="107"/>
      <c r="N271" s="111"/>
      <c r="X271" s="112"/>
      <c r="AT271" s="108" t="s">
        <v>101</v>
      </c>
      <c r="AU271" s="108" t="s">
        <v>44</v>
      </c>
      <c r="AV271" s="8" t="s">
        <v>100</v>
      </c>
      <c r="AW271" s="8" t="s">
        <v>2</v>
      </c>
      <c r="AX271" s="8" t="s">
        <v>43</v>
      </c>
      <c r="AY271" s="108" t="s">
        <v>96</v>
      </c>
    </row>
    <row r="272" spans="2:65" s="7" customFormat="1" ht="11.4">
      <c r="B272" s="100"/>
      <c r="D272" s="101" t="s">
        <v>101</v>
      </c>
      <c r="F272" s="103" t="s">
        <v>696</v>
      </c>
      <c r="H272" s="104">
        <v>264.20400000000001</v>
      </c>
      <c r="K272" s="91"/>
      <c r="M272" s="100"/>
      <c r="N272" s="105"/>
      <c r="X272" s="106"/>
      <c r="AT272" s="102" t="s">
        <v>101</v>
      </c>
      <c r="AU272" s="102" t="s">
        <v>44</v>
      </c>
      <c r="AV272" s="7" t="s">
        <v>44</v>
      </c>
      <c r="AW272" s="7" t="s">
        <v>1</v>
      </c>
      <c r="AX272" s="7" t="s">
        <v>43</v>
      </c>
      <c r="AY272" s="102" t="s">
        <v>96</v>
      </c>
    </row>
    <row r="273" spans="2:65" s="1" customFormat="1" ht="37.799999999999997" customHeight="1">
      <c r="B273" s="18"/>
      <c r="C273" s="87" t="s">
        <v>196</v>
      </c>
      <c r="D273" s="87" t="s">
        <v>98</v>
      </c>
      <c r="E273" s="88" t="s">
        <v>697</v>
      </c>
      <c r="F273" s="89" t="s">
        <v>698</v>
      </c>
      <c r="G273" s="90" t="s">
        <v>99</v>
      </c>
      <c r="H273" s="91">
        <v>0.81</v>
      </c>
      <c r="I273" s="91"/>
      <c r="J273" s="91"/>
      <c r="K273" s="91"/>
      <c r="L273" s="89"/>
      <c r="M273" s="18"/>
      <c r="N273" s="92" t="s">
        <v>0</v>
      </c>
      <c r="O273" s="93" t="s">
        <v>25</v>
      </c>
      <c r="P273" s="94">
        <f>I273+J273</f>
        <v>0</v>
      </c>
      <c r="Q273" s="94">
        <f>ROUND(I273*H273,3)</f>
        <v>0</v>
      </c>
      <c r="R273" s="94">
        <f>ROUND(J273*H273,3)</f>
        <v>0</v>
      </c>
      <c r="S273" s="95">
        <v>2.3787799999999999</v>
      </c>
      <c r="T273" s="95">
        <f>S273*H273</f>
        <v>1.9268118000000001</v>
      </c>
      <c r="U273" s="95">
        <v>1.7126999999999999</v>
      </c>
      <c r="V273" s="95">
        <f>U273*H273</f>
        <v>1.3872869999999999</v>
      </c>
      <c r="W273" s="95">
        <v>0</v>
      </c>
      <c r="X273" s="96">
        <f>W273*H273</f>
        <v>0</v>
      </c>
      <c r="AR273" s="97" t="s">
        <v>100</v>
      </c>
      <c r="AT273" s="97" t="s">
        <v>98</v>
      </c>
      <c r="AU273" s="97" t="s">
        <v>44</v>
      </c>
      <c r="AY273" s="10" t="s">
        <v>96</v>
      </c>
      <c r="BE273" s="98">
        <f>IF(O273="základná",K273,0)</f>
        <v>0</v>
      </c>
      <c r="BF273" s="98">
        <f>IF(O273="znížená",K273,0)</f>
        <v>0</v>
      </c>
      <c r="BG273" s="98">
        <f>IF(O273="zákl. prenesená",K273,0)</f>
        <v>0</v>
      </c>
      <c r="BH273" s="98">
        <f>IF(O273="zníž. prenesená",K273,0)</f>
        <v>0</v>
      </c>
      <c r="BI273" s="98">
        <f>IF(O273="nulová",K273,0)</f>
        <v>0</v>
      </c>
      <c r="BJ273" s="10" t="s">
        <v>44</v>
      </c>
      <c r="BK273" s="99">
        <f>ROUND(P273*H273,3)</f>
        <v>0</v>
      </c>
      <c r="BL273" s="10" t="s">
        <v>100</v>
      </c>
      <c r="BM273" s="97" t="s">
        <v>699</v>
      </c>
    </row>
    <row r="274" spans="2:65" s="7" customFormat="1" ht="20.399999999999999">
      <c r="B274" s="100"/>
      <c r="D274" s="101" t="s">
        <v>101</v>
      </c>
      <c r="E274" s="102" t="s">
        <v>0</v>
      </c>
      <c r="F274" s="103" t="s">
        <v>700</v>
      </c>
      <c r="H274" s="104">
        <v>0.81</v>
      </c>
      <c r="K274" s="91"/>
      <c r="M274" s="100"/>
      <c r="N274" s="105"/>
      <c r="X274" s="106"/>
      <c r="AT274" s="102" t="s">
        <v>101</v>
      </c>
      <c r="AU274" s="102" t="s">
        <v>44</v>
      </c>
      <c r="AV274" s="7" t="s">
        <v>44</v>
      </c>
      <c r="AW274" s="7" t="s">
        <v>2</v>
      </c>
      <c r="AX274" s="7" t="s">
        <v>43</v>
      </c>
      <c r="AY274" s="102" t="s">
        <v>96</v>
      </c>
    </row>
    <row r="275" spans="2:65" s="1" customFormat="1" ht="24.15" customHeight="1">
      <c r="B275" s="18"/>
      <c r="C275" s="87" t="s">
        <v>199</v>
      </c>
      <c r="D275" s="87" t="s">
        <v>98</v>
      </c>
      <c r="E275" s="88" t="s">
        <v>216</v>
      </c>
      <c r="F275" s="89" t="s">
        <v>217</v>
      </c>
      <c r="G275" s="90" t="s">
        <v>127</v>
      </c>
      <c r="H275" s="91">
        <v>28.884</v>
      </c>
      <c r="I275" s="91"/>
      <c r="J275" s="91"/>
      <c r="K275" s="91"/>
      <c r="L275" s="89"/>
      <c r="M275" s="18"/>
      <c r="N275" s="92" t="s">
        <v>0</v>
      </c>
      <c r="O275" s="93" t="s">
        <v>25</v>
      </c>
      <c r="P275" s="94">
        <f>I275+J275</f>
        <v>0</v>
      </c>
      <c r="Q275" s="94">
        <f>ROUND(I275*H275,3)</f>
        <v>0</v>
      </c>
      <c r="R275" s="94">
        <f>ROUND(J275*H275,3)</f>
        <v>0</v>
      </c>
      <c r="S275" s="95">
        <v>0.56415999999999999</v>
      </c>
      <c r="T275" s="95">
        <f>S275*H275</f>
        <v>16.295197439999999</v>
      </c>
      <c r="U275" s="95">
        <v>0.10299999999999999</v>
      </c>
      <c r="V275" s="95">
        <f>U275*H275</f>
        <v>2.9750519999999998</v>
      </c>
      <c r="W275" s="95">
        <v>0</v>
      </c>
      <c r="X275" s="96">
        <f>W275*H275</f>
        <v>0</v>
      </c>
      <c r="AR275" s="97" t="s">
        <v>100</v>
      </c>
      <c r="AT275" s="97" t="s">
        <v>98</v>
      </c>
      <c r="AU275" s="97" t="s">
        <v>44</v>
      </c>
      <c r="AY275" s="10" t="s">
        <v>96</v>
      </c>
      <c r="BE275" s="98">
        <f>IF(O275="základná",K275,0)</f>
        <v>0</v>
      </c>
      <c r="BF275" s="98">
        <f>IF(O275="znížená",K275,0)</f>
        <v>0</v>
      </c>
      <c r="BG275" s="98">
        <f>IF(O275="zákl. prenesená",K275,0)</f>
        <v>0</v>
      </c>
      <c r="BH275" s="98">
        <f>IF(O275="zníž. prenesená",K275,0)</f>
        <v>0</v>
      </c>
      <c r="BI275" s="98">
        <f>IF(O275="nulová",K275,0)</f>
        <v>0</v>
      </c>
      <c r="BJ275" s="10" t="s">
        <v>44</v>
      </c>
      <c r="BK275" s="99">
        <f>ROUND(P275*H275,3)</f>
        <v>0</v>
      </c>
      <c r="BL275" s="10" t="s">
        <v>100</v>
      </c>
      <c r="BM275" s="97" t="s">
        <v>701</v>
      </c>
    </row>
    <row r="276" spans="2:65" s="7" customFormat="1" ht="20.399999999999999">
      <c r="B276" s="100"/>
      <c r="D276" s="101" t="s">
        <v>101</v>
      </c>
      <c r="E276" s="102" t="s">
        <v>0</v>
      </c>
      <c r="F276" s="103" t="s">
        <v>702</v>
      </c>
      <c r="H276" s="104">
        <v>15.349</v>
      </c>
      <c r="K276" s="91"/>
      <c r="M276" s="100"/>
      <c r="N276" s="105"/>
      <c r="X276" s="106"/>
      <c r="AT276" s="102" t="s">
        <v>101</v>
      </c>
      <c r="AU276" s="102" t="s">
        <v>44</v>
      </c>
      <c r="AV276" s="7" t="s">
        <v>44</v>
      </c>
      <c r="AW276" s="7" t="s">
        <v>2</v>
      </c>
      <c r="AX276" s="7" t="s">
        <v>42</v>
      </c>
      <c r="AY276" s="102" t="s">
        <v>96</v>
      </c>
    </row>
    <row r="277" spans="2:65" s="7" customFormat="1" ht="20.399999999999999">
      <c r="B277" s="100"/>
      <c r="D277" s="101" t="s">
        <v>101</v>
      </c>
      <c r="E277" s="102" t="s">
        <v>0</v>
      </c>
      <c r="F277" s="103" t="s">
        <v>703</v>
      </c>
      <c r="H277" s="104">
        <v>13.535</v>
      </c>
      <c r="K277" s="91"/>
      <c r="M277" s="100"/>
      <c r="N277" s="105"/>
      <c r="X277" s="106"/>
      <c r="AT277" s="102" t="s">
        <v>101</v>
      </c>
      <c r="AU277" s="102" t="s">
        <v>44</v>
      </c>
      <c r="AV277" s="7" t="s">
        <v>44</v>
      </c>
      <c r="AW277" s="7" t="s">
        <v>2</v>
      </c>
      <c r="AX277" s="7" t="s">
        <v>42</v>
      </c>
      <c r="AY277" s="102" t="s">
        <v>96</v>
      </c>
    </row>
    <row r="278" spans="2:65" s="8" customFormat="1" ht="11.4">
      <c r="B278" s="107"/>
      <c r="D278" s="101" t="s">
        <v>101</v>
      </c>
      <c r="E278" s="108" t="s">
        <v>0</v>
      </c>
      <c r="F278" s="109" t="s">
        <v>102</v>
      </c>
      <c r="H278" s="110">
        <v>28.884</v>
      </c>
      <c r="K278" s="91"/>
      <c r="M278" s="107"/>
      <c r="N278" s="111"/>
      <c r="X278" s="112"/>
      <c r="AT278" s="108" t="s">
        <v>101</v>
      </c>
      <c r="AU278" s="108" t="s">
        <v>44</v>
      </c>
      <c r="AV278" s="8" t="s">
        <v>100</v>
      </c>
      <c r="AW278" s="8" t="s">
        <v>2</v>
      </c>
      <c r="AX278" s="8" t="s">
        <v>43</v>
      </c>
      <c r="AY278" s="108" t="s">
        <v>96</v>
      </c>
    </row>
    <row r="279" spans="2:65" s="1" customFormat="1" ht="24.15" customHeight="1">
      <c r="B279" s="18"/>
      <c r="C279" s="87" t="s">
        <v>202</v>
      </c>
      <c r="D279" s="87" t="s">
        <v>98</v>
      </c>
      <c r="E279" s="88" t="s">
        <v>219</v>
      </c>
      <c r="F279" s="89" t="s">
        <v>220</v>
      </c>
      <c r="G279" s="90" t="s">
        <v>127</v>
      </c>
      <c r="H279" s="91">
        <v>132.33000000000001</v>
      </c>
      <c r="I279" s="91"/>
      <c r="J279" s="91"/>
      <c r="K279" s="91"/>
      <c r="L279" s="89"/>
      <c r="M279" s="18"/>
      <c r="N279" s="92" t="s">
        <v>0</v>
      </c>
      <c r="O279" s="93" t="s">
        <v>25</v>
      </c>
      <c r="P279" s="94">
        <f>I279+J279</f>
        <v>0</v>
      </c>
      <c r="Q279" s="94">
        <f>ROUND(I279*H279,3)</f>
        <v>0</v>
      </c>
      <c r="R279" s="94">
        <f>ROUND(J279*H279,3)</f>
        <v>0</v>
      </c>
      <c r="S279" s="95">
        <v>0.20510999999999999</v>
      </c>
      <c r="T279" s="95">
        <f>S279*H279</f>
        <v>27.142206300000002</v>
      </c>
      <c r="U279" s="95">
        <v>5.202E-3</v>
      </c>
      <c r="V279" s="95">
        <f>U279*H279</f>
        <v>0.68838066000000009</v>
      </c>
      <c r="W279" s="95">
        <v>0</v>
      </c>
      <c r="X279" s="96">
        <f>W279*H279</f>
        <v>0</v>
      </c>
      <c r="AR279" s="97" t="s">
        <v>100</v>
      </c>
      <c r="AT279" s="97" t="s">
        <v>98</v>
      </c>
      <c r="AU279" s="97" t="s">
        <v>44</v>
      </c>
      <c r="AY279" s="10" t="s">
        <v>96</v>
      </c>
      <c r="BE279" s="98">
        <f>IF(O279="základná",K279,0)</f>
        <v>0</v>
      </c>
      <c r="BF279" s="98">
        <f>IF(O279="znížená",K279,0)</f>
        <v>0</v>
      </c>
      <c r="BG279" s="98">
        <f>IF(O279="zákl. prenesená",K279,0)</f>
        <v>0</v>
      </c>
      <c r="BH279" s="98">
        <f>IF(O279="zníž. prenesená",K279,0)</f>
        <v>0</v>
      </c>
      <c r="BI279" s="98">
        <f>IF(O279="nulová",K279,0)</f>
        <v>0</v>
      </c>
      <c r="BJ279" s="10" t="s">
        <v>44</v>
      </c>
      <c r="BK279" s="99">
        <f>ROUND(P279*H279,3)</f>
        <v>0</v>
      </c>
      <c r="BL279" s="10" t="s">
        <v>100</v>
      </c>
      <c r="BM279" s="97" t="s">
        <v>704</v>
      </c>
    </row>
    <row r="280" spans="2:65" s="7" customFormat="1" ht="20.399999999999999">
      <c r="B280" s="100"/>
      <c r="D280" s="101" t="s">
        <v>101</v>
      </c>
      <c r="E280" s="102" t="s">
        <v>0</v>
      </c>
      <c r="F280" s="103" t="s">
        <v>705</v>
      </c>
      <c r="H280" s="104">
        <v>132.33000000000001</v>
      </c>
      <c r="K280" s="91"/>
      <c r="M280" s="100"/>
      <c r="N280" s="105"/>
      <c r="X280" s="106"/>
      <c r="AT280" s="102" t="s">
        <v>101</v>
      </c>
      <c r="AU280" s="102" t="s">
        <v>44</v>
      </c>
      <c r="AV280" s="7" t="s">
        <v>44</v>
      </c>
      <c r="AW280" s="7" t="s">
        <v>2</v>
      </c>
      <c r="AX280" s="7" t="s">
        <v>42</v>
      </c>
      <c r="AY280" s="102" t="s">
        <v>96</v>
      </c>
    </row>
    <row r="281" spans="2:65" s="8" customFormat="1" ht="11.4">
      <c r="B281" s="107"/>
      <c r="D281" s="101" t="s">
        <v>101</v>
      </c>
      <c r="E281" s="108" t="s">
        <v>0</v>
      </c>
      <c r="F281" s="109" t="s">
        <v>102</v>
      </c>
      <c r="H281" s="110">
        <v>132.33000000000001</v>
      </c>
      <c r="K281" s="91"/>
      <c r="M281" s="107"/>
      <c r="N281" s="111"/>
      <c r="X281" s="112"/>
      <c r="AT281" s="108" t="s">
        <v>101</v>
      </c>
      <c r="AU281" s="108" t="s">
        <v>44</v>
      </c>
      <c r="AV281" s="8" t="s">
        <v>100</v>
      </c>
      <c r="AW281" s="8" t="s">
        <v>2</v>
      </c>
      <c r="AX281" s="8" t="s">
        <v>43</v>
      </c>
      <c r="AY281" s="108" t="s">
        <v>96</v>
      </c>
    </row>
    <row r="282" spans="2:65" s="1" customFormat="1" ht="24.15" customHeight="1">
      <c r="B282" s="18"/>
      <c r="C282" s="87" t="s">
        <v>205</v>
      </c>
      <c r="D282" s="87" t="s">
        <v>98</v>
      </c>
      <c r="E282" s="88" t="s">
        <v>222</v>
      </c>
      <c r="F282" s="89" t="s">
        <v>223</v>
      </c>
      <c r="G282" s="90" t="s">
        <v>135</v>
      </c>
      <c r="H282" s="91">
        <v>15</v>
      </c>
      <c r="I282" s="91"/>
      <c r="J282" s="91"/>
      <c r="K282" s="91"/>
      <c r="L282" s="89"/>
      <c r="M282" s="18"/>
      <c r="N282" s="92" t="s">
        <v>0</v>
      </c>
      <c r="O282" s="93" t="s">
        <v>25</v>
      </c>
      <c r="P282" s="94">
        <f>I282+J282</f>
        <v>0</v>
      </c>
      <c r="Q282" s="94">
        <f>ROUND(I282*H282,3)</f>
        <v>0</v>
      </c>
      <c r="R282" s="94">
        <f>ROUND(J282*H282,3)</f>
        <v>0</v>
      </c>
      <c r="S282" s="95">
        <v>3.0472899999999998</v>
      </c>
      <c r="T282" s="95">
        <f>S282*H282</f>
        <v>45.709350000000001</v>
      </c>
      <c r="U282" s="95">
        <v>1.749587E-2</v>
      </c>
      <c r="V282" s="95">
        <f>U282*H282</f>
        <v>0.26243804999999998</v>
      </c>
      <c r="W282" s="95">
        <v>0</v>
      </c>
      <c r="X282" s="96">
        <f>W282*H282</f>
        <v>0</v>
      </c>
      <c r="AR282" s="97" t="s">
        <v>100</v>
      </c>
      <c r="AT282" s="97" t="s">
        <v>98</v>
      </c>
      <c r="AU282" s="97" t="s">
        <v>44</v>
      </c>
      <c r="AY282" s="10" t="s">
        <v>96</v>
      </c>
      <c r="BE282" s="98">
        <f>IF(O282="základná",K282,0)</f>
        <v>0</v>
      </c>
      <c r="BF282" s="98">
        <f>IF(O282="znížená",K282,0)</f>
        <v>0</v>
      </c>
      <c r="BG282" s="98">
        <f>IF(O282="zákl. prenesená",K282,0)</f>
        <v>0</v>
      </c>
      <c r="BH282" s="98">
        <f>IF(O282="zníž. prenesená",K282,0)</f>
        <v>0</v>
      </c>
      <c r="BI282" s="98">
        <f>IF(O282="nulová",K282,0)</f>
        <v>0</v>
      </c>
      <c r="BJ282" s="10" t="s">
        <v>44</v>
      </c>
      <c r="BK282" s="99">
        <f>ROUND(P282*H282,3)</f>
        <v>0</v>
      </c>
      <c r="BL282" s="10" t="s">
        <v>100</v>
      </c>
      <c r="BM282" s="97" t="s">
        <v>706</v>
      </c>
    </row>
    <row r="283" spans="2:65" s="1" customFormat="1" ht="24.15" customHeight="1">
      <c r="B283" s="18"/>
      <c r="C283" s="118" t="s">
        <v>208</v>
      </c>
      <c r="D283" s="118" t="s">
        <v>225</v>
      </c>
      <c r="E283" s="119" t="s">
        <v>226</v>
      </c>
      <c r="F283" s="120" t="s">
        <v>227</v>
      </c>
      <c r="G283" s="121" t="s">
        <v>135</v>
      </c>
      <c r="H283" s="122">
        <v>15</v>
      </c>
      <c r="I283" s="122"/>
      <c r="J283" s="123"/>
      <c r="K283" s="91"/>
      <c r="L283" s="120"/>
      <c r="M283" s="124"/>
      <c r="N283" s="125" t="s">
        <v>0</v>
      </c>
      <c r="O283" s="93" t="s">
        <v>25</v>
      </c>
      <c r="P283" s="94">
        <f>I283+J283</f>
        <v>0</v>
      </c>
      <c r="Q283" s="94">
        <f>ROUND(I283*H283,3)</f>
        <v>0</v>
      </c>
      <c r="R283" s="94">
        <f>ROUND(J283*H283,3)</f>
        <v>0</v>
      </c>
      <c r="S283" s="95">
        <v>0</v>
      </c>
      <c r="T283" s="95">
        <f>S283*H283</f>
        <v>0</v>
      </c>
      <c r="U283" s="95">
        <v>0.01</v>
      </c>
      <c r="V283" s="95">
        <f>U283*H283</f>
        <v>0.15</v>
      </c>
      <c r="W283" s="95">
        <v>0</v>
      </c>
      <c r="X283" s="96">
        <f>W283*H283</f>
        <v>0</v>
      </c>
      <c r="AR283" s="97" t="s">
        <v>121</v>
      </c>
      <c r="AT283" s="97" t="s">
        <v>225</v>
      </c>
      <c r="AU283" s="97" t="s">
        <v>44</v>
      </c>
      <c r="AY283" s="10" t="s">
        <v>96</v>
      </c>
      <c r="BE283" s="98">
        <f>IF(O283="základná",K283,0)</f>
        <v>0</v>
      </c>
      <c r="BF283" s="98">
        <f>IF(O283="znížená",K283,0)</f>
        <v>0</v>
      </c>
      <c r="BG283" s="98">
        <f>IF(O283="zákl. prenesená",K283,0)</f>
        <v>0</v>
      </c>
      <c r="BH283" s="98">
        <f>IF(O283="zníž. prenesená",K283,0)</f>
        <v>0</v>
      </c>
      <c r="BI283" s="98">
        <f>IF(O283="nulová",K283,0)</f>
        <v>0</v>
      </c>
      <c r="BJ283" s="10" t="s">
        <v>44</v>
      </c>
      <c r="BK283" s="99">
        <f>ROUND(P283*H283,3)</f>
        <v>0</v>
      </c>
      <c r="BL283" s="10" t="s">
        <v>100</v>
      </c>
      <c r="BM283" s="97" t="s">
        <v>707</v>
      </c>
    </row>
    <row r="284" spans="2:65" s="6" customFormat="1" ht="22.8" customHeight="1">
      <c r="B284" s="75"/>
      <c r="D284" s="76" t="s">
        <v>41</v>
      </c>
      <c r="E284" s="85" t="s">
        <v>124</v>
      </c>
      <c r="F284" s="85" t="s">
        <v>228</v>
      </c>
      <c r="K284" s="91"/>
      <c r="M284" s="75"/>
      <c r="N284" s="79"/>
      <c r="Q284" s="80">
        <f>SUM(Q285:Q356)</f>
        <v>0</v>
      </c>
      <c r="R284" s="80">
        <f>SUM(R285:R356)</f>
        <v>0</v>
      </c>
      <c r="T284" s="81">
        <f>SUM(T285:T356)</f>
        <v>429.52782426999994</v>
      </c>
      <c r="V284" s="81">
        <f>SUM(V285:V356)</f>
        <v>20.068019594759996</v>
      </c>
      <c r="X284" s="82">
        <f>SUM(X285:X356)</f>
        <v>37.749238999999996</v>
      </c>
      <c r="AR284" s="76" t="s">
        <v>43</v>
      </c>
      <c r="AT284" s="83" t="s">
        <v>41</v>
      </c>
      <c r="AU284" s="83" t="s">
        <v>43</v>
      </c>
      <c r="AY284" s="76" t="s">
        <v>96</v>
      </c>
      <c r="BK284" s="84">
        <f>SUM(BK285:BK356)</f>
        <v>0</v>
      </c>
    </row>
    <row r="285" spans="2:65" s="1" customFormat="1" ht="49.05" customHeight="1">
      <c r="B285" s="18"/>
      <c r="C285" s="87" t="s">
        <v>211</v>
      </c>
      <c r="D285" s="87" t="s">
        <v>98</v>
      </c>
      <c r="E285" s="88" t="s">
        <v>708</v>
      </c>
      <c r="F285" s="89" t="s">
        <v>709</v>
      </c>
      <c r="G285" s="90" t="s">
        <v>249</v>
      </c>
      <c r="H285" s="91">
        <v>28.5</v>
      </c>
      <c r="I285" s="91"/>
      <c r="J285" s="91"/>
      <c r="K285" s="91"/>
      <c r="L285" s="89"/>
      <c r="M285" s="18"/>
      <c r="N285" s="92" t="s">
        <v>0</v>
      </c>
      <c r="O285" s="93" t="s">
        <v>25</v>
      </c>
      <c r="P285" s="94">
        <f>I285+J285</f>
        <v>0</v>
      </c>
      <c r="Q285" s="94">
        <f>ROUND(I285*H285,3)</f>
        <v>0</v>
      </c>
      <c r="R285" s="94">
        <f>ROUND(J285*H285,3)</f>
        <v>0</v>
      </c>
      <c r="S285" s="95">
        <v>0.1</v>
      </c>
      <c r="T285" s="95">
        <f>S285*H285</f>
        <v>2.85</v>
      </c>
      <c r="U285" s="95">
        <v>8.3177200000000007E-2</v>
      </c>
      <c r="V285" s="95">
        <f>U285*H285</f>
        <v>2.3705502000000003</v>
      </c>
      <c r="W285" s="95">
        <v>0</v>
      </c>
      <c r="X285" s="96">
        <f>W285*H285</f>
        <v>0</v>
      </c>
      <c r="AR285" s="97" t="s">
        <v>100</v>
      </c>
      <c r="AT285" s="97" t="s">
        <v>98</v>
      </c>
      <c r="AU285" s="97" t="s">
        <v>44</v>
      </c>
      <c r="AY285" s="10" t="s">
        <v>96</v>
      </c>
      <c r="BE285" s="98">
        <f>IF(O285="základná",K285,0)</f>
        <v>0</v>
      </c>
      <c r="BF285" s="98">
        <f>IF(O285="znížená",K285,0)</f>
        <v>0</v>
      </c>
      <c r="BG285" s="98">
        <f>IF(O285="zákl. prenesená",K285,0)</f>
        <v>0</v>
      </c>
      <c r="BH285" s="98">
        <f>IF(O285="zníž. prenesená",K285,0)</f>
        <v>0</v>
      </c>
      <c r="BI285" s="98">
        <f>IF(O285="nulová",K285,0)</f>
        <v>0</v>
      </c>
      <c r="BJ285" s="10" t="s">
        <v>44</v>
      </c>
      <c r="BK285" s="99">
        <f>ROUND(P285*H285,3)</f>
        <v>0</v>
      </c>
      <c r="BL285" s="10" t="s">
        <v>100</v>
      </c>
      <c r="BM285" s="97" t="s">
        <v>710</v>
      </c>
    </row>
    <row r="286" spans="2:65" s="7" customFormat="1" ht="11.4">
      <c r="B286" s="100"/>
      <c r="D286" s="101" t="s">
        <v>101</v>
      </c>
      <c r="E286" s="102" t="s">
        <v>0</v>
      </c>
      <c r="F286" s="103" t="s">
        <v>711</v>
      </c>
      <c r="H286" s="104">
        <v>28.5</v>
      </c>
      <c r="K286" s="91"/>
      <c r="M286" s="100"/>
      <c r="N286" s="105"/>
      <c r="X286" s="106"/>
      <c r="AT286" s="102" t="s">
        <v>101</v>
      </c>
      <c r="AU286" s="102" t="s">
        <v>44</v>
      </c>
      <c r="AV286" s="7" t="s">
        <v>44</v>
      </c>
      <c r="AW286" s="7" t="s">
        <v>2</v>
      </c>
      <c r="AX286" s="7" t="s">
        <v>43</v>
      </c>
      <c r="AY286" s="102" t="s">
        <v>96</v>
      </c>
    </row>
    <row r="287" spans="2:65" s="1" customFormat="1" ht="22.8">
      <c r="B287" s="18"/>
      <c r="C287" s="118" t="s">
        <v>214</v>
      </c>
      <c r="D287" s="118" t="s">
        <v>225</v>
      </c>
      <c r="E287" s="119" t="s">
        <v>712</v>
      </c>
      <c r="F287" s="120" t="s">
        <v>713</v>
      </c>
      <c r="G287" s="121" t="s">
        <v>135</v>
      </c>
      <c r="H287" s="122">
        <v>30</v>
      </c>
      <c r="I287" s="122"/>
      <c r="J287" s="123"/>
      <c r="K287" s="91"/>
      <c r="L287" s="120"/>
      <c r="M287" s="124"/>
      <c r="N287" s="125" t="s">
        <v>0</v>
      </c>
      <c r="O287" s="93" t="s">
        <v>25</v>
      </c>
      <c r="P287" s="94">
        <f>I287+J287</f>
        <v>0</v>
      </c>
      <c r="Q287" s="94">
        <f>ROUND(I287*H287,3)</f>
        <v>0</v>
      </c>
      <c r="R287" s="94">
        <f>ROUND(J287*H287,3)</f>
        <v>0</v>
      </c>
      <c r="S287" s="95">
        <v>0</v>
      </c>
      <c r="T287" s="95">
        <f>S287*H287</f>
        <v>0</v>
      </c>
      <c r="U287" s="95">
        <v>2.3E-2</v>
      </c>
      <c r="V287" s="95">
        <f>U287*H287</f>
        <v>0.69</v>
      </c>
      <c r="W287" s="95">
        <v>0</v>
      </c>
      <c r="X287" s="96">
        <f>W287*H287</f>
        <v>0</v>
      </c>
      <c r="AR287" s="97" t="s">
        <v>121</v>
      </c>
      <c r="AT287" s="97" t="s">
        <v>225</v>
      </c>
      <c r="AU287" s="97" t="s">
        <v>44</v>
      </c>
      <c r="AY287" s="10" t="s">
        <v>96</v>
      </c>
      <c r="BE287" s="98">
        <f>IF(O287="základná",K287,0)</f>
        <v>0</v>
      </c>
      <c r="BF287" s="98">
        <f>IF(O287="znížená",K287,0)</f>
        <v>0</v>
      </c>
      <c r="BG287" s="98">
        <f>IF(O287="zákl. prenesená",K287,0)</f>
        <v>0</v>
      </c>
      <c r="BH287" s="98">
        <f>IF(O287="zníž. prenesená",K287,0)</f>
        <v>0</v>
      </c>
      <c r="BI287" s="98">
        <f>IF(O287="nulová",K287,0)</f>
        <v>0</v>
      </c>
      <c r="BJ287" s="10" t="s">
        <v>44</v>
      </c>
      <c r="BK287" s="99">
        <f>ROUND(P287*H287,3)</f>
        <v>0</v>
      </c>
      <c r="BL287" s="10" t="s">
        <v>100</v>
      </c>
      <c r="BM287" s="97" t="s">
        <v>714</v>
      </c>
    </row>
    <row r="288" spans="2:65" s="1" customFormat="1" ht="33" customHeight="1">
      <c r="B288" s="18"/>
      <c r="C288" s="87" t="s">
        <v>215</v>
      </c>
      <c r="D288" s="87" t="s">
        <v>98</v>
      </c>
      <c r="E288" s="88" t="s">
        <v>231</v>
      </c>
      <c r="F288" s="89" t="s">
        <v>232</v>
      </c>
      <c r="G288" s="90" t="s">
        <v>127</v>
      </c>
      <c r="H288" s="91">
        <v>322.048</v>
      </c>
      <c r="I288" s="91"/>
      <c r="J288" s="91"/>
      <c r="K288" s="91"/>
      <c r="L288" s="89"/>
      <c r="M288" s="18"/>
      <c r="N288" s="92" t="s">
        <v>0</v>
      </c>
      <c r="O288" s="93" t="s">
        <v>25</v>
      </c>
      <c r="P288" s="94">
        <f>I288+J288</f>
        <v>0</v>
      </c>
      <c r="Q288" s="94">
        <f>ROUND(I288*H288,3)</f>
        <v>0</v>
      </c>
      <c r="R288" s="94">
        <f>ROUND(J288*H288,3)</f>
        <v>0</v>
      </c>
      <c r="S288" s="95">
        <v>0.13200000000000001</v>
      </c>
      <c r="T288" s="95">
        <f>S288*H288</f>
        <v>42.510336000000002</v>
      </c>
      <c r="U288" s="95">
        <v>2.5710469999999999E-2</v>
      </c>
      <c r="V288" s="95">
        <f>U288*H288</f>
        <v>8.2800054425600003</v>
      </c>
      <c r="W288" s="95">
        <v>0</v>
      </c>
      <c r="X288" s="96">
        <f>W288*H288</f>
        <v>0</v>
      </c>
      <c r="AR288" s="97" t="s">
        <v>100</v>
      </c>
      <c r="AT288" s="97" t="s">
        <v>98</v>
      </c>
      <c r="AU288" s="97" t="s">
        <v>44</v>
      </c>
      <c r="AY288" s="10" t="s">
        <v>96</v>
      </c>
      <c r="BE288" s="98">
        <f>IF(O288="základná",K288,0)</f>
        <v>0</v>
      </c>
      <c r="BF288" s="98">
        <f>IF(O288="znížená",K288,0)</f>
        <v>0</v>
      </c>
      <c r="BG288" s="98">
        <f>IF(O288="zákl. prenesená",K288,0)</f>
        <v>0</v>
      </c>
      <c r="BH288" s="98">
        <f>IF(O288="zníž. prenesená",K288,0)</f>
        <v>0</v>
      </c>
      <c r="BI288" s="98">
        <f>IF(O288="nulová",K288,0)</f>
        <v>0</v>
      </c>
      <c r="BJ288" s="10" t="s">
        <v>44</v>
      </c>
      <c r="BK288" s="99">
        <f>ROUND(P288*H288,3)</f>
        <v>0</v>
      </c>
      <c r="BL288" s="10" t="s">
        <v>100</v>
      </c>
      <c r="BM288" s="97" t="s">
        <v>715</v>
      </c>
    </row>
    <row r="289" spans="2:65" s="7" customFormat="1" ht="20.399999999999999">
      <c r="B289" s="100"/>
      <c r="D289" s="101" t="s">
        <v>101</v>
      </c>
      <c r="E289" s="102" t="s">
        <v>0</v>
      </c>
      <c r="F289" s="103" t="s">
        <v>716</v>
      </c>
      <c r="H289" s="104">
        <v>322.048</v>
      </c>
      <c r="K289" s="91"/>
      <c r="M289" s="100"/>
      <c r="N289" s="105"/>
      <c r="X289" s="106"/>
      <c r="AT289" s="102" t="s">
        <v>101</v>
      </c>
      <c r="AU289" s="102" t="s">
        <v>44</v>
      </c>
      <c r="AV289" s="7" t="s">
        <v>44</v>
      </c>
      <c r="AW289" s="7" t="s">
        <v>2</v>
      </c>
      <c r="AX289" s="7" t="s">
        <v>43</v>
      </c>
      <c r="AY289" s="102" t="s">
        <v>96</v>
      </c>
    </row>
    <row r="290" spans="2:65" s="1" customFormat="1" ht="49.05" customHeight="1">
      <c r="B290" s="18"/>
      <c r="C290" s="87" t="s">
        <v>218</v>
      </c>
      <c r="D290" s="87" t="s">
        <v>98</v>
      </c>
      <c r="E290" s="88" t="s">
        <v>234</v>
      </c>
      <c r="F290" s="89" t="s">
        <v>235</v>
      </c>
      <c r="G290" s="90" t="s">
        <v>127</v>
      </c>
      <c r="H290" s="91">
        <v>322.048</v>
      </c>
      <c r="I290" s="91"/>
      <c r="J290" s="91"/>
      <c r="K290" s="91"/>
      <c r="L290" s="89"/>
      <c r="M290" s="18"/>
      <c r="N290" s="92" t="s">
        <v>0</v>
      </c>
      <c r="O290" s="93" t="s">
        <v>25</v>
      </c>
      <c r="P290" s="94">
        <f>I290+J290</f>
        <v>0</v>
      </c>
      <c r="Q290" s="94">
        <f>ROUND(I290*H290,3)</f>
        <v>0</v>
      </c>
      <c r="R290" s="94">
        <f>ROUND(J290*H290,3)</f>
        <v>0</v>
      </c>
      <c r="S290" s="95">
        <v>6.0000000000000001E-3</v>
      </c>
      <c r="T290" s="95">
        <f>S290*H290</f>
        <v>1.932288</v>
      </c>
      <c r="U290" s="95">
        <v>0</v>
      </c>
      <c r="V290" s="95">
        <f>U290*H290</f>
        <v>0</v>
      </c>
      <c r="W290" s="95">
        <v>0</v>
      </c>
      <c r="X290" s="96">
        <f>W290*H290</f>
        <v>0</v>
      </c>
      <c r="AR290" s="97" t="s">
        <v>100</v>
      </c>
      <c r="AT290" s="97" t="s">
        <v>98</v>
      </c>
      <c r="AU290" s="97" t="s">
        <v>44</v>
      </c>
      <c r="AY290" s="10" t="s">
        <v>96</v>
      </c>
      <c r="BE290" s="98">
        <f>IF(O290="základná",K290,0)</f>
        <v>0</v>
      </c>
      <c r="BF290" s="98">
        <f>IF(O290="znížená",K290,0)</f>
        <v>0</v>
      </c>
      <c r="BG290" s="98">
        <f>IF(O290="zákl. prenesená",K290,0)</f>
        <v>0</v>
      </c>
      <c r="BH290" s="98">
        <f>IF(O290="zníž. prenesená",K290,0)</f>
        <v>0</v>
      </c>
      <c r="BI290" s="98">
        <f>IF(O290="nulová",K290,0)</f>
        <v>0</v>
      </c>
      <c r="BJ290" s="10" t="s">
        <v>44</v>
      </c>
      <c r="BK290" s="99">
        <f>ROUND(P290*H290,3)</f>
        <v>0</v>
      </c>
      <c r="BL290" s="10" t="s">
        <v>100</v>
      </c>
      <c r="BM290" s="97" t="s">
        <v>717</v>
      </c>
    </row>
    <row r="291" spans="2:65" s="1" customFormat="1" ht="33" customHeight="1">
      <c r="B291" s="18"/>
      <c r="C291" s="87" t="s">
        <v>221</v>
      </c>
      <c r="D291" s="87" t="s">
        <v>98</v>
      </c>
      <c r="E291" s="88" t="s">
        <v>237</v>
      </c>
      <c r="F291" s="89" t="s">
        <v>238</v>
      </c>
      <c r="G291" s="90" t="s">
        <v>127</v>
      </c>
      <c r="H291" s="91">
        <v>322.048</v>
      </c>
      <c r="I291" s="91"/>
      <c r="J291" s="91"/>
      <c r="K291" s="91"/>
      <c r="L291" s="89"/>
      <c r="M291" s="18"/>
      <c r="N291" s="92" t="s">
        <v>0</v>
      </c>
      <c r="O291" s="93" t="s">
        <v>25</v>
      </c>
      <c r="P291" s="94">
        <f>I291+J291</f>
        <v>0</v>
      </c>
      <c r="Q291" s="94">
        <f>ROUND(I291*H291,3)</f>
        <v>0</v>
      </c>
      <c r="R291" s="94">
        <f>ROUND(J291*H291,3)</f>
        <v>0</v>
      </c>
      <c r="S291" s="95">
        <v>9.1999999999999998E-2</v>
      </c>
      <c r="T291" s="95">
        <f>S291*H291</f>
        <v>29.628416000000001</v>
      </c>
      <c r="U291" s="95">
        <v>2.571E-2</v>
      </c>
      <c r="V291" s="95">
        <f>U291*H291</f>
        <v>8.2798540799999998</v>
      </c>
      <c r="W291" s="95">
        <v>0</v>
      </c>
      <c r="X291" s="96">
        <f>W291*H291</f>
        <v>0</v>
      </c>
      <c r="AR291" s="97" t="s">
        <v>100</v>
      </c>
      <c r="AT291" s="97" t="s">
        <v>98</v>
      </c>
      <c r="AU291" s="97" t="s">
        <v>44</v>
      </c>
      <c r="AY291" s="10" t="s">
        <v>96</v>
      </c>
      <c r="BE291" s="98">
        <f>IF(O291="základná",K291,0)</f>
        <v>0</v>
      </c>
      <c r="BF291" s="98">
        <f>IF(O291="znížená",K291,0)</f>
        <v>0</v>
      </c>
      <c r="BG291" s="98">
        <f>IF(O291="zákl. prenesená",K291,0)</f>
        <v>0</v>
      </c>
      <c r="BH291" s="98">
        <f>IF(O291="zníž. prenesená",K291,0)</f>
        <v>0</v>
      </c>
      <c r="BI291" s="98">
        <f>IF(O291="nulová",K291,0)</f>
        <v>0</v>
      </c>
      <c r="BJ291" s="10" t="s">
        <v>44</v>
      </c>
      <c r="BK291" s="99">
        <f>ROUND(P291*H291,3)</f>
        <v>0</v>
      </c>
      <c r="BL291" s="10" t="s">
        <v>100</v>
      </c>
      <c r="BM291" s="97" t="s">
        <v>718</v>
      </c>
    </row>
    <row r="292" spans="2:65" s="1" customFormat="1" ht="24.15" customHeight="1">
      <c r="B292" s="18"/>
      <c r="C292" s="87" t="s">
        <v>224</v>
      </c>
      <c r="D292" s="87" t="s">
        <v>98</v>
      </c>
      <c r="E292" s="88" t="s">
        <v>240</v>
      </c>
      <c r="F292" s="89" t="s">
        <v>241</v>
      </c>
      <c r="G292" s="90" t="s">
        <v>127</v>
      </c>
      <c r="H292" s="91">
        <v>253.73</v>
      </c>
      <c r="I292" s="91"/>
      <c r="J292" s="91"/>
      <c r="K292" s="91"/>
      <c r="L292" s="89"/>
      <c r="M292" s="18"/>
      <c r="N292" s="92" t="s">
        <v>0</v>
      </c>
      <c r="O292" s="93" t="s">
        <v>25</v>
      </c>
      <c r="P292" s="94">
        <f>I292+J292</f>
        <v>0</v>
      </c>
      <c r="Q292" s="94">
        <f>ROUND(I292*H292,3)</f>
        <v>0</v>
      </c>
      <c r="R292" s="94">
        <f>ROUND(J292*H292,3)</f>
        <v>0</v>
      </c>
      <c r="S292" s="95">
        <v>9.9210000000000007E-2</v>
      </c>
      <c r="T292" s="95">
        <f>S292*H292</f>
        <v>25.172553300000001</v>
      </c>
      <c r="U292" s="95">
        <v>1.5286399999999999E-3</v>
      </c>
      <c r="V292" s="95">
        <f>U292*H292</f>
        <v>0.38786182719999995</v>
      </c>
      <c r="W292" s="95">
        <v>0</v>
      </c>
      <c r="X292" s="96">
        <f>W292*H292</f>
        <v>0</v>
      </c>
      <c r="AR292" s="97" t="s">
        <v>100</v>
      </c>
      <c r="AT292" s="97" t="s">
        <v>98</v>
      </c>
      <c r="AU292" s="97" t="s">
        <v>44</v>
      </c>
      <c r="AY292" s="10" t="s">
        <v>96</v>
      </c>
      <c r="BE292" s="98">
        <f>IF(O292="základná",K292,0)</f>
        <v>0</v>
      </c>
      <c r="BF292" s="98">
        <f>IF(O292="znížená",K292,0)</f>
        <v>0</v>
      </c>
      <c r="BG292" s="98">
        <f>IF(O292="zákl. prenesená",K292,0)</f>
        <v>0</v>
      </c>
      <c r="BH292" s="98">
        <f>IF(O292="zníž. prenesená",K292,0)</f>
        <v>0</v>
      </c>
      <c r="BI292" s="98">
        <f>IF(O292="nulová",K292,0)</f>
        <v>0</v>
      </c>
      <c r="BJ292" s="10" t="s">
        <v>44</v>
      </c>
      <c r="BK292" s="99">
        <f>ROUND(P292*H292,3)</f>
        <v>0</v>
      </c>
      <c r="BL292" s="10" t="s">
        <v>100</v>
      </c>
      <c r="BM292" s="97" t="s">
        <v>719</v>
      </c>
    </row>
    <row r="293" spans="2:65" s="7" customFormat="1" ht="20.399999999999999">
      <c r="B293" s="100"/>
      <c r="D293" s="101" t="s">
        <v>101</v>
      </c>
      <c r="E293" s="102" t="s">
        <v>0</v>
      </c>
      <c r="F293" s="103" t="s">
        <v>720</v>
      </c>
      <c r="H293" s="104">
        <v>139.9</v>
      </c>
      <c r="K293" s="91"/>
      <c r="M293" s="100"/>
      <c r="N293" s="105"/>
      <c r="X293" s="106"/>
      <c r="AT293" s="102" t="s">
        <v>101</v>
      </c>
      <c r="AU293" s="102" t="s">
        <v>44</v>
      </c>
      <c r="AV293" s="7" t="s">
        <v>44</v>
      </c>
      <c r="AW293" s="7" t="s">
        <v>2</v>
      </c>
      <c r="AX293" s="7" t="s">
        <v>42</v>
      </c>
      <c r="AY293" s="102" t="s">
        <v>96</v>
      </c>
    </row>
    <row r="294" spans="2:65" s="7" customFormat="1" ht="11.4">
      <c r="B294" s="100"/>
      <c r="D294" s="101" t="s">
        <v>101</v>
      </c>
      <c r="E294" s="102" t="s">
        <v>0</v>
      </c>
      <c r="F294" s="103" t="s">
        <v>721</v>
      </c>
      <c r="H294" s="104">
        <v>113.83</v>
      </c>
      <c r="K294" s="91"/>
      <c r="M294" s="100"/>
      <c r="N294" s="105"/>
      <c r="X294" s="106"/>
      <c r="AT294" s="102" t="s">
        <v>101</v>
      </c>
      <c r="AU294" s="102" t="s">
        <v>44</v>
      </c>
      <c r="AV294" s="7" t="s">
        <v>44</v>
      </c>
      <c r="AW294" s="7" t="s">
        <v>2</v>
      </c>
      <c r="AX294" s="7" t="s">
        <v>42</v>
      </c>
      <c r="AY294" s="102" t="s">
        <v>96</v>
      </c>
    </row>
    <row r="295" spans="2:65" s="8" customFormat="1" ht="11.4">
      <c r="B295" s="107"/>
      <c r="D295" s="101" t="s">
        <v>101</v>
      </c>
      <c r="E295" s="108" t="s">
        <v>0</v>
      </c>
      <c r="F295" s="109" t="s">
        <v>102</v>
      </c>
      <c r="H295" s="110">
        <v>253.73</v>
      </c>
      <c r="K295" s="91"/>
      <c r="M295" s="107"/>
      <c r="N295" s="111"/>
      <c r="X295" s="112"/>
      <c r="AT295" s="108" t="s">
        <v>101</v>
      </c>
      <c r="AU295" s="108" t="s">
        <v>44</v>
      </c>
      <c r="AV295" s="8" t="s">
        <v>100</v>
      </c>
      <c r="AW295" s="8" t="s">
        <v>2</v>
      </c>
      <c r="AX295" s="8" t="s">
        <v>43</v>
      </c>
      <c r="AY295" s="108" t="s">
        <v>96</v>
      </c>
    </row>
    <row r="296" spans="2:65" s="1" customFormat="1" ht="33" customHeight="1">
      <c r="B296" s="18"/>
      <c r="C296" s="87" t="s">
        <v>229</v>
      </c>
      <c r="D296" s="87" t="s">
        <v>98</v>
      </c>
      <c r="E296" s="88" t="s">
        <v>247</v>
      </c>
      <c r="F296" s="89" t="s">
        <v>248</v>
      </c>
      <c r="G296" s="90" t="s">
        <v>249</v>
      </c>
      <c r="H296" s="91">
        <v>59.91</v>
      </c>
      <c r="I296" s="91"/>
      <c r="J296" s="91"/>
      <c r="K296" s="91"/>
      <c r="L296" s="89"/>
      <c r="M296" s="18"/>
      <c r="N296" s="92" t="s">
        <v>0</v>
      </c>
      <c r="O296" s="93" t="s">
        <v>25</v>
      </c>
      <c r="P296" s="94">
        <f>I296+J296</f>
        <v>0</v>
      </c>
      <c r="Q296" s="94">
        <f>ROUND(I296*H296,3)</f>
        <v>0</v>
      </c>
      <c r="R296" s="94">
        <f>ROUND(J296*H296,3)</f>
        <v>0</v>
      </c>
      <c r="S296" s="95">
        <v>0.18823999999999999</v>
      </c>
      <c r="T296" s="95">
        <f>S296*H296</f>
        <v>11.277458399999999</v>
      </c>
      <c r="U296" s="95">
        <v>5.04E-4</v>
      </c>
      <c r="V296" s="95">
        <f>U296*H296</f>
        <v>3.0194639999999998E-2</v>
      </c>
      <c r="W296" s="95">
        <v>0</v>
      </c>
      <c r="X296" s="96">
        <f>W296*H296</f>
        <v>0</v>
      </c>
      <c r="AR296" s="97" t="s">
        <v>100</v>
      </c>
      <c r="AT296" s="97" t="s">
        <v>98</v>
      </c>
      <c r="AU296" s="97" t="s">
        <v>44</v>
      </c>
      <c r="AY296" s="10" t="s">
        <v>96</v>
      </c>
      <c r="BE296" s="98">
        <f>IF(O296="základná",K296,0)</f>
        <v>0</v>
      </c>
      <c r="BF296" s="98">
        <f>IF(O296="znížená",K296,0)</f>
        <v>0</v>
      </c>
      <c r="BG296" s="98">
        <f>IF(O296="zákl. prenesená",K296,0)</f>
        <v>0</v>
      </c>
      <c r="BH296" s="98">
        <f>IF(O296="zníž. prenesená",K296,0)</f>
        <v>0</v>
      </c>
      <c r="BI296" s="98">
        <f>IF(O296="nulová",K296,0)</f>
        <v>0</v>
      </c>
      <c r="BJ296" s="10" t="s">
        <v>44</v>
      </c>
      <c r="BK296" s="99">
        <f>ROUND(P296*H296,3)</f>
        <v>0</v>
      </c>
      <c r="BL296" s="10" t="s">
        <v>100</v>
      </c>
      <c r="BM296" s="97" t="s">
        <v>722</v>
      </c>
    </row>
    <row r="297" spans="2:65" s="7" customFormat="1" ht="11.4">
      <c r="B297" s="100"/>
      <c r="D297" s="101" t="s">
        <v>101</v>
      </c>
      <c r="E297" s="102" t="s">
        <v>0</v>
      </c>
      <c r="F297" s="103" t="s">
        <v>723</v>
      </c>
      <c r="H297" s="104">
        <v>59.91</v>
      </c>
      <c r="K297" s="91"/>
      <c r="M297" s="100"/>
      <c r="N297" s="105"/>
      <c r="X297" s="106"/>
      <c r="AT297" s="102" t="s">
        <v>101</v>
      </c>
      <c r="AU297" s="102" t="s">
        <v>44</v>
      </c>
      <c r="AV297" s="7" t="s">
        <v>44</v>
      </c>
      <c r="AW297" s="7" t="s">
        <v>2</v>
      </c>
      <c r="AX297" s="7" t="s">
        <v>43</v>
      </c>
      <c r="AY297" s="102" t="s">
        <v>96</v>
      </c>
    </row>
    <row r="298" spans="2:65" s="1" customFormat="1" ht="37.799999999999997" customHeight="1">
      <c r="B298" s="18"/>
      <c r="C298" s="87" t="s">
        <v>230</v>
      </c>
      <c r="D298" s="87" t="s">
        <v>98</v>
      </c>
      <c r="E298" s="88" t="s">
        <v>251</v>
      </c>
      <c r="F298" s="89" t="s">
        <v>252</v>
      </c>
      <c r="G298" s="90" t="s">
        <v>249</v>
      </c>
      <c r="H298" s="91">
        <v>91.47</v>
      </c>
      <c r="I298" s="91"/>
      <c r="J298" s="91"/>
      <c r="K298" s="91"/>
      <c r="L298" s="89"/>
      <c r="M298" s="18"/>
      <c r="N298" s="92" t="s">
        <v>0</v>
      </c>
      <c r="O298" s="93" t="s">
        <v>25</v>
      </c>
      <c r="P298" s="94">
        <f>I298+J298</f>
        <v>0</v>
      </c>
      <c r="Q298" s="94">
        <f>ROUND(I298*H298,3)</f>
        <v>0</v>
      </c>
      <c r="R298" s="94">
        <f>ROUND(J298*H298,3)</f>
        <v>0</v>
      </c>
      <c r="S298" s="95">
        <v>9.4020000000000006E-2</v>
      </c>
      <c r="T298" s="95">
        <f>S298*H298</f>
        <v>8.6000094000000011</v>
      </c>
      <c r="U298" s="95">
        <v>3.15E-5</v>
      </c>
      <c r="V298" s="95">
        <f>U298*H298</f>
        <v>2.8813049999999998E-3</v>
      </c>
      <c r="W298" s="95">
        <v>0</v>
      </c>
      <c r="X298" s="96">
        <f>W298*H298</f>
        <v>0</v>
      </c>
      <c r="AR298" s="97" t="s">
        <v>100</v>
      </c>
      <c r="AT298" s="97" t="s">
        <v>98</v>
      </c>
      <c r="AU298" s="97" t="s">
        <v>44</v>
      </c>
      <c r="AY298" s="10" t="s">
        <v>96</v>
      </c>
      <c r="BE298" s="98">
        <f>IF(O298="základná",K298,0)</f>
        <v>0</v>
      </c>
      <c r="BF298" s="98">
        <f>IF(O298="znížená",K298,0)</f>
        <v>0</v>
      </c>
      <c r="BG298" s="98">
        <f>IF(O298="zákl. prenesená",K298,0)</f>
        <v>0</v>
      </c>
      <c r="BH298" s="98">
        <f>IF(O298="zníž. prenesená",K298,0)</f>
        <v>0</v>
      </c>
      <c r="BI298" s="98">
        <f>IF(O298="nulová",K298,0)</f>
        <v>0</v>
      </c>
      <c r="BJ298" s="10" t="s">
        <v>44</v>
      </c>
      <c r="BK298" s="99">
        <f>ROUND(P298*H298,3)</f>
        <v>0</v>
      </c>
      <c r="BL298" s="10" t="s">
        <v>100</v>
      </c>
      <c r="BM298" s="97" t="s">
        <v>724</v>
      </c>
    </row>
    <row r="299" spans="2:65" s="7" customFormat="1" ht="20.399999999999999">
      <c r="B299" s="100"/>
      <c r="D299" s="101" t="s">
        <v>101</v>
      </c>
      <c r="E299" s="102" t="s">
        <v>0</v>
      </c>
      <c r="F299" s="103" t="s">
        <v>725</v>
      </c>
      <c r="H299" s="104">
        <v>33.19</v>
      </c>
      <c r="K299" s="91"/>
      <c r="M299" s="100"/>
      <c r="N299" s="105"/>
      <c r="X299" s="106"/>
      <c r="AT299" s="102" t="s">
        <v>101</v>
      </c>
      <c r="AU299" s="102" t="s">
        <v>44</v>
      </c>
      <c r="AV299" s="7" t="s">
        <v>44</v>
      </c>
      <c r="AW299" s="7" t="s">
        <v>2</v>
      </c>
      <c r="AX299" s="7" t="s">
        <v>42</v>
      </c>
      <c r="AY299" s="102" t="s">
        <v>96</v>
      </c>
    </row>
    <row r="300" spans="2:65" s="7" customFormat="1" ht="20.399999999999999">
      <c r="B300" s="100"/>
      <c r="D300" s="101" t="s">
        <v>101</v>
      </c>
      <c r="E300" s="102" t="s">
        <v>0</v>
      </c>
      <c r="F300" s="103" t="s">
        <v>726</v>
      </c>
      <c r="H300" s="104">
        <v>58.28</v>
      </c>
      <c r="K300" s="91"/>
      <c r="M300" s="100"/>
      <c r="N300" s="105"/>
      <c r="X300" s="106"/>
      <c r="AT300" s="102" t="s">
        <v>101</v>
      </c>
      <c r="AU300" s="102" t="s">
        <v>44</v>
      </c>
      <c r="AV300" s="7" t="s">
        <v>44</v>
      </c>
      <c r="AW300" s="7" t="s">
        <v>2</v>
      </c>
      <c r="AX300" s="7" t="s">
        <v>42</v>
      </c>
      <c r="AY300" s="102" t="s">
        <v>96</v>
      </c>
    </row>
    <row r="301" spans="2:65" s="8" customFormat="1" ht="11.4">
      <c r="B301" s="107"/>
      <c r="D301" s="101" t="s">
        <v>101</v>
      </c>
      <c r="E301" s="108" t="s">
        <v>0</v>
      </c>
      <c r="F301" s="109" t="s">
        <v>102</v>
      </c>
      <c r="H301" s="110">
        <v>91.47</v>
      </c>
      <c r="K301" s="91"/>
      <c r="M301" s="107"/>
      <c r="N301" s="111"/>
      <c r="X301" s="112"/>
      <c r="AT301" s="108" t="s">
        <v>101</v>
      </c>
      <c r="AU301" s="108" t="s">
        <v>44</v>
      </c>
      <c r="AV301" s="8" t="s">
        <v>100</v>
      </c>
      <c r="AW301" s="8" t="s">
        <v>2</v>
      </c>
      <c r="AX301" s="8" t="s">
        <v>43</v>
      </c>
      <c r="AY301" s="108" t="s">
        <v>96</v>
      </c>
    </row>
    <row r="302" spans="2:65" s="1" customFormat="1" ht="37.799999999999997" customHeight="1">
      <c r="B302" s="18"/>
      <c r="C302" s="87" t="s">
        <v>233</v>
      </c>
      <c r="D302" s="87" t="s">
        <v>98</v>
      </c>
      <c r="E302" s="88" t="s">
        <v>254</v>
      </c>
      <c r="F302" s="89" t="s">
        <v>255</v>
      </c>
      <c r="G302" s="90" t="s">
        <v>249</v>
      </c>
      <c r="H302" s="91">
        <v>91.6</v>
      </c>
      <c r="I302" s="91"/>
      <c r="J302" s="91"/>
      <c r="K302" s="91"/>
      <c r="L302" s="89"/>
      <c r="M302" s="18"/>
      <c r="N302" s="92" t="s">
        <v>0</v>
      </c>
      <c r="O302" s="93" t="s">
        <v>25</v>
      </c>
      <c r="P302" s="94">
        <f>I302+J302</f>
        <v>0</v>
      </c>
      <c r="Q302" s="94">
        <f>ROUND(I302*H302,3)</f>
        <v>0</v>
      </c>
      <c r="R302" s="94">
        <f>ROUND(J302*H302,3)</f>
        <v>0</v>
      </c>
      <c r="S302" s="95">
        <v>9.4109999999999999E-2</v>
      </c>
      <c r="T302" s="95">
        <f>S302*H302</f>
        <v>8.620476</v>
      </c>
      <c r="U302" s="95">
        <v>2.31E-4</v>
      </c>
      <c r="V302" s="95">
        <f>U302*H302</f>
        <v>2.1159600000000001E-2</v>
      </c>
      <c r="W302" s="95">
        <v>0</v>
      </c>
      <c r="X302" s="96">
        <f>W302*H302</f>
        <v>0</v>
      </c>
      <c r="AR302" s="97" t="s">
        <v>100</v>
      </c>
      <c r="AT302" s="97" t="s">
        <v>98</v>
      </c>
      <c r="AU302" s="97" t="s">
        <v>44</v>
      </c>
      <c r="AY302" s="10" t="s">
        <v>96</v>
      </c>
      <c r="BE302" s="98">
        <f>IF(O302="základná",K302,0)</f>
        <v>0</v>
      </c>
      <c r="BF302" s="98">
        <f>IF(O302="znížená",K302,0)</f>
        <v>0</v>
      </c>
      <c r="BG302" s="98">
        <f>IF(O302="zákl. prenesená",K302,0)</f>
        <v>0</v>
      </c>
      <c r="BH302" s="98">
        <f>IF(O302="zníž. prenesená",K302,0)</f>
        <v>0</v>
      </c>
      <c r="BI302" s="98">
        <f>IF(O302="nulová",K302,0)</f>
        <v>0</v>
      </c>
      <c r="BJ302" s="10" t="s">
        <v>44</v>
      </c>
      <c r="BK302" s="99">
        <f>ROUND(P302*H302,3)</f>
        <v>0</v>
      </c>
      <c r="BL302" s="10" t="s">
        <v>100</v>
      </c>
      <c r="BM302" s="97" t="s">
        <v>727</v>
      </c>
    </row>
    <row r="303" spans="2:65" s="7" customFormat="1" ht="20.399999999999999">
      <c r="B303" s="100"/>
      <c r="D303" s="101" t="s">
        <v>101</v>
      </c>
      <c r="E303" s="102" t="s">
        <v>0</v>
      </c>
      <c r="F303" s="103" t="s">
        <v>728</v>
      </c>
      <c r="H303" s="104">
        <v>27.82</v>
      </c>
      <c r="K303" s="91"/>
      <c r="M303" s="100"/>
      <c r="N303" s="105"/>
      <c r="X303" s="106"/>
      <c r="AT303" s="102" t="s">
        <v>101</v>
      </c>
      <c r="AU303" s="102" t="s">
        <v>44</v>
      </c>
      <c r="AV303" s="7" t="s">
        <v>44</v>
      </c>
      <c r="AW303" s="7" t="s">
        <v>2</v>
      </c>
      <c r="AX303" s="7" t="s">
        <v>42</v>
      </c>
      <c r="AY303" s="102" t="s">
        <v>96</v>
      </c>
    </row>
    <row r="304" spans="2:65" s="7" customFormat="1" ht="20.399999999999999">
      <c r="B304" s="100"/>
      <c r="D304" s="101" t="s">
        <v>101</v>
      </c>
      <c r="E304" s="102" t="s">
        <v>0</v>
      </c>
      <c r="F304" s="103" t="s">
        <v>729</v>
      </c>
      <c r="H304" s="104">
        <v>63.78</v>
      </c>
      <c r="K304" s="91"/>
      <c r="M304" s="100"/>
      <c r="N304" s="105"/>
      <c r="X304" s="106"/>
      <c r="AT304" s="102" t="s">
        <v>101</v>
      </c>
      <c r="AU304" s="102" t="s">
        <v>44</v>
      </c>
      <c r="AV304" s="7" t="s">
        <v>44</v>
      </c>
      <c r="AW304" s="7" t="s">
        <v>2</v>
      </c>
      <c r="AX304" s="7" t="s">
        <v>42</v>
      </c>
      <c r="AY304" s="102" t="s">
        <v>96</v>
      </c>
    </row>
    <row r="305" spans="2:65" s="9" customFormat="1" ht="11.4">
      <c r="B305" s="113"/>
      <c r="D305" s="101" t="s">
        <v>101</v>
      </c>
      <c r="E305" s="114" t="s">
        <v>0</v>
      </c>
      <c r="F305" s="115" t="s">
        <v>256</v>
      </c>
      <c r="H305" s="114" t="s">
        <v>0</v>
      </c>
      <c r="K305" s="91"/>
      <c r="M305" s="113"/>
      <c r="N305" s="116"/>
      <c r="X305" s="117"/>
      <c r="AT305" s="114" t="s">
        <v>101</v>
      </c>
      <c r="AU305" s="114" t="s">
        <v>44</v>
      </c>
      <c r="AV305" s="9" t="s">
        <v>43</v>
      </c>
      <c r="AW305" s="9" t="s">
        <v>2</v>
      </c>
      <c r="AX305" s="9" t="s">
        <v>42</v>
      </c>
      <c r="AY305" s="114" t="s">
        <v>96</v>
      </c>
    </row>
    <row r="306" spans="2:65" s="8" customFormat="1" ht="11.4">
      <c r="B306" s="107"/>
      <c r="D306" s="101" t="s">
        <v>101</v>
      </c>
      <c r="E306" s="108" t="s">
        <v>0</v>
      </c>
      <c r="F306" s="109" t="s">
        <v>102</v>
      </c>
      <c r="H306" s="110">
        <v>91.6</v>
      </c>
      <c r="K306" s="91"/>
      <c r="M306" s="107"/>
      <c r="N306" s="111"/>
      <c r="X306" s="112"/>
      <c r="AT306" s="108" t="s">
        <v>101</v>
      </c>
      <c r="AU306" s="108" t="s">
        <v>44</v>
      </c>
      <c r="AV306" s="8" t="s">
        <v>100</v>
      </c>
      <c r="AW306" s="8" t="s">
        <v>2</v>
      </c>
      <c r="AX306" s="8" t="s">
        <v>43</v>
      </c>
      <c r="AY306" s="108" t="s">
        <v>96</v>
      </c>
    </row>
    <row r="307" spans="2:65" s="1" customFormat="1" ht="37.799999999999997" customHeight="1">
      <c r="B307" s="18"/>
      <c r="C307" s="87" t="s">
        <v>236</v>
      </c>
      <c r="D307" s="87" t="s">
        <v>98</v>
      </c>
      <c r="E307" s="88" t="s">
        <v>258</v>
      </c>
      <c r="F307" s="89" t="s">
        <v>259</v>
      </c>
      <c r="G307" s="90" t="s">
        <v>249</v>
      </c>
      <c r="H307" s="91">
        <v>21</v>
      </c>
      <c r="I307" s="91"/>
      <c r="J307" s="91"/>
      <c r="K307" s="91"/>
      <c r="L307" s="89"/>
      <c r="M307" s="18"/>
      <c r="N307" s="92" t="s">
        <v>0</v>
      </c>
      <c r="O307" s="93" t="s">
        <v>25</v>
      </c>
      <c r="P307" s="94">
        <f>I307+J307</f>
        <v>0</v>
      </c>
      <c r="Q307" s="94">
        <f>ROUND(I307*H307,3)</f>
        <v>0</v>
      </c>
      <c r="R307" s="94">
        <f>ROUND(J307*H307,3)</f>
        <v>0</v>
      </c>
      <c r="S307" s="95">
        <v>9.4130000000000005E-2</v>
      </c>
      <c r="T307" s="95">
        <f>S307*H307</f>
        <v>1.9767300000000001</v>
      </c>
      <c r="U307" s="95">
        <v>2.6249999999999998E-4</v>
      </c>
      <c r="V307" s="95">
        <f>U307*H307</f>
        <v>5.5125E-3</v>
      </c>
      <c r="W307" s="95">
        <v>0</v>
      </c>
      <c r="X307" s="96">
        <f>W307*H307</f>
        <v>0</v>
      </c>
      <c r="AR307" s="97" t="s">
        <v>100</v>
      </c>
      <c r="AT307" s="97" t="s">
        <v>98</v>
      </c>
      <c r="AU307" s="97" t="s">
        <v>44</v>
      </c>
      <c r="AY307" s="10" t="s">
        <v>96</v>
      </c>
      <c r="BE307" s="98">
        <f>IF(O307="základná",K307,0)</f>
        <v>0</v>
      </c>
      <c r="BF307" s="98">
        <f>IF(O307="znížená",K307,0)</f>
        <v>0</v>
      </c>
      <c r="BG307" s="98">
        <f>IF(O307="zákl. prenesená",K307,0)</f>
        <v>0</v>
      </c>
      <c r="BH307" s="98">
        <f>IF(O307="zníž. prenesená",K307,0)</f>
        <v>0</v>
      </c>
      <c r="BI307" s="98">
        <f>IF(O307="nulová",K307,0)</f>
        <v>0</v>
      </c>
      <c r="BJ307" s="10" t="s">
        <v>44</v>
      </c>
      <c r="BK307" s="99">
        <f>ROUND(P307*H307,3)</f>
        <v>0</v>
      </c>
      <c r="BL307" s="10" t="s">
        <v>100</v>
      </c>
      <c r="BM307" s="97" t="s">
        <v>730</v>
      </c>
    </row>
    <row r="308" spans="2:65" s="7" customFormat="1" ht="20.399999999999999">
      <c r="B308" s="100"/>
      <c r="D308" s="101" t="s">
        <v>101</v>
      </c>
      <c r="E308" s="102" t="s">
        <v>0</v>
      </c>
      <c r="F308" s="103" t="s">
        <v>731</v>
      </c>
      <c r="H308" s="104">
        <v>21</v>
      </c>
      <c r="K308" s="91"/>
      <c r="M308" s="100"/>
      <c r="N308" s="105"/>
      <c r="X308" s="106"/>
      <c r="AT308" s="102" t="s">
        <v>101</v>
      </c>
      <c r="AU308" s="102" t="s">
        <v>44</v>
      </c>
      <c r="AV308" s="7" t="s">
        <v>44</v>
      </c>
      <c r="AW308" s="7" t="s">
        <v>2</v>
      </c>
      <c r="AX308" s="7" t="s">
        <v>43</v>
      </c>
      <c r="AY308" s="102" t="s">
        <v>96</v>
      </c>
    </row>
    <row r="309" spans="2:65" s="1" customFormat="1" ht="49.05" customHeight="1">
      <c r="B309" s="18"/>
      <c r="C309" s="87" t="s">
        <v>239</v>
      </c>
      <c r="D309" s="87" t="s">
        <v>98</v>
      </c>
      <c r="E309" s="88" t="s">
        <v>261</v>
      </c>
      <c r="F309" s="89" t="s">
        <v>262</v>
      </c>
      <c r="G309" s="90" t="s">
        <v>99</v>
      </c>
      <c r="H309" s="91">
        <v>4.1070000000000002</v>
      </c>
      <c r="I309" s="91"/>
      <c r="J309" s="91"/>
      <c r="K309" s="91"/>
      <c r="L309" s="89"/>
      <c r="M309" s="18"/>
      <c r="N309" s="92" t="s">
        <v>0</v>
      </c>
      <c r="O309" s="93" t="s">
        <v>25</v>
      </c>
      <c r="P309" s="94">
        <f>I309+J309</f>
        <v>0</v>
      </c>
      <c r="Q309" s="94">
        <f>ROUND(I309*H309,3)</f>
        <v>0</v>
      </c>
      <c r="R309" s="94">
        <f>ROUND(J309*H309,3)</f>
        <v>0</v>
      </c>
      <c r="S309" s="95">
        <v>1.744</v>
      </c>
      <c r="T309" s="95">
        <f>S309*H309</f>
        <v>7.1626080000000005</v>
      </c>
      <c r="U309" s="95">
        <v>0</v>
      </c>
      <c r="V309" s="95">
        <f>U309*H309</f>
        <v>0</v>
      </c>
      <c r="W309" s="95">
        <v>2.3849999999999998</v>
      </c>
      <c r="X309" s="96">
        <f>W309*H309</f>
        <v>9.7951949999999997</v>
      </c>
      <c r="AR309" s="97" t="s">
        <v>100</v>
      </c>
      <c r="AT309" s="97" t="s">
        <v>98</v>
      </c>
      <c r="AU309" s="97" t="s">
        <v>44</v>
      </c>
      <c r="AY309" s="10" t="s">
        <v>96</v>
      </c>
      <c r="BE309" s="98">
        <f>IF(O309="základná",K309,0)</f>
        <v>0</v>
      </c>
      <c r="BF309" s="98">
        <f>IF(O309="znížená",K309,0)</f>
        <v>0</v>
      </c>
      <c r="BG309" s="98">
        <f>IF(O309="zákl. prenesená",K309,0)</f>
        <v>0</v>
      </c>
      <c r="BH309" s="98">
        <f>IF(O309="zníž. prenesená",K309,0)</f>
        <v>0</v>
      </c>
      <c r="BI309" s="98">
        <f>IF(O309="nulová",K309,0)</f>
        <v>0</v>
      </c>
      <c r="BJ309" s="10" t="s">
        <v>44</v>
      </c>
      <c r="BK309" s="99">
        <f>ROUND(P309*H309,3)</f>
        <v>0</v>
      </c>
      <c r="BL309" s="10" t="s">
        <v>100</v>
      </c>
      <c r="BM309" s="97" t="s">
        <v>732</v>
      </c>
    </row>
    <row r="310" spans="2:65" s="7" customFormat="1" ht="20.399999999999999">
      <c r="B310" s="100"/>
      <c r="D310" s="101" t="s">
        <v>101</v>
      </c>
      <c r="E310" s="102" t="s">
        <v>0</v>
      </c>
      <c r="F310" s="103" t="s">
        <v>733</v>
      </c>
      <c r="H310" s="104">
        <v>4.1070000000000002</v>
      </c>
      <c r="K310" s="91"/>
      <c r="M310" s="100"/>
      <c r="N310" s="105"/>
      <c r="X310" s="106"/>
      <c r="AT310" s="102" t="s">
        <v>101</v>
      </c>
      <c r="AU310" s="102" t="s">
        <v>44</v>
      </c>
      <c r="AV310" s="7" t="s">
        <v>44</v>
      </c>
      <c r="AW310" s="7" t="s">
        <v>2</v>
      </c>
      <c r="AX310" s="7" t="s">
        <v>43</v>
      </c>
      <c r="AY310" s="102" t="s">
        <v>96</v>
      </c>
    </row>
    <row r="311" spans="2:65" s="1" customFormat="1" ht="55.5" customHeight="1">
      <c r="B311" s="18"/>
      <c r="C311" s="87" t="s">
        <v>242</v>
      </c>
      <c r="D311" s="87" t="s">
        <v>98</v>
      </c>
      <c r="E311" s="88" t="s">
        <v>264</v>
      </c>
      <c r="F311" s="89" t="s">
        <v>265</v>
      </c>
      <c r="G311" s="90" t="s">
        <v>127</v>
      </c>
      <c r="H311" s="91">
        <v>28.943999999999999</v>
      </c>
      <c r="I311" s="91"/>
      <c r="J311" s="91"/>
      <c r="K311" s="91"/>
      <c r="L311" s="89"/>
      <c r="M311" s="18"/>
      <c r="N311" s="92" t="s">
        <v>0</v>
      </c>
      <c r="O311" s="93" t="s">
        <v>25</v>
      </c>
      <c r="P311" s="94">
        <f>I311+J311</f>
        <v>0</v>
      </c>
      <c r="Q311" s="94">
        <f>ROUND(I311*H311,3)</f>
        <v>0</v>
      </c>
      <c r="R311" s="94">
        <f>ROUND(J311*H311,3)</f>
        <v>0</v>
      </c>
      <c r="S311" s="95">
        <v>0.16400000000000001</v>
      </c>
      <c r="T311" s="95">
        <f>S311*H311</f>
        <v>4.7468159999999999</v>
      </c>
      <c r="U311" s="95">
        <v>0</v>
      </c>
      <c r="V311" s="95">
        <f>U311*H311</f>
        <v>0</v>
      </c>
      <c r="W311" s="95">
        <v>0.19600000000000001</v>
      </c>
      <c r="X311" s="96">
        <f>W311*H311</f>
        <v>5.6730239999999998</v>
      </c>
      <c r="AR311" s="97" t="s">
        <v>100</v>
      </c>
      <c r="AT311" s="97" t="s">
        <v>98</v>
      </c>
      <c r="AU311" s="97" t="s">
        <v>44</v>
      </c>
      <c r="AY311" s="10" t="s">
        <v>96</v>
      </c>
      <c r="BE311" s="98">
        <f>IF(O311="základná",K311,0)</f>
        <v>0</v>
      </c>
      <c r="BF311" s="98">
        <f>IF(O311="znížená",K311,0)</f>
        <v>0</v>
      </c>
      <c r="BG311" s="98">
        <f>IF(O311="zákl. prenesená",K311,0)</f>
        <v>0</v>
      </c>
      <c r="BH311" s="98">
        <f>IF(O311="zníž. prenesená",K311,0)</f>
        <v>0</v>
      </c>
      <c r="BI311" s="98">
        <f>IF(O311="nulová",K311,0)</f>
        <v>0</v>
      </c>
      <c r="BJ311" s="10" t="s">
        <v>44</v>
      </c>
      <c r="BK311" s="99">
        <f>ROUND(P311*H311,3)</f>
        <v>0</v>
      </c>
      <c r="BL311" s="10" t="s">
        <v>100</v>
      </c>
      <c r="BM311" s="97" t="s">
        <v>734</v>
      </c>
    </row>
    <row r="312" spans="2:65" s="7" customFormat="1" ht="11.4">
      <c r="B312" s="100"/>
      <c r="D312" s="101" t="s">
        <v>101</v>
      </c>
      <c r="E312" s="102" t="s">
        <v>0</v>
      </c>
      <c r="F312" s="103" t="s">
        <v>735</v>
      </c>
      <c r="H312" s="104">
        <v>25.78</v>
      </c>
      <c r="K312" s="91"/>
      <c r="M312" s="100"/>
      <c r="N312" s="105"/>
      <c r="X312" s="106"/>
      <c r="AT312" s="102" t="s">
        <v>101</v>
      </c>
      <c r="AU312" s="102" t="s">
        <v>44</v>
      </c>
      <c r="AV312" s="7" t="s">
        <v>44</v>
      </c>
      <c r="AW312" s="7" t="s">
        <v>2</v>
      </c>
      <c r="AX312" s="7" t="s">
        <v>42</v>
      </c>
      <c r="AY312" s="102" t="s">
        <v>96</v>
      </c>
    </row>
    <row r="313" spans="2:65" s="7" customFormat="1" ht="11.4">
      <c r="B313" s="100"/>
      <c r="D313" s="101" t="s">
        <v>101</v>
      </c>
      <c r="E313" s="102" t="s">
        <v>0</v>
      </c>
      <c r="F313" s="103" t="s">
        <v>736</v>
      </c>
      <c r="H313" s="104">
        <v>3.1640000000000001</v>
      </c>
      <c r="K313" s="91"/>
      <c r="M313" s="100"/>
      <c r="N313" s="105"/>
      <c r="X313" s="106"/>
      <c r="AT313" s="102" t="s">
        <v>101</v>
      </c>
      <c r="AU313" s="102" t="s">
        <v>44</v>
      </c>
      <c r="AV313" s="7" t="s">
        <v>44</v>
      </c>
      <c r="AW313" s="7" t="s">
        <v>2</v>
      </c>
      <c r="AX313" s="7" t="s">
        <v>42</v>
      </c>
      <c r="AY313" s="102" t="s">
        <v>96</v>
      </c>
    </row>
    <row r="314" spans="2:65" s="8" customFormat="1" ht="11.4">
      <c r="B314" s="107"/>
      <c r="D314" s="101" t="s">
        <v>101</v>
      </c>
      <c r="E314" s="108" t="s">
        <v>0</v>
      </c>
      <c r="F314" s="109" t="s">
        <v>102</v>
      </c>
      <c r="H314" s="110">
        <v>28.943999999999999</v>
      </c>
      <c r="K314" s="91"/>
      <c r="M314" s="107"/>
      <c r="N314" s="111"/>
      <c r="X314" s="112"/>
      <c r="AT314" s="108" t="s">
        <v>101</v>
      </c>
      <c r="AU314" s="108" t="s">
        <v>44</v>
      </c>
      <c r="AV314" s="8" t="s">
        <v>100</v>
      </c>
      <c r="AW314" s="8" t="s">
        <v>2</v>
      </c>
      <c r="AX314" s="8" t="s">
        <v>43</v>
      </c>
      <c r="AY314" s="108" t="s">
        <v>96</v>
      </c>
    </row>
    <row r="315" spans="2:65" s="1" customFormat="1" ht="44.25" customHeight="1">
      <c r="B315" s="18"/>
      <c r="C315" s="87" t="s">
        <v>243</v>
      </c>
      <c r="D315" s="87" t="s">
        <v>98</v>
      </c>
      <c r="E315" s="88" t="s">
        <v>268</v>
      </c>
      <c r="F315" s="89" t="s">
        <v>269</v>
      </c>
      <c r="G315" s="90" t="s">
        <v>99</v>
      </c>
      <c r="H315" s="91">
        <v>0.19700000000000001</v>
      </c>
      <c r="I315" s="91"/>
      <c r="J315" s="91"/>
      <c r="K315" s="91"/>
      <c r="L315" s="89"/>
      <c r="M315" s="18"/>
      <c r="N315" s="92" t="s">
        <v>0</v>
      </c>
      <c r="O315" s="93" t="s">
        <v>25</v>
      </c>
      <c r="P315" s="94">
        <f>I315+J315</f>
        <v>0</v>
      </c>
      <c r="Q315" s="94">
        <f>ROUND(I315*H315,3)</f>
        <v>0</v>
      </c>
      <c r="R315" s="94">
        <f>ROUND(J315*H315,3)</f>
        <v>0</v>
      </c>
      <c r="S315" s="95">
        <v>6.6262100000000004</v>
      </c>
      <c r="T315" s="95">
        <f>S315*H315</f>
        <v>1.30536337</v>
      </c>
      <c r="U315" s="95">
        <v>0</v>
      </c>
      <c r="V315" s="95">
        <f>U315*H315</f>
        <v>0</v>
      </c>
      <c r="W315" s="95">
        <v>2.2000000000000002</v>
      </c>
      <c r="X315" s="96">
        <f>W315*H315</f>
        <v>0.43340000000000006</v>
      </c>
      <c r="AR315" s="97" t="s">
        <v>100</v>
      </c>
      <c r="AT315" s="97" t="s">
        <v>98</v>
      </c>
      <c r="AU315" s="97" t="s">
        <v>44</v>
      </c>
      <c r="AY315" s="10" t="s">
        <v>96</v>
      </c>
      <c r="BE315" s="98">
        <f>IF(O315="základná",K315,0)</f>
        <v>0</v>
      </c>
      <c r="BF315" s="98">
        <f>IF(O315="znížená",K315,0)</f>
        <v>0</v>
      </c>
      <c r="BG315" s="98">
        <f>IF(O315="zákl. prenesená",K315,0)</f>
        <v>0</v>
      </c>
      <c r="BH315" s="98">
        <f>IF(O315="zníž. prenesená",K315,0)</f>
        <v>0</v>
      </c>
      <c r="BI315" s="98">
        <f>IF(O315="nulová",K315,0)</f>
        <v>0</v>
      </c>
      <c r="BJ315" s="10" t="s">
        <v>44</v>
      </c>
      <c r="BK315" s="99">
        <f>ROUND(P315*H315,3)</f>
        <v>0</v>
      </c>
      <c r="BL315" s="10" t="s">
        <v>100</v>
      </c>
      <c r="BM315" s="97" t="s">
        <v>737</v>
      </c>
    </row>
    <row r="316" spans="2:65" s="7" customFormat="1" ht="20.399999999999999">
      <c r="B316" s="100"/>
      <c r="D316" s="101" t="s">
        <v>101</v>
      </c>
      <c r="E316" s="102" t="s">
        <v>0</v>
      </c>
      <c r="F316" s="103" t="s">
        <v>738</v>
      </c>
      <c r="H316" s="104">
        <v>0.19700000000000001</v>
      </c>
      <c r="K316" s="91"/>
      <c r="M316" s="100"/>
      <c r="N316" s="105"/>
      <c r="X316" s="106"/>
      <c r="AT316" s="102" t="s">
        <v>101</v>
      </c>
      <c r="AU316" s="102" t="s">
        <v>44</v>
      </c>
      <c r="AV316" s="7" t="s">
        <v>44</v>
      </c>
      <c r="AW316" s="7" t="s">
        <v>2</v>
      </c>
      <c r="AX316" s="7" t="s">
        <v>43</v>
      </c>
      <c r="AY316" s="102" t="s">
        <v>96</v>
      </c>
    </row>
    <row r="317" spans="2:65" s="1" customFormat="1" ht="49.05" customHeight="1">
      <c r="B317" s="18"/>
      <c r="C317" s="87" t="s">
        <v>244</v>
      </c>
      <c r="D317" s="87" t="s">
        <v>98</v>
      </c>
      <c r="E317" s="88" t="s">
        <v>271</v>
      </c>
      <c r="F317" s="89" t="s">
        <v>272</v>
      </c>
      <c r="G317" s="90" t="s">
        <v>127</v>
      </c>
      <c r="H317" s="91">
        <v>129.4</v>
      </c>
      <c r="I317" s="91"/>
      <c r="J317" s="91"/>
      <c r="K317" s="91"/>
      <c r="L317" s="89"/>
      <c r="M317" s="18"/>
      <c r="N317" s="92" t="s">
        <v>0</v>
      </c>
      <c r="O317" s="93" t="s">
        <v>25</v>
      </c>
      <c r="P317" s="94">
        <f>I317+J317</f>
        <v>0</v>
      </c>
      <c r="Q317" s="94">
        <f>ROUND(I317*H317,3)</f>
        <v>0</v>
      </c>
      <c r="R317" s="94">
        <f>ROUND(J317*H317,3)</f>
        <v>0</v>
      </c>
      <c r="S317" s="95">
        <v>0.29099999999999998</v>
      </c>
      <c r="T317" s="95">
        <f>S317*H317</f>
        <v>37.6554</v>
      </c>
      <c r="U317" s="95">
        <v>0</v>
      </c>
      <c r="V317" s="95">
        <f>U317*H317</f>
        <v>0</v>
      </c>
      <c r="W317" s="95">
        <v>6.5000000000000002E-2</v>
      </c>
      <c r="X317" s="96">
        <f>W317*H317</f>
        <v>8.4110000000000014</v>
      </c>
      <c r="AR317" s="97" t="s">
        <v>100</v>
      </c>
      <c r="AT317" s="97" t="s">
        <v>98</v>
      </c>
      <c r="AU317" s="97" t="s">
        <v>44</v>
      </c>
      <c r="AY317" s="10" t="s">
        <v>96</v>
      </c>
      <c r="BE317" s="98">
        <f>IF(O317="základná",K317,0)</f>
        <v>0</v>
      </c>
      <c r="BF317" s="98">
        <f>IF(O317="znížená",K317,0)</f>
        <v>0</v>
      </c>
      <c r="BG317" s="98">
        <f>IF(O317="zákl. prenesená",K317,0)</f>
        <v>0</v>
      </c>
      <c r="BH317" s="98">
        <f>IF(O317="zníž. prenesená",K317,0)</f>
        <v>0</v>
      </c>
      <c r="BI317" s="98">
        <f>IF(O317="nulová",K317,0)</f>
        <v>0</v>
      </c>
      <c r="BJ317" s="10" t="s">
        <v>44</v>
      </c>
      <c r="BK317" s="99">
        <f>ROUND(P317*H317,3)</f>
        <v>0</v>
      </c>
      <c r="BL317" s="10" t="s">
        <v>100</v>
      </c>
      <c r="BM317" s="97" t="s">
        <v>739</v>
      </c>
    </row>
    <row r="318" spans="2:65" s="7" customFormat="1" ht="20.399999999999999">
      <c r="B318" s="100"/>
      <c r="D318" s="101" t="s">
        <v>101</v>
      </c>
      <c r="E318" s="102" t="s">
        <v>0</v>
      </c>
      <c r="F318" s="103" t="s">
        <v>740</v>
      </c>
      <c r="H318" s="104">
        <v>129.4</v>
      </c>
      <c r="K318" s="91"/>
      <c r="M318" s="100"/>
      <c r="N318" s="105"/>
      <c r="X318" s="106"/>
      <c r="AT318" s="102" t="s">
        <v>101</v>
      </c>
      <c r="AU318" s="102" t="s">
        <v>44</v>
      </c>
      <c r="AV318" s="7" t="s">
        <v>44</v>
      </c>
      <c r="AW318" s="7" t="s">
        <v>2</v>
      </c>
      <c r="AX318" s="7" t="s">
        <v>42</v>
      </c>
      <c r="AY318" s="102" t="s">
        <v>96</v>
      </c>
    </row>
    <row r="319" spans="2:65" s="8" customFormat="1" ht="11.4">
      <c r="B319" s="107"/>
      <c r="D319" s="101" t="s">
        <v>101</v>
      </c>
      <c r="E319" s="108" t="s">
        <v>0</v>
      </c>
      <c r="F319" s="109" t="s">
        <v>102</v>
      </c>
      <c r="H319" s="110">
        <v>129.4</v>
      </c>
      <c r="K319" s="91"/>
      <c r="M319" s="107"/>
      <c r="N319" s="111"/>
      <c r="X319" s="112"/>
      <c r="AT319" s="108" t="s">
        <v>101</v>
      </c>
      <c r="AU319" s="108" t="s">
        <v>44</v>
      </c>
      <c r="AV319" s="8" t="s">
        <v>100</v>
      </c>
      <c r="AW319" s="8" t="s">
        <v>2</v>
      </c>
      <c r="AX319" s="8" t="s">
        <v>43</v>
      </c>
      <c r="AY319" s="108" t="s">
        <v>96</v>
      </c>
    </row>
    <row r="320" spans="2:65" s="1" customFormat="1" ht="24.15" customHeight="1">
      <c r="B320" s="18"/>
      <c r="C320" s="87" t="s">
        <v>245</v>
      </c>
      <c r="D320" s="87" t="s">
        <v>98</v>
      </c>
      <c r="E320" s="88" t="s">
        <v>274</v>
      </c>
      <c r="F320" s="89" t="s">
        <v>275</v>
      </c>
      <c r="G320" s="90" t="s">
        <v>135</v>
      </c>
      <c r="H320" s="91">
        <v>6</v>
      </c>
      <c r="I320" s="91"/>
      <c r="J320" s="91"/>
      <c r="K320" s="91"/>
      <c r="L320" s="89"/>
      <c r="M320" s="18"/>
      <c r="N320" s="92" t="s">
        <v>0</v>
      </c>
      <c r="O320" s="93" t="s">
        <v>25</v>
      </c>
      <c r="P320" s="94">
        <f>I320+J320</f>
        <v>0</v>
      </c>
      <c r="Q320" s="94">
        <f>ROUND(I320*H320,3)</f>
        <v>0</v>
      </c>
      <c r="R320" s="94">
        <f>ROUND(J320*H320,3)</f>
        <v>0</v>
      </c>
      <c r="S320" s="95">
        <v>0.03</v>
      </c>
      <c r="T320" s="95">
        <f>S320*H320</f>
        <v>0.18</v>
      </c>
      <c r="U320" s="95">
        <v>0</v>
      </c>
      <c r="V320" s="95">
        <f>U320*H320</f>
        <v>0</v>
      </c>
      <c r="W320" s="95">
        <v>1.2E-2</v>
      </c>
      <c r="X320" s="96">
        <f>W320*H320</f>
        <v>7.2000000000000008E-2</v>
      </c>
      <c r="AR320" s="97" t="s">
        <v>100</v>
      </c>
      <c r="AT320" s="97" t="s">
        <v>98</v>
      </c>
      <c r="AU320" s="97" t="s">
        <v>44</v>
      </c>
      <c r="AY320" s="10" t="s">
        <v>96</v>
      </c>
      <c r="BE320" s="98">
        <f>IF(O320="základná",K320,0)</f>
        <v>0</v>
      </c>
      <c r="BF320" s="98">
        <f>IF(O320="znížená",K320,0)</f>
        <v>0</v>
      </c>
      <c r="BG320" s="98">
        <f>IF(O320="zákl. prenesená",K320,0)</f>
        <v>0</v>
      </c>
      <c r="BH320" s="98">
        <f>IF(O320="zníž. prenesená",K320,0)</f>
        <v>0</v>
      </c>
      <c r="BI320" s="98">
        <f>IF(O320="nulová",K320,0)</f>
        <v>0</v>
      </c>
      <c r="BJ320" s="10" t="s">
        <v>44</v>
      </c>
      <c r="BK320" s="99">
        <f>ROUND(P320*H320,3)</f>
        <v>0</v>
      </c>
      <c r="BL320" s="10" t="s">
        <v>100</v>
      </c>
      <c r="BM320" s="97" t="s">
        <v>741</v>
      </c>
    </row>
    <row r="321" spans="2:65" s="1" customFormat="1" ht="24.15" customHeight="1">
      <c r="B321" s="18"/>
      <c r="C321" s="87" t="s">
        <v>246</v>
      </c>
      <c r="D321" s="87" t="s">
        <v>98</v>
      </c>
      <c r="E321" s="88" t="s">
        <v>742</v>
      </c>
      <c r="F321" s="89" t="s">
        <v>743</v>
      </c>
      <c r="G321" s="90" t="s">
        <v>135</v>
      </c>
      <c r="H321" s="91">
        <v>12</v>
      </c>
      <c r="I321" s="91"/>
      <c r="J321" s="91"/>
      <c r="K321" s="91"/>
      <c r="L321" s="89"/>
      <c r="M321" s="18"/>
      <c r="N321" s="92" t="s">
        <v>0</v>
      </c>
      <c r="O321" s="93" t="s">
        <v>25</v>
      </c>
      <c r="P321" s="94">
        <f>I321+J321</f>
        <v>0</v>
      </c>
      <c r="Q321" s="94">
        <f>ROUND(I321*H321,3)</f>
        <v>0</v>
      </c>
      <c r="R321" s="94">
        <f>ROUND(J321*H321,3)</f>
        <v>0</v>
      </c>
      <c r="S321" s="95">
        <v>6.0999999999999999E-2</v>
      </c>
      <c r="T321" s="95">
        <f>S321*H321</f>
        <v>0.73199999999999998</v>
      </c>
      <c r="U321" s="95">
        <v>0</v>
      </c>
      <c r="V321" s="95">
        <f>U321*H321</f>
        <v>0</v>
      </c>
      <c r="W321" s="95">
        <v>1.6E-2</v>
      </c>
      <c r="X321" s="96">
        <f>W321*H321</f>
        <v>0.192</v>
      </c>
      <c r="AR321" s="97" t="s">
        <v>100</v>
      </c>
      <c r="AT321" s="97" t="s">
        <v>98</v>
      </c>
      <c r="AU321" s="97" t="s">
        <v>44</v>
      </c>
      <c r="AY321" s="10" t="s">
        <v>96</v>
      </c>
      <c r="BE321" s="98">
        <f>IF(O321="základná",K321,0)</f>
        <v>0</v>
      </c>
      <c r="BF321" s="98">
        <f>IF(O321="znížená",K321,0)</f>
        <v>0</v>
      </c>
      <c r="BG321" s="98">
        <f>IF(O321="zákl. prenesená",K321,0)</f>
        <v>0</v>
      </c>
      <c r="BH321" s="98">
        <f>IF(O321="zníž. prenesená",K321,0)</f>
        <v>0</v>
      </c>
      <c r="BI321" s="98">
        <f>IF(O321="nulová",K321,0)</f>
        <v>0</v>
      </c>
      <c r="BJ321" s="10" t="s">
        <v>44</v>
      </c>
      <c r="BK321" s="99">
        <f>ROUND(P321*H321,3)</f>
        <v>0</v>
      </c>
      <c r="BL321" s="10" t="s">
        <v>100</v>
      </c>
      <c r="BM321" s="97" t="s">
        <v>744</v>
      </c>
    </row>
    <row r="322" spans="2:65" s="1" customFormat="1" ht="24.15" customHeight="1">
      <c r="B322" s="18"/>
      <c r="C322" s="87" t="s">
        <v>250</v>
      </c>
      <c r="D322" s="87" t="s">
        <v>98</v>
      </c>
      <c r="E322" s="88" t="s">
        <v>277</v>
      </c>
      <c r="F322" s="89" t="s">
        <v>278</v>
      </c>
      <c r="G322" s="90" t="s">
        <v>135</v>
      </c>
      <c r="H322" s="91">
        <v>16</v>
      </c>
      <c r="I322" s="91"/>
      <c r="J322" s="91"/>
      <c r="K322" s="91"/>
      <c r="L322" s="89"/>
      <c r="M322" s="18"/>
      <c r="N322" s="92" t="s">
        <v>0</v>
      </c>
      <c r="O322" s="93" t="s">
        <v>25</v>
      </c>
      <c r="P322" s="94">
        <f>I322+J322</f>
        <v>0</v>
      </c>
      <c r="Q322" s="94">
        <f>ROUND(I322*H322,3)</f>
        <v>0</v>
      </c>
      <c r="R322" s="94">
        <f>ROUND(J322*H322,3)</f>
        <v>0</v>
      </c>
      <c r="S322" s="95">
        <v>4.9000000000000002E-2</v>
      </c>
      <c r="T322" s="95">
        <f>S322*H322</f>
        <v>0.78400000000000003</v>
      </c>
      <c r="U322" s="95">
        <v>0</v>
      </c>
      <c r="V322" s="95">
        <f>U322*H322</f>
        <v>0</v>
      </c>
      <c r="W322" s="95">
        <v>2.4E-2</v>
      </c>
      <c r="X322" s="96">
        <f>W322*H322</f>
        <v>0.38400000000000001</v>
      </c>
      <c r="AR322" s="97" t="s">
        <v>100</v>
      </c>
      <c r="AT322" s="97" t="s">
        <v>98</v>
      </c>
      <c r="AU322" s="97" t="s">
        <v>44</v>
      </c>
      <c r="AY322" s="10" t="s">
        <v>96</v>
      </c>
      <c r="BE322" s="98">
        <f>IF(O322="základná",K322,0)</f>
        <v>0</v>
      </c>
      <c r="BF322" s="98">
        <f>IF(O322="znížená",K322,0)</f>
        <v>0</v>
      </c>
      <c r="BG322" s="98">
        <f>IF(O322="zákl. prenesená",K322,0)</f>
        <v>0</v>
      </c>
      <c r="BH322" s="98">
        <f>IF(O322="zníž. prenesená",K322,0)</f>
        <v>0</v>
      </c>
      <c r="BI322" s="98">
        <f>IF(O322="nulová",K322,0)</f>
        <v>0</v>
      </c>
      <c r="BJ322" s="10" t="s">
        <v>44</v>
      </c>
      <c r="BK322" s="99">
        <f>ROUND(P322*H322,3)</f>
        <v>0</v>
      </c>
      <c r="BL322" s="10" t="s">
        <v>100</v>
      </c>
      <c r="BM322" s="97" t="s">
        <v>745</v>
      </c>
    </row>
    <row r="323" spans="2:65" s="7" customFormat="1" ht="11.4">
      <c r="B323" s="100"/>
      <c r="D323" s="101" t="s">
        <v>101</v>
      </c>
      <c r="E323" s="102" t="s">
        <v>0</v>
      </c>
      <c r="F323" s="103" t="s">
        <v>746</v>
      </c>
      <c r="H323" s="104">
        <v>16</v>
      </c>
      <c r="K323" s="91"/>
      <c r="M323" s="100"/>
      <c r="N323" s="105"/>
      <c r="X323" s="106"/>
      <c r="AT323" s="102" t="s">
        <v>101</v>
      </c>
      <c r="AU323" s="102" t="s">
        <v>44</v>
      </c>
      <c r="AV323" s="7" t="s">
        <v>44</v>
      </c>
      <c r="AW323" s="7" t="s">
        <v>2</v>
      </c>
      <c r="AX323" s="7" t="s">
        <v>43</v>
      </c>
      <c r="AY323" s="102" t="s">
        <v>96</v>
      </c>
    </row>
    <row r="324" spans="2:65" s="1" customFormat="1" ht="24.15" customHeight="1">
      <c r="B324" s="18"/>
      <c r="C324" s="87" t="s">
        <v>253</v>
      </c>
      <c r="D324" s="87" t="s">
        <v>98</v>
      </c>
      <c r="E324" s="88" t="s">
        <v>282</v>
      </c>
      <c r="F324" s="89" t="s">
        <v>283</v>
      </c>
      <c r="G324" s="90" t="s">
        <v>127</v>
      </c>
      <c r="H324" s="91">
        <v>6</v>
      </c>
      <c r="I324" s="91"/>
      <c r="J324" s="91"/>
      <c r="K324" s="91"/>
      <c r="L324" s="89"/>
      <c r="M324" s="18"/>
      <c r="N324" s="92" t="s">
        <v>0</v>
      </c>
      <c r="O324" s="93" t="s">
        <v>25</v>
      </c>
      <c r="P324" s="94">
        <f>I324+J324</f>
        <v>0</v>
      </c>
      <c r="Q324" s="94">
        <f>ROUND(I324*H324,3)</f>
        <v>0</v>
      </c>
      <c r="R324" s="94">
        <f>ROUND(J324*H324,3)</f>
        <v>0</v>
      </c>
      <c r="S324" s="95">
        <v>0.56000000000000005</v>
      </c>
      <c r="T324" s="95">
        <f>S324*H324</f>
        <v>3.3600000000000003</v>
      </c>
      <c r="U324" s="95">
        <v>0</v>
      </c>
      <c r="V324" s="95">
        <f>U324*H324</f>
        <v>0</v>
      </c>
      <c r="W324" s="95">
        <v>6.2E-2</v>
      </c>
      <c r="X324" s="96">
        <f>W324*H324</f>
        <v>0.372</v>
      </c>
      <c r="AR324" s="97" t="s">
        <v>100</v>
      </c>
      <c r="AT324" s="97" t="s">
        <v>98</v>
      </c>
      <c r="AU324" s="97" t="s">
        <v>44</v>
      </c>
      <c r="AY324" s="10" t="s">
        <v>96</v>
      </c>
      <c r="BE324" s="98">
        <f>IF(O324="základná",K324,0)</f>
        <v>0</v>
      </c>
      <c r="BF324" s="98">
        <f>IF(O324="znížená",K324,0)</f>
        <v>0</v>
      </c>
      <c r="BG324" s="98">
        <f>IF(O324="zákl. prenesená",K324,0)</f>
        <v>0</v>
      </c>
      <c r="BH324" s="98">
        <f>IF(O324="zníž. prenesená",K324,0)</f>
        <v>0</v>
      </c>
      <c r="BI324" s="98">
        <f>IF(O324="nulová",K324,0)</f>
        <v>0</v>
      </c>
      <c r="BJ324" s="10" t="s">
        <v>44</v>
      </c>
      <c r="BK324" s="99">
        <f>ROUND(P324*H324,3)</f>
        <v>0</v>
      </c>
      <c r="BL324" s="10" t="s">
        <v>100</v>
      </c>
      <c r="BM324" s="97" t="s">
        <v>747</v>
      </c>
    </row>
    <row r="325" spans="2:65" s="1" customFormat="1" ht="24.15" customHeight="1">
      <c r="B325" s="18"/>
      <c r="C325" s="87" t="s">
        <v>257</v>
      </c>
      <c r="D325" s="87" t="s">
        <v>98</v>
      </c>
      <c r="E325" s="88" t="s">
        <v>748</v>
      </c>
      <c r="F325" s="89" t="s">
        <v>749</v>
      </c>
      <c r="G325" s="90" t="s">
        <v>127</v>
      </c>
      <c r="H325" s="91">
        <v>12</v>
      </c>
      <c r="I325" s="91"/>
      <c r="J325" s="91"/>
      <c r="K325" s="91"/>
      <c r="L325" s="89"/>
      <c r="M325" s="18"/>
      <c r="N325" s="92" t="s">
        <v>0</v>
      </c>
      <c r="O325" s="93" t="s">
        <v>25</v>
      </c>
      <c r="P325" s="94">
        <f>I325+J325</f>
        <v>0</v>
      </c>
      <c r="Q325" s="94">
        <f>ROUND(I325*H325,3)</f>
        <v>0</v>
      </c>
      <c r="R325" s="94">
        <f>ROUND(J325*H325,3)</f>
        <v>0</v>
      </c>
      <c r="S325" s="95">
        <v>0.46400000000000002</v>
      </c>
      <c r="T325" s="95">
        <f>S325*H325</f>
        <v>5.5680000000000005</v>
      </c>
      <c r="U325" s="95">
        <v>0</v>
      </c>
      <c r="V325" s="95">
        <f>U325*H325</f>
        <v>0</v>
      </c>
      <c r="W325" s="95">
        <v>5.3999999999999999E-2</v>
      </c>
      <c r="X325" s="96">
        <f>W325*H325</f>
        <v>0.64800000000000002</v>
      </c>
      <c r="AR325" s="97" t="s">
        <v>100</v>
      </c>
      <c r="AT325" s="97" t="s">
        <v>98</v>
      </c>
      <c r="AU325" s="97" t="s">
        <v>44</v>
      </c>
      <c r="AY325" s="10" t="s">
        <v>96</v>
      </c>
      <c r="BE325" s="98">
        <f>IF(O325="základná",K325,0)</f>
        <v>0</v>
      </c>
      <c r="BF325" s="98">
        <f>IF(O325="znížená",K325,0)</f>
        <v>0</v>
      </c>
      <c r="BG325" s="98">
        <f>IF(O325="zákl. prenesená",K325,0)</f>
        <v>0</v>
      </c>
      <c r="BH325" s="98">
        <f>IF(O325="zníž. prenesená",K325,0)</f>
        <v>0</v>
      </c>
      <c r="BI325" s="98">
        <f>IF(O325="nulová",K325,0)</f>
        <v>0</v>
      </c>
      <c r="BJ325" s="10" t="s">
        <v>44</v>
      </c>
      <c r="BK325" s="99">
        <f>ROUND(P325*H325,3)</f>
        <v>0</v>
      </c>
      <c r="BL325" s="10" t="s">
        <v>100</v>
      </c>
      <c r="BM325" s="97" t="s">
        <v>750</v>
      </c>
    </row>
    <row r="326" spans="2:65" s="7" customFormat="1" ht="11.4">
      <c r="B326" s="100"/>
      <c r="D326" s="101" t="s">
        <v>101</v>
      </c>
      <c r="E326" s="102" t="s">
        <v>0</v>
      </c>
      <c r="F326" s="103" t="s">
        <v>751</v>
      </c>
      <c r="H326" s="104">
        <v>12</v>
      </c>
      <c r="K326" s="91"/>
      <c r="M326" s="100"/>
      <c r="N326" s="105"/>
      <c r="X326" s="106"/>
      <c r="AT326" s="102" t="s">
        <v>101</v>
      </c>
      <c r="AU326" s="102" t="s">
        <v>44</v>
      </c>
      <c r="AV326" s="7" t="s">
        <v>44</v>
      </c>
      <c r="AW326" s="7" t="s">
        <v>2</v>
      </c>
      <c r="AX326" s="7" t="s">
        <v>43</v>
      </c>
      <c r="AY326" s="102" t="s">
        <v>96</v>
      </c>
    </row>
    <row r="327" spans="2:65" s="1" customFormat="1" ht="24.15" customHeight="1">
      <c r="B327" s="18"/>
      <c r="C327" s="87" t="s">
        <v>260</v>
      </c>
      <c r="D327" s="87" t="s">
        <v>98</v>
      </c>
      <c r="E327" s="88" t="s">
        <v>287</v>
      </c>
      <c r="F327" s="89" t="s">
        <v>288</v>
      </c>
      <c r="G327" s="90" t="s">
        <v>127</v>
      </c>
      <c r="H327" s="91">
        <v>13</v>
      </c>
      <c r="I327" s="91"/>
      <c r="J327" s="91"/>
      <c r="K327" s="91"/>
      <c r="L327" s="89"/>
      <c r="M327" s="18"/>
      <c r="N327" s="92" t="s">
        <v>0</v>
      </c>
      <c r="O327" s="93" t="s">
        <v>25</v>
      </c>
      <c r="P327" s="94">
        <f>I327+J327</f>
        <v>0</v>
      </c>
      <c r="Q327" s="94">
        <f>ROUND(I327*H327,3)</f>
        <v>0</v>
      </c>
      <c r="R327" s="94">
        <f>ROUND(J327*H327,3)</f>
        <v>0</v>
      </c>
      <c r="S327" s="95">
        <v>1.6</v>
      </c>
      <c r="T327" s="95">
        <f>S327*H327</f>
        <v>20.8</v>
      </c>
      <c r="U327" s="95">
        <v>0</v>
      </c>
      <c r="V327" s="95">
        <f>U327*H327</f>
        <v>0</v>
      </c>
      <c r="W327" s="95">
        <v>7.5999999999999998E-2</v>
      </c>
      <c r="X327" s="96">
        <f>W327*H327</f>
        <v>0.98799999999999999</v>
      </c>
      <c r="AR327" s="97" t="s">
        <v>100</v>
      </c>
      <c r="AT327" s="97" t="s">
        <v>98</v>
      </c>
      <c r="AU327" s="97" t="s">
        <v>44</v>
      </c>
      <c r="AY327" s="10" t="s">
        <v>96</v>
      </c>
      <c r="BE327" s="98">
        <f>IF(O327="základná",K327,0)</f>
        <v>0</v>
      </c>
      <c r="BF327" s="98">
        <f>IF(O327="znížená",K327,0)</f>
        <v>0</v>
      </c>
      <c r="BG327" s="98">
        <f>IF(O327="zákl. prenesená",K327,0)</f>
        <v>0</v>
      </c>
      <c r="BH327" s="98">
        <f>IF(O327="zníž. prenesená",K327,0)</f>
        <v>0</v>
      </c>
      <c r="BI327" s="98">
        <f>IF(O327="nulová",K327,0)</f>
        <v>0</v>
      </c>
      <c r="BJ327" s="10" t="s">
        <v>44</v>
      </c>
      <c r="BK327" s="99">
        <f>ROUND(P327*H327,3)</f>
        <v>0</v>
      </c>
      <c r="BL327" s="10" t="s">
        <v>100</v>
      </c>
      <c r="BM327" s="97" t="s">
        <v>752</v>
      </c>
    </row>
    <row r="328" spans="2:65" s="1" customFormat="1" ht="24.15" customHeight="1">
      <c r="B328" s="18"/>
      <c r="C328" s="87" t="s">
        <v>263</v>
      </c>
      <c r="D328" s="87" t="s">
        <v>98</v>
      </c>
      <c r="E328" s="88" t="s">
        <v>753</v>
      </c>
      <c r="F328" s="89" t="s">
        <v>754</v>
      </c>
      <c r="G328" s="90" t="s">
        <v>249</v>
      </c>
      <c r="H328" s="91">
        <v>7.9</v>
      </c>
      <c r="I328" s="91"/>
      <c r="J328" s="91"/>
      <c r="K328" s="91"/>
      <c r="L328" s="89"/>
      <c r="M328" s="18"/>
      <c r="N328" s="92" t="s">
        <v>0</v>
      </c>
      <c r="O328" s="93" t="s">
        <v>25</v>
      </c>
      <c r="P328" s="94">
        <f>I328+J328</f>
        <v>0</v>
      </c>
      <c r="Q328" s="94">
        <f>ROUND(I328*H328,3)</f>
        <v>0</v>
      </c>
      <c r="R328" s="94">
        <f>ROUND(J328*H328,3)</f>
        <v>0</v>
      </c>
      <c r="S328" s="95">
        <v>0.377</v>
      </c>
      <c r="T328" s="95">
        <f>S328*H328</f>
        <v>2.9782999999999999</v>
      </c>
      <c r="U328" s="95">
        <v>0</v>
      </c>
      <c r="V328" s="95">
        <f>U328*H328</f>
        <v>0</v>
      </c>
      <c r="W328" s="95">
        <v>1.2E-2</v>
      </c>
      <c r="X328" s="96">
        <f>W328*H328</f>
        <v>9.4800000000000009E-2</v>
      </c>
      <c r="AR328" s="97" t="s">
        <v>100</v>
      </c>
      <c r="AT328" s="97" t="s">
        <v>98</v>
      </c>
      <c r="AU328" s="97" t="s">
        <v>44</v>
      </c>
      <c r="AY328" s="10" t="s">
        <v>96</v>
      </c>
      <c r="BE328" s="98">
        <f>IF(O328="základná",K328,0)</f>
        <v>0</v>
      </c>
      <c r="BF328" s="98">
        <f>IF(O328="znížená",K328,0)</f>
        <v>0</v>
      </c>
      <c r="BG328" s="98">
        <f>IF(O328="zákl. prenesená",K328,0)</f>
        <v>0</v>
      </c>
      <c r="BH328" s="98">
        <f>IF(O328="zníž. prenesená",K328,0)</f>
        <v>0</v>
      </c>
      <c r="BI328" s="98">
        <f>IF(O328="nulová",K328,0)</f>
        <v>0</v>
      </c>
      <c r="BJ328" s="10" t="s">
        <v>44</v>
      </c>
      <c r="BK328" s="99">
        <f>ROUND(P328*H328,3)</f>
        <v>0</v>
      </c>
      <c r="BL328" s="10" t="s">
        <v>100</v>
      </c>
      <c r="BM328" s="97" t="s">
        <v>755</v>
      </c>
    </row>
    <row r="329" spans="2:65" s="7" customFormat="1" ht="11.4">
      <c r="B329" s="100"/>
      <c r="D329" s="101" t="s">
        <v>101</v>
      </c>
      <c r="E329" s="102" t="s">
        <v>0</v>
      </c>
      <c r="F329" s="103" t="s">
        <v>756</v>
      </c>
      <c r="H329" s="104">
        <v>7.9</v>
      </c>
      <c r="K329" s="91"/>
      <c r="M329" s="100"/>
      <c r="N329" s="105"/>
      <c r="X329" s="106"/>
      <c r="AT329" s="102" t="s">
        <v>101</v>
      </c>
      <c r="AU329" s="102" t="s">
        <v>44</v>
      </c>
      <c r="AV329" s="7" t="s">
        <v>44</v>
      </c>
      <c r="AW329" s="7" t="s">
        <v>2</v>
      </c>
      <c r="AX329" s="7" t="s">
        <v>43</v>
      </c>
      <c r="AY329" s="102" t="s">
        <v>96</v>
      </c>
    </row>
    <row r="330" spans="2:65" s="1" customFormat="1" ht="24.15" customHeight="1">
      <c r="B330" s="18"/>
      <c r="C330" s="87" t="s">
        <v>266</v>
      </c>
      <c r="D330" s="87" t="s">
        <v>98</v>
      </c>
      <c r="E330" s="88" t="s">
        <v>757</v>
      </c>
      <c r="F330" s="89" t="s">
        <v>758</v>
      </c>
      <c r="G330" s="90" t="s">
        <v>135</v>
      </c>
      <c r="H330" s="91">
        <v>2</v>
      </c>
      <c r="I330" s="91"/>
      <c r="J330" s="91"/>
      <c r="K330" s="91"/>
      <c r="L330" s="89"/>
      <c r="M330" s="18"/>
      <c r="N330" s="92" t="s">
        <v>0</v>
      </c>
      <c r="O330" s="93" t="s">
        <v>25</v>
      </c>
      <c r="P330" s="94">
        <f>I330+J330</f>
        <v>0</v>
      </c>
      <c r="Q330" s="94">
        <f>ROUND(I330*H330,3)</f>
        <v>0</v>
      </c>
      <c r="R330" s="94">
        <f>ROUND(J330*H330,3)</f>
        <v>0</v>
      </c>
      <c r="S330" s="95">
        <v>0.09</v>
      </c>
      <c r="T330" s="95">
        <f>S330*H330</f>
        <v>0.18</v>
      </c>
      <c r="U330" s="95">
        <v>0</v>
      </c>
      <c r="V330" s="95">
        <f>U330*H330</f>
        <v>0</v>
      </c>
      <c r="W330" s="95">
        <v>0.03</v>
      </c>
      <c r="X330" s="96">
        <f>W330*H330</f>
        <v>0.06</v>
      </c>
      <c r="AR330" s="97" t="s">
        <v>100</v>
      </c>
      <c r="AT330" s="97" t="s">
        <v>98</v>
      </c>
      <c r="AU330" s="97" t="s">
        <v>44</v>
      </c>
      <c r="AY330" s="10" t="s">
        <v>96</v>
      </c>
      <c r="BE330" s="98">
        <f>IF(O330="základná",K330,0)</f>
        <v>0</v>
      </c>
      <c r="BF330" s="98">
        <f>IF(O330="znížená",K330,0)</f>
        <v>0</v>
      </c>
      <c r="BG330" s="98">
        <f>IF(O330="zákl. prenesená",K330,0)</f>
        <v>0</v>
      </c>
      <c r="BH330" s="98">
        <f>IF(O330="zníž. prenesená",K330,0)</f>
        <v>0</v>
      </c>
      <c r="BI330" s="98">
        <f>IF(O330="nulová",K330,0)</f>
        <v>0</v>
      </c>
      <c r="BJ330" s="10" t="s">
        <v>44</v>
      </c>
      <c r="BK330" s="99">
        <f>ROUND(P330*H330,3)</f>
        <v>0</v>
      </c>
      <c r="BL330" s="10" t="s">
        <v>100</v>
      </c>
      <c r="BM330" s="97" t="s">
        <v>759</v>
      </c>
    </row>
    <row r="331" spans="2:65" s="7" customFormat="1" ht="11.4">
      <c r="B331" s="100"/>
      <c r="D331" s="101" t="s">
        <v>101</v>
      </c>
      <c r="E331" s="102" t="s">
        <v>0</v>
      </c>
      <c r="F331" s="103" t="s">
        <v>760</v>
      </c>
      <c r="H331" s="104">
        <v>2</v>
      </c>
      <c r="K331" s="91"/>
      <c r="M331" s="100"/>
      <c r="N331" s="105"/>
      <c r="X331" s="106"/>
      <c r="AT331" s="102" t="s">
        <v>101</v>
      </c>
      <c r="AU331" s="102" t="s">
        <v>44</v>
      </c>
      <c r="AV331" s="7" t="s">
        <v>44</v>
      </c>
      <c r="AW331" s="7" t="s">
        <v>2</v>
      </c>
      <c r="AX331" s="7" t="s">
        <v>43</v>
      </c>
      <c r="AY331" s="102" t="s">
        <v>96</v>
      </c>
    </row>
    <row r="332" spans="2:65" s="1" customFormat="1" ht="37.799999999999997" customHeight="1">
      <c r="B332" s="18"/>
      <c r="C332" s="87" t="s">
        <v>267</v>
      </c>
      <c r="D332" s="87" t="s">
        <v>98</v>
      </c>
      <c r="E332" s="88" t="s">
        <v>291</v>
      </c>
      <c r="F332" s="89" t="s">
        <v>292</v>
      </c>
      <c r="G332" s="90" t="s">
        <v>127</v>
      </c>
      <c r="H332" s="91">
        <v>135.35</v>
      </c>
      <c r="I332" s="91"/>
      <c r="J332" s="91"/>
      <c r="K332" s="91"/>
      <c r="L332" s="89"/>
      <c r="M332" s="18"/>
      <c r="N332" s="92" t="s">
        <v>0</v>
      </c>
      <c r="O332" s="93" t="s">
        <v>25</v>
      </c>
      <c r="P332" s="94">
        <f>I332+J332</f>
        <v>0</v>
      </c>
      <c r="Q332" s="94">
        <f>ROUND(I332*H332,3)</f>
        <v>0</v>
      </c>
      <c r="R332" s="94">
        <f>ROUND(J332*H332,3)</f>
        <v>0</v>
      </c>
      <c r="S332" s="95">
        <v>9.7619999999999998E-2</v>
      </c>
      <c r="T332" s="95">
        <f>S332*H332</f>
        <v>13.212866999999999</v>
      </c>
      <c r="U332" s="95">
        <v>0</v>
      </c>
      <c r="V332" s="95">
        <f>U332*H332</f>
        <v>0</v>
      </c>
      <c r="W332" s="95">
        <v>0.01</v>
      </c>
      <c r="X332" s="96">
        <f>W332*H332</f>
        <v>1.3534999999999999</v>
      </c>
      <c r="AR332" s="97" t="s">
        <v>100</v>
      </c>
      <c r="AT332" s="97" t="s">
        <v>98</v>
      </c>
      <c r="AU332" s="97" t="s">
        <v>44</v>
      </c>
      <c r="AY332" s="10" t="s">
        <v>96</v>
      </c>
      <c r="BE332" s="98">
        <f>IF(O332="základná",K332,0)</f>
        <v>0</v>
      </c>
      <c r="BF332" s="98">
        <f>IF(O332="znížená",K332,0)</f>
        <v>0</v>
      </c>
      <c r="BG332" s="98">
        <f>IF(O332="zákl. prenesená",K332,0)</f>
        <v>0</v>
      </c>
      <c r="BH332" s="98">
        <f>IF(O332="zníž. prenesená",K332,0)</f>
        <v>0</v>
      </c>
      <c r="BI332" s="98">
        <f>IF(O332="nulová",K332,0)</f>
        <v>0</v>
      </c>
      <c r="BJ332" s="10" t="s">
        <v>44</v>
      </c>
      <c r="BK332" s="99">
        <f>ROUND(P332*H332,3)</f>
        <v>0</v>
      </c>
      <c r="BL332" s="10" t="s">
        <v>100</v>
      </c>
      <c r="BM332" s="97" t="s">
        <v>761</v>
      </c>
    </row>
    <row r="333" spans="2:65" s="7" customFormat="1" ht="11.4">
      <c r="B333" s="100"/>
      <c r="D333" s="101" t="s">
        <v>101</v>
      </c>
      <c r="E333" s="102" t="s">
        <v>0</v>
      </c>
      <c r="F333" s="103" t="s">
        <v>762</v>
      </c>
      <c r="H333" s="104">
        <v>135.35</v>
      </c>
      <c r="K333" s="91"/>
      <c r="M333" s="100"/>
      <c r="N333" s="105"/>
      <c r="X333" s="106"/>
      <c r="AT333" s="102" t="s">
        <v>101</v>
      </c>
      <c r="AU333" s="102" t="s">
        <v>44</v>
      </c>
      <c r="AV333" s="7" t="s">
        <v>44</v>
      </c>
      <c r="AW333" s="7" t="s">
        <v>2</v>
      </c>
      <c r="AX333" s="7" t="s">
        <v>42</v>
      </c>
      <c r="AY333" s="102" t="s">
        <v>96</v>
      </c>
    </row>
    <row r="334" spans="2:65" s="8" customFormat="1" ht="11.4">
      <c r="B334" s="107"/>
      <c r="D334" s="101" t="s">
        <v>101</v>
      </c>
      <c r="E334" s="108" t="s">
        <v>0</v>
      </c>
      <c r="F334" s="109" t="s">
        <v>102</v>
      </c>
      <c r="H334" s="110">
        <v>135.35</v>
      </c>
      <c r="K334" s="91"/>
      <c r="M334" s="107"/>
      <c r="N334" s="111"/>
      <c r="X334" s="112"/>
      <c r="AT334" s="108" t="s">
        <v>101</v>
      </c>
      <c r="AU334" s="108" t="s">
        <v>44</v>
      </c>
      <c r="AV334" s="8" t="s">
        <v>100</v>
      </c>
      <c r="AW334" s="8" t="s">
        <v>2</v>
      </c>
      <c r="AX334" s="8" t="s">
        <v>43</v>
      </c>
      <c r="AY334" s="108" t="s">
        <v>96</v>
      </c>
    </row>
    <row r="335" spans="2:65" s="1" customFormat="1" ht="37.799999999999997" customHeight="1">
      <c r="B335" s="18"/>
      <c r="C335" s="87" t="s">
        <v>270</v>
      </c>
      <c r="D335" s="87" t="s">
        <v>98</v>
      </c>
      <c r="E335" s="88" t="s">
        <v>294</v>
      </c>
      <c r="F335" s="89" t="s">
        <v>295</v>
      </c>
      <c r="G335" s="90" t="s">
        <v>127</v>
      </c>
      <c r="H335" s="91">
        <v>383.70800000000003</v>
      </c>
      <c r="I335" s="91"/>
      <c r="J335" s="91"/>
      <c r="K335" s="91"/>
      <c r="L335" s="89"/>
      <c r="M335" s="18"/>
      <c r="N335" s="92" t="s">
        <v>0</v>
      </c>
      <c r="O335" s="93" t="s">
        <v>25</v>
      </c>
      <c r="P335" s="94">
        <f>I335+J335</f>
        <v>0</v>
      </c>
      <c r="Q335" s="94">
        <f>ROUND(I335*H335,3)</f>
        <v>0</v>
      </c>
      <c r="R335" s="94">
        <f>ROUND(J335*H335,3)</f>
        <v>0</v>
      </c>
      <c r="S335" s="95">
        <v>7.8100000000000003E-2</v>
      </c>
      <c r="T335" s="95">
        <f>S335*H335</f>
        <v>29.967594800000004</v>
      </c>
      <c r="U335" s="95">
        <v>0</v>
      </c>
      <c r="V335" s="95">
        <f>U335*H335</f>
        <v>0</v>
      </c>
      <c r="W335" s="95">
        <v>0.01</v>
      </c>
      <c r="X335" s="96">
        <f>W335*H335</f>
        <v>3.8370800000000003</v>
      </c>
      <c r="AR335" s="97" t="s">
        <v>100</v>
      </c>
      <c r="AT335" s="97" t="s">
        <v>98</v>
      </c>
      <c r="AU335" s="97" t="s">
        <v>44</v>
      </c>
      <c r="AY335" s="10" t="s">
        <v>96</v>
      </c>
      <c r="BE335" s="98">
        <f>IF(O335="základná",K335,0)</f>
        <v>0</v>
      </c>
      <c r="BF335" s="98">
        <f>IF(O335="znížená",K335,0)</f>
        <v>0</v>
      </c>
      <c r="BG335" s="98">
        <f>IF(O335="zákl. prenesená",K335,0)</f>
        <v>0</v>
      </c>
      <c r="BH335" s="98">
        <f>IF(O335="zníž. prenesená",K335,0)</f>
        <v>0</v>
      </c>
      <c r="BI335" s="98">
        <f>IF(O335="nulová",K335,0)</f>
        <v>0</v>
      </c>
      <c r="BJ335" s="10" t="s">
        <v>44</v>
      </c>
      <c r="BK335" s="99">
        <f>ROUND(P335*H335,3)</f>
        <v>0</v>
      </c>
      <c r="BL335" s="10" t="s">
        <v>100</v>
      </c>
      <c r="BM335" s="97" t="s">
        <v>763</v>
      </c>
    </row>
    <row r="336" spans="2:65" s="7" customFormat="1" ht="30.6">
      <c r="B336" s="100"/>
      <c r="D336" s="101" t="s">
        <v>101</v>
      </c>
      <c r="E336" s="102" t="s">
        <v>0</v>
      </c>
      <c r="F336" s="103" t="s">
        <v>764</v>
      </c>
      <c r="H336" s="104">
        <v>364.24</v>
      </c>
      <c r="K336" s="91"/>
      <c r="M336" s="100"/>
      <c r="N336" s="105"/>
      <c r="X336" s="106"/>
      <c r="AT336" s="102" t="s">
        <v>101</v>
      </c>
      <c r="AU336" s="102" t="s">
        <v>44</v>
      </c>
      <c r="AV336" s="7" t="s">
        <v>44</v>
      </c>
      <c r="AW336" s="7" t="s">
        <v>2</v>
      </c>
      <c r="AX336" s="7" t="s">
        <v>42</v>
      </c>
      <c r="AY336" s="102" t="s">
        <v>96</v>
      </c>
    </row>
    <row r="337" spans="2:65" s="7" customFormat="1" ht="11.4">
      <c r="B337" s="100"/>
      <c r="D337" s="101" t="s">
        <v>101</v>
      </c>
      <c r="E337" s="102" t="s">
        <v>0</v>
      </c>
      <c r="F337" s="103" t="s">
        <v>765</v>
      </c>
      <c r="H337" s="104">
        <v>-40.479999999999997</v>
      </c>
      <c r="K337" s="91"/>
      <c r="M337" s="100"/>
      <c r="N337" s="105"/>
      <c r="X337" s="106"/>
      <c r="AT337" s="102" t="s">
        <v>101</v>
      </c>
      <c r="AU337" s="102" t="s">
        <v>44</v>
      </c>
      <c r="AV337" s="7" t="s">
        <v>44</v>
      </c>
      <c r="AW337" s="7" t="s">
        <v>2</v>
      </c>
      <c r="AX337" s="7" t="s">
        <v>42</v>
      </c>
      <c r="AY337" s="102" t="s">
        <v>96</v>
      </c>
    </row>
    <row r="338" spans="2:65" s="7" customFormat="1" ht="20.399999999999999">
      <c r="B338" s="100"/>
      <c r="D338" s="101" t="s">
        <v>101</v>
      </c>
      <c r="E338" s="102" t="s">
        <v>0</v>
      </c>
      <c r="F338" s="103" t="s">
        <v>766</v>
      </c>
      <c r="H338" s="104">
        <v>75.98</v>
      </c>
      <c r="K338" s="91"/>
      <c r="M338" s="100"/>
      <c r="N338" s="105"/>
      <c r="X338" s="106"/>
      <c r="AT338" s="102" t="s">
        <v>101</v>
      </c>
      <c r="AU338" s="102" t="s">
        <v>44</v>
      </c>
      <c r="AV338" s="7" t="s">
        <v>44</v>
      </c>
      <c r="AW338" s="7" t="s">
        <v>2</v>
      </c>
      <c r="AX338" s="7" t="s">
        <v>42</v>
      </c>
      <c r="AY338" s="102" t="s">
        <v>96</v>
      </c>
    </row>
    <row r="339" spans="2:65" s="7" customFormat="1" ht="30.6">
      <c r="B339" s="100"/>
      <c r="D339" s="101" t="s">
        <v>101</v>
      </c>
      <c r="E339" s="102" t="s">
        <v>0</v>
      </c>
      <c r="F339" s="103" t="s">
        <v>767</v>
      </c>
      <c r="H339" s="104">
        <v>-29.643000000000001</v>
      </c>
      <c r="K339" s="91"/>
      <c r="M339" s="100"/>
      <c r="N339" s="105"/>
      <c r="X339" s="106"/>
      <c r="AT339" s="102" t="s">
        <v>101</v>
      </c>
      <c r="AU339" s="102" t="s">
        <v>44</v>
      </c>
      <c r="AV339" s="7" t="s">
        <v>44</v>
      </c>
      <c r="AW339" s="7" t="s">
        <v>2</v>
      </c>
      <c r="AX339" s="7" t="s">
        <v>42</v>
      </c>
      <c r="AY339" s="102" t="s">
        <v>96</v>
      </c>
    </row>
    <row r="340" spans="2:65" s="7" customFormat="1" ht="20.399999999999999">
      <c r="B340" s="100"/>
      <c r="D340" s="101" t="s">
        <v>101</v>
      </c>
      <c r="E340" s="102" t="s">
        <v>0</v>
      </c>
      <c r="F340" s="103" t="s">
        <v>768</v>
      </c>
      <c r="H340" s="104">
        <v>13.611000000000001</v>
      </c>
      <c r="K340" s="91"/>
      <c r="M340" s="100"/>
      <c r="N340" s="105"/>
      <c r="X340" s="106"/>
      <c r="AT340" s="102" t="s">
        <v>101</v>
      </c>
      <c r="AU340" s="102" t="s">
        <v>44</v>
      </c>
      <c r="AV340" s="7" t="s">
        <v>44</v>
      </c>
      <c r="AW340" s="7" t="s">
        <v>2</v>
      </c>
      <c r="AX340" s="7" t="s">
        <v>42</v>
      </c>
      <c r="AY340" s="102" t="s">
        <v>96</v>
      </c>
    </row>
    <row r="341" spans="2:65" s="8" customFormat="1" ht="11.4">
      <c r="B341" s="107"/>
      <c r="D341" s="101" t="s">
        <v>101</v>
      </c>
      <c r="E341" s="108" t="s">
        <v>0</v>
      </c>
      <c r="F341" s="109" t="s">
        <v>102</v>
      </c>
      <c r="H341" s="110">
        <v>383.70800000000003</v>
      </c>
      <c r="K341" s="91"/>
      <c r="M341" s="107"/>
      <c r="N341" s="111"/>
      <c r="X341" s="112"/>
      <c r="AT341" s="108" t="s">
        <v>101</v>
      </c>
      <c r="AU341" s="108" t="s">
        <v>44</v>
      </c>
      <c r="AV341" s="8" t="s">
        <v>100</v>
      </c>
      <c r="AW341" s="8" t="s">
        <v>2</v>
      </c>
      <c r="AX341" s="8" t="s">
        <v>43</v>
      </c>
      <c r="AY341" s="108" t="s">
        <v>96</v>
      </c>
    </row>
    <row r="342" spans="2:65" s="1" customFormat="1" ht="49.05" customHeight="1">
      <c r="B342" s="18"/>
      <c r="C342" s="87" t="s">
        <v>273</v>
      </c>
      <c r="D342" s="87" t="s">
        <v>98</v>
      </c>
      <c r="E342" s="88" t="s">
        <v>297</v>
      </c>
      <c r="F342" s="89" t="s">
        <v>298</v>
      </c>
      <c r="G342" s="90" t="s">
        <v>127</v>
      </c>
      <c r="H342" s="91">
        <v>79.930000000000007</v>
      </c>
      <c r="I342" s="91"/>
      <c r="J342" s="91"/>
      <c r="K342" s="91"/>
      <c r="L342" s="89"/>
      <c r="M342" s="18"/>
      <c r="N342" s="92" t="s">
        <v>0</v>
      </c>
      <c r="O342" s="93" t="s">
        <v>25</v>
      </c>
      <c r="P342" s="94">
        <f>I342+J342</f>
        <v>0</v>
      </c>
      <c r="Q342" s="94">
        <f>ROUND(I342*H342,3)</f>
        <v>0</v>
      </c>
      <c r="R342" s="94">
        <f>ROUND(J342*H342,3)</f>
        <v>0</v>
      </c>
      <c r="S342" s="95">
        <v>0.28399999999999997</v>
      </c>
      <c r="T342" s="95">
        <f>S342*H342</f>
        <v>22.700119999999998</v>
      </c>
      <c r="U342" s="95">
        <v>0</v>
      </c>
      <c r="V342" s="95">
        <f>U342*H342</f>
        <v>0</v>
      </c>
      <c r="W342" s="95">
        <v>6.8000000000000005E-2</v>
      </c>
      <c r="X342" s="96">
        <f>W342*H342</f>
        <v>5.4352400000000012</v>
      </c>
      <c r="AR342" s="97" t="s">
        <v>100</v>
      </c>
      <c r="AT342" s="97" t="s">
        <v>98</v>
      </c>
      <c r="AU342" s="97" t="s">
        <v>44</v>
      </c>
      <c r="AY342" s="10" t="s">
        <v>96</v>
      </c>
      <c r="BE342" s="98">
        <f>IF(O342="základná",K342,0)</f>
        <v>0</v>
      </c>
      <c r="BF342" s="98">
        <f>IF(O342="znížená",K342,0)</f>
        <v>0</v>
      </c>
      <c r="BG342" s="98">
        <f>IF(O342="zákl. prenesená",K342,0)</f>
        <v>0</v>
      </c>
      <c r="BH342" s="98">
        <f>IF(O342="zníž. prenesená",K342,0)</f>
        <v>0</v>
      </c>
      <c r="BI342" s="98">
        <f>IF(O342="nulová",K342,0)</f>
        <v>0</v>
      </c>
      <c r="BJ342" s="10" t="s">
        <v>44</v>
      </c>
      <c r="BK342" s="99">
        <f>ROUND(P342*H342,3)</f>
        <v>0</v>
      </c>
      <c r="BL342" s="10" t="s">
        <v>100</v>
      </c>
      <c r="BM342" s="97" t="s">
        <v>769</v>
      </c>
    </row>
    <row r="343" spans="2:65" s="7" customFormat="1" ht="20.399999999999999">
      <c r="B343" s="100"/>
      <c r="D343" s="101" t="s">
        <v>101</v>
      </c>
      <c r="E343" s="102" t="s">
        <v>0</v>
      </c>
      <c r="F343" s="103" t="s">
        <v>770</v>
      </c>
      <c r="H343" s="104">
        <v>32.35</v>
      </c>
      <c r="K343" s="91"/>
      <c r="M343" s="100"/>
      <c r="N343" s="105"/>
      <c r="X343" s="106"/>
      <c r="AT343" s="102" t="s">
        <v>101</v>
      </c>
      <c r="AU343" s="102" t="s">
        <v>44</v>
      </c>
      <c r="AV343" s="7" t="s">
        <v>44</v>
      </c>
      <c r="AW343" s="7" t="s">
        <v>2</v>
      </c>
      <c r="AX343" s="7" t="s">
        <v>42</v>
      </c>
      <c r="AY343" s="102" t="s">
        <v>96</v>
      </c>
    </row>
    <row r="344" spans="2:65" s="7" customFormat="1" ht="30.6">
      <c r="B344" s="100"/>
      <c r="D344" s="101" t="s">
        <v>101</v>
      </c>
      <c r="E344" s="102" t="s">
        <v>0</v>
      </c>
      <c r="F344" s="103" t="s">
        <v>771</v>
      </c>
      <c r="H344" s="104">
        <v>47.58</v>
      </c>
      <c r="K344" s="91"/>
      <c r="M344" s="100"/>
      <c r="N344" s="105"/>
      <c r="X344" s="106"/>
      <c r="AT344" s="102" t="s">
        <v>101</v>
      </c>
      <c r="AU344" s="102" t="s">
        <v>44</v>
      </c>
      <c r="AV344" s="7" t="s">
        <v>44</v>
      </c>
      <c r="AW344" s="7" t="s">
        <v>2</v>
      </c>
      <c r="AX344" s="7" t="s">
        <v>42</v>
      </c>
      <c r="AY344" s="102" t="s">
        <v>96</v>
      </c>
    </row>
    <row r="345" spans="2:65" s="8" customFormat="1" ht="11.4">
      <c r="B345" s="107"/>
      <c r="D345" s="101" t="s">
        <v>101</v>
      </c>
      <c r="E345" s="108" t="s">
        <v>0</v>
      </c>
      <c r="F345" s="109" t="s">
        <v>102</v>
      </c>
      <c r="H345" s="110">
        <v>79.930000000000007</v>
      </c>
      <c r="K345" s="91"/>
      <c r="M345" s="107"/>
      <c r="N345" s="111"/>
      <c r="X345" s="112"/>
      <c r="AT345" s="108" t="s">
        <v>101</v>
      </c>
      <c r="AU345" s="108" t="s">
        <v>44</v>
      </c>
      <c r="AV345" s="8" t="s">
        <v>100</v>
      </c>
      <c r="AW345" s="8" t="s">
        <v>2</v>
      </c>
      <c r="AX345" s="8" t="s">
        <v>43</v>
      </c>
      <c r="AY345" s="108" t="s">
        <v>96</v>
      </c>
    </row>
    <row r="346" spans="2:65" s="1" customFormat="1" ht="24.15" customHeight="1">
      <c r="B346" s="18"/>
      <c r="C346" s="87" t="s">
        <v>276</v>
      </c>
      <c r="D346" s="87" t="s">
        <v>98</v>
      </c>
      <c r="E346" s="88" t="s">
        <v>300</v>
      </c>
      <c r="F346" s="89" t="s">
        <v>301</v>
      </c>
      <c r="G346" s="90" t="s">
        <v>116</v>
      </c>
      <c r="H346" s="91">
        <v>44.155999999999999</v>
      </c>
      <c r="I346" s="91"/>
      <c r="J346" s="91"/>
      <c r="K346" s="91"/>
      <c r="L346" s="89"/>
      <c r="M346" s="18"/>
      <c r="N346" s="92" t="s">
        <v>0</v>
      </c>
      <c r="O346" s="93" t="s">
        <v>25</v>
      </c>
      <c r="P346" s="94">
        <f>I346+J346</f>
        <v>0</v>
      </c>
      <c r="Q346" s="94">
        <f>ROUND(I346*H346,3)</f>
        <v>0</v>
      </c>
      <c r="R346" s="94">
        <f>ROUND(J346*H346,3)</f>
        <v>0</v>
      </c>
      <c r="S346" s="95">
        <v>0.88200000000000001</v>
      </c>
      <c r="T346" s="95">
        <f>S346*H346</f>
        <v>38.945591999999998</v>
      </c>
      <c r="U346" s="95">
        <v>0</v>
      </c>
      <c r="V346" s="95">
        <f>U346*H346</f>
        <v>0</v>
      </c>
      <c r="W346" s="95">
        <v>0</v>
      </c>
      <c r="X346" s="96">
        <f>W346*H346</f>
        <v>0</v>
      </c>
      <c r="AR346" s="97" t="s">
        <v>100</v>
      </c>
      <c r="AT346" s="97" t="s">
        <v>98</v>
      </c>
      <c r="AU346" s="97" t="s">
        <v>44</v>
      </c>
      <c r="AY346" s="10" t="s">
        <v>96</v>
      </c>
      <c r="BE346" s="98">
        <f>IF(O346="základná",K346,0)</f>
        <v>0</v>
      </c>
      <c r="BF346" s="98">
        <f>IF(O346="znížená",K346,0)</f>
        <v>0</v>
      </c>
      <c r="BG346" s="98">
        <f>IF(O346="zákl. prenesená",K346,0)</f>
        <v>0</v>
      </c>
      <c r="BH346" s="98">
        <f>IF(O346="zníž. prenesená",K346,0)</f>
        <v>0</v>
      </c>
      <c r="BI346" s="98">
        <f>IF(O346="nulová",K346,0)</f>
        <v>0</v>
      </c>
      <c r="BJ346" s="10" t="s">
        <v>44</v>
      </c>
      <c r="BK346" s="99">
        <f>ROUND(P346*H346,3)</f>
        <v>0</v>
      </c>
      <c r="BL346" s="10" t="s">
        <v>100</v>
      </c>
      <c r="BM346" s="97" t="s">
        <v>772</v>
      </c>
    </row>
    <row r="347" spans="2:65" s="1" customFormat="1" ht="24.15" customHeight="1">
      <c r="B347" s="18"/>
      <c r="C347" s="87" t="s">
        <v>279</v>
      </c>
      <c r="D347" s="87" t="s">
        <v>98</v>
      </c>
      <c r="E347" s="88" t="s">
        <v>303</v>
      </c>
      <c r="F347" s="89" t="s">
        <v>304</v>
      </c>
      <c r="G347" s="90" t="s">
        <v>116</v>
      </c>
      <c r="H347" s="91">
        <v>44.155999999999999</v>
      </c>
      <c r="I347" s="91"/>
      <c r="J347" s="91"/>
      <c r="K347" s="91"/>
      <c r="L347" s="89"/>
      <c r="M347" s="18"/>
      <c r="N347" s="92" t="s">
        <v>0</v>
      </c>
      <c r="O347" s="93" t="s">
        <v>25</v>
      </c>
      <c r="P347" s="94">
        <f>I347+J347</f>
        <v>0</v>
      </c>
      <c r="Q347" s="94">
        <f>ROUND(I347*H347,3)</f>
        <v>0</v>
      </c>
      <c r="R347" s="94">
        <f>ROUND(J347*H347,3)</f>
        <v>0</v>
      </c>
      <c r="S347" s="95">
        <v>0.61799999999999999</v>
      </c>
      <c r="T347" s="95">
        <f>S347*H347</f>
        <v>27.288408</v>
      </c>
      <c r="U347" s="95">
        <v>0</v>
      </c>
      <c r="V347" s="95">
        <f>U347*H347</f>
        <v>0</v>
      </c>
      <c r="W347" s="95">
        <v>0</v>
      </c>
      <c r="X347" s="96">
        <f>W347*H347</f>
        <v>0</v>
      </c>
      <c r="AR347" s="97" t="s">
        <v>100</v>
      </c>
      <c r="AT347" s="97" t="s">
        <v>98</v>
      </c>
      <c r="AU347" s="97" t="s">
        <v>44</v>
      </c>
      <c r="AY347" s="10" t="s">
        <v>96</v>
      </c>
      <c r="BE347" s="98">
        <f>IF(O347="základná",K347,0)</f>
        <v>0</v>
      </c>
      <c r="BF347" s="98">
        <f>IF(O347="znížená",K347,0)</f>
        <v>0</v>
      </c>
      <c r="BG347" s="98">
        <f>IF(O347="zákl. prenesená",K347,0)</f>
        <v>0</v>
      </c>
      <c r="BH347" s="98">
        <f>IF(O347="zníž. prenesená",K347,0)</f>
        <v>0</v>
      </c>
      <c r="BI347" s="98">
        <f>IF(O347="nulová",K347,0)</f>
        <v>0</v>
      </c>
      <c r="BJ347" s="10" t="s">
        <v>44</v>
      </c>
      <c r="BK347" s="99">
        <f>ROUND(P347*H347,3)</f>
        <v>0</v>
      </c>
      <c r="BL347" s="10" t="s">
        <v>100</v>
      </c>
      <c r="BM347" s="97" t="s">
        <v>773</v>
      </c>
    </row>
    <row r="348" spans="2:65" s="1" customFormat="1" ht="22.8">
      <c r="B348" s="18"/>
      <c r="C348" s="87" t="s">
        <v>280</v>
      </c>
      <c r="D348" s="87" t="s">
        <v>98</v>
      </c>
      <c r="E348" s="88" t="s">
        <v>308</v>
      </c>
      <c r="F348" s="89" t="s">
        <v>309</v>
      </c>
      <c r="G348" s="90" t="s">
        <v>116</v>
      </c>
      <c r="H348" s="91">
        <v>44.155999999999999</v>
      </c>
      <c r="I348" s="91"/>
      <c r="J348" s="91"/>
      <c r="K348" s="91"/>
      <c r="L348" s="89"/>
      <c r="M348" s="18"/>
      <c r="N348" s="92" t="s">
        <v>0</v>
      </c>
      <c r="O348" s="93" t="s">
        <v>25</v>
      </c>
      <c r="P348" s="94">
        <f>I348+J348</f>
        <v>0</v>
      </c>
      <c r="Q348" s="94">
        <f>ROUND(I348*H348,3)</f>
        <v>0</v>
      </c>
      <c r="R348" s="94">
        <f>ROUND(J348*H348,3)</f>
        <v>0</v>
      </c>
      <c r="S348" s="95">
        <v>0.59799999999999998</v>
      </c>
      <c r="T348" s="95">
        <f>S348*H348</f>
        <v>26.405287999999999</v>
      </c>
      <c r="U348" s="95">
        <v>0</v>
      </c>
      <c r="V348" s="95">
        <f>U348*H348</f>
        <v>0</v>
      </c>
      <c r="W348" s="95">
        <v>0</v>
      </c>
      <c r="X348" s="96">
        <f>W348*H348</f>
        <v>0</v>
      </c>
      <c r="AR348" s="97" t="s">
        <v>100</v>
      </c>
      <c r="AT348" s="97" t="s">
        <v>98</v>
      </c>
      <c r="AU348" s="97" t="s">
        <v>44</v>
      </c>
      <c r="AY348" s="10" t="s">
        <v>96</v>
      </c>
      <c r="BE348" s="98">
        <f>IF(O348="základná",K348,0)</f>
        <v>0</v>
      </c>
      <c r="BF348" s="98">
        <f>IF(O348="znížená",K348,0)</f>
        <v>0</v>
      </c>
      <c r="BG348" s="98">
        <f>IF(O348="zákl. prenesená",K348,0)</f>
        <v>0</v>
      </c>
      <c r="BH348" s="98">
        <f>IF(O348="zníž. prenesená",K348,0)</f>
        <v>0</v>
      </c>
      <c r="BI348" s="98">
        <f>IF(O348="nulová",K348,0)</f>
        <v>0</v>
      </c>
      <c r="BJ348" s="10" t="s">
        <v>44</v>
      </c>
      <c r="BK348" s="99">
        <f>ROUND(P348*H348,3)</f>
        <v>0</v>
      </c>
      <c r="BL348" s="10" t="s">
        <v>100</v>
      </c>
      <c r="BM348" s="97" t="s">
        <v>774</v>
      </c>
    </row>
    <row r="349" spans="2:65" s="1" customFormat="1" ht="24.15" customHeight="1">
      <c r="B349" s="18"/>
      <c r="C349" s="87" t="s">
        <v>281</v>
      </c>
      <c r="D349" s="87" t="s">
        <v>98</v>
      </c>
      <c r="E349" s="88" t="s">
        <v>311</v>
      </c>
      <c r="F349" s="89" t="s">
        <v>312</v>
      </c>
      <c r="G349" s="90" t="s">
        <v>116</v>
      </c>
      <c r="H349" s="91">
        <v>1324.68</v>
      </c>
      <c r="I349" s="91"/>
      <c r="J349" s="91"/>
      <c r="K349" s="91"/>
      <c r="L349" s="89"/>
      <c r="M349" s="18"/>
      <c r="N349" s="92" t="s">
        <v>0</v>
      </c>
      <c r="O349" s="93" t="s">
        <v>25</v>
      </c>
      <c r="P349" s="94">
        <f>I349+J349</f>
        <v>0</v>
      </c>
      <c r="Q349" s="94">
        <f>ROUND(I349*H349,3)</f>
        <v>0</v>
      </c>
      <c r="R349" s="94">
        <f>ROUND(J349*H349,3)</f>
        <v>0</v>
      </c>
      <c r="S349" s="95">
        <v>7.0000000000000001E-3</v>
      </c>
      <c r="T349" s="95">
        <f>S349*H349</f>
        <v>9.2727599999999999</v>
      </c>
      <c r="U349" s="95">
        <v>0</v>
      </c>
      <c r="V349" s="95">
        <f>U349*H349</f>
        <v>0</v>
      </c>
      <c r="W349" s="95">
        <v>0</v>
      </c>
      <c r="X349" s="96">
        <f>W349*H349</f>
        <v>0</v>
      </c>
      <c r="AR349" s="97" t="s">
        <v>100</v>
      </c>
      <c r="AT349" s="97" t="s">
        <v>98</v>
      </c>
      <c r="AU349" s="97" t="s">
        <v>44</v>
      </c>
      <c r="AY349" s="10" t="s">
        <v>96</v>
      </c>
      <c r="BE349" s="98">
        <f>IF(O349="základná",K349,0)</f>
        <v>0</v>
      </c>
      <c r="BF349" s="98">
        <f>IF(O349="znížená",K349,0)</f>
        <v>0</v>
      </c>
      <c r="BG349" s="98">
        <f>IF(O349="zákl. prenesená",K349,0)</f>
        <v>0</v>
      </c>
      <c r="BH349" s="98">
        <f>IF(O349="zníž. prenesená",K349,0)</f>
        <v>0</v>
      </c>
      <c r="BI349" s="98">
        <f>IF(O349="nulová",K349,0)</f>
        <v>0</v>
      </c>
      <c r="BJ349" s="10" t="s">
        <v>44</v>
      </c>
      <c r="BK349" s="99">
        <f>ROUND(P349*H349,3)</f>
        <v>0</v>
      </c>
      <c r="BL349" s="10" t="s">
        <v>100</v>
      </c>
      <c r="BM349" s="97" t="s">
        <v>775</v>
      </c>
    </row>
    <row r="350" spans="2:65" s="7" customFormat="1" ht="11.4">
      <c r="B350" s="100"/>
      <c r="D350" s="101" t="s">
        <v>101</v>
      </c>
      <c r="F350" s="103" t="s">
        <v>776</v>
      </c>
      <c r="H350" s="104">
        <v>1324.68</v>
      </c>
      <c r="K350" s="91"/>
      <c r="M350" s="100"/>
      <c r="N350" s="105"/>
      <c r="X350" s="106"/>
      <c r="AT350" s="102" t="s">
        <v>101</v>
      </c>
      <c r="AU350" s="102" t="s">
        <v>44</v>
      </c>
      <c r="AV350" s="7" t="s">
        <v>44</v>
      </c>
      <c r="AW350" s="7" t="s">
        <v>1</v>
      </c>
      <c r="AX350" s="7" t="s">
        <v>43</v>
      </c>
      <c r="AY350" s="102" t="s">
        <v>96</v>
      </c>
    </row>
    <row r="351" spans="2:65" s="1" customFormat="1" ht="24.15" customHeight="1">
      <c r="B351" s="18"/>
      <c r="C351" s="87" t="s">
        <v>284</v>
      </c>
      <c r="D351" s="87" t="s">
        <v>98</v>
      </c>
      <c r="E351" s="88" t="s">
        <v>314</v>
      </c>
      <c r="F351" s="89" t="s">
        <v>315</v>
      </c>
      <c r="G351" s="90" t="s">
        <v>116</v>
      </c>
      <c r="H351" s="91">
        <v>44.155999999999999</v>
      </c>
      <c r="I351" s="91"/>
      <c r="J351" s="91"/>
      <c r="K351" s="91"/>
      <c r="L351" s="89"/>
      <c r="M351" s="18"/>
      <c r="N351" s="92" t="s">
        <v>0</v>
      </c>
      <c r="O351" s="93" t="s">
        <v>25</v>
      </c>
      <c r="P351" s="94">
        <f>I351+J351</f>
        <v>0</v>
      </c>
      <c r="Q351" s="94">
        <f>ROUND(I351*H351,3)</f>
        <v>0</v>
      </c>
      <c r="R351" s="94">
        <f>ROUND(J351*H351,3)</f>
        <v>0</v>
      </c>
      <c r="S351" s="95">
        <v>0.89</v>
      </c>
      <c r="T351" s="95">
        <f>S351*H351</f>
        <v>39.298839999999998</v>
      </c>
      <c r="U351" s="95">
        <v>0</v>
      </c>
      <c r="V351" s="95">
        <f>U351*H351</f>
        <v>0</v>
      </c>
      <c r="W351" s="95">
        <v>0</v>
      </c>
      <c r="X351" s="96">
        <f>W351*H351</f>
        <v>0</v>
      </c>
      <c r="AR351" s="97" t="s">
        <v>100</v>
      </c>
      <c r="AT351" s="97" t="s">
        <v>98</v>
      </c>
      <c r="AU351" s="97" t="s">
        <v>44</v>
      </c>
      <c r="AY351" s="10" t="s">
        <v>96</v>
      </c>
      <c r="BE351" s="98">
        <f>IF(O351="základná",K351,0)</f>
        <v>0</v>
      </c>
      <c r="BF351" s="98">
        <f>IF(O351="znížená",K351,0)</f>
        <v>0</v>
      </c>
      <c r="BG351" s="98">
        <f>IF(O351="zákl. prenesená",K351,0)</f>
        <v>0</v>
      </c>
      <c r="BH351" s="98">
        <f>IF(O351="zníž. prenesená",K351,0)</f>
        <v>0</v>
      </c>
      <c r="BI351" s="98">
        <f>IF(O351="nulová",K351,0)</f>
        <v>0</v>
      </c>
      <c r="BJ351" s="10" t="s">
        <v>44</v>
      </c>
      <c r="BK351" s="99">
        <f>ROUND(P351*H351,3)</f>
        <v>0</v>
      </c>
      <c r="BL351" s="10" t="s">
        <v>100</v>
      </c>
      <c r="BM351" s="97" t="s">
        <v>777</v>
      </c>
    </row>
    <row r="352" spans="2:65" s="1" customFormat="1" ht="24.15" customHeight="1">
      <c r="B352" s="18"/>
      <c r="C352" s="87" t="s">
        <v>285</v>
      </c>
      <c r="D352" s="87" t="s">
        <v>98</v>
      </c>
      <c r="E352" s="88" t="s">
        <v>317</v>
      </c>
      <c r="F352" s="89" t="s">
        <v>318</v>
      </c>
      <c r="G352" s="90" t="s">
        <v>116</v>
      </c>
      <c r="H352" s="91">
        <v>44.155999999999999</v>
      </c>
      <c r="I352" s="91"/>
      <c r="J352" s="91"/>
      <c r="K352" s="91"/>
      <c r="L352" s="89"/>
      <c r="M352" s="18"/>
      <c r="N352" s="92" t="s">
        <v>0</v>
      </c>
      <c r="O352" s="93" t="s">
        <v>25</v>
      </c>
      <c r="P352" s="94">
        <f>I352+J352</f>
        <v>0</v>
      </c>
      <c r="Q352" s="94">
        <f>ROUND(I352*H352,3)</f>
        <v>0</v>
      </c>
      <c r="R352" s="94">
        <f>ROUND(J352*H352,3)</f>
        <v>0</v>
      </c>
      <c r="S352" s="95">
        <v>0.1</v>
      </c>
      <c r="T352" s="95">
        <f>S352*H352</f>
        <v>4.4156000000000004</v>
      </c>
      <c r="U352" s="95">
        <v>0</v>
      </c>
      <c r="V352" s="95">
        <f>U352*H352</f>
        <v>0</v>
      </c>
      <c r="W352" s="95">
        <v>0</v>
      </c>
      <c r="X352" s="96">
        <f>W352*H352</f>
        <v>0</v>
      </c>
      <c r="AR352" s="97" t="s">
        <v>100</v>
      </c>
      <c r="AT352" s="97" t="s">
        <v>98</v>
      </c>
      <c r="AU352" s="97" t="s">
        <v>44</v>
      </c>
      <c r="AY352" s="10" t="s">
        <v>96</v>
      </c>
      <c r="BE352" s="98">
        <f>IF(O352="základná",K352,0)</f>
        <v>0</v>
      </c>
      <c r="BF352" s="98">
        <f>IF(O352="znížená",K352,0)</f>
        <v>0</v>
      </c>
      <c r="BG352" s="98">
        <f>IF(O352="zákl. prenesená",K352,0)</f>
        <v>0</v>
      </c>
      <c r="BH352" s="98">
        <f>IF(O352="zníž. prenesená",K352,0)</f>
        <v>0</v>
      </c>
      <c r="BI352" s="98">
        <f>IF(O352="nulová",K352,0)</f>
        <v>0</v>
      </c>
      <c r="BJ352" s="10" t="s">
        <v>44</v>
      </c>
      <c r="BK352" s="99">
        <f>ROUND(P352*H352,3)</f>
        <v>0</v>
      </c>
      <c r="BL352" s="10" t="s">
        <v>100</v>
      </c>
      <c r="BM352" s="97" t="s">
        <v>778</v>
      </c>
    </row>
    <row r="353" spans="2:65" s="1" customFormat="1" ht="37.799999999999997" customHeight="1">
      <c r="B353" s="18"/>
      <c r="C353" s="87" t="s">
        <v>286</v>
      </c>
      <c r="D353" s="87" t="s">
        <v>98</v>
      </c>
      <c r="E353" s="88" t="s">
        <v>779</v>
      </c>
      <c r="F353" s="89" t="s">
        <v>780</v>
      </c>
      <c r="G353" s="90" t="s">
        <v>116</v>
      </c>
      <c r="H353" s="91">
        <v>3.0529999999999999</v>
      </c>
      <c r="I353" s="91"/>
      <c r="J353" s="91"/>
      <c r="K353" s="91"/>
      <c r="L353" s="89"/>
      <c r="M353" s="18"/>
      <c r="N353" s="92" t="s">
        <v>0</v>
      </c>
      <c r="O353" s="93" t="s">
        <v>25</v>
      </c>
      <c r="P353" s="94">
        <f>I353+J353</f>
        <v>0</v>
      </c>
      <c r="Q353" s="94">
        <f>ROUND(I353*H353,3)</f>
        <v>0</v>
      </c>
      <c r="R353" s="94">
        <f>ROUND(J353*H353,3)</f>
        <v>0</v>
      </c>
      <c r="S353" s="95">
        <v>0</v>
      </c>
      <c r="T353" s="95">
        <f>S353*H353</f>
        <v>0</v>
      </c>
      <c r="U353" s="95">
        <v>0</v>
      </c>
      <c r="V353" s="95">
        <f>U353*H353</f>
        <v>0</v>
      </c>
      <c r="W353" s="95">
        <v>0</v>
      </c>
      <c r="X353" s="96">
        <f>W353*H353</f>
        <v>0</v>
      </c>
      <c r="AR353" s="97" t="s">
        <v>100</v>
      </c>
      <c r="AT353" s="97" t="s">
        <v>98</v>
      </c>
      <c r="AU353" s="97" t="s">
        <v>44</v>
      </c>
      <c r="AY353" s="10" t="s">
        <v>96</v>
      </c>
      <c r="BE353" s="98">
        <f>IF(O353="základná",K353,0)</f>
        <v>0</v>
      </c>
      <c r="BF353" s="98">
        <f>IF(O353="znížená",K353,0)</f>
        <v>0</v>
      </c>
      <c r="BG353" s="98">
        <f>IF(O353="zákl. prenesená",K353,0)</f>
        <v>0</v>
      </c>
      <c r="BH353" s="98">
        <f>IF(O353="zníž. prenesená",K353,0)</f>
        <v>0</v>
      </c>
      <c r="BI353" s="98">
        <f>IF(O353="nulová",K353,0)</f>
        <v>0</v>
      </c>
      <c r="BJ353" s="10" t="s">
        <v>44</v>
      </c>
      <c r="BK353" s="99">
        <f>ROUND(P353*H353,3)</f>
        <v>0</v>
      </c>
      <c r="BL353" s="10" t="s">
        <v>100</v>
      </c>
      <c r="BM353" s="97" t="s">
        <v>781</v>
      </c>
    </row>
    <row r="354" spans="2:65" s="1" customFormat="1" ht="33" customHeight="1">
      <c r="B354" s="18"/>
      <c r="C354" s="87" t="s">
        <v>289</v>
      </c>
      <c r="D354" s="87" t="s">
        <v>98</v>
      </c>
      <c r="E354" s="88" t="s">
        <v>320</v>
      </c>
      <c r="F354" s="89" t="s">
        <v>321</v>
      </c>
      <c r="G354" s="90" t="s">
        <v>116</v>
      </c>
      <c r="H354" s="91">
        <v>41.103000000000002</v>
      </c>
      <c r="I354" s="91"/>
      <c r="J354" s="91"/>
      <c r="K354" s="91"/>
      <c r="L354" s="89"/>
      <c r="M354" s="18"/>
      <c r="N354" s="92" t="s">
        <v>0</v>
      </c>
      <c r="O354" s="93" t="s">
        <v>25</v>
      </c>
      <c r="P354" s="94">
        <f>I354+J354</f>
        <v>0</v>
      </c>
      <c r="Q354" s="94">
        <f>ROUND(I354*H354,3)</f>
        <v>0</v>
      </c>
      <c r="R354" s="94">
        <f>ROUND(J354*H354,3)</f>
        <v>0</v>
      </c>
      <c r="S354" s="95">
        <v>0</v>
      </c>
      <c r="T354" s="95">
        <f>S354*H354</f>
        <v>0</v>
      </c>
      <c r="U354" s="95">
        <v>0</v>
      </c>
      <c r="V354" s="95">
        <f>U354*H354</f>
        <v>0</v>
      </c>
      <c r="W354" s="95">
        <v>0</v>
      </c>
      <c r="X354" s="96">
        <f>W354*H354</f>
        <v>0</v>
      </c>
      <c r="AR354" s="97" t="s">
        <v>100</v>
      </c>
      <c r="AT354" s="97" t="s">
        <v>98</v>
      </c>
      <c r="AU354" s="97" t="s">
        <v>44</v>
      </c>
      <c r="AY354" s="10" t="s">
        <v>96</v>
      </c>
      <c r="BE354" s="98">
        <f>IF(O354="základná",K354,0)</f>
        <v>0</v>
      </c>
      <c r="BF354" s="98">
        <f>IF(O354="znížená",K354,0)</f>
        <v>0</v>
      </c>
      <c r="BG354" s="98">
        <f>IF(O354="zákl. prenesená",K354,0)</f>
        <v>0</v>
      </c>
      <c r="BH354" s="98">
        <f>IF(O354="zníž. prenesená",K354,0)</f>
        <v>0</v>
      </c>
      <c r="BI354" s="98">
        <f>IF(O354="nulová",K354,0)</f>
        <v>0</v>
      </c>
      <c r="BJ354" s="10" t="s">
        <v>44</v>
      </c>
      <c r="BK354" s="99">
        <f>ROUND(P354*H354,3)</f>
        <v>0</v>
      </c>
      <c r="BL354" s="10" t="s">
        <v>100</v>
      </c>
      <c r="BM354" s="97" t="s">
        <v>782</v>
      </c>
    </row>
    <row r="355" spans="2:65" s="7" customFormat="1" ht="11.4">
      <c r="B355" s="100"/>
      <c r="D355" s="101" t="s">
        <v>101</v>
      </c>
      <c r="E355" s="102" t="s">
        <v>0</v>
      </c>
      <c r="F355" s="103" t="s">
        <v>783</v>
      </c>
      <c r="H355" s="104">
        <v>41.103000000000002</v>
      </c>
      <c r="K355" s="91"/>
      <c r="M355" s="100"/>
      <c r="N355" s="105"/>
      <c r="X355" s="106"/>
      <c r="AT355" s="102" t="s">
        <v>101</v>
      </c>
      <c r="AU355" s="102" t="s">
        <v>44</v>
      </c>
      <c r="AV355" s="7" t="s">
        <v>44</v>
      </c>
      <c r="AW355" s="7" t="s">
        <v>2</v>
      </c>
      <c r="AX355" s="7" t="s">
        <v>43</v>
      </c>
      <c r="AY355" s="102" t="s">
        <v>96</v>
      </c>
    </row>
    <row r="356" spans="2:65" s="1" customFormat="1" ht="24.15" customHeight="1">
      <c r="B356" s="18"/>
      <c r="C356" s="87" t="s">
        <v>290</v>
      </c>
      <c r="D356" s="87" t="s">
        <v>98</v>
      </c>
      <c r="E356" s="88" t="s">
        <v>323</v>
      </c>
      <c r="F356" s="89" t="s">
        <v>324</v>
      </c>
      <c r="G356" s="90" t="s">
        <v>135</v>
      </c>
      <c r="H356" s="91">
        <v>1</v>
      </c>
      <c r="I356" s="91"/>
      <c r="J356" s="91"/>
      <c r="K356" s="91"/>
      <c r="L356" s="89"/>
      <c r="M356" s="18"/>
      <c r="N356" s="92" t="s">
        <v>0</v>
      </c>
      <c r="O356" s="93" t="s">
        <v>25</v>
      </c>
      <c r="P356" s="94">
        <f>I356+J356</f>
        <v>0</v>
      </c>
      <c r="Q356" s="94">
        <f>ROUND(I356*H356,3)</f>
        <v>0</v>
      </c>
      <c r="R356" s="94">
        <f>ROUND(J356*H356,3)</f>
        <v>0</v>
      </c>
      <c r="S356" s="95">
        <v>0</v>
      </c>
      <c r="T356" s="95">
        <f>S356*H356</f>
        <v>0</v>
      </c>
      <c r="U356" s="95">
        <v>0</v>
      </c>
      <c r="V356" s="95">
        <f>U356*H356</f>
        <v>0</v>
      </c>
      <c r="W356" s="95">
        <v>0</v>
      </c>
      <c r="X356" s="96">
        <f>W356*H356</f>
        <v>0</v>
      </c>
      <c r="AR356" s="97" t="s">
        <v>100</v>
      </c>
      <c r="AT356" s="97" t="s">
        <v>98</v>
      </c>
      <c r="AU356" s="97" t="s">
        <v>44</v>
      </c>
      <c r="AY356" s="10" t="s">
        <v>96</v>
      </c>
      <c r="BE356" s="98">
        <f>IF(O356="základná",K356,0)</f>
        <v>0</v>
      </c>
      <c r="BF356" s="98">
        <f>IF(O356="znížená",K356,0)</f>
        <v>0</v>
      </c>
      <c r="BG356" s="98">
        <f>IF(O356="zákl. prenesená",K356,0)</f>
        <v>0</v>
      </c>
      <c r="BH356" s="98">
        <f>IF(O356="zníž. prenesená",K356,0)</f>
        <v>0</v>
      </c>
      <c r="BI356" s="98">
        <f>IF(O356="nulová",K356,0)</f>
        <v>0</v>
      </c>
      <c r="BJ356" s="10" t="s">
        <v>44</v>
      </c>
      <c r="BK356" s="99">
        <f>ROUND(P356*H356,3)</f>
        <v>0</v>
      </c>
      <c r="BL356" s="10" t="s">
        <v>100</v>
      </c>
      <c r="BM356" s="97" t="s">
        <v>784</v>
      </c>
    </row>
    <row r="357" spans="2:65" s="6" customFormat="1" ht="22.8" customHeight="1">
      <c r="B357" s="75"/>
      <c r="D357" s="76" t="s">
        <v>41</v>
      </c>
      <c r="E357" s="85" t="s">
        <v>322</v>
      </c>
      <c r="F357" s="85" t="s">
        <v>325</v>
      </c>
      <c r="K357" s="91"/>
      <c r="M357" s="75"/>
      <c r="N357" s="79"/>
      <c r="Q357" s="80">
        <f>Q358</f>
        <v>0</v>
      </c>
      <c r="R357" s="80">
        <f>R358</f>
        <v>0</v>
      </c>
      <c r="T357" s="81">
        <f>T358</f>
        <v>26.773300000000003</v>
      </c>
      <c r="V357" s="81">
        <f>V358</f>
        <v>0</v>
      </c>
      <c r="X357" s="82">
        <f>X358</f>
        <v>0</v>
      </c>
      <c r="AR357" s="76" t="s">
        <v>43</v>
      </c>
      <c r="AT357" s="83" t="s">
        <v>41</v>
      </c>
      <c r="AU357" s="83" t="s">
        <v>43</v>
      </c>
      <c r="AY357" s="76" t="s">
        <v>96</v>
      </c>
      <c r="BK357" s="84">
        <f>BK358</f>
        <v>0</v>
      </c>
    </row>
    <row r="358" spans="2:65" s="1" customFormat="1" ht="62.7" customHeight="1">
      <c r="B358" s="18"/>
      <c r="C358" s="87" t="s">
        <v>293</v>
      </c>
      <c r="D358" s="87" t="s">
        <v>98</v>
      </c>
      <c r="E358" s="88" t="s">
        <v>327</v>
      </c>
      <c r="F358" s="89" t="s">
        <v>328</v>
      </c>
      <c r="G358" s="90" t="s">
        <v>116</v>
      </c>
      <c r="H358" s="91">
        <v>78.745000000000005</v>
      </c>
      <c r="I358" s="91"/>
      <c r="J358" s="91"/>
      <c r="K358" s="91"/>
      <c r="L358" s="89"/>
      <c r="M358" s="18"/>
      <c r="N358" s="92" t="s">
        <v>0</v>
      </c>
      <c r="O358" s="93" t="s">
        <v>25</v>
      </c>
      <c r="P358" s="94">
        <f>I358+J358</f>
        <v>0</v>
      </c>
      <c r="Q358" s="94">
        <f>ROUND(I358*H358,3)</f>
        <v>0</v>
      </c>
      <c r="R358" s="94">
        <f>ROUND(J358*H358,3)</f>
        <v>0</v>
      </c>
      <c r="S358" s="95">
        <v>0.34</v>
      </c>
      <c r="T358" s="95">
        <f>S358*H358</f>
        <v>26.773300000000003</v>
      </c>
      <c r="U358" s="95">
        <v>0</v>
      </c>
      <c r="V358" s="95">
        <f>U358*H358</f>
        <v>0</v>
      </c>
      <c r="W358" s="95">
        <v>0</v>
      </c>
      <c r="X358" s="96">
        <f>W358*H358</f>
        <v>0</v>
      </c>
      <c r="AR358" s="97" t="s">
        <v>100</v>
      </c>
      <c r="AT358" s="97" t="s">
        <v>98</v>
      </c>
      <c r="AU358" s="97" t="s">
        <v>44</v>
      </c>
      <c r="AY358" s="10" t="s">
        <v>96</v>
      </c>
      <c r="BE358" s="98">
        <f>IF(O358="základná",K358,0)</f>
        <v>0</v>
      </c>
      <c r="BF358" s="98">
        <f>IF(O358="znížená",K358,0)</f>
        <v>0</v>
      </c>
      <c r="BG358" s="98">
        <f>IF(O358="zákl. prenesená",K358,0)</f>
        <v>0</v>
      </c>
      <c r="BH358" s="98">
        <f>IF(O358="zníž. prenesená",K358,0)</f>
        <v>0</v>
      </c>
      <c r="BI358" s="98">
        <f>IF(O358="nulová",K358,0)</f>
        <v>0</v>
      </c>
      <c r="BJ358" s="10" t="s">
        <v>44</v>
      </c>
      <c r="BK358" s="99">
        <f>ROUND(P358*H358,3)</f>
        <v>0</v>
      </c>
      <c r="BL358" s="10" t="s">
        <v>100</v>
      </c>
      <c r="BM358" s="97" t="s">
        <v>785</v>
      </c>
    </row>
    <row r="359" spans="2:65" s="6" customFormat="1" ht="25.95" customHeight="1">
      <c r="B359" s="75"/>
      <c r="D359" s="76" t="s">
        <v>41</v>
      </c>
      <c r="E359" s="77" t="s">
        <v>329</v>
      </c>
      <c r="F359" s="77" t="s">
        <v>330</v>
      </c>
      <c r="K359" s="91"/>
      <c r="M359" s="75"/>
      <c r="N359" s="79"/>
      <c r="Q359" s="80" t="e">
        <f>Q360+Q375+Q394+Q411+Q415+#REF!+Q445+Q472+Q517+Q568+Q585+Q601+Q612+Q616+Q624</f>
        <v>#REF!</v>
      </c>
      <c r="R359" s="80" t="e">
        <f>R360+R375+R394+R411+R415+#REF!+R445+R472+R517+R568+R585+R601+R612+R616+R624</f>
        <v>#REF!</v>
      </c>
      <c r="T359" s="81" t="e">
        <f>T360+T375+T394+T411+T415+#REF!+T445+T472+T517+T568+T585+T601+T612+T616+T624</f>
        <v>#REF!</v>
      </c>
      <c r="V359" s="81" t="e">
        <f>V360+V375+V394+V411+V415+#REF!+V445+V472+V517+V568+V585+V601+V612+V616+V624</f>
        <v>#REF!</v>
      </c>
      <c r="X359" s="82" t="e">
        <f>X360+X375+X394+X411+X415+#REF!+X445+X472+X517+X568+X585+X601+X612+X616+X624</f>
        <v>#REF!</v>
      </c>
      <c r="AR359" s="76" t="s">
        <v>44</v>
      </c>
      <c r="AT359" s="83" t="s">
        <v>41</v>
      </c>
      <c r="AU359" s="83" t="s">
        <v>42</v>
      </c>
      <c r="AY359" s="76" t="s">
        <v>96</v>
      </c>
      <c r="BK359" s="84" t="e">
        <f>BK360+BK375+BK394+BK411+BK415+#REF!+BK445+BK472+BK517+BK568+BK585+BK601+BK612+BK616+BK624</f>
        <v>#REF!</v>
      </c>
    </row>
    <row r="360" spans="2:65" s="6" customFormat="1" ht="22.8" customHeight="1">
      <c r="B360" s="75"/>
      <c r="D360" s="76" t="s">
        <v>41</v>
      </c>
      <c r="E360" s="85" t="s">
        <v>331</v>
      </c>
      <c r="F360" s="85" t="s">
        <v>332</v>
      </c>
      <c r="K360" s="91"/>
      <c r="M360" s="75"/>
      <c r="N360" s="79"/>
      <c r="Q360" s="80">
        <f>SUM(Q361:Q374)</f>
        <v>0</v>
      </c>
      <c r="R360" s="80">
        <f>SUM(R361:R374)</f>
        <v>0</v>
      </c>
      <c r="T360" s="81">
        <f>SUM(T361:T374)</f>
        <v>19.335199849999999</v>
      </c>
      <c r="V360" s="81">
        <f>SUM(V361:V374)</f>
        <v>0.20156649999999998</v>
      </c>
      <c r="X360" s="82">
        <f>SUM(X361:X374)</f>
        <v>0</v>
      </c>
      <c r="AR360" s="76" t="s">
        <v>44</v>
      </c>
      <c r="AT360" s="83" t="s">
        <v>41</v>
      </c>
      <c r="AU360" s="83" t="s">
        <v>43</v>
      </c>
      <c r="AY360" s="76" t="s">
        <v>96</v>
      </c>
      <c r="BK360" s="84">
        <f>SUM(BK361:BK374)</f>
        <v>0</v>
      </c>
    </row>
    <row r="361" spans="2:65" s="1" customFormat="1" ht="33" customHeight="1">
      <c r="B361" s="18"/>
      <c r="C361" s="87" t="s">
        <v>296</v>
      </c>
      <c r="D361" s="87" t="s">
        <v>98</v>
      </c>
      <c r="E361" s="88" t="s">
        <v>786</v>
      </c>
      <c r="F361" s="89" t="s">
        <v>787</v>
      </c>
      <c r="G361" s="90" t="s">
        <v>127</v>
      </c>
      <c r="H361" s="91">
        <v>15.824999999999999</v>
      </c>
      <c r="I361" s="91"/>
      <c r="J361" s="91"/>
      <c r="K361" s="91"/>
      <c r="L361" s="89"/>
      <c r="M361" s="18"/>
      <c r="N361" s="92" t="s">
        <v>0</v>
      </c>
      <c r="O361" s="93" t="s">
        <v>25</v>
      </c>
      <c r="P361" s="94">
        <f>I361+J361</f>
        <v>0</v>
      </c>
      <c r="Q361" s="94">
        <f>ROUND(I361*H361,3)</f>
        <v>0</v>
      </c>
      <c r="R361" s="94">
        <f>ROUND(J361*H361,3)</f>
        <v>0</v>
      </c>
      <c r="S361" s="95">
        <v>0.25337999999999999</v>
      </c>
      <c r="T361" s="95">
        <f>S361*H361</f>
        <v>4.0097385000000001</v>
      </c>
      <c r="U361" s="95">
        <v>3.5000000000000001E-3</v>
      </c>
      <c r="V361" s="95">
        <f>U361*H361</f>
        <v>5.5387499999999999E-2</v>
      </c>
      <c r="W361" s="95">
        <v>0</v>
      </c>
      <c r="X361" s="96">
        <f>W361*H361</f>
        <v>0</v>
      </c>
      <c r="AR361" s="97" t="s">
        <v>138</v>
      </c>
      <c r="AT361" s="97" t="s">
        <v>98</v>
      </c>
      <c r="AU361" s="97" t="s">
        <v>44</v>
      </c>
      <c r="AY361" s="10" t="s">
        <v>96</v>
      </c>
      <c r="BE361" s="98">
        <f>IF(O361="základná",K361,0)</f>
        <v>0</v>
      </c>
      <c r="BF361" s="98">
        <f>IF(O361="znížená",K361,0)</f>
        <v>0</v>
      </c>
      <c r="BG361" s="98">
        <f>IF(O361="zákl. prenesená",K361,0)</f>
        <v>0</v>
      </c>
      <c r="BH361" s="98">
        <f>IF(O361="zníž. prenesená",K361,0)</f>
        <v>0</v>
      </c>
      <c r="BI361" s="98">
        <f>IF(O361="nulová",K361,0)</f>
        <v>0</v>
      </c>
      <c r="BJ361" s="10" t="s">
        <v>44</v>
      </c>
      <c r="BK361" s="99">
        <f>ROUND(P361*H361,3)</f>
        <v>0</v>
      </c>
      <c r="BL361" s="10" t="s">
        <v>138</v>
      </c>
      <c r="BM361" s="97" t="s">
        <v>788</v>
      </c>
    </row>
    <row r="362" spans="2:65" s="7" customFormat="1" ht="22.2" customHeight="1">
      <c r="B362" s="100"/>
      <c r="D362" s="101" t="s">
        <v>101</v>
      </c>
      <c r="E362" s="102" t="s">
        <v>0</v>
      </c>
      <c r="F362" s="103" t="s">
        <v>789</v>
      </c>
      <c r="H362" s="104">
        <v>15.824999999999999</v>
      </c>
      <c r="K362" s="91"/>
      <c r="M362" s="100"/>
      <c r="N362" s="105"/>
      <c r="X362" s="106"/>
      <c r="AT362" s="102" t="s">
        <v>101</v>
      </c>
      <c r="AU362" s="102" t="s">
        <v>44</v>
      </c>
      <c r="AV362" s="7" t="s">
        <v>44</v>
      </c>
      <c r="AW362" s="7" t="s">
        <v>2</v>
      </c>
      <c r="AX362" s="7" t="s">
        <v>43</v>
      </c>
      <c r="AY362" s="102" t="s">
        <v>96</v>
      </c>
    </row>
    <row r="363" spans="2:65" s="1" customFormat="1" ht="24.15" customHeight="1">
      <c r="B363" s="18"/>
      <c r="C363" s="87" t="s">
        <v>299</v>
      </c>
      <c r="D363" s="87" t="s">
        <v>98</v>
      </c>
      <c r="E363" s="88" t="s">
        <v>338</v>
      </c>
      <c r="F363" s="89" t="s">
        <v>339</v>
      </c>
      <c r="G363" s="90" t="s">
        <v>127</v>
      </c>
      <c r="H363" s="91">
        <v>24.84</v>
      </c>
      <c r="I363" s="91"/>
      <c r="J363" s="91"/>
      <c r="K363" s="91"/>
      <c r="L363" s="89"/>
      <c r="M363" s="18"/>
      <c r="N363" s="92" t="s">
        <v>0</v>
      </c>
      <c r="O363" s="93" t="s">
        <v>25</v>
      </c>
      <c r="P363" s="94">
        <f>I363+J363</f>
        <v>0</v>
      </c>
      <c r="Q363" s="94">
        <f>ROUND(I363*H363,3)</f>
        <v>0</v>
      </c>
      <c r="R363" s="94">
        <f>ROUND(J363*H363,3)</f>
        <v>0</v>
      </c>
      <c r="S363" s="95">
        <v>0.11011</v>
      </c>
      <c r="T363" s="95">
        <f>S363*H363</f>
        <v>2.7351323999999999</v>
      </c>
      <c r="U363" s="95">
        <v>0</v>
      </c>
      <c r="V363" s="95">
        <f>U363*H363</f>
        <v>0</v>
      </c>
      <c r="W363" s="95">
        <v>0</v>
      </c>
      <c r="X363" s="96">
        <f>W363*H363</f>
        <v>0</v>
      </c>
      <c r="AR363" s="97" t="s">
        <v>138</v>
      </c>
      <c r="AT363" s="97" t="s">
        <v>98</v>
      </c>
      <c r="AU363" s="97" t="s">
        <v>44</v>
      </c>
      <c r="AY363" s="10" t="s">
        <v>96</v>
      </c>
      <c r="BE363" s="98">
        <f>IF(O363="základná",K363,0)</f>
        <v>0</v>
      </c>
      <c r="BF363" s="98">
        <f>IF(O363="znížená",K363,0)</f>
        <v>0</v>
      </c>
      <c r="BG363" s="98">
        <f>IF(O363="zákl. prenesená",K363,0)</f>
        <v>0</v>
      </c>
      <c r="BH363" s="98">
        <f>IF(O363="zníž. prenesená",K363,0)</f>
        <v>0</v>
      </c>
      <c r="BI363" s="98">
        <f>IF(O363="nulová",K363,0)</f>
        <v>0</v>
      </c>
      <c r="BJ363" s="10" t="s">
        <v>44</v>
      </c>
      <c r="BK363" s="99">
        <f>ROUND(P363*H363,3)</f>
        <v>0</v>
      </c>
      <c r="BL363" s="10" t="s">
        <v>138</v>
      </c>
      <c r="BM363" s="97" t="s">
        <v>790</v>
      </c>
    </row>
    <row r="364" spans="2:65" s="7" customFormat="1" ht="11.4">
      <c r="B364" s="100"/>
      <c r="D364" s="101" t="s">
        <v>101</v>
      </c>
      <c r="E364" s="102" t="s">
        <v>0</v>
      </c>
      <c r="F364" s="103" t="s">
        <v>791</v>
      </c>
      <c r="H364" s="104">
        <v>24.84</v>
      </c>
      <c r="K364" s="91"/>
      <c r="M364" s="100"/>
      <c r="N364" s="105"/>
      <c r="X364" s="106"/>
      <c r="AT364" s="102" t="s">
        <v>101</v>
      </c>
      <c r="AU364" s="102" t="s">
        <v>44</v>
      </c>
      <c r="AV364" s="7" t="s">
        <v>44</v>
      </c>
      <c r="AW364" s="7" t="s">
        <v>2</v>
      </c>
      <c r="AX364" s="7" t="s">
        <v>43</v>
      </c>
      <c r="AY364" s="102" t="s">
        <v>96</v>
      </c>
    </row>
    <row r="365" spans="2:65" s="1" customFormat="1" ht="24.15" customHeight="1">
      <c r="B365" s="18"/>
      <c r="C365" s="118" t="s">
        <v>302</v>
      </c>
      <c r="D365" s="118" t="s">
        <v>225</v>
      </c>
      <c r="E365" s="119" t="s">
        <v>341</v>
      </c>
      <c r="F365" s="120" t="s">
        <v>342</v>
      </c>
      <c r="G365" s="121" t="s">
        <v>343</v>
      </c>
      <c r="H365" s="122">
        <v>27.324000000000002</v>
      </c>
      <c r="I365" s="122"/>
      <c r="J365" s="123"/>
      <c r="K365" s="91"/>
      <c r="L365" s="120"/>
      <c r="M365" s="124"/>
      <c r="N365" s="125" t="s">
        <v>0</v>
      </c>
      <c r="O365" s="93" t="s">
        <v>25</v>
      </c>
      <c r="P365" s="94">
        <f>I365+J365</f>
        <v>0</v>
      </c>
      <c r="Q365" s="94">
        <f>ROUND(I365*H365,3)</f>
        <v>0</v>
      </c>
      <c r="R365" s="94">
        <f>ROUND(J365*H365,3)</f>
        <v>0</v>
      </c>
      <c r="S365" s="95">
        <v>0</v>
      </c>
      <c r="T365" s="95">
        <f>S365*H365</f>
        <v>0</v>
      </c>
      <c r="U365" s="95">
        <v>1E-3</v>
      </c>
      <c r="V365" s="95">
        <f>U365*H365</f>
        <v>2.7324000000000001E-2</v>
      </c>
      <c r="W365" s="95">
        <v>0</v>
      </c>
      <c r="X365" s="96">
        <f>W365*H365</f>
        <v>0</v>
      </c>
      <c r="AR365" s="97" t="s">
        <v>156</v>
      </c>
      <c r="AT365" s="97" t="s">
        <v>225</v>
      </c>
      <c r="AU365" s="97" t="s">
        <v>44</v>
      </c>
      <c r="AY365" s="10" t="s">
        <v>96</v>
      </c>
      <c r="BE365" s="98">
        <f>IF(O365="základná",K365,0)</f>
        <v>0</v>
      </c>
      <c r="BF365" s="98">
        <f>IF(O365="znížená",K365,0)</f>
        <v>0</v>
      </c>
      <c r="BG365" s="98">
        <f>IF(O365="zákl. prenesená",K365,0)</f>
        <v>0</v>
      </c>
      <c r="BH365" s="98">
        <f>IF(O365="zníž. prenesená",K365,0)</f>
        <v>0</v>
      </c>
      <c r="BI365" s="98">
        <f>IF(O365="nulová",K365,0)</f>
        <v>0</v>
      </c>
      <c r="BJ365" s="10" t="s">
        <v>44</v>
      </c>
      <c r="BK365" s="99">
        <f>ROUND(P365*H365,3)</f>
        <v>0</v>
      </c>
      <c r="BL365" s="10" t="s">
        <v>138</v>
      </c>
      <c r="BM365" s="97" t="s">
        <v>792</v>
      </c>
    </row>
    <row r="366" spans="2:65" s="1" customFormat="1" ht="24.15" customHeight="1">
      <c r="B366" s="18"/>
      <c r="C366" s="118" t="s">
        <v>305</v>
      </c>
      <c r="D366" s="118" t="s">
        <v>225</v>
      </c>
      <c r="E366" s="119" t="s">
        <v>345</v>
      </c>
      <c r="F366" s="120" t="s">
        <v>346</v>
      </c>
      <c r="G366" s="121" t="s">
        <v>249</v>
      </c>
      <c r="H366" s="122">
        <v>132.1</v>
      </c>
      <c r="I366" s="122"/>
      <c r="J366" s="123"/>
      <c r="K366" s="91"/>
      <c r="L366" s="120"/>
      <c r="M366" s="124"/>
      <c r="N366" s="125" t="s">
        <v>0</v>
      </c>
      <c r="O366" s="93" t="s">
        <v>25</v>
      </c>
      <c r="P366" s="94">
        <f>I366+J366</f>
        <v>0</v>
      </c>
      <c r="Q366" s="94">
        <f>ROUND(I366*H366,3)</f>
        <v>0</v>
      </c>
      <c r="R366" s="94">
        <f>ROUND(J366*H366,3)</f>
        <v>0</v>
      </c>
      <c r="S366" s="95">
        <v>0</v>
      </c>
      <c r="T366" s="95">
        <f>S366*H366</f>
        <v>0</v>
      </c>
      <c r="U366" s="95">
        <v>5.0000000000000002E-5</v>
      </c>
      <c r="V366" s="95">
        <f>U366*H366</f>
        <v>6.6049999999999998E-3</v>
      </c>
      <c r="W366" s="95">
        <v>0</v>
      </c>
      <c r="X366" s="96">
        <f>W366*H366</f>
        <v>0</v>
      </c>
      <c r="AR366" s="97" t="s">
        <v>156</v>
      </c>
      <c r="AT366" s="97" t="s">
        <v>225</v>
      </c>
      <c r="AU366" s="97" t="s">
        <v>44</v>
      </c>
      <c r="AY366" s="10" t="s">
        <v>96</v>
      </c>
      <c r="BE366" s="98">
        <f>IF(O366="základná",K366,0)</f>
        <v>0</v>
      </c>
      <c r="BF366" s="98">
        <f>IF(O366="znížená",K366,0)</f>
        <v>0</v>
      </c>
      <c r="BG366" s="98">
        <f>IF(O366="zákl. prenesená",K366,0)</f>
        <v>0</v>
      </c>
      <c r="BH366" s="98">
        <f>IF(O366="zníž. prenesená",K366,0)</f>
        <v>0</v>
      </c>
      <c r="BI366" s="98">
        <f>IF(O366="nulová",K366,0)</f>
        <v>0</v>
      </c>
      <c r="BJ366" s="10" t="s">
        <v>44</v>
      </c>
      <c r="BK366" s="99">
        <f>ROUND(P366*H366,3)</f>
        <v>0</v>
      </c>
      <c r="BL366" s="10" t="s">
        <v>138</v>
      </c>
      <c r="BM366" s="97" t="s">
        <v>793</v>
      </c>
    </row>
    <row r="367" spans="2:65" s="7" customFormat="1" ht="20.399999999999999">
      <c r="B367" s="100"/>
      <c r="D367" s="101" t="s">
        <v>101</v>
      </c>
      <c r="E367" s="102" t="s">
        <v>0</v>
      </c>
      <c r="F367" s="103" t="s">
        <v>794</v>
      </c>
      <c r="H367" s="104">
        <v>52.3</v>
      </c>
      <c r="K367" s="91"/>
      <c r="M367" s="100"/>
      <c r="N367" s="105"/>
      <c r="X367" s="106"/>
      <c r="AT367" s="102" t="s">
        <v>101</v>
      </c>
      <c r="AU367" s="102" t="s">
        <v>44</v>
      </c>
      <c r="AV367" s="7" t="s">
        <v>44</v>
      </c>
      <c r="AW367" s="7" t="s">
        <v>2</v>
      </c>
      <c r="AX367" s="7" t="s">
        <v>42</v>
      </c>
      <c r="AY367" s="102" t="s">
        <v>96</v>
      </c>
    </row>
    <row r="368" spans="2:65" s="7" customFormat="1" ht="11.4">
      <c r="B368" s="100"/>
      <c r="D368" s="101" t="s">
        <v>101</v>
      </c>
      <c r="E368" s="102" t="s">
        <v>0</v>
      </c>
      <c r="F368" s="103" t="s">
        <v>795</v>
      </c>
      <c r="H368" s="104">
        <v>79.8</v>
      </c>
      <c r="K368" s="91"/>
      <c r="M368" s="100"/>
      <c r="N368" s="105"/>
      <c r="X368" s="106"/>
      <c r="AT368" s="102" t="s">
        <v>101</v>
      </c>
      <c r="AU368" s="102" t="s">
        <v>44</v>
      </c>
      <c r="AV368" s="7" t="s">
        <v>44</v>
      </c>
      <c r="AW368" s="7" t="s">
        <v>2</v>
      </c>
      <c r="AX368" s="7" t="s">
        <v>42</v>
      </c>
      <c r="AY368" s="102" t="s">
        <v>96</v>
      </c>
    </row>
    <row r="369" spans="2:65" s="8" customFormat="1" ht="11.4">
      <c r="B369" s="107"/>
      <c r="D369" s="101" t="s">
        <v>101</v>
      </c>
      <c r="E369" s="108" t="s">
        <v>0</v>
      </c>
      <c r="F369" s="109" t="s">
        <v>102</v>
      </c>
      <c r="H369" s="110">
        <v>132.1</v>
      </c>
      <c r="K369" s="91"/>
      <c r="M369" s="107"/>
      <c r="N369" s="111"/>
      <c r="X369" s="112"/>
      <c r="AT369" s="108" t="s">
        <v>101</v>
      </c>
      <c r="AU369" s="108" t="s">
        <v>44</v>
      </c>
      <c r="AV369" s="8" t="s">
        <v>100</v>
      </c>
      <c r="AW369" s="8" t="s">
        <v>2</v>
      </c>
      <c r="AX369" s="8" t="s">
        <v>43</v>
      </c>
      <c r="AY369" s="108" t="s">
        <v>96</v>
      </c>
    </row>
    <row r="370" spans="2:65" s="1" customFormat="1" ht="24.15" customHeight="1">
      <c r="B370" s="18"/>
      <c r="C370" s="87" t="s">
        <v>306</v>
      </c>
      <c r="D370" s="87" t="s">
        <v>98</v>
      </c>
      <c r="E370" s="88" t="s">
        <v>348</v>
      </c>
      <c r="F370" s="89" t="s">
        <v>349</v>
      </c>
      <c r="G370" s="90" t="s">
        <v>127</v>
      </c>
      <c r="H370" s="91">
        <v>102.045</v>
      </c>
      <c r="I370" s="91"/>
      <c r="J370" s="91"/>
      <c r="K370" s="91"/>
      <c r="L370" s="89"/>
      <c r="M370" s="18"/>
      <c r="N370" s="92" t="s">
        <v>0</v>
      </c>
      <c r="O370" s="93" t="s">
        <v>25</v>
      </c>
      <c r="P370" s="94">
        <f>I370+J370</f>
        <v>0</v>
      </c>
      <c r="Q370" s="94">
        <f>ROUND(I370*H370,3)</f>
        <v>0</v>
      </c>
      <c r="R370" s="94">
        <f>ROUND(J370*H370,3)</f>
        <v>0</v>
      </c>
      <c r="S370" s="95">
        <v>0.12010999999999999</v>
      </c>
      <c r="T370" s="95">
        <f>S370*H370</f>
        <v>12.256624949999999</v>
      </c>
      <c r="U370" s="95">
        <v>0</v>
      </c>
      <c r="V370" s="95">
        <f>U370*H370</f>
        <v>0</v>
      </c>
      <c r="W370" s="95">
        <v>0</v>
      </c>
      <c r="X370" s="96">
        <f>W370*H370</f>
        <v>0</v>
      </c>
      <c r="AR370" s="97" t="s">
        <v>138</v>
      </c>
      <c r="AT370" s="97" t="s">
        <v>98</v>
      </c>
      <c r="AU370" s="97" t="s">
        <v>44</v>
      </c>
      <c r="AY370" s="10" t="s">
        <v>96</v>
      </c>
      <c r="BE370" s="98">
        <f>IF(O370="základná",K370,0)</f>
        <v>0</v>
      </c>
      <c r="BF370" s="98">
        <f>IF(O370="znížená",K370,0)</f>
        <v>0</v>
      </c>
      <c r="BG370" s="98">
        <f>IF(O370="zákl. prenesená",K370,0)</f>
        <v>0</v>
      </c>
      <c r="BH370" s="98">
        <f>IF(O370="zníž. prenesená",K370,0)</f>
        <v>0</v>
      </c>
      <c r="BI370" s="98">
        <f>IF(O370="nulová",K370,0)</f>
        <v>0</v>
      </c>
      <c r="BJ370" s="10" t="s">
        <v>44</v>
      </c>
      <c r="BK370" s="99">
        <f>ROUND(P370*H370,3)</f>
        <v>0</v>
      </c>
      <c r="BL370" s="10" t="s">
        <v>138</v>
      </c>
      <c r="BM370" s="97" t="s">
        <v>796</v>
      </c>
    </row>
    <row r="371" spans="2:65" s="7" customFormat="1" ht="20.399999999999999">
      <c r="B371" s="100"/>
      <c r="D371" s="101" t="s">
        <v>101</v>
      </c>
      <c r="E371" s="102" t="s">
        <v>0</v>
      </c>
      <c r="F371" s="103" t="s">
        <v>797</v>
      </c>
      <c r="H371" s="104">
        <v>102.045</v>
      </c>
      <c r="K371" s="91"/>
      <c r="M371" s="100"/>
      <c r="N371" s="105"/>
      <c r="X371" s="106"/>
      <c r="AT371" s="102" t="s">
        <v>101</v>
      </c>
      <c r="AU371" s="102" t="s">
        <v>44</v>
      </c>
      <c r="AV371" s="7" t="s">
        <v>44</v>
      </c>
      <c r="AW371" s="7" t="s">
        <v>2</v>
      </c>
      <c r="AX371" s="7" t="s">
        <v>42</v>
      </c>
      <c r="AY371" s="102" t="s">
        <v>96</v>
      </c>
    </row>
    <row r="372" spans="2:65" s="8" customFormat="1" ht="11.4">
      <c r="B372" s="107"/>
      <c r="D372" s="101" t="s">
        <v>101</v>
      </c>
      <c r="E372" s="108" t="s">
        <v>0</v>
      </c>
      <c r="F372" s="109" t="s">
        <v>102</v>
      </c>
      <c r="H372" s="110">
        <v>102.045</v>
      </c>
      <c r="K372" s="91"/>
      <c r="M372" s="107"/>
      <c r="N372" s="111"/>
      <c r="X372" s="112"/>
      <c r="AT372" s="108" t="s">
        <v>101</v>
      </c>
      <c r="AU372" s="108" t="s">
        <v>44</v>
      </c>
      <c r="AV372" s="8" t="s">
        <v>100</v>
      </c>
      <c r="AW372" s="8" t="s">
        <v>2</v>
      </c>
      <c r="AX372" s="8" t="s">
        <v>43</v>
      </c>
      <c r="AY372" s="108" t="s">
        <v>96</v>
      </c>
    </row>
    <row r="373" spans="2:65" s="1" customFormat="1" ht="24.15" customHeight="1">
      <c r="B373" s="18"/>
      <c r="C373" s="118" t="s">
        <v>307</v>
      </c>
      <c r="D373" s="118" t="s">
        <v>225</v>
      </c>
      <c r="E373" s="119" t="s">
        <v>341</v>
      </c>
      <c r="F373" s="120" t="s">
        <v>342</v>
      </c>
      <c r="G373" s="121" t="s">
        <v>343</v>
      </c>
      <c r="H373" s="122">
        <v>112.25</v>
      </c>
      <c r="I373" s="122"/>
      <c r="J373" s="123"/>
      <c r="K373" s="91"/>
      <c r="L373" s="120"/>
      <c r="M373" s="124"/>
      <c r="N373" s="125" t="s">
        <v>0</v>
      </c>
      <c r="O373" s="93" t="s">
        <v>25</v>
      </c>
      <c r="P373" s="94">
        <f>I373+J373</f>
        <v>0</v>
      </c>
      <c r="Q373" s="94">
        <f>ROUND(I373*H373,3)</f>
        <v>0</v>
      </c>
      <c r="R373" s="94">
        <f>ROUND(J373*H373,3)</f>
        <v>0</v>
      </c>
      <c r="S373" s="95">
        <v>0</v>
      </c>
      <c r="T373" s="95">
        <f>S373*H373</f>
        <v>0</v>
      </c>
      <c r="U373" s="95">
        <v>1E-3</v>
      </c>
      <c r="V373" s="95">
        <f>U373*H373</f>
        <v>0.11225</v>
      </c>
      <c r="W373" s="95">
        <v>0</v>
      </c>
      <c r="X373" s="96">
        <f>W373*H373</f>
        <v>0</v>
      </c>
      <c r="AR373" s="97" t="s">
        <v>156</v>
      </c>
      <c r="AT373" s="97" t="s">
        <v>225</v>
      </c>
      <c r="AU373" s="97" t="s">
        <v>44</v>
      </c>
      <c r="AY373" s="10" t="s">
        <v>96</v>
      </c>
      <c r="BE373" s="98">
        <f>IF(O373="základná",K373,0)</f>
        <v>0</v>
      </c>
      <c r="BF373" s="98">
        <f>IF(O373="znížená",K373,0)</f>
        <v>0</v>
      </c>
      <c r="BG373" s="98">
        <f>IF(O373="zákl. prenesená",K373,0)</f>
        <v>0</v>
      </c>
      <c r="BH373" s="98">
        <f>IF(O373="zníž. prenesená",K373,0)</f>
        <v>0</v>
      </c>
      <c r="BI373" s="98">
        <f>IF(O373="nulová",K373,0)</f>
        <v>0</v>
      </c>
      <c r="BJ373" s="10" t="s">
        <v>44</v>
      </c>
      <c r="BK373" s="99">
        <f>ROUND(P373*H373,3)</f>
        <v>0</v>
      </c>
      <c r="BL373" s="10" t="s">
        <v>138</v>
      </c>
      <c r="BM373" s="97" t="s">
        <v>798</v>
      </c>
    </row>
    <row r="374" spans="2:65" s="1" customFormat="1" ht="24.15" customHeight="1">
      <c r="B374" s="18"/>
      <c r="C374" s="87" t="s">
        <v>310</v>
      </c>
      <c r="D374" s="87" t="s">
        <v>98</v>
      </c>
      <c r="E374" s="88" t="s">
        <v>352</v>
      </c>
      <c r="F374" s="89" t="s">
        <v>353</v>
      </c>
      <c r="G374" s="90" t="s">
        <v>116</v>
      </c>
      <c r="H374" s="91">
        <v>0.20200000000000001</v>
      </c>
      <c r="I374" s="91"/>
      <c r="J374" s="91"/>
      <c r="K374" s="91"/>
      <c r="L374" s="89"/>
      <c r="M374" s="18"/>
      <c r="N374" s="92" t="s">
        <v>0</v>
      </c>
      <c r="O374" s="93" t="s">
        <v>25</v>
      </c>
      <c r="P374" s="94">
        <f>I374+J374</f>
        <v>0</v>
      </c>
      <c r="Q374" s="94">
        <f>ROUND(I374*H374,3)</f>
        <v>0</v>
      </c>
      <c r="R374" s="94">
        <f>ROUND(J374*H374,3)</f>
        <v>0</v>
      </c>
      <c r="S374" s="95">
        <v>1.6519999999999999</v>
      </c>
      <c r="T374" s="95">
        <f>S374*H374</f>
        <v>0.333704</v>
      </c>
      <c r="U374" s="95">
        <v>0</v>
      </c>
      <c r="V374" s="95">
        <f>U374*H374</f>
        <v>0</v>
      </c>
      <c r="W374" s="95">
        <v>0</v>
      </c>
      <c r="X374" s="96">
        <f>W374*H374</f>
        <v>0</v>
      </c>
      <c r="AR374" s="97" t="s">
        <v>138</v>
      </c>
      <c r="AT374" s="97" t="s">
        <v>98</v>
      </c>
      <c r="AU374" s="97" t="s">
        <v>44</v>
      </c>
      <c r="AY374" s="10" t="s">
        <v>96</v>
      </c>
      <c r="BE374" s="98">
        <f>IF(O374="základná",K374,0)</f>
        <v>0</v>
      </c>
      <c r="BF374" s="98">
        <f>IF(O374="znížená",K374,0)</f>
        <v>0</v>
      </c>
      <c r="BG374" s="98">
        <f>IF(O374="zákl. prenesená",K374,0)</f>
        <v>0</v>
      </c>
      <c r="BH374" s="98">
        <f>IF(O374="zníž. prenesená",K374,0)</f>
        <v>0</v>
      </c>
      <c r="BI374" s="98">
        <f>IF(O374="nulová",K374,0)</f>
        <v>0</v>
      </c>
      <c r="BJ374" s="10" t="s">
        <v>44</v>
      </c>
      <c r="BK374" s="99">
        <f>ROUND(P374*H374,3)</f>
        <v>0</v>
      </c>
      <c r="BL374" s="10" t="s">
        <v>138</v>
      </c>
      <c r="BM374" s="97" t="s">
        <v>799</v>
      </c>
    </row>
    <row r="375" spans="2:65" s="6" customFormat="1" ht="22.8" customHeight="1">
      <c r="B375" s="75"/>
      <c r="D375" s="76" t="s">
        <v>41</v>
      </c>
      <c r="E375" s="85" t="s">
        <v>800</v>
      </c>
      <c r="F375" s="85" t="s">
        <v>801</v>
      </c>
      <c r="K375" s="91"/>
      <c r="M375" s="75"/>
      <c r="N375" s="79"/>
      <c r="Q375" s="80">
        <f>SUM(Q376:Q393)</f>
        <v>0</v>
      </c>
      <c r="R375" s="80">
        <f>SUM(R376:R393)</f>
        <v>0</v>
      </c>
      <c r="T375" s="81">
        <f>SUM(T376:T393)</f>
        <v>19.561154850000001</v>
      </c>
      <c r="V375" s="81">
        <f>SUM(V376:V393)</f>
        <v>0.13817993749999999</v>
      </c>
      <c r="X375" s="82">
        <f>SUM(X376:X393)</f>
        <v>0</v>
      </c>
      <c r="AR375" s="76" t="s">
        <v>44</v>
      </c>
      <c r="AT375" s="83" t="s">
        <v>41</v>
      </c>
      <c r="AU375" s="83" t="s">
        <v>43</v>
      </c>
      <c r="AY375" s="76" t="s">
        <v>96</v>
      </c>
      <c r="BK375" s="84">
        <f>SUM(BK376:BK393)</f>
        <v>0</v>
      </c>
    </row>
    <row r="376" spans="2:65" s="1" customFormat="1" ht="22.8">
      <c r="B376" s="18"/>
      <c r="C376" s="87" t="s">
        <v>313</v>
      </c>
      <c r="D376" s="87" t="s">
        <v>98</v>
      </c>
      <c r="E376" s="88" t="s">
        <v>802</v>
      </c>
      <c r="F376" s="89" t="s">
        <v>803</v>
      </c>
      <c r="G376" s="90" t="s">
        <v>127</v>
      </c>
      <c r="H376" s="91">
        <v>176</v>
      </c>
      <c r="I376" s="91"/>
      <c r="J376" s="91"/>
      <c r="K376" s="91"/>
      <c r="L376" s="89"/>
      <c r="M376" s="18"/>
      <c r="N376" s="92" t="s">
        <v>0</v>
      </c>
      <c r="O376" s="93" t="s">
        <v>25</v>
      </c>
      <c r="P376" s="94">
        <f>I376+J376</f>
        <v>0</v>
      </c>
      <c r="Q376" s="94">
        <f>ROUND(I376*H376,3)</f>
        <v>0</v>
      </c>
      <c r="R376" s="94">
        <f>ROUND(J376*H376,3)</f>
        <v>0</v>
      </c>
      <c r="S376" s="95">
        <v>4.9020000000000001E-2</v>
      </c>
      <c r="T376" s="95">
        <f>S376*H376</f>
        <v>8.6275200000000005</v>
      </c>
      <c r="U376" s="95">
        <v>1.9999999999999999E-6</v>
      </c>
      <c r="V376" s="95">
        <f>U376*H376</f>
        <v>3.5199999999999999E-4</v>
      </c>
      <c r="W376" s="95">
        <v>0</v>
      </c>
      <c r="X376" s="96">
        <f>W376*H376</f>
        <v>0</v>
      </c>
      <c r="AR376" s="97" t="s">
        <v>138</v>
      </c>
      <c r="AT376" s="97" t="s">
        <v>98</v>
      </c>
      <c r="AU376" s="97" t="s">
        <v>44</v>
      </c>
      <c r="AY376" s="10" t="s">
        <v>96</v>
      </c>
      <c r="BE376" s="98">
        <f>IF(O376="základná",K376,0)</f>
        <v>0</v>
      </c>
      <c r="BF376" s="98">
        <f>IF(O376="znížená",K376,0)</f>
        <v>0</v>
      </c>
      <c r="BG376" s="98">
        <f>IF(O376="zákl. prenesená",K376,0)</f>
        <v>0</v>
      </c>
      <c r="BH376" s="98">
        <f>IF(O376="zníž. prenesená",K376,0)</f>
        <v>0</v>
      </c>
      <c r="BI376" s="98">
        <f>IF(O376="nulová",K376,0)</f>
        <v>0</v>
      </c>
      <c r="BJ376" s="10" t="s">
        <v>44</v>
      </c>
      <c r="BK376" s="99">
        <f>ROUND(P376*H376,3)</f>
        <v>0</v>
      </c>
      <c r="BL376" s="10" t="s">
        <v>138</v>
      </c>
      <c r="BM376" s="97" t="s">
        <v>804</v>
      </c>
    </row>
    <row r="377" spans="2:65" s="7" customFormat="1" ht="11.4">
      <c r="B377" s="100"/>
      <c r="D377" s="101" t="s">
        <v>101</v>
      </c>
      <c r="E377" s="102" t="s">
        <v>0</v>
      </c>
      <c r="F377" s="103" t="s">
        <v>805</v>
      </c>
      <c r="H377" s="104">
        <v>176</v>
      </c>
      <c r="K377" s="91"/>
      <c r="M377" s="100"/>
      <c r="N377" s="105"/>
      <c r="X377" s="106"/>
      <c r="AT377" s="102" t="s">
        <v>101</v>
      </c>
      <c r="AU377" s="102" t="s">
        <v>44</v>
      </c>
      <c r="AV377" s="7" t="s">
        <v>44</v>
      </c>
      <c r="AW377" s="7" t="s">
        <v>2</v>
      </c>
      <c r="AX377" s="7" t="s">
        <v>43</v>
      </c>
      <c r="AY377" s="102" t="s">
        <v>96</v>
      </c>
    </row>
    <row r="378" spans="2:65" s="1" customFormat="1" ht="24.15" customHeight="1">
      <c r="B378" s="18"/>
      <c r="C378" s="118" t="s">
        <v>316</v>
      </c>
      <c r="D378" s="118" t="s">
        <v>225</v>
      </c>
      <c r="E378" s="119" t="s">
        <v>806</v>
      </c>
      <c r="F378" s="120" t="s">
        <v>807</v>
      </c>
      <c r="G378" s="121" t="s">
        <v>127</v>
      </c>
      <c r="H378" s="122">
        <v>202.4</v>
      </c>
      <c r="I378" s="122"/>
      <c r="J378" s="123"/>
      <c r="K378" s="91"/>
      <c r="L378" s="120"/>
      <c r="M378" s="124"/>
      <c r="N378" s="125" t="s">
        <v>0</v>
      </c>
      <c r="O378" s="93" t="s">
        <v>25</v>
      </c>
      <c r="P378" s="94">
        <f>I378+J378</f>
        <v>0</v>
      </c>
      <c r="Q378" s="94">
        <f>ROUND(I378*H378,3)</f>
        <v>0</v>
      </c>
      <c r="R378" s="94">
        <f>ROUND(J378*H378,3)</f>
        <v>0</v>
      </c>
      <c r="S378" s="95">
        <v>0</v>
      </c>
      <c r="T378" s="95">
        <f>S378*H378</f>
        <v>0</v>
      </c>
      <c r="U378" s="95">
        <v>1.4999999999999999E-4</v>
      </c>
      <c r="V378" s="95">
        <f>U378*H378</f>
        <v>3.0359999999999998E-2</v>
      </c>
      <c r="W378" s="95">
        <v>0</v>
      </c>
      <c r="X378" s="96">
        <f>W378*H378</f>
        <v>0</v>
      </c>
      <c r="AR378" s="97" t="s">
        <v>156</v>
      </c>
      <c r="AT378" s="97" t="s">
        <v>225</v>
      </c>
      <c r="AU378" s="97" t="s">
        <v>44</v>
      </c>
      <c r="AY378" s="10" t="s">
        <v>96</v>
      </c>
      <c r="BE378" s="98">
        <f>IF(O378="základná",K378,0)</f>
        <v>0</v>
      </c>
      <c r="BF378" s="98">
        <f>IF(O378="znížená",K378,0)</f>
        <v>0</v>
      </c>
      <c r="BG378" s="98">
        <f>IF(O378="zákl. prenesená",K378,0)</f>
        <v>0</v>
      </c>
      <c r="BH378" s="98">
        <f>IF(O378="zníž. prenesená",K378,0)</f>
        <v>0</v>
      </c>
      <c r="BI378" s="98">
        <f>IF(O378="nulová",K378,0)</f>
        <v>0</v>
      </c>
      <c r="BJ378" s="10" t="s">
        <v>44</v>
      </c>
      <c r="BK378" s="99">
        <f>ROUND(P378*H378,3)</f>
        <v>0</v>
      </c>
      <c r="BL378" s="10" t="s">
        <v>138</v>
      </c>
      <c r="BM378" s="97" t="s">
        <v>808</v>
      </c>
    </row>
    <row r="379" spans="2:65" s="7" customFormat="1" ht="11.4">
      <c r="B379" s="100"/>
      <c r="D379" s="101" t="s">
        <v>101</v>
      </c>
      <c r="F379" s="103" t="s">
        <v>809</v>
      </c>
      <c r="H379" s="104">
        <v>202.4</v>
      </c>
      <c r="K379" s="91"/>
      <c r="M379" s="100"/>
      <c r="N379" s="105"/>
      <c r="X379" s="106"/>
      <c r="AT379" s="102" t="s">
        <v>101</v>
      </c>
      <c r="AU379" s="102" t="s">
        <v>44</v>
      </c>
      <c r="AV379" s="7" t="s">
        <v>44</v>
      </c>
      <c r="AW379" s="7" t="s">
        <v>1</v>
      </c>
      <c r="AX379" s="7" t="s">
        <v>43</v>
      </c>
      <c r="AY379" s="102" t="s">
        <v>96</v>
      </c>
    </row>
    <row r="380" spans="2:65" s="1" customFormat="1" ht="37.799999999999997" customHeight="1">
      <c r="B380" s="18"/>
      <c r="C380" s="87" t="s">
        <v>319</v>
      </c>
      <c r="D380" s="87" t="s">
        <v>98</v>
      </c>
      <c r="E380" s="88" t="s">
        <v>810</v>
      </c>
      <c r="F380" s="89" t="s">
        <v>811</v>
      </c>
      <c r="G380" s="90" t="s">
        <v>127</v>
      </c>
      <c r="H380" s="91">
        <v>28.355</v>
      </c>
      <c r="I380" s="91"/>
      <c r="J380" s="91"/>
      <c r="K380" s="91"/>
      <c r="L380" s="89"/>
      <c r="M380" s="18"/>
      <c r="N380" s="92" t="s">
        <v>0</v>
      </c>
      <c r="O380" s="93" t="s">
        <v>25</v>
      </c>
      <c r="P380" s="94">
        <f>I380+J380</f>
        <v>0</v>
      </c>
      <c r="Q380" s="94">
        <f>ROUND(I380*H380,3)</f>
        <v>0</v>
      </c>
      <c r="R380" s="94">
        <f>ROUND(J380*H380,3)</f>
        <v>0</v>
      </c>
      <c r="S380" s="95">
        <v>0.34965000000000002</v>
      </c>
      <c r="T380" s="95">
        <f>S380*H380</f>
        <v>9.9143257500000015</v>
      </c>
      <c r="U380" s="95">
        <v>4.685E-4</v>
      </c>
      <c r="V380" s="95">
        <f>U380*H380</f>
        <v>1.32843175E-2</v>
      </c>
      <c r="W380" s="95">
        <v>0</v>
      </c>
      <c r="X380" s="96">
        <f>W380*H380</f>
        <v>0</v>
      </c>
      <c r="AR380" s="97" t="s">
        <v>138</v>
      </c>
      <c r="AT380" s="97" t="s">
        <v>98</v>
      </c>
      <c r="AU380" s="97" t="s">
        <v>44</v>
      </c>
      <c r="AY380" s="10" t="s">
        <v>96</v>
      </c>
      <c r="BE380" s="98">
        <f>IF(O380="základná",K380,0)</f>
        <v>0</v>
      </c>
      <c r="BF380" s="98">
        <f>IF(O380="znížená",K380,0)</f>
        <v>0</v>
      </c>
      <c r="BG380" s="98">
        <f>IF(O380="zákl. prenesená",K380,0)</f>
        <v>0</v>
      </c>
      <c r="BH380" s="98">
        <f>IF(O380="zníž. prenesená",K380,0)</f>
        <v>0</v>
      </c>
      <c r="BI380" s="98">
        <f>IF(O380="nulová",K380,0)</f>
        <v>0</v>
      </c>
      <c r="BJ380" s="10" t="s">
        <v>44</v>
      </c>
      <c r="BK380" s="99">
        <f>ROUND(P380*H380,3)</f>
        <v>0</v>
      </c>
      <c r="BL380" s="10" t="s">
        <v>138</v>
      </c>
      <c r="BM380" s="97" t="s">
        <v>812</v>
      </c>
    </row>
    <row r="381" spans="2:65" s="7" customFormat="1" ht="11.4">
      <c r="B381" s="100"/>
      <c r="D381" s="101" t="s">
        <v>101</v>
      </c>
      <c r="E381" s="102" t="s">
        <v>0</v>
      </c>
      <c r="F381" s="103" t="s">
        <v>813</v>
      </c>
      <c r="H381" s="104">
        <v>28.355</v>
      </c>
      <c r="K381" s="91"/>
      <c r="M381" s="100"/>
      <c r="N381" s="105"/>
      <c r="X381" s="106"/>
      <c r="AT381" s="102" t="s">
        <v>101</v>
      </c>
      <c r="AU381" s="102" t="s">
        <v>44</v>
      </c>
      <c r="AV381" s="7" t="s">
        <v>44</v>
      </c>
      <c r="AW381" s="7" t="s">
        <v>2</v>
      </c>
      <c r="AX381" s="7" t="s">
        <v>43</v>
      </c>
      <c r="AY381" s="102" t="s">
        <v>96</v>
      </c>
    </row>
    <row r="382" spans="2:65" s="1" customFormat="1" ht="24.15" customHeight="1">
      <c r="B382" s="18"/>
      <c r="C382" s="118" t="s">
        <v>322</v>
      </c>
      <c r="D382" s="118" t="s">
        <v>225</v>
      </c>
      <c r="E382" s="119" t="s">
        <v>814</v>
      </c>
      <c r="F382" s="120" t="s">
        <v>815</v>
      </c>
      <c r="G382" s="121" t="s">
        <v>127</v>
      </c>
      <c r="H382" s="122">
        <v>7.9109999999999996</v>
      </c>
      <c r="I382" s="122"/>
      <c r="J382" s="123"/>
      <c r="K382" s="91"/>
      <c r="L382" s="120"/>
      <c r="M382" s="124"/>
      <c r="N382" s="125" t="s">
        <v>0</v>
      </c>
      <c r="O382" s="93" t="s">
        <v>25</v>
      </c>
      <c r="P382" s="94">
        <f>I382+J382</f>
        <v>0</v>
      </c>
      <c r="Q382" s="94">
        <f>ROUND(I382*H382,3)</f>
        <v>0</v>
      </c>
      <c r="R382" s="94">
        <f>ROUND(J382*H382,3)</f>
        <v>0</v>
      </c>
      <c r="S382" s="95">
        <v>0</v>
      </c>
      <c r="T382" s="95">
        <f>S382*H382</f>
        <v>0</v>
      </c>
      <c r="U382" s="95">
        <v>1.9E-3</v>
      </c>
      <c r="V382" s="95">
        <f>U382*H382</f>
        <v>1.50309E-2</v>
      </c>
      <c r="W382" s="95">
        <v>0</v>
      </c>
      <c r="X382" s="96">
        <f>W382*H382</f>
        <v>0</v>
      </c>
      <c r="AR382" s="97" t="s">
        <v>156</v>
      </c>
      <c r="AT382" s="97" t="s">
        <v>225</v>
      </c>
      <c r="AU382" s="97" t="s">
        <v>44</v>
      </c>
      <c r="AY382" s="10" t="s">
        <v>96</v>
      </c>
      <c r="BE382" s="98">
        <f>IF(O382="základná",K382,0)</f>
        <v>0</v>
      </c>
      <c r="BF382" s="98">
        <f>IF(O382="znížená",K382,0)</f>
        <v>0</v>
      </c>
      <c r="BG382" s="98">
        <f>IF(O382="zákl. prenesená",K382,0)</f>
        <v>0</v>
      </c>
      <c r="BH382" s="98">
        <f>IF(O382="zníž. prenesená",K382,0)</f>
        <v>0</v>
      </c>
      <c r="BI382" s="98">
        <f>IF(O382="nulová",K382,0)</f>
        <v>0</v>
      </c>
      <c r="BJ382" s="10" t="s">
        <v>44</v>
      </c>
      <c r="BK382" s="99">
        <f>ROUND(P382*H382,3)</f>
        <v>0</v>
      </c>
      <c r="BL382" s="10" t="s">
        <v>138</v>
      </c>
      <c r="BM382" s="97" t="s">
        <v>816</v>
      </c>
    </row>
    <row r="383" spans="2:65" s="1" customFormat="1" ht="24.15" customHeight="1">
      <c r="B383" s="18"/>
      <c r="C383" s="118" t="s">
        <v>326</v>
      </c>
      <c r="D383" s="118" t="s">
        <v>225</v>
      </c>
      <c r="E383" s="119" t="s">
        <v>817</v>
      </c>
      <c r="F383" s="120" t="s">
        <v>818</v>
      </c>
      <c r="G383" s="121" t="s">
        <v>127</v>
      </c>
      <c r="H383" s="122">
        <v>32.607999999999997</v>
      </c>
      <c r="I383" s="122"/>
      <c r="J383" s="123"/>
      <c r="K383" s="91"/>
      <c r="L383" s="120"/>
      <c r="M383" s="124"/>
      <c r="N383" s="125" t="s">
        <v>0</v>
      </c>
      <c r="O383" s="93" t="s">
        <v>25</v>
      </c>
      <c r="P383" s="94">
        <f>I383+J383</f>
        <v>0</v>
      </c>
      <c r="Q383" s="94">
        <f>ROUND(I383*H383,3)</f>
        <v>0</v>
      </c>
      <c r="R383" s="94">
        <f>ROUND(J383*H383,3)</f>
        <v>0</v>
      </c>
      <c r="S383" s="95">
        <v>0</v>
      </c>
      <c r="T383" s="95">
        <f>S383*H383</f>
        <v>0</v>
      </c>
      <c r="U383" s="95">
        <v>2.2000000000000001E-3</v>
      </c>
      <c r="V383" s="95">
        <f>U383*H383</f>
        <v>7.1737599999999999E-2</v>
      </c>
      <c r="W383" s="95">
        <v>0</v>
      </c>
      <c r="X383" s="96">
        <f>W383*H383</f>
        <v>0</v>
      </c>
      <c r="AR383" s="97" t="s">
        <v>156</v>
      </c>
      <c r="AT383" s="97" t="s">
        <v>225</v>
      </c>
      <c r="AU383" s="97" t="s">
        <v>44</v>
      </c>
      <c r="AY383" s="10" t="s">
        <v>96</v>
      </c>
      <c r="BE383" s="98">
        <f>IF(O383="základná",K383,0)</f>
        <v>0</v>
      </c>
      <c r="BF383" s="98">
        <f>IF(O383="znížená",K383,0)</f>
        <v>0</v>
      </c>
      <c r="BG383" s="98">
        <f>IF(O383="zákl. prenesená",K383,0)</f>
        <v>0</v>
      </c>
      <c r="BH383" s="98">
        <f>IF(O383="zníž. prenesená",K383,0)</f>
        <v>0</v>
      </c>
      <c r="BI383" s="98">
        <f>IF(O383="nulová",K383,0)</f>
        <v>0</v>
      </c>
      <c r="BJ383" s="10" t="s">
        <v>44</v>
      </c>
      <c r="BK383" s="99">
        <f>ROUND(P383*H383,3)</f>
        <v>0</v>
      </c>
      <c r="BL383" s="10" t="s">
        <v>138</v>
      </c>
      <c r="BM383" s="97" t="s">
        <v>819</v>
      </c>
    </row>
    <row r="384" spans="2:65" s="7" customFormat="1" ht="11.4">
      <c r="B384" s="100"/>
      <c r="D384" s="101" t="s">
        <v>101</v>
      </c>
      <c r="F384" s="103" t="s">
        <v>820</v>
      </c>
      <c r="H384" s="104">
        <v>32.607999999999997</v>
      </c>
      <c r="K384" s="91"/>
      <c r="M384" s="100"/>
      <c r="N384" s="105"/>
      <c r="X384" s="106"/>
      <c r="AT384" s="102" t="s">
        <v>101</v>
      </c>
      <c r="AU384" s="102" t="s">
        <v>44</v>
      </c>
      <c r="AV384" s="7" t="s">
        <v>44</v>
      </c>
      <c r="AW384" s="7" t="s">
        <v>1</v>
      </c>
      <c r="AX384" s="7" t="s">
        <v>43</v>
      </c>
      <c r="AY384" s="102" t="s">
        <v>96</v>
      </c>
    </row>
    <row r="385" spans="2:65" s="1" customFormat="1" ht="24.15" customHeight="1">
      <c r="B385" s="18"/>
      <c r="C385" s="118" t="s">
        <v>333</v>
      </c>
      <c r="D385" s="118" t="s">
        <v>225</v>
      </c>
      <c r="E385" s="119" t="s">
        <v>821</v>
      </c>
      <c r="F385" s="120" t="s">
        <v>822</v>
      </c>
      <c r="G385" s="121" t="s">
        <v>135</v>
      </c>
      <c r="H385" s="122">
        <v>3</v>
      </c>
      <c r="I385" s="122"/>
      <c r="J385" s="123"/>
      <c r="K385" s="91"/>
      <c r="L385" s="120"/>
      <c r="M385" s="124"/>
      <c r="N385" s="125" t="s">
        <v>0</v>
      </c>
      <c r="O385" s="93" t="s">
        <v>25</v>
      </c>
      <c r="P385" s="94">
        <f>I385+J385</f>
        <v>0</v>
      </c>
      <c r="Q385" s="94">
        <f>ROUND(I385*H385,3)</f>
        <v>0</v>
      </c>
      <c r="R385" s="94">
        <f>ROUND(J385*H385,3)</f>
        <v>0</v>
      </c>
      <c r="S385" s="95">
        <v>0</v>
      </c>
      <c r="T385" s="95">
        <f>S385*H385</f>
        <v>0</v>
      </c>
      <c r="U385" s="95">
        <v>2.5000000000000001E-4</v>
      </c>
      <c r="V385" s="95">
        <f>U385*H385</f>
        <v>7.5000000000000002E-4</v>
      </c>
      <c r="W385" s="95">
        <v>0</v>
      </c>
      <c r="X385" s="96">
        <f>W385*H385</f>
        <v>0</v>
      </c>
      <c r="AR385" s="97" t="s">
        <v>156</v>
      </c>
      <c r="AT385" s="97" t="s">
        <v>225</v>
      </c>
      <c r="AU385" s="97" t="s">
        <v>44</v>
      </c>
      <c r="AY385" s="10" t="s">
        <v>96</v>
      </c>
      <c r="BE385" s="98">
        <f>IF(O385="základná",K385,0)</f>
        <v>0</v>
      </c>
      <c r="BF385" s="98">
        <f>IF(O385="znížená",K385,0)</f>
        <v>0</v>
      </c>
      <c r="BG385" s="98">
        <f>IF(O385="zákl. prenesená",K385,0)</f>
        <v>0</v>
      </c>
      <c r="BH385" s="98">
        <f>IF(O385="zníž. prenesená",K385,0)</f>
        <v>0</v>
      </c>
      <c r="BI385" s="98">
        <f>IF(O385="nulová",K385,0)</f>
        <v>0</v>
      </c>
      <c r="BJ385" s="10" t="s">
        <v>44</v>
      </c>
      <c r="BK385" s="99">
        <f>ROUND(P385*H385,3)</f>
        <v>0</v>
      </c>
      <c r="BL385" s="10" t="s">
        <v>138</v>
      </c>
      <c r="BM385" s="97" t="s">
        <v>823</v>
      </c>
    </row>
    <row r="386" spans="2:65" s="1" customFormat="1" ht="24.15" customHeight="1">
      <c r="B386" s="18"/>
      <c r="C386" s="118" t="s">
        <v>334</v>
      </c>
      <c r="D386" s="118" t="s">
        <v>225</v>
      </c>
      <c r="E386" s="119" t="s">
        <v>824</v>
      </c>
      <c r="F386" s="120" t="s">
        <v>825</v>
      </c>
      <c r="G386" s="121" t="s">
        <v>135</v>
      </c>
      <c r="H386" s="122">
        <v>2</v>
      </c>
      <c r="I386" s="122"/>
      <c r="J386" s="123"/>
      <c r="K386" s="91"/>
      <c r="L386" s="120"/>
      <c r="M386" s="124"/>
      <c r="N386" s="125" t="s">
        <v>0</v>
      </c>
      <c r="O386" s="93" t="s">
        <v>25</v>
      </c>
      <c r="P386" s="94">
        <f>I386+J386</f>
        <v>0</v>
      </c>
      <c r="Q386" s="94">
        <f>ROUND(I386*H386,3)</f>
        <v>0</v>
      </c>
      <c r="R386" s="94">
        <f>ROUND(J386*H386,3)</f>
        <v>0</v>
      </c>
      <c r="S386" s="95">
        <v>0</v>
      </c>
      <c r="T386" s="95">
        <f>S386*H386</f>
        <v>0</v>
      </c>
      <c r="U386" s="95">
        <v>0</v>
      </c>
      <c r="V386" s="95">
        <f>U386*H386</f>
        <v>0</v>
      </c>
      <c r="W386" s="95">
        <v>0</v>
      </c>
      <c r="X386" s="96">
        <f>W386*H386</f>
        <v>0</v>
      </c>
      <c r="AR386" s="97" t="s">
        <v>156</v>
      </c>
      <c r="AT386" s="97" t="s">
        <v>225</v>
      </c>
      <c r="AU386" s="97" t="s">
        <v>44</v>
      </c>
      <c r="AY386" s="10" t="s">
        <v>96</v>
      </c>
      <c r="BE386" s="98">
        <f>IF(O386="základná",K386,0)</f>
        <v>0</v>
      </c>
      <c r="BF386" s="98">
        <f>IF(O386="znížená",K386,0)</f>
        <v>0</v>
      </c>
      <c r="BG386" s="98">
        <f>IF(O386="zákl. prenesená",K386,0)</f>
        <v>0</v>
      </c>
      <c r="BH386" s="98">
        <f>IF(O386="zníž. prenesená",K386,0)</f>
        <v>0</v>
      </c>
      <c r="BI386" s="98">
        <f>IF(O386="nulová",K386,0)</f>
        <v>0</v>
      </c>
      <c r="BJ386" s="10" t="s">
        <v>44</v>
      </c>
      <c r="BK386" s="99">
        <f>ROUND(P386*H386,3)</f>
        <v>0</v>
      </c>
      <c r="BL386" s="10" t="s">
        <v>138</v>
      </c>
      <c r="BM386" s="97" t="s">
        <v>826</v>
      </c>
    </row>
    <row r="387" spans="2:65" s="1" customFormat="1" ht="24.15" customHeight="1">
      <c r="B387" s="18"/>
      <c r="C387" s="118" t="s">
        <v>335</v>
      </c>
      <c r="D387" s="118" t="s">
        <v>225</v>
      </c>
      <c r="E387" s="119" t="s">
        <v>827</v>
      </c>
      <c r="F387" s="120" t="s">
        <v>828</v>
      </c>
      <c r="G387" s="121" t="s">
        <v>249</v>
      </c>
      <c r="H387" s="122">
        <v>7</v>
      </c>
      <c r="I387" s="122"/>
      <c r="J387" s="123"/>
      <c r="K387" s="91"/>
      <c r="L387" s="120"/>
      <c r="M387" s="124"/>
      <c r="N387" s="125" t="s">
        <v>0</v>
      </c>
      <c r="O387" s="93" t="s">
        <v>25</v>
      </c>
      <c r="P387" s="94">
        <f>I387+J387</f>
        <v>0</v>
      </c>
      <c r="Q387" s="94">
        <f>ROUND(I387*H387,3)</f>
        <v>0</v>
      </c>
      <c r="R387" s="94">
        <f>ROUND(J387*H387,3)</f>
        <v>0</v>
      </c>
      <c r="S387" s="95">
        <v>0</v>
      </c>
      <c r="T387" s="95">
        <f>S387*H387</f>
        <v>0</v>
      </c>
      <c r="U387" s="95">
        <v>2.9999999999999997E-4</v>
      </c>
      <c r="V387" s="95">
        <f>U387*H387</f>
        <v>2.0999999999999999E-3</v>
      </c>
      <c r="W387" s="95">
        <v>0</v>
      </c>
      <c r="X387" s="96">
        <f>W387*H387</f>
        <v>0</v>
      </c>
      <c r="AR387" s="97" t="s">
        <v>156</v>
      </c>
      <c r="AT387" s="97" t="s">
        <v>225</v>
      </c>
      <c r="AU387" s="97" t="s">
        <v>44</v>
      </c>
      <c r="AY387" s="10" t="s">
        <v>96</v>
      </c>
      <c r="BE387" s="98">
        <f>IF(O387="základná",K387,0)</f>
        <v>0</v>
      </c>
      <c r="BF387" s="98">
        <f>IF(O387="znížená",K387,0)</f>
        <v>0</v>
      </c>
      <c r="BG387" s="98">
        <f>IF(O387="zákl. prenesená",K387,0)</f>
        <v>0</v>
      </c>
      <c r="BH387" s="98">
        <f>IF(O387="zníž. prenesená",K387,0)</f>
        <v>0</v>
      </c>
      <c r="BI387" s="98">
        <f>IF(O387="nulová",K387,0)</f>
        <v>0</v>
      </c>
      <c r="BJ387" s="10" t="s">
        <v>44</v>
      </c>
      <c r="BK387" s="99">
        <f>ROUND(P387*H387,3)</f>
        <v>0</v>
      </c>
      <c r="BL387" s="10" t="s">
        <v>138</v>
      </c>
      <c r="BM387" s="97" t="s">
        <v>829</v>
      </c>
    </row>
    <row r="388" spans="2:65" s="7" customFormat="1" ht="11.4">
      <c r="B388" s="100"/>
      <c r="D388" s="101" t="s">
        <v>101</v>
      </c>
      <c r="E388" s="102" t="s">
        <v>0</v>
      </c>
      <c r="F388" s="103" t="s">
        <v>830</v>
      </c>
      <c r="H388" s="104">
        <v>7</v>
      </c>
      <c r="K388" s="91"/>
      <c r="M388" s="100"/>
      <c r="N388" s="105"/>
      <c r="X388" s="106"/>
      <c r="AT388" s="102" t="s">
        <v>101</v>
      </c>
      <c r="AU388" s="102" t="s">
        <v>44</v>
      </c>
      <c r="AV388" s="7" t="s">
        <v>44</v>
      </c>
      <c r="AW388" s="7" t="s">
        <v>2</v>
      </c>
      <c r="AX388" s="7" t="s">
        <v>43</v>
      </c>
      <c r="AY388" s="102" t="s">
        <v>96</v>
      </c>
    </row>
    <row r="389" spans="2:65" s="1" customFormat="1" ht="24.15" customHeight="1">
      <c r="B389" s="18"/>
      <c r="C389" s="87" t="s">
        <v>336</v>
      </c>
      <c r="D389" s="87" t="s">
        <v>98</v>
      </c>
      <c r="E389" s="88" t="s">
        <v>831</v>
      </c>
      <c r="F389" s="89" t="s">
        <v>832</v>
      </c>
      <c r="G389" s="90" t="s">
        <v>127</v>
      </c>
      <c r="H389" s="91">
        <v>28.355</v>
      </c>
      <c r="I389" s="91"/>
      <c r="J389" s="91"/>
      <c r="K389" s="91"/>
      <c r="L389" s="89"/>
      <c r="M389" s="18"/>
      <c r="N389" s="92" t="s">
        <v>0</v>
      </c>
      <c r="O389" s="93" t="s">
        <v>25</v>
      </c>
      <c r="P389" s="94">
        <f>I389+J389</f>
        <v>0</v>
      </c>
      <c r="Q389" s="94">
        <f>ROUND(I389*H389,3)</f>
        <v>0</v>
      </c>
      <c r="R389" s="94">
        <f>ROUND(J389*H389,3)</f>
        <v>0</v>
      </c>
      <c r="S389" s="95">
        <v>2.802E-2</v>
      </c>
      <c r="T389" s="95">
        <f>S389*H389</f>
        <v>0.79450710000000002</v>
      </c>
      <c r="U389" s="95">
        <v>0</v>
      </c>
      <c r="V389" s="95">
        <f>U389*H389</f>
        <v>0</v>
      </c>
      <c r="W389" s="95">
        <v>0</v>
      </c>
      <c r="X389" s="96">
        <f>W389*H389</f>
        <v>0</v>
      </c>
      <c r="AR389" s="97" t="s">
        <v>138</v>
      </c>
      <c r="AT389" s="97" t="s">
        <v>98</v>
      </c>
      <c r="AU389" s="97" t="s">
        <v>44</v>
      </c>
      <c r="AY389" s="10" t="s">
        <v>96</v>
      </c>
      <c r="BE389" s="98">
        <f>IF(O389="základná",K389,0)</f>
        <v>0</v>
      </c>
      <c r="BF389" s="98">
        <f>IF(O389="znížená",K389,0)</f>
        <v>0</v>
      </c>
      <c r="BG389" s="98">
        <f>IF(O389="zákl. prenesená",K389,0)</f>
        <v>0</v>
      </c>
      <c r="BH389" s="98">
        <f>IF(O389="zníž. prenesená",K389,0)</f>
        <v>0</v>
      </c>
      <c r="BI389" s="98">
        <f>IF(O389="nulová",K389,0)</f>
        <v>0</v>
      </c>
      <c r="BJ389" s="10" t="s">
        <v>44</v>
      </c>
      <c r="BK389" s="99">
        <f>ROUND(P389*H389,3)</f>
        <v>0</v>
      </c>
      <c r="BL389" s="10" t="s">
        <v>138</v>
      </c>
      <c r="BM389" s="97" t="s">
        <v>833</v>
      </c>
    </row>
    <row r="390" spans="2:65" s="7" customFormat="1" ht="11.4">
      <c r="B390" s="100"/>
      <c r="D390" s="101" t="s">
        <v>101</v>
      </c>
      <c r="E390" s="102" t="s">
        <v>0</v>
      </c>
      <c r="F390" s="103" t="s">
        <v>813</v>
      </c>
      <c r="H390" s="104">
        <v>28.355</v>
      </c>
      <c r="K390" s="91"/>
      <c r="M390" s="100"/>
      <c r="N390" s="105"/>
      <c r="X390" s="106"/>
      <c r="AT390" s="102" t="s">
        <v>101</v>
      </c>
      <c r="AU390" s="102" t="s">
        <v>44</v>
      </c>
      <c r="AV390" s="7" t="s">
        <v>44</v>
      </c>
      <c r="AW390" s="7" t="s">
        <v>2</v>
      </c>
      <c r="AX390" s="7" t="s">
        <v>43</v>
      </c>
      <c r="AY390" s="102" t="s">
        <v>96</v>
      </c>
    </row>
    <row r="391" spans="2:65" s="1" customFormat="1" ht="24.15" customHeight="1">
      <c r="B391" s="18"/>
      <c r="C391" s="118" t="s">
        <v>337</v>
      </c>
      <c r="D391" s="118" t="s">
        <v>225</v>
      </c>
      <c r="E391" s="119" t="s">
        <v>834</v>
      </c>
      <c r="F391" s="120" t="s">
        <v>835</v>
      </c>
      <c r="G391" s="121" t="s">
        <v>127</v>
      </c>
      <c r="H391" s="122">
        <v>32.607999999999997</v>
      </c>
      <c r="I391" s="122"/>
      <c r="J391" s="123"/>
      <c r="K391" s="91"/>
      <c r="L391" s="120"/>
      <c r="M391" s="124"/>
      <c r="N391" s="125" t="s">
        <v>0</v>
      </c>
      <c r="O391" s="93" t="s">
        <v>25</v>
      </c>
      <c r="P391" s="94">
        <f>I391+J391</f>
        <v>0</v>
      </c>
      <c r="Q391" s="94">
        <f>ROUND(I391*H391,3)</f>
        <v>0</v>
      </c>
      <c r="R391" s="94">
        <f>ROUND(J391*H391,3)</f>
        <v>0</v>
      </c>
      <c r="S391" s="95">
        <v>0</v>
      </c>
      <c r="T391" s="95">
        <f>S391*H391</f>
        <v>0</v>
      </c>
      <c r="U391" s="95">
        <v>1.3999999999999999E-4</v>
      </c>
      <c r="V391" s="95">
        <f>U391*H391</f>
        <v>4.5651199999999989E-3</v>
      </c>
      <c r="W391" s="95">
        <v>0</v>
      </c>
      <c r="X391" s="96">
        <f>W391*H391</f>
        <v>0</v>
      </c>
      <c r="AR391" s="97" t="s">
        <v>156</v>
      </c>
      <c r="AT391" s="97" t="s">
        <v>225</v>
      </c>
      <c r="AU391" s="97" t="s">
        <v>44</v>
      </c>
      <c r="AY391" s="10" t="s">
        <v>96</v>
      </c>
      <c r="BE391" s="98">
        <f>IF(O391="základná",K391,0)</f>
        <v>0</v>
      </c>
      <c r="BF391" s="98">
        <f>IF(O391="znížená",K391,0)</f>
        <v>0</v>
      </c>
      <c r="BG391" s="98">
        <f>IF(O391="zákl. prenesená",K391,0)</f>
        <v>0</v>
      </c>
      <c r="BH391" s="98">
        <f>IF(O391="zníž. prenesená",K391,0)</f>
        <v>0</v>
      </c>
      <c r="BI391" s="98">
        <f>IF(O391="nulová",K391,0)</f>
        <v>0</v>
      </c>
      <c r="BJ391" s="10" t="s">
        <v>44</v>
      </c>
      <c r="BK391" s="99">
        <f>ROUND(P391*H391,3)</f>
        <v>0</v>
      </c>
      <c r="BL391" s="10" t="s">
        <v>138</v>
      </c>
      <c r="BM391" s="97" t="s">
        <v>836</v>
      </c>
    </row>
    <row r="392" spans="2:65" s="7" customFormat="1" ht="11.4">
      <c r="B392" s="100"/>
      <c r="D392" s="101" t="s">
        <v>101</v>
      </c>
      <c r="F392" s="103" t="s">
        <v>820</v>
      </c>
      <c r="H392" s="104">
        <v>32.607999999999997</v>
      </c>
      <c r="K392" s="91"/>
      <c r="M392" s="100"/>
      <c r="N392" s="105"/>
      <c r="X392" s="106"/>
      <c r="AT392" s="102" t="s">
        <v>101</v>
      </c>
      <c r="AU392" s="102" t="s">
        <v>44</v>
      </c>
      <c r="AV392" s="7" t="s">
        <v>44</v>
      </c>
      <c r="AW392" s="7" t="s">
        <v>1</v>
      </c>
      <c r="AX392" s="7" t="s">
        <v>43</v>
      </c>
      <c r="AY392" s="102" t="s">
        <v>96</v>
      </c>
    </row>
    <row r="393" spans="2:65" s="1" customFormat="1" ht="24.15" customHeight="1">
      <c r="B393" s="18"/>
      <c r="C393" s="87" t="s">
        <v>340</v>
      </c>
      <c r="D393" s="87" t="s">
        <v>98</v>
      </c>
      <c r="E393" s="88" t="s">
        <v>837</v>
      </c>
      <c r="F393" s="89" t="s">
        <v>838</v>
      </c>
      <c r="G393" s="90" t="s">
        <v>116</v>
      </c>
      <c r="H393" s="91">
        <v>0.13800000000000001</v>
      </c>
      <c r="I393" s="91"/>
      <c r="J393" s="91"/>
      <c r="K393" s="91"/>
      <c r="L393" s="89"/>
      <c r="M393" s="18"/>
      <c r="N393" s="92" t="s">
        <v>0</v>
      </c>
      <c r="O393" s="93" t="s">
        <v>25</v>
      </c>
      <c r="P393" s="94">
        <f>I393+J393</f>
        <v>0</v>
      </c>
      <c r="Q393" s="94">
        <f>ROUND(I393*H393,3)</f>
        <v>0</v>
      </c>
      <c r="R393" s="94">
        <f>ROUND(J393*H393,3)</f>
        <v>0</v>
      </c>
      <c r="S393" s="95">
        <v>1.629</v>
      </c>
      <c r="T393" s="95">
        <f>S393*H393</f>
        <v>0.22480200000000003</v>
      </c>
      <c r="U393" s="95">
        <v>0</v>
      </c>
      <c r="V393" s="95">
        <f>U393*H393</f>
        <v>0</v>
      </c>
      <c r="W393" s="95">
        <v>0</v>
      </c>
      <c r="X393" s="96">
        <f>W393*H393</f>
        <v>0</v>
      </c>
      <c r="AR393" s="97" t="s">
        <v>138</v>
      </c>
      <c r="AT393" s="97" t="s">
        <v>98</v>
      </c>
      <c r="AU393" s="97" t="s">
        <v>44</v>
      </c>
      <c r="AY393" s="10" t="s">
        <v>96</v>
      </c>
      <c r="BE393" s="98">
        <f>IF(O393="základná",K393,0)</f>
        <v>0</v>
      </c>
      <c r="BF393" s="98">
        <f>IF(O393="znížená",K393,0)</f>
        <v>0</v>
      </c>
      <c r="BG393" s="98">
        <f>IF(O393="zákl. prenesená",K393,0)</f>
        <v>0</v>
      </c>
      <c r="BH393" s="98">
        <f>IF(O393="zníž. prenesená",K393,0)</f>
        <v>0</v>
      </c>
      <c r="BI393" s="98">
        <f>IF(O393="nulová",K393,0)</f>
        <v>0</v>
      </c>
      <c r="BJ393" s="10" t="s">
        <v>44</v>
      </c>
      <c r="BK393" s="99">
        <f>ROUND(P393*H393,3)</f>
        <v>0</v>
      </c>
      <c r="BL393" s="10" t="s">
        <v>138</v>
      </c>
      <c r="BM393" s="97" t="s">
        <v>839</v>
      </c>
    </row>
    <row r="394" spans="2:65" s="6" customFormat="1" ht="22.8" customHeight="1">
      <c r="B394" s="75"/>
      <c r="D394" s="76" t="s">
        <v>41</v>
      </c>
      <c r="E394" s="85" t="s">
        <v>354</v>
      </c>
      <c r="F394" s="85" t="s">
        <v>355</v>
      </c>
      <c r="K394" s="91"/>
      <c r="M394" s="75"/>
      <c r="N394" s="79"/>
      <c r="Q394" s="80">
        <f>SUM(Q395:Q410)</f>
        <v>0</v>
      </c>
      <c r="R394" s="80">
        <f>SUM(R395:R410)</f>
        <v>0</v>
      </c>
      <c r="T394" s="81">
        <f>SUM(T395:T410)</f>
        <v>137.72638000000001</v>
      </c>
      <c r="V394" s="81">
        <f>SUM(V395:V410)</f>
        <v>2.1239399200000002</v>
      </c>
      <c r="X394" s="82">
        <f>SUM(X395:X410)</f>
        <v>0</v>
      </c>
      <c r="AR394" s="76" t="s">
        <v>44</v>
      </c>
      <c r="AT394" s="83" t="s">
        <v>41</v>
      </c>
      <c r="AU394" s="83" t="s">
        <v>43</v>
      </c>
      <c r="AY394" s="76" t="s">
        <v>96</v>
      </c>
      <c r="BK394" s="84">
        <f>SUM(BK395:BK410)</f>
        <v>0</v>
      </c>
    </row>
    <row r="395" spans="2:65" s="1" customFormat="1" ht="37.799999999999997" customHeight="1">
      <c r="B395" s="18"/>
      <c r="C395" s="87" t="s">
        <v>344</v>
      </c>
      <c r="D395" s="87" t="s">
        <v>98</v>
      </c>
      <c r="E395" s="88" t="s">
        <v>840</v>
      </c>
      <c r="F395" s="89" t="s">
        <v>841</v>
      </c>
      <c r="G395" s="90" t="s">
        <v>127</v>
      </c>
      <c r="H395" s="91">
        <v>34.4</v>
      </c>
      <c r="I395" s="91"/>
      <c r="J395" s="91"/>
      <c r="K395" s="91"/>
      <c r="L395" s="89"/>
      <c r="M395" s="18"/>
      <c r="N395" s="92" t="s">
        <v>0</v>
      </c>
      <c r="O395" s="93" t="s">
        <v>25</v>
      </c>
      <c r="P395" s="94">
        <f>I395+J395</f>
        <v>0</v>
      </c>
      <c r="Q395" s="94">
        <f>ROUND(I395*H395,3)</f>
        <v>0</v>
      </c>
      <c r="R395" s="94">
        <f>ROUND(J395*H395,3)</f>
        <v>0</v>
      </c>
      <c r="S395" s="95">
        <v>0.28788999999999998</v>
      </c>
      <c r="T395" s="95">
        <f>S395*H395</f>
        <v>9.9034159999999982</v>
      </c>
      <c r="U395" s="95">
        <v>1.2E-4</v>
      </c>
      <c r="V395" s="95">
        <f>U395*H395</f>
        <v>4.1279999999999997E-3</v>
      </c>
      <c r="W395" s="95">
        <v>0</v>
      </c>
      <c r="X395" s="96">
        <f>W395*H395</f>
        <v>0</v>
      </c>
      <c r="AR395" s="97" t="s">
        <v>138</v>
      </c>
      <c r="AT395" s="97" t="s">
        <v>98</v>
      </c>
      <c r="AU395" s="97" t="s">
        <v>44</v>
      </c>
      <c r="AY395" s="10" t="s">
        <v>96</v>
      </c>
      <c r="BE395" s="98">
        <f>IF(O395="základná",K395,0)</f>
        <v>0</v>
      </c>
      <c r="BF395" s="98">
        <f>IF(O395="znížená",K395,0)</f>
        <v>0</v>
      </c>
      <c r="BG395" s="98">
        <f>IF(O395="zákl. prenesená",K395,0)</f>
        <v>0</v>
      </c>
      <c r="BH395" s="98">
        <f>IF(O395="zníž. prenesená",K395,0)</f>
        <v>0</v>
      </c>
      <c r="BI395" s="98">
        <f>IF(O395="nulová",K395,0)</f>
        <v>0</v>
      </c>
      <c r="BJ395" s="10" t="s">
        <v>44</v>
      </c>
      <c r="BK395" s="99">
        <f>ROUND(P395*H395,3)</f>
        <v>0</v>
      </c>
      <c r="BL395" s="10" t="s">
        <v>138</v>
      </c>
      <c r="BM395" s="97" t="s">
        <v>842</v>
      </c>
    </row>
    <row r="396" spans="2:65" s="7" customFormat="1" ht="11.4">
      <c r="B396" s="100"/>
      <c r="D396" s="101" t="s">
        <v>101</v>
      </c>
      <c r="E396" s="102" t="s">
        <v>0</v>
      </c>
      <c r="F396" s="103" t="s">
        <v>843</v>
      </c>
      <c r="H396" s="104">
        <v>34.4</v>
      </c>
      <c r="K396" s="91"/>
      <c r="M396" s="100"/>
      <c r="N396" s="105"/>
      <c r="X396" s="106"/>
      <c r="AT396" s="102" t="s">
        <v>101</v>
      </c>
      <c r="AU396" s="102" t="s">
        <v>44</v>
      </c>
      <c r="AV396" s="7" t="s">
        <v>44</v>
      </c>
      <c r="AW396" s="7" t="s">
        <v>2</v>
      </c>
      <c r="AX396" s="7" t="s">
        <v>43</v>
      </c>
      <c r="AY396" s="102" t="s">
        <v>96</v>
      </c>
    </row>
    <row r="397" spans="2:65" s="1" customFormat="1" ht="24.15" customHeight="1">
      <c r="B397" s="18"/>
      <c r="C397" s="118" t="s">
        <v>347</v>
      </c>
      <c r="D397" s="118" t="s">
        <v>225</v>
      </c>
      <c r="E397" s="119" t="s">
        <v>844</v>
      </c>
      <c r="F397" s="120" t="s">
        <v>845</v>
      </c>
      <c r="G397" s="121" t="s">
        <v>127</v>
      </c>
      <c r="H397" s="122">
        <v>34.4</v>
      </c>
      <c r="I397" s="122"/>
      <c r="J397" s="123"/>
      <c r="K397" s="91"/>
      <c r="L397" s="120"/>
      <c r="M397" s="124"/>
      <c r="N397" s="125" t="s">
        <v>0</v>
      </c>
      <c r="O397" s="93" t="s">
        <v>25</v>
      </c>
      <c r="P397" s="94">
        <f>I397+J397</f>
        <v>0</v>
      </c>
      <c r="Q397" s="94">
        <f>ROUND(I397*H397,3)</f>
        <v>0</v>
      </c>
      <c r="R397" s="94">
        <f>ROUND(J397*H397,3)</f>
        <v>0</v>
      </c>
      <c r="S397" s="95">
        <v>0</v>
      </c>
      <c r="T397" s="95">
        <f>S397*H397</f>
        <v>0</v>
      </c>
      <c r="U397" s="95">
        <v>7.7999999999999996E-3</v>
      </c>
      <c r="V397" s="95">
        <f>U397*H397</f>
        <v>0.26832</v>
      </c>
      <c r="W397" s="95">
        <v>0</v>
      </c>
      <c r="X397" s="96">
        <f>W397*H397</f>
        <v>0</v>
      </c>
      <c r="AR397" s="97" t="s">
        <v>156</v>
      </c>
      <c r="AT397" s="97" t="s">
        <v>225</v>
      </c>
      <c r="AU397" s="97" t="s">
        <v>44</v>
      </c>
      <c r="AY397" s="10" t="s">
        <v>96</v>
      </c>
      <c r="BE397" s="98">
        <f>IF(O397="základná",K397,0)</f>
        <v>0</v>
      </c>
      <c r="BF397" s="98">
        <f>IF(O397="znížená",K397,0)</f>
        <v>0</v>
      </c>
      <c r="BG397" s="98">
        <f>IF(O397="zákl. prenesená",K397,0)</f>
        <v>0</v>
      </c>
      <c r="BH397" s="98">
        <f>IF(O397="zníž. prenesená",K397,0)</f>
        <v>0</v>
      </c>
      <c r="BI397" s="98">
        <f>IF(O397="nulová",K397,0)</f>
        <v>0</v>
      </c>
      <c r="BJ397" s="10" t="s">
        <v>44</v>
      </c>
      <c r="BK397" s="99">
        <f>ROUND(P397*H397,3)</f>
        <v>0</v>
      </c>
      <c r="BL397" s="10" t="s">
        <v>138</v>
      </c>
      <c r="BM397" s="97" t="s">
        <v>846</v>
      </c>
    </row>
    <row r="398" spans="2:65" s="1" customFormat="1" ht="44.25" customHeight="1">
      <c r="B398" s="18"/>
      <c r="C398" s="87" t="s">
        <v>350</v>
      </c>
      <c r="D398" s="87" t="s">
        <v>98</v>
      </c>
      <c r="E398" s="88" t="s">
        <v>847</v>
      </c>
      <c r="F398" s="89" t="s">
        <v>848</v>
      </c>
      <c r="G398" s="90" t="s">
        <v>127</v>
      </c>
      <c r="H398" s="91">
        <v>119.2</v>
      </c>
      <c r="I398" s="91"/>
      <c r="J398" s="91"/>
      <c r="K398" s="91"/>
      <c r="L398" s="89"/>
      <c r="M398" s="18"/>
      <c r="N398" s="92" t="s">
        <v>0</v>
      </c>
      <c r="O398" s="93" t="s">
        <v>25</v>
      </c>
      <c r="P398" s="94">
        <f>I398+J398</f>
        <v>0</v>
      </c>
      <c r="Q398" s="94">
        <f>ROUND(I398*H398,3)</f>
        <v>0</v>
      </c>
      <c r="R398" s="94">
        <f>ROUND(J398*H398,3)</f>
        <v>0</v>
      </c>
      <c r="S398" s="95">
        <v>0.30103000000000002</v>
      </c>
      <c r="T398" s="95">
        <f>S398*H398</f>
        <v>35.882776</v>
      </c>
      <c r="U398" s="95">
        <v>8.2249999999999999E-4</v>
      </c>
      <c r="V398" s="95">
        <f>U398*H398</f>
        <v>9.8042000000000004E-2</v>
      </c>
      <c r="W398" s="95">
        <v>0</v>
      </c>
      <c r="X398" s="96">
        <f>W398*H398</f>
        <v>0</v>
      </c>
      <c r="AR398" s="97" t="s">
        <v>138</v>
      </c>
      <c r="AT398" s="97" t="s">
        <v>98</v>
      </c>
      <c r="AU398" s="97" t="s">
        <v>44</v>
      </c>
      <c r="AY398" s="10" t="s">
        <v>96</v>
      </c>
      <c r="BE398" s="98">
        <f>IF(O398="základná",K398,0)</f>
        <v>0</v>
      </c>
      <c r="BF398" s="98">
        <f>IF(O398="znížená",K398,0)</f>
        <v>0</v>
      </c>
      <c r="BG398" s="98">
        <f>IF(O398="zákl. prenesená",K398,0)</f>
        <v>0</v>
      </c>
      <c r="BH398" s="98">
        <f>IF(O398="zníž. prenesená",K398,0)</f>
        <v>0</v>
      </c>
      <c r="BI398" s="98">
        <f>IF(O398="nulová",K398,0)</f>
        <v>0</v>
      </c>
      <c r="BJ398" s="10" t="s">
        <v>44</v>
      </c>
      <c r="BK398" s="99">
        <f>ROUND(P398*H398,3)</f>
        <v>0</v>
      </c>
      <c r="BL398" s="10" t="s">
        <v>138</v>
      </c>
      <c r="BM398" s="97" t="s">
        <v>849</v>
      </c>
    </row>
    <row r="399" spans="2:65" s="7" customFormat="1" ht="11.4">
      <c r="B399" s="100"/>
      <c r="D399" s="101" t="s">
        <v>101</v>
      </c>
      <c r="E399" s="102" t="s">
        <v>0</v>
      </c>
      <c r="F399" s="103" t="s">
        <v>850</v>
      </c>
      <c r="H399" s="104">
        <v>119.2</v>
      </c>
      <c r="K399" s="91"/>
      <c r="M399" s="100"/>
      <c r="N399" s="105"/>
      <c r="X399" s="106"/>
      <c r="AT399" s="102" t="s">
        <v>101</v>
      </c>
      <c r="AU399" s="102" t="s">
        <v>44</v>
      </c>
      <c r="AV399" s="7" t="s">
        <v>44</v>
      </c>
      <c r="AW399" s="7" t="s">
        <v>2</v>
      </c>
      <c r="AX399" s="7" t="s">
        <v>43</v>
      </c>
      <c r="AY399" s="102" t="s">
        <v>96</v>
      </c>
    </row>
    <row r="400" spans="2:65" s="1" customFormat="1" ht="24.15" customHeight="1">
      <c r="B400" s="18"/>
      <c r="C400" s="118" t="s">
        <v>351</v>
      </c>
      <c r="D400" s="118" t="s">
        <v>225</v>
      </c>
      <c r="E400" s="119" t="s">
        <v>851</v>
      </c>
      <c r="F400" s="120" t="s">
        <v>852</v>
      </c>
      <c r="G400" s="121" t="s">
        <v>127</v>
      </c>
      <c r="H400" s="122">
        <v>121.584</v>
      </c>
      <c r="I400" s="122"/>
      <c r="J400" s="123"/>
      <c r="K400" s="91"/>
      <c r="L400" s="120"/>
      <c r="M400" s="124"/>
      <c r="N400" s="125" t="s">
        <v>0</v>
      </c>
      <c r="O400" s="93" t="s">
        <v>25</v>
      </c>
      <c r="P400" s="94">
        <f>I400+J400</f>
        <v>0</v>
      </c>
      <c r="Q400" s="94">
        <f>ROUND(I400*H400,3)</f>
        <v>0</v>
      </c>
      <c r="R400" s="94">
        <f>ROUND(J400*H400,3)</f>
        <v>0</v>
      </c>
      <c r="S400" s="95">
        <v>0</v>
      </c>
      <c r="T400" s="95">
        <f>S400*H400</f>
        <v>0</v>
      </c>
      <c r="U400" s="95">
        <v>2.3999999999999998E-3</v>
      </c>
      <c r="V400" s="95">
        <f>U400*H400</f>
        <v>0.29180159999999999</v>
      </c>
      <c r="W400" s="95">
        <v>0</v>
      </c>
      <c r="X400" s="96">
        <f>W400*H400</f>
        <v>0</v>
      </c>
      <c r="AR400" s="97" t="s">
        <v>156</v>
      </c>
      <c r="AT400" s="97" t="s">
        <v>225</v>
      </c>
      <c r="AU400" s="97" t="s">
        <v>44</v>
      </c>
      <c r="AY400" s="10" t="s">
        <v>96</v>
      </c>
      <c r="BE400" s="98">
        <f>IF(O400="základná",K400,0)</f>
        <v>0</v>
      </c>
      <c r="BF400" s="98">
        <f>IF(O400="znížená",K400,0)</f>
        <v>0</v>
      </c>
      <c r="BG400" s="98">
        <f>IF(O400="zákl. prenesená",K400,0)</f>
        <v>0</v>
      </c>
      <c r="BH400" s="98">
        <f>IF(O400="zníž. prenesená",K400,0)</f>
        <v>0</v>
      </c>
      <c r="BI400" s="98">
        <f>IF(O400="nulová",K400,0)</f>
        <v>0</v>
      </c>
      <c r="BJ400" s="10" t="s">
        <v>44</v>
      </c>
      <c r="BK400" s="99">
        <f>ROUND(P400*H400,3)</f>
        <v>0</v>
      </c>
      <c r="BL400" s="10" t="s">
        <v>138</v>
      </c>
      <c r="BM400" s="97" t="s">
        <v>853</v>
      </c>
    </row>
    <row r="401" spans="2:65" s="7" customFormat="1" ht="11.4">
      <c r="B401" s="100"/>
      <c r="D401" s="101" t="s">
        <v>101</v>
      </c>
      <c r="F401" s="103" t="s">
        <v>854</v>
      </c>
      <c r="H401" s="104">
        <v>121.584</v>
      </c>
      <c r="K401" s="91"/>
      <c r="M401" s="100"/>
      <c r="N401" s="105"/>
      <c r="X401" s="106"/>
      <c r="AT401" s="102" t="s">
        <v>101</v>
      </c>
      <c r="AU401" s="102" t="s">
        <v>44</v>
      </c>
      <c r="AV401" s="7" t="s">
        <v>44</v>
      </c>
      <c r="AW401" s="7" t="s">
        <v>1</v>
      </c>
      <c r="AX401" s="7" t="s">
        <v>43</v>
      </c>
      <c r="AY401" s="102" t="s">
        <v>96</v>
      </c>
    </row>
    <row r="402" spans="2:65" s="1" customFormat="1" ht="44.25" customHeight="1">
      <c r="B402" s="18"/>
      <c r="C402" s="87" t="s">
        <v>356</v>
      </c>
      <c r="D402" s="87" t="s">
        <v>98</v>
      </c>
      <c r="E402" s="88" t="s">
        <v>855</v>
      </c>
      <c r="F402" s="89" t="s">
        <v>856</v>
      </c>
      <c r="G402" s="90" t="s">
        <v>127</v>
      </c>
      <c r="H402" s="91">
        <v>265.60000000000002</v>
      </c>
      <c r="I402" s="91"/>
      <c r="J402" s="91"/>
      <c r="K402" s="91"/>
      <c r="L402" s="89"/>
      <c r="M402" s="18"/>
      <c r="N402" s="92" t="s">
        <v>0</v>
      </c>
      <c r="O402" s="93" t="s">
        <v>25</v>
      </c>
      <c r="P402" s="94">
        <f>I402+J402</f>
        <v>0</v>
      </c>
      <c r="Q402" s="94">
        <f>ROUND(I402*H402,3)</f>
        <v>0</v>
      </c>
      <c r="R402" s="94">
        <f>ROUND(J402*H402,3)</f>
        <v>0</v>
      </c>
      <c r="S402" s="95">
        <v>0.33115</v>
      </c>
      <c r="T402" s="95">
        <f>S402*H402</f>
        <v>87.953440000000001</v>
      </c>
      <c r="U402" s="95">
        <v>8.2249999999999999E-4</v>
      </c>
      <c r="V402" s="95">
        <f>U402*H402</f>
        <v>0.21845600000000001</v>
      </c>
      <c r="W402" s="95">
        <v>0</v>
      </c>
      <c r="X402" s="96">
        <f>W402*H402</f>
        <v>0</v>
      </c>
      <c r="AR402" s="97" t="s">
        <v>138</v>
      </c>
      <c r="AT402" s="97" t="s">
        <v>98</v>
      </c>
      <c r="AU402" s="97" t="s">
        <v>44</v>
      </c>
      <c r="AY402" s="10" t="s">
        <v>96</v>
      </c>
      <c r="BE402" s="98">
        <f>IF(O402="základná",K402,0)</f>
        <v>0</v>
      </c>
      <c r="BF402" s="98">
        <f>IF(O402="znížená",K402,0)</f>
        <v>0</v>
      </c>
      <c r="BG402" s="98">
        <f>IF(O402="zákl. prenesená",K402,0)</f>
        <v>0</v>
      </c>
      <c r="BH402" s="98">
        <f>IF(O402="zníž. prenesená",K402,0)</f>
        <v>0</v>
      </c>
      <c r="BI402" s="98">
        <f>IF(O402="nulová",K402,0)</f>
        <v>0</v>
      </c>
      <c r="BJ402" s="10" t="s">
        <v>44</v>
      </c>
      <c r="BK402" s="99">
        <f>ROUND(P402*H402,3)</f>
        <v>0</v>
      </c>
      <c r="BL402" s="10" t="s">
        <v>138</v>
      </c>
      <c r="BM402" s="97" t="s">
        <v>857</v>
      </c>
    </row>
    <row r="403" spans="2:65" s="7" customFormat="1" ht="11.4">
      <c r="B403" s="100"/>
      <c r="D403" s="101" t="s">
        <v>101</v>
      </c>
      <c r="E403" s="102" t="s">
        <v>0</v>
      </c>
      <c r="F403" s="103" t="s">
        <v>858</v>
      </c>
      <c r="H403" s="104">
        <v>144</v>
      </c>
      <c r="K403" s="91"/>
      <c r="M403" s="100"/>
      <c r="N403" s="105"/>
      <c r="X403" s="106"/>
      <c r="AT403" s="102" t="s">
        <v>101</v>
      </c>
      <c r="AU403" s="102" t="s">
        <v>44</v>
      </c>
      <c r="AV403" s="7" t="s">
        <v>44</v>
      </c>
      <c r="AW403" s="7" t="s">
        <v>2</v>
      </c>
      <c r="AX403" s="7" t="s">
        <v>42</v>
      </c>
      <c r="AY403" s="102" t="s">
        <v>96</v>
      </c>
    </row>
    <row r="404" spans="2:65" s="7" customFormat="1" ht="20.399999999999999">
      <c r="B404" s="100"/>
      <c r="D404" s="101" t="s">
        <v>101</v>
      </c>
      <c r="E404" s="102" t="s">
        <v>0</v>
      </c>
      <c r="F404" s="103" t="s">
        <v>859</v>
      </c>
      <c r="H404" s="104">
        <v>121.6</v>
      </c>
      <c r="K404" s="91"/>
      <c r="M404" s="100"/>
      <c r="N404" s="105"/>
      <c r="X404" s="106"/>
      <c r="AT404" s="102" t="s">
        <v>101</v>
      </c>
      <c r="AU404" s="102" t="s">
        <v>44</v>
      </c>
      <c r="AV404" s="7" t="s">
        <v>44</v>
      </c>
      <c r="AW404" s="7" t="s">
        <v>2</v>
      </c>
      <c r="AX404" s="7" t="s">
        <v>42</v>
      </c>
      <c r="AY404" s="102" t="s">
        <v>96</v>
      </c>
    </row>
    <row r="405" spans="2:65" s="8" customFormat="1" ht="11.4">
      <c r="B405" s="107"/>
      <c r="D405" s="101" t="s">
        <v>101</v>
      </c>
      <c r="E405" s="108" t="s">
        <v>0</v>
      </c>
      <c r="F405" s="109" t="s">
        <v>102</v>
      </c>
      <c r="H405" s="110">
        <v>265.60000000000002</v>
      </c>
      <c r="K405" s="91"/>
      <c r="M405" s="107"/>
      <c r="N405" s="111"/>
      <c r="X405" s="112"/>
      <c r="AT405" s="108" t="s">
        <v>101</v>
      </c>
      <c r="AU405" s="108" t="s">
        <v>44</v>
      </c>
      <c r="AV405" s="8" t="s">
        <v>100</v>
      </c>
      <c r="AW405" s="8" t="s">
        <v>2</v>
      </c>
      <c r="AX405" s="8" t="s">
        <v>43</v>
      </c>
      <c r="AY405" s="108" t="s">
        <v>96</v>
      </c>
    </row>
    <row r="406" spans="2:65" s="1" customFormat="1" ht="24.15" customHeight="1">
      <c r="B406" s="18"/>
      <c r="C406" s="118" t="s">
        <v>357</v>
      </c>
      <c r="D406" s="118" t="s">
        <v>225</v>
      </c>
      <c r="E406" s="119" t="s">
        <v>860</v>
      </c>
      <c r="F406" s="120" t="s">
        <v>861</v>
      </c>
      <c r="G406" s="121" t="s">
        <v>127</v>
      </c>
      <c r="H406" s="122">
        <v>146.88</v>
      </c>
      <c r="I406" s="122"/>
      <c r="J406" s="123"/>
      <c r="K406" s="91"/>
      <c r="L406" s="120"/>
      <c r="M406" s="124"/>
      <c r="N406" s="125" t="s">
        <v>0</v>
      </c>
      <c r="O406" s="93" t="s">
        <v>25</v>
      </c>
      <c r="P406" s="94">
        <f>I406+J406</f>
        <v>0</v>
      </c>
      <c r="Q406" s="94">
        <f>ROUND(I406*H406,3)</f>
        <v>0</v>
      </c>
      <c r="R406" s="94">
        <f>ROUND(J406*H406,3)</f>
        <v>0</v>
      </c>
      <c r="S406" s="95">
        <v>0</v>
      </c>
      <c r="T406" s="95">
        <f>S406*H406</f>
        <v>0</v>
      </c>
      <c r="U406" s="95">
        <v>3.5999999999999999E-3</v>
      </c>
      <c r="V406" s="95">
        <f>U406*H406</f>
        <v>0.52876800000000002</v>
      </c>
      <c r="W406" s="95">
        <v>0</v>
      </c>
      <c r="X406" s="96">
        <f>W406*H406</f>
        <v>0</v>
      </c>
      <c r="AR406" s="97" t="s">
        <v>156</v>
      </c>
      <c r="AT406" s="97" t="s">
        <v>225</v>
      </c>
      <c r="AU406" s="97" t="s">
        <v>44</v>
      </c>
      <c r="AY406" s="10" t="s">
        <v>96</v>
      </c>
      <c r="BE406" s="98">
        <f>IF(O406="základná",K406,0)</f>
        <v>0</v>
      </c>
      <c r="BF406" s="98">
        <f>IF(O406="znížená",K406,0)</f>
        <v>0</v>
      </c>
      <c r="BG406" s="98">
        <f>IF(O406="zákl. prenesená",K406,0)</f>
        <v>0</v>
      </c>
      <c r="BH406" s="98">
        <f>IF(O406="zníž. prenesená",K406,0)</f>
        <v>0</v>
      </c>
      <c r="BI406" s="98">
        <f>IF(O406="nulová",K406,0)</f>
        <v>0</v>
      </c>
      <c r="BJ406" s="10" t="s">
        <v>44</v>
      </c>
      <c r="BK406" s="99">
        <f>ROUND(P406*H406,3)</f>
        <v>0</v>
      </c>
      <c r="BL406" s="10" t="s">
        <v>138</v>
      </c>
      <c r="BM406" s="97" t="s">
        <v>862</v>
      </c>
    </row>
    <row r="407" spans="2:65" s="7" customFormat="1" ht="11.4">
      <c r="B407" s="100"/>
      <c r="D407" s="101" t="s">
        <v>101</v>
      </c>
      <c r="F407" s="103" t="s">
        <v>863</v>
      </c>
      <c r="H407" s="104">
        <v>146.88</v>
      </c>
      <c r="K407" s="91"/>
      <c r="M407" s="100"/>
      <c r="N407" s="105"/>
      <c r="X407" s="106"/>
      <c r="AT407" s="102" t="s">
        <v>101</v>
      </c>
      <c r="AU407" s="102" t="s">
        <v>44</v>
      </c>
      <c r="AV407" s="7" t="s">
        <v>44</v>
      </c>
      <c r="AW407" s="7" t="s">
        <v>1</v>
      </c>
      <c r="AX407" s="7" t="s">
        <v>43</v>
      </c>
      <c r="AY407" s="102" t="s">
        <v>96</v>
      </c>
    </row>
    <row r="408" spans="2:65" s="1" customFormat="1" ht="24.15" customHeight="1">
      <c r="B408" s="18"/>
      <c r="C408" s="118" t="s">
        <v>358</v>
      </c>
      <c r="D408" s="118" t="s">
        <v>225</v>
      </c>
      <c r="E408" s="119" t="s">
        <v>864</v>
      </c>
      <c r="F408" s="120" t="s">
        <v>865</v>
      </c>
      <c r="G408" s="121" t="s">
        <v>127</v>
      </c>
      <c r="H408" s="122">
        <v>124.032</v>
      </c>
      <c r="I408" s="122"/>
      <c r="J408" s="123"/>
      <c r="K408" s="91"/>
      <c r="L408" s="120"/>
      <c r="M408" s="124"/>
      <c r="N408" s="125" t="s">
        <v>0</v>
      </c>
      <c r="O408" s="93" t="s">
        <v>25</v>
      </c>
      <c r="P408" s="94">
        <f>I408+J408</f>
        <v>0</v>
      </c>
      <c r="Q408" s="94">
        <f>ROUND(I408*H408,3)</f>
        <v>0</v>
      </c>
      <c r="R408" s="94">
        <f>ROUND(J408*H408,3)</f>
        <v>0</v>
      </c>
      <c r="S408" s="95">
        <v>0</v>
      </c>
      <c r="T408" s="95">
        <f>S408*H408</f>
        <v>0</v>
      </c>
      <c r="U408" s="95">
        <v>5.7600000000000004E-3</v>
      </c>
      <c r="V408" s="95">
        <f>U408*H408</f>
        <v>0.71442432</v>
      </c>
      <c r="W408" s="95">
        <v>0</v>
      </c>
      <c r="X408" s="96">
        <f>W408*H408</f>
        <v>0</v>
      </c>
      <c r="AR408" s="97" t="s">
        <v>156</v>
      </c>
      <c r="AT408" s="97" t="s">
        <v>225</v>
      </c>
      <c r="AU408" s="97" t="s">
        <v>44</v>
      </c>
      <c r="AY408" s="10" t="s">
        <v>96</v>
      </c>
      <c r="BE408" s="98">
        <f>IF(O408="základná",K408,0)</f>
        <v>0</v>
      </c>
      <c r="BF408" s="98">
        <f>IF(O408="znížená",K408,0)</f>
        <v>0</v>
      </c>
      <c r="BG408" s="98">
        <f>IF(O408="zákl. prenesená",K408,0)</f>
        <v>0</v>
      </c>
      <c r="BH408" s="98">
        <f>IF(O408="zníž. prenesená",K408,0)</f>
        <v>0</v>
      </c>
      <c r="BI408" s="98">
        <f>IF(O408="nulová",K408,0)</f>
        <v>0</v>
      </c>
      <c r="BJ408" s="10" t="s">
        <v>44</v>
      </c>
      <c r="BK408" s="99">
        <f>ROUND(P408*H408,3)</f>
        <v>0</v>
      </c>
      <c r="BL408" s="10" t="s">
        <v>138</v>
      </c>
      <c r="BM408" s="97" t="s">
        <v>866</v>
      </c>
    </row>
    <row r="409" spans="2:65" s="7" customFormat="1" ht="11.4">
      <c r="B409" s="100"/>
      <c r="D409" s="101" t="s">
        <v>101</v>
      </c>
      <c r="F409" s="103" t="s">
        <v>867</v>
      </c>
      <c r="H409" s="104">
        <v>124.032</v>
      </c>
      <c r="K409" s="91"/>
      <c r="M409" s="100"/>
      <c r="N409" s="105"/>
      <c r="X409" s="106"/>
      <c r="AT409" s="102" t="s">
        <v>101</v>
      </c>
      <c r="AU409" s="102" t="s">
        <v>44</v>
      </c>
      <c r="AV409" s="7" t="s">
        <v>44</v>
      </c>
      <c r="AW409" s="7" t="s">
        <v>1</v>
      </c>
      <c r="AX409" s="7" t="s">
        <v>43</v>
      </c>
      <c r="AY409" s="102" t="s">
        <v>96</v>
      </c>
    </row>
    <row r="410" spans="2:65" s="1" customFormat="1" ht="24.15" customHeight="1">
      <c r="B410" s="18"/>
      <c r="C410" s="87" t="s">
        <v>359</v>
      </c>
      <c r="D410" s="87" t="s">
        <v>98</v>
      </c>
      <c r="E410" s="88" t="s">
        <v>364</v>
      </c>
      <c r="F410" s="89" t="s">
        <v>365</v>
      </c>
      <c r="G410" s="90" t="s">
        <v>116</v>
      </c>
      <c r="H410" s="91">
        <v>2.1240000000000001</v>
      </c>
      <c r="I410" s="91"/>
      <c r="J410" s="91"/>
      <c r="K410" s="91"/>
      <c r="L410" s="89"/>
      <c r="M410" s="18"/>
      <c r="N410" s="92" t="s">
        <v>0</v>
      </c>
      <c r="O410" s="93" t="s">
        <v>25</v>
      </c>
      <c r="P410" s="94">
        <f>I410+J410</f>
        <v>0</v>
      </c>
      <c r="Q410" s="94">
        <f>ROUND(I410*H410,3)</f>
        <v>0</v>
      </c>
      <c r="R410" s="94">
        <f>ROUND(J410*H410,3)</f>
        <v>0</v>
      </c>
      <c r="S410" s="95">
        <v>1.877</v>
      </c>
      <c r="T410" s="95">
        <f>S410*H410</f>
        <v>3.9867480000000004</v>
      </c>
      <c r="U410" s="95">
        <v>0</v>
      </c>
      <c r="V410" s="95">
        <f>U410*H410</f>
        <v>0</v>
      </c>
      <c r="W410" s="95">
        <v>0</v>
      </c>
      <c r="X410" s="96">
        <f>W410*H410</f>
        <v>0</v>
      </c>
      <c r="AR410" s="97" t="s">
        <v>138</v>
      </c>
      <c r="AT410" s="97" t="s">
        <v>98</v>
      </c>
      <c r="AU410" s="97" t="s">
        <v>44</v>
      </c>
      <c r="AY410" s="10" t="s">
        <v>96</v>
      </c>
      <c r="BE410" s="98">
        <f>IF(O410="základná",K410,0)</f>
        <v>0</v>
      </c>
      <c r="BF410" s="98">
        <f>IF(O410="znížená",K410,0)</f>
        <v>0</v>
      </c>
      <c r="BG410" s="98">
        <f>IF(O410="zákl. prenesená",K410,0)</f>
        <v>0</v>
      </c>
      <c r="BH410" s="98">
        <f>IF(O410="zníž. prenesená",K410,0)</f>
        <v>0</v>
      </c>
      <c r="BI410" s="98">
        <f>IF(O410="nulová",K410,0)</f>
        <v>0</v>
      </c>
      <c r="BJ410" s="10" t="s">
        <v>44</v>
      </c>
      <c r="BK410" s="99">
        <f>ROUND(P410*H410,3)</f>
        <v>0</v>
      </c>
      <c r="BL410" s="10" t="s">
        <v>138</v>
      </c>
      <c r="BM410" s="97" t="s">
        <v>868</v>
      </c>
    </row>
    <row r="411" spans="2:65" s="6" customFormat="1" ht="22.8" customHeight="1">
      <c r="B411" s="75"/>
      <c r="D411" s="76" t="s">
        <v>41</v>
      </c>
      <c r="E411" s="85" t="s">
        <v>366</v>
      </c>
      <c r="F411" s="85" t="s">
        <v>367</v>
      </c>
      <c r="K411" s="91"/>
      <c r="M411" s="75"/>
      <c r="N411" s="79"/>
      <c r="Q411" s="80">
        <f>SUM(Q412:Q414)</f>
        <v>0</v>
      </c>
      <c r="R411" s="80">
        <f>SUM(R412:R414)</f>
        <v>0</v>
      </c>
      <c r="T411" s="81">
        <f>SUM(T412:T414)</f>
        <v>5.5310000000000006</v>
      </c>
      <c r="V411" s="81">
        <f>SUM(V412:V414)</f>
        <v>0</v>
      </c>
      <c r="X411" s="82">
        <f>SUM(X412:X414)</f>
        <v>0.26966000000000001</v>
      </c>
      <c r="AR411" s="76" t="s">
        <v>44</v>
      </c>
      <c r="AT411" s="83" t="s">
        <v>41</v>
      </c>
      <c r="AU411" s="83" t="s">
        <v>43</v>
      </c>
      <c r="AY411" s="76" t="s">
        <v>96</v>
      </c>
      <c r="BK411" s="84">
        <f>SUM(BK412:BK414)</f>
        <v>0</v>
      </c>
    </row>
    <row r="412" spans="2:65" s="1" customFormat="1" ht="33" customHeight="1">
      <c r="B412" s="18"/>
      <c r="C412" s="87" t="s">
        <v>360</v>
      </c>
      <c r="D412" s="87" t="s">
        <v>98</v>
      </c>
      <c r="E412" s="88" t="s">
        <v>369</v>
      </c>
      <c r="F412" s="89" t="s">
        <v>370</v>
      </c>
      <c r="G412" s="90" t="s">
        <v>371</v>
      </c>
      <c r="H412" s="91">
        <v>4</v>
      </c>
      <c r="I412" s="91"/>
      <c r="J412" s="91"/>
      <c r="K412" s="91"/>
      <c r="L412" s="89"/>
      <c r="M412" s="18"/>
      <c r="N412" s="92" t="s">
        <v>0</v>
      </c>
      <c r="O412" s="93" t="s">
        <v>25</v>
      </c>
      <c r="P412" s="94">
        <f>I412+J412</f>
        <v>0</v>
      </c>
      <c r="Q412" s="94">
        <f>ROUND(I412*H412,3)</f>
        <v>0</v>
      </c>
      <c r="R412" s="94">
        <f>ROUND(J412*H412,3)</f>
        <v>0</v>
      </c>
      <c r="S412" s="95">
        <v>0.51800000000000002</v>
      </c>
      <c r="T412" s="95">
        <f>S412*H412</f>
        <v>2.0720000000000001</v>
      </c>
      <c r="U412" s="95">
        <v>0</v>
      </c>
      <c r="V412" s="95">
        <f>U412*H412</f>
        <v>0</v>
      </c>
      <c r="W412" s="95">
        <v>1.933E-2</v>
      </c>
      <c r="X412" s="96">
        <f>W412*H412</f>
        <v>7.732E-2</v>
      </c>
      <c r="AR412" s="97" t="s">
        <v>138</v>
      </c>
      <c r="AT412" s="97" t="s">
        <v>98</v>
      </c>
      <c r="AU412" s="97" t="s">
        <v>44</v>
      </c>
      <c r="AY412" s="10" t="s">
        <v>96</v>
      </c>
      <c r="BE412" s="98">
        <f>IF(O412="základná",K412,0)</f>
        <v>0</v>
      </c>
      <c r="BF412" s="98">
        <f>IF(O412="znížená",K412,0)</f>
        <v>0</v>
      </c>
      <c r="BG412" s="98">
        <f>IF(O412="zákl. prenesená",K412,0)</f>
        <v>0</v>
      </c>
      <c r="BH412" s="98">
        <f>IF(O412="zníž. prenesená",K412,0)</f>
        <v>0</v>
      </c>
      <c r="BI412" s="98">
        <f>IF(O412="nulová",K412,0)</f>
        <v>0</v>
      </c>
      <c r="BJ412" s="10" t="s">
        <v>44</v>
      </c>
      <c r="BK412" s="99">
        <f>ROUND(P412*H412,3)</f>
        <v>0</v>
      </c>
      <c r="BL412" s="10" t="s">
        <v>138</v>
      </c>
      <c r="BM412" s="97" t="s">
        <v>869</v>
      </c>
    </row>
    <row r="413" spans="2:65" s="1" customFormat="1" ht="22.8">
      <c r="B413" s="18"/>
      <c r="C413" s="87" t="s">
        <v>361</v>
      </c>
      <c r="D413" s="87" t="s">
        <v>98</v>
      </c>
      <c r="E413" s="88" t="s">
        <v>373</v>
      </c>
      <c r="F413" s="89" t="s">
        <v>374</v>
      </c>
      <c r="G413" s="90" t="s">
        <v>371</v>
      </c>
      <c r="H413" s="91">
        <v>1</v>
      </c>
      <c r="I413" s="91"/>
      <c r="J413" s="91"/>
      <c r="K413" s="91"/>
      <c r="L413" s="89"/>
      <c r="M413" s="18"/>
      <c r="N413" s="92" t="s">
        <v>0</v>
      </c>
      <c r="O413" s="93" t="s">
        <v>25</v>
      </c>
      <c r="P413" s="94">
        <f>I413+J413</f>
        <v>0</v>
      </c>
      <c r="Q413" s="94">
        <f>ROUND(I413*H413,3)</f>
        <v>0</v>
      </c>
      <c r="R413" s="94">
        <f>ROUND(J413*H413,3)</f>
        <v>0</v>
      </c>
      <c r="S413" s="95">
        <v>0.38100000000000001</v>
      </c>
      <c r="T413" s="95">
        <f>S413*H413</f>
        <v>0.38100000000000001</v>
      </c>
      <c r="U413" s="95">
        <v>0</v>
      </c>
      <c r="V413" s="95">
        <f>U413*H413</f>
        <v>0</v>
      </c>
      <c r="W413" s="95">
        <v>1.72E-2</v>
      </c>
      <c r="X413" s="96">
        <f>W413*H413</f>
        <v>1.72E-2</v>
      </c>
      <c r="AR413" s="97" t="s">
        <v>138</v>
      </c>
      <c r="AT413" s="97" t="s">
        <v>98</v>
      </c>
      <c r="AU413" s="97" t="s">
        <v>44</v>
      </c>
      <c r="AY413" s="10" t="s">
        <v>96</v>
      </c>
      <c r="BE413" s="98">
        <f>IF(O413="základná",K413,0)</f>
        <v>0</v>
      </c>
      <c r="BF413" s="98">
        <f>IF(O413="znížená",K413,0)</f>
        <v>0</v>
      </c>
      <c r="BG413" s="98">
        <f>IF(O413="zákl. prenesená",K413,0)</f>
        <v>0</v>
      </c>
      <c r="BH413" s="98">
        <f>IF(O413="zníž. prenesená",K413,0)</f>
        <v>0</v>
      </c>
      <c r="BI413" s="98">
        <f>IF(O413="nulová",K413,0)</f>
        <v>0</v>
      </c>
      <c r="BJ413" s="10" t="s">
        <v>44</v>
      </c>
      <c r="BK413" s="99">
        <f>ROUND(P413*H413,3)</f>
        <v>0</v>
      </c>
      <c r="BL413" s="10" t="s">
        <v>138</v>
      </c>
      <c r="BM413" s="97" t="s">
        <v>870</v>
      </c>
    </row>
    <row r="414" spans="2:65" s="1" customFormat="1" ht="24.15" customHeight="1">
      <c r="B414" s="18"/>
      <c r="C414" s="87" t="s">
        <v>362</v>
      </c>
      <c r="D414" s="87" t="s">
        <v>98</v>
      </c>
      <c r="E414" s="88" t="s">
        <v>376</v>
      </c>
      <c r="F414" s="89" t="s">
        <v>377</v>
      </c>
      <c r="G414" s="90" t="s">
        <v>371</v>
      </c>
      <c r="H414" s="91">
        <v>9</v>
      </c>
      <c r="I414" s="91"/>
      <c r="J414" s="91"/>
      <c r="K414" s="91"/>
      <c r="L414" s="89"/>
      <c r="M414" s="18"/>
      <c r="N414" s="92" t="s">
        <v>0</v>
      </c>
      <c r="O414" s="93" t="s">
        <v>25</v>
      </c>
      <c r="P414" s="94">
        <f>I414+J414</f>
        <v>0</v>
      </c>
      <c r="Q414" s="94">
        <f>ROUND(I414*H414,3)</f>
        <v>0</v>
      </c>
      <c r="R414" s="94">
        <f>ROUND(J414*H414,3)</f>
        <v>0</v>
      </c>
      <c r="S414" s="95">
        <v>0.34200000000000003</v>
      </c>
      <c r="T414" s="95">
        <f>S414*H414</f>
        <v>3.0780000000000003</v>
      </c>
      <c r="U414" s="95">
        <v>0</v>
      </c>
      <c r="V414" s="95">
        <f>U414*H414</f>
        <v>0</v>
      </c>
      <c r="W414" s="95">
        <v>1.9460000000000002E-2</v>
      </c>
      <c r="X414" s="96">
        <f>W414*H414</f>
        <v>0.17514000000000002</v>
      </c>
      <c r="AR414" s="97" t="s">
        <v>138</v>
      </c>
      <c r="AT414" s="97" t="s">
        <v>98</v>
      </c>
      <c r="AU414" s="97" t="s">
        <v>44</v>
      </c>
      <c r="AY414" s="10" t="s">
        <v>96</v>
      </c>
      <c r="BE414" s="98">
        <f>IF(O414="základná",K414,0)</f>
        <v>0</v>
      </c>
      <c r="BF414" s="98">
        <f>IF(O414="znížená",K414,0)</f>
        <v>0</v>
      </c>
      <c r="BG414" s="98">
        <f>IF(O414="zákl. prenesená",K414,0)</f>
        <v>0</v>
      </c>
      <c r="BH414" s="98">
        <f>IF(O414="zníž. prenesená",K414,0)</f>
        <v>0</v>
      </c>
      <c r="BI414" s="98">
        <f>IF(O414="nulová",K414,0)</f>
        <v>0</v>
      </c>
      <c r="BJ414" s="10" t="s">
        <v>44</v>
      </c>
      <c r="BK414" s="99">
        <f>ROUND(P414*H414,3)</f>
        <v>0</v>
      </c>
      <c r="BL414" s="10" t="s">
        <v>138</v>
      </c>
      <c r="BM414" s="97" t="s">
        <v>871</v>
      </c>
    </row>
    <row r="415" spans="2:65" s="6" customFormat="1" ht="22.8" customHeight="1">
      <c r="B415" s="75"/>
      <c r="D415" s="76" t="s">
        <v>41</v>
      </c>
      <c r="E415" s="85" t="s">
        <v>872</v>
      </c>
      <c r="F415" s="85" t="s">
        <v>873</v>
      </c>
      <c r="K415" s="91"/>
      <c r="M415" s="75"/>
      <c r="N415" s="79"/>
      <c r="Q415" s="80">
        <f>SUM(Q416:Q444)</f>
        <v>0</v>
      </c>
      <c r="R415" s="80">
        <f>SUM(R416:R444)</f>
        <v>0</v>
      </c>
      <c r="T415" s="81">
        <f>SUM(T416:T444)</f>
        <v>112.50905315000001</v>
      </c>
      <c r="V415" s="81">
        <f>SUM(V416:V444)</f>
        <v>6.957854868000001</v>
      </c>
      <c r="X415" s="82">
        <f>SUM(X416:X444)</f>
        <v>0</v>
      </c>
      <c r="AR415" s="76" t="s">
        <v>44</v>
      </c>
      <c r="AT415" s="83" t="s">
        <v>41</v>
      </c>
      <c r="AU415" s="83" t="s">
        <v>43</v>
      </c>
      <c r="AY415" s="76" t="s">
        <v>96</v>
      </c>
      <c r="BK415" s="84">
        <f>SUM(BK416:BK444)</f>
        <v>0</v>
      </c>
    </row>
    <row r="416" spans="2:65" s="1" customFormat="1" ht="37.799999999999997" customHeight="1">
      <c r="B416" s="18"/>
      <c r="C416" s="87" t="s">
        <v>363</v>
      </c>
      <c r="D416" s="87" t="s">
        <v>98</v>
      </c>
      <c r="E416" s="88" t="s">
        <v>874</v>
      </c>
      <c r="F416" s="89" t="s">
        <v>875</v>
      </c>
      <c r="G416" s="90" t="s">
        <v>249</v>
      </c>
      <c r="H416" s="91">
        <v>1.5</v>
      </c>
      <c r="I416" s="91"/>
      <c r="J416" s="91"/>
      <c r="K416" s="91"/>
      <c r="L416" s="89"/>
      <c r="M416" s="18"/>
      <c r="N416" s="92" t="s">
        <v>0</v>
      </c>
      <c r="O416" s="93" t="s">
        <v>25</v>
      </c>
      <c r="P416" s="94">
        <f>I416+J416</f>
        <v>0</v>
      </c>
      <c r="Q416" s="94">
        <f>ROUND(I416*H416,3)</f>
        <v>0</v>
      </c>
      <c r="R416" s="94">
        <f>ROUND(J416*H416,3)</f>
        <v>0</v>
      </c>
      <c r="S416" s="95">
        <v>0.32258999999999999</v>
      </c>
      <c r="T416" s="95">
        <f>S416*H416</f>
        <v>0.48388500000000001</v>
      </c>
      <c r="U416" s="95">
        <v>4.2000000000000002E-4</v>
      </c>
      <c r="V416" s="95">
        <f>U416*H416</f>
        <v>6.3000000000000003E-4</v>
      </c>
      <c r="W416" s="95">
        <v>0</v>
      </c>
      <c r="X416" s="96">
        <f>W416*H416</f>
        <v>0</v>
      </c>
      <c r="AR416" s="97" t="s">
        <v>138</v>
      </c>
      <c r="AT416" s="97" t="s">
        <v>98</v>
      </c>
      <c r="AU416" s="97" t="s">
        <v>44</v>
      </c>
      <c r="AY416" s="10" t="s">
        <v>96</v>
      </c>
      <c r="BE416" s="98">
        <f>IF(O416="základná",K416,0)</f>
        <v>0</v>
      </c>
      <c r="BF416" s="98">
        <f>IF(O416="znížená",K416,0)</f>
        <v>0</v>
      </c>
      <c r="BG416" s="98">
        <f>IF(O416="zákl. prenesená",K416,0)</f>
        <v>0</v>
      </c>
      <c r="BH416" s="98">
        <f>IF(O416="zníž. prenesená",K416,0)</f>
        <v>0</v>
      </c>
      <c r="BI416" s="98">
        <f>IF(O416="nulová",K416,0)</f>
        <v>0</v>
      </c>
      <c r="BJ416" s="10" t="s">
        <v>44</v>
      </c>
      <c r="BK416" s="99">
        <f>ROUND(P416*H416,3)</f>
        <v>0</v>
      </c>
      <c r="BL416" s="10" t="s">
        <v>138</v>
      </c>
      <c r="BM416" s="97" t="s">
        <v>876</v>
      </c>
    </row>
    <row r="417" spans="2:65" s="1" customFormat="1" ht="24.15" customHeight="1">
      <c r="B417" s="18"/>
      <c r="C417" s="118" t="s">
        <v>368</v>
      </c>
      <c r="D417" s="118" t="s">
        <v>225</v>
      </c>
      <c r="E417" s="119" t="s">
        <v>877</v>
      </c>
      <c r="F417" s="120" t="s">
        <v>878</v>
      </c>
      <c r="G417" s="121" t="s">
        <v>99</v>
      </c>
      <c r="H417" s="122">
        <v>0.06</v>
      </c>
      <c r="I417" s="122"/>
      <c r="J417" s="123"/>
      <c r="K417" s="91"/>
      <c r="L417" s="120"/>
      <c r="M417" s="124"/>
      <c r="N417" s="125" t="s">
        <v>0</v>
      </c>
      <c r="O417" s="93" t="s">
        <v>25</v>
      </c>
      <c r="P417" s="94">
        <f>I417+J417</f>
        <v>0</v>
      </c>
      <c r="Q417" s="94">
        <f>ROUND(I417*H417,3)</f>
        <v>0</v>
      </c>
      <c r="R417" s="94">
        <f>ROUND(J417*H417,3)</f>
        <v>0</v>
      </c>
      <c r="S417" s="95">
        <v>0</v>
      </c>
      <c r="T417" s="95">
        <f>S417*H417</f>
        <v>0</v>
      </c>
      <c r="U417" s="95">
        <v>0.55000000000000004</v>
      </c>
      <c r="V417" s="95">
        <f>U417*H417</f>
        <v>3.3000000000000002E-2</v>
      </c>
      <c r="W417" s="95">
        <v>0</v>
      </c>
      <c r="X417" s="96">
        <f>W417*H417</f>
        <v>0</v>
      </c>
      <c r="AR417" s="97" t="s">
        <v>156</v>
      </c>
      <c r="AT417" s="97" t="s">
        <v>225</v>
      </c>
      <c r="AU417" s="97" t="s">
        <v>44</v>
      </c>
      <c r="AY417" s="10" t="s">
        <v>96</v>
      </c>
      <c r="BE417" s="98">
        <f>IF(O417="základná",K417,0)</f>
        <v>0</v>
      </c>
      <c r="BF417" s="98">
        <f>IF(O417="znížená",K417,0)</f>
        <v>0</v>
      </c>
      <c r="BG417" s="98">
        <f>IF(O417="zákl. prenesená",K417,0)</f>
        <v>0</v>
      </c>
      <c r="BH417" s="98">
        <f>IF(O417="zníž. prenesená",K417,0)</f>
        <v>0</v>
      </c>
      <c r="BI417" s="98">
        <f>IF(O417="nulová",K417,0)</f>
        <v>0</v>
      </c>
      <c r="BJ417" s="10" t="s">
        <v>44</v>
      </c>
      <c r="BK417" s="99">
        <f>ROUND(P417*H417,3)</f>
        <v>0</v>
      </c>
      <c r="BL417" s="10" t="s">
        <v>138</v>
      </c>
      <c r="BM417" s="97" t="s">
        <v>879</v>
      </c>
    </row>
    <row r="418" spans="2:65" s="7" customFormat="1" ht="11.4">
      <c r="B418" s="100"/>
      <c r="D418" s="101" t="s">
        <v>101</v>
      </c>
      <c r="E418" s="102" t="s">
        <v>0</v>
      </c>
      <c r="F418" s="103" t="s">
        <v>880</v>
      </c>
      <c r="H418" s="104">
        <v>0.06</v>
      </c>
      <c r="K418" s="91"/>
      <c r="M418" s="100"/>
      <c r="N418" s="105"/>
      <c r="X418" s="106"/>
      <c r="AT418" s="102" t="s">
        <v>101</v>
      </c>
      <c r="AU418" s="102" t="s">
        <v>44</v>
      </c>
      <c r="AV418" s="7" t="s">
        <v>44</v>
      </c>
      <c r="AW418" s="7" t="s">
        <v>2</v>
      </c>
      <c r="AX418" s="7" t="s">
        <v>43</v>
      </c>
      <c r="AY418" s="102" t="s">
        <v>96</v>
      </c>
    </row>
    <row r="419" spans="2:65" s="1" customFormat="1" ht="24.15" customHeight="1">
      <c r="B419" s="18"/>
      <c r="C419" s="118" t="s">
        <v>372</v>
      </c>
      <c r="D419" s="118" t="s">
        <v>225</v>
      </c>
      <c r="E419" s="119" t="s">
        <v>881</v>
      </c>
      <c r="F419" s="120" t="s">
        <v>882</v>
      </c>
      <c r="G419" s="121" t="s">
        <v>99</v>
      </c>
      <c r="H419" s="122">
        <v>2.3E-2</v>
      </c>
      <c r="I419" s="122"/>
      <c r="J419" s="123"/>
      <c r="K419" s="91"/>
      <c r="L419" s="120"/>
      <c r="M419" s="124"/>
      <c r="N419" s="125" t="s">
        <v>0</v>
      </c>
      <c r="O419" s="93" t="s">
        <v>25</v>
      </c>
      <c r="P419" s="94">
        <f>I419+J419</f>
        <v>0</v>
      </c>
      <c r="Q419" s="94">
        <f>ROUND(I419*H419,3)</f>
        <v>0</v>
      </c>
      <c r="R419" s="94">
        <f>ROUND(J419*H419,3)</f>
        <v>0</v>
      </c>
      <c r="S419" s="95">
        <v>0</v>
      </c>
      <c r="T419" s="95">
        <f>S419*H419</f>
        <v>0</v>
      </c>
      <c r="U419" s="95">
        <v>0.55000000000000004</v>
      </c>
      <c r="V419" s="95">
        <f>U419*H419</f>
        <v>1.2650000000000002E-2</v>
      </c>
      <c r="W419" s="95">
        <v>0</v>
      </c>
      <c r="X419" s="96">
        <f>W419*H419</f>
        <v>0</v>
      </c>
      <c r="AR419" s="97" t="s">
        <v>156</v>
      </c>
      <c r="AT419" s="97" t="s">
        <v>225</v>
      </c>
      <c r="AU419" s="97" t="s">
        <v>44</v>
      </c>
      <c r="AY419" s="10" t="s">
        <v>96</v>
      </c>
      <c r="BE419" s="98">
        <f>IF(O419="základná",K419,0)</f>
        <v>0</v>
      </c>
      <c r="BF419" s="98">
        <f>IF(O419="znížená",K419,0)</f>
        <v>0</v>
      </c>
      <c r="BG419" s="98">
        <f>IF(O419="zákl. prenesená",K419,0)</f>
        <v>0</v>
      </c>
      <c r="BH419" s="98">
        <f>IF(O419="zníž. prenesená",K419,0)</f>
        <v>0</v>
      </c>
      <c r="BI419" s="98">
        <f>IF(O419="nulová",K419,0)</f>
        <v>0</v>
      </c>
      <c r="BJ419" s="10" t="s">
        <v>44</v>
      </c>
      <c r="BK419" s="99">
        <f>ROUND(P419*H419,3)</f>
        <v>0</v>
      </c>
      <c r="BL419" s="10" t="s">
        <v>138</v>
      </c>
      <c r="BM419" s="97" t="s">
        <v>883</v>
      </c>
    </row>
    <row r="420" spans="2:65" s="7" customFormat="1" ht="11.4">
      <c r="B420" s="100"/>
      <c r="D420" s="101" t="s">
        <v>101</v>
      </c>
      <c r="E420" s="102" t="s">
        <v>0</v>
      </c>
      <c r="F420" s="103" t="s">
        <v>884</v>
      </c>
      <c r="H420" s="104">
        <v>2.3E-2</v>
      </c>
      <c r="K420" s="91"/>
      <c r="M420" s="100"/>
      <c r="N420" s="105"/>
      <c r="X420" s="106"/>
      <c r="AT420" s="102" t="s">
        <v>101</v>
      </c>
      <c r="AU420" s="102" t="s">
        <v>44</v>
      </c>
      <c r="AV420" s="7" t="s">
        <v>44</v>
      </c>
      <c r="AW420" s="7" t="s">
        <v>2</v>
      </c>
      <c r="AX420" s="7" t="s">
        <v>43</v>
      </c>
      <c r="AY420" s="102" t="s">
        <v>96</v>
      </c>
    </row>
    <row r="421" spans="2:65" s="1" customFormat="1" ht="24.15" customHeight="1">
      <c r="B421" s="18"/>
      <c r="C421" s="87" t="s">
        <v>375</v>
      </c>
      <c r="D421" s="87" t="s">
        <v>98</v>
      </c>
      <c r="E421" s="88" t="s">
        <v>885</v>
      </c>
      <c r="F421" s="89" t="s">
        <v>886</v>
      </c>
      <c r="G421" s="90" t="s">
        <v>127</v>
      </c>
      <c r="H421" s="91">
        <v>37.08</v>
      </c>
      <c r="I421" s="91"/>
      <c r="J421" s="91"/>
      <c r="K421" s="91"/>
      <c r="L421" s="89"/>
      <c r="M421" s="18"/>
      <c r="N421" s="92" t="s">
        <v>0</v>
      </c>
      <c r="O421" s="93" t="s">
        <v>25</v>
      </c>
      <c r="P421" s="94">
        <f>I421+J421</f>
        <v>0</v>
      </c>
      <c r="Q421" s="94">
        <f>ROUND(I421*H421,3)</f>
        <v>0</v>
      </c>
      <c r="R421" s="94">
        <f>ROUND(J421*H421,3)</f>
        <v>0</v>
      </c>
      <c r="S421" s="95">
        <v>0.68464000000000003</v>
      </c>
      <c r="T421" s="95">
        <f>S421*H421</f>
        <v>25.3864512</v>
      </c>
      <c r="U421" s="95">
        <v>0</v>
      </c>
      <c r="V421" s="95">
        <f>U421*H421</f>
        <v>0</v>
      </c>
      <c r="W421" s="95">
        <v>0</v>
      </c>
      <c r="X421" s="96">
        <f>W421*H421</f>
        <v>0</v>
      </c>
      <c r="AR421" s="97" t="s">
        <v>138</v>
      </c>
      <c r="AT421" s="97" t="s">
        <v>98</v>
      </c>
      <c r="AU421" s="97" t="s">
        <v>44</v>
      </c>
      <c r="AY421" s="10" t="s">
        <v>96</v>
      </c>
      <c r="BE421" s="98">
        <f>IF(O421="základná",K421,0)</f>
        <v>0</v>
      </c>
      <c r="BF421" s="98">
        <f>IF(O421="znížená",K421,0)</f>
        <v>0</v>
      </c>
      <c r="BG421" s="98">
        <f>IF(O421="zákl. prenesená",K421,0)</f>
        <v>0</v>
      </c>
      <c r="BH421" s="98">
        <f>IF(O421="zníž. prenesená",K421,0)</f>
        <v>0</v>
      </c>
      <c r="BI421" s="98">
        <f>IF(O421="nulová",K421,0)</f>
        <v>0</v>
      </c>
      <c r="BJ421" s="10" t="s">
        <v>44</v>
      </c>
      <c r="BK421" s="99">
        <f>ROUND(P421*H421,3)</f>
        <v>0</v>
      </c>
      <c r="BL421" s="10" t="s">
        <v>138</v>
      </c>
      <c r="BM421" s="97" t="s">
        <v>887</v>
      </c>
    </row>
    <row r="422" spans="2:65" s="7" customFormat="1" ht="11.4">
      <c r="B422" s="100"/>
      <c r="D422" s="101" t="s">
        <v>101</v>
      </c>
      <c r="E422" s="102" t="s">
        <v>0</v>
      </c>
      <c r="F422" s="103" t="s">
        <v>888</v>
      </c>
      <c r="H422" s="104">
        <v>20.28</v>
      </c>
      <c r="K422" s="91"/>
      <c r="M422" s="100"/>
      <c r="N422" s="105"/>
      <c r="X422" s="106"/>
      <c r="AT422" s="102" t="s">
        <v>101</v>
      </c>
      <c r="AU422" s="102" t="s">
        <v>44</v>
      </c>
      <c r="AV422" s="7" t="s">
        <v>44</v>
      </c>
      <c r="AW422" s="7" t="s">
        <v>2</v>
      </c>
      <c r="AX422" s="7" t="s">
        <v>42</v>
      </c>
      <c r="AY422" s="102" t="s">
        <v>96</v>
      </c>
    </row>
    <row r="423" spans="2:65" s="7" customFormat="1" ht="20.399999999999999">
      <c r="B423" s="100"/>
      <c r="D423" s="101" t="s">
        <v>101</v>
      </c>
      <c r="E423" s="102" t="s">
        <v>0</v>
      </c>
      <c r="F423" s="103" t="s">
        <v>889</v>
      </c>
      <c r="H423" s="104">
        <v>16.8</v>
      </c>
      <c r="K423" s="91"/>
      <c r="M423" s="100"/>
      <c r="N423" s="105"/>
      <c r="X423" s="106"/>
      <c r="AT423" s="102" t="s">
        <v>101</v>
      </c>
      <c r="AU423" s="102" t="s">
        <v>44</v>
      </c>
      <c r="AV423" s="7" t="s">
        <v>44</v>
      </c>
      <c r="AW423" s="7" t="s">
        <v>2</v>
      </c>
      <c r="AX423" s="7" t="s">
        <v>42</v>
      </c>
      <c r="AY423" s="102" t="s">
        <v>96</v>
      </c>
    </row>
    <row r="424" spans="2:65" s="8" customFormat="1" ht="11.4">
      <c r="B424" s="107"/>
      <c r="D424" s="101" t="s">
        <v>101</v>
      </c>
      <c r="E424" s="108" t="s">
        <v>0</v>
      </c>
      <c r="F424" s="109" t="s">
        <v>102</v>
      </c>
      <c r="H424" s="110">
        <v>37.08</v>
      </c>
      <c r="K424" s="91"/>
      <c r="M424" s="107"/>
      <c r="N424" s="111"/>
      <c r="X424" s="112"/>
      <c r="AT424" s="108" t="s">
        <v>101</v>
      </c>
      <c r="AU424" s="108" t="s">
        <v>44</v>
      </c>
      <c r="AV424" s="8" t="s">
        <v>100</v>
      </c>
      <c r="AW424" s="8" t="s">
        <v>2</v>
      </c>
      <c r="AX424" s="8" t="s">
        <v>43</v>
      </c>
      <c r="AY424" s="108" t="s">
        <v>96</v>
      </c>
    </row>
    <row r="425" spans="2:65" s="1" customFormat="1" ht="24.15" customHeight="1">
      <c r="B425" s="18"/>
      <c r="C425" s="118" t="s">
        <v>378</v>
      </c>
      <c r="D425" s="118" t="s">
        <v>225</v>
      </c>
      <c r="E425" s="119" t="s">
        <v>890</v>
      </c>
      <c r="F425" s="120" t="s">
        <v>891</v>
      </c>
      <c r="G425" s="121" t="s">
        <v>99</v>
      </c>
      <c r="H425" s="122">
        <v>9.5000000000000001E-2</v>
      </c>
      <c r="I425" s="122"/>
      <c r="J425" s="123"/>
      <c r="K425" s="91"/>
      <c r="L425" s="120"/>
      <c r="M425" s="124"/>
      <c r="N425" s="125" t="s">
        <v>0</v>
      </c>
      <c r="O425" s="93" t="s">
        <v>25</v>
      </c>
      <c r="P425" s="94">
        <f>I425+J425</f>
        <v>0</v>
      </c>
      <c r="Q425" s="94">
        <f>ROUND(I425*H425,3)</f>
        <v>0</v>
      </c>
      <c r="R425" s="94">
        <f>ROUND(J425*H425,3)</f>
        <v>0</v>
      </c>
      <c r="S425" s="95">
        <v>0</v>
      </c>
      <c r="T425" s="95">
        <f>S425*H425</f>
        <v>0</v>
      </c>
      <c r="U425" s="95">
        <v>0.55000000000000004</v>
      </c>
      <c r="V425" s="95">
        <f>U425*H425</f>
        <v>5.2250000000000005E-2</v>
      </c>
      <c r="W425" s="95">
        <v>0</v>
      </c>
      <c r="X425" s="96">
        <f>W425*H425</f>
        <v>0</v>
      </c>
      <c r="AR425" s="97" t="s">
        <v>156</v>
      </c>
      <c r="AT425" s="97" t="s">
        <v>225</v>
      </c>
      <c r="AU425" s="97" t="s">
        <v>44</v>
      </c>
      <c r="AY425" s="10" t="s">
        <v>96</v>
      </c>
      <c r="BE425" s="98">
        <f>IF(O425="základná",K425,0)</f>
        <v>0</v>
      </c>
      <c r="BF425" s="98">
        <f>IF(O425="znížená",K425,0)</f>
        <v>0</v>
      </c>
      <c r="BG425" s="98">
        <f>IF(O425="zákl. prenesená",K425,0)</f>
        <v>0</v>
      </c>
      <c r="BH425" s="98">
        <f>IF(O425="zníž. prenesená",K425,0)</f>
        <v>0</v>
      </c>
      <c r="BI425" s="98">
        <f>IF(O425="nulová",K425,0)</f>
        <v>0</v>
      </c>
      <c r="BJ425" s="10" t="s">
        <v>44</v>
      </c>
      <c r="BK425" s="99">
        <f>ROUND(P425*H425,3)</f>
        <v>0</v>
      </c>
      <c r="BL425" s="10" t="s">
        <v>138</v>
      </c>
      <c r="BM425" s="97" t="s">
        <v>892</v>
      </c>
    </row>
    <row r="426" spans="2:65" s="7" customFormat="1" ht="11.4">
      <c r="B426" s="100"/>
      <c r="D426" s="101" t="s">
        <v>101</v>
      </c>
      <c r="E426" s="102" t="s">
        <v>0</v>
      </c>
      <c r="F426" s="103" t="s">
        <v>893</v>
      </c>
      <c r="H426" s="104">
        <v>9.5000000000000001E-2</v>
      </c>
      <c r="K426" s="91"/>
      <c r="M426" s="100"/>
      <c r="N426" s="105"/>
      <c r="X426" s="106"/>
      <c r="AT426" s="102" t="s">
        <v>101</v>
      </c>
      <c r="AU426" s="102" t="s">
        <v>44</v>
      </c>
      <c r="AV426" s="7" t="s">
        <v>44</v>
      </c>
      <c r="AW426" s="7" t="s">
        <v>2</v>
      </c>
      <c r="AX426" s="7" t="s">
        <v>43</v>
      </c>
      <c r="AY426" s="102" t="s">
        <v>96</v>
      </c>
    </row>
    <row r="427" spans="2:65" s="1" customFormat="1" ht="24.15" customHeight="1">
      <c r="B427" s="18"/>
      <c r="C427" s="118" t="s">
        <v>381</v>
      </c>
      <c r="D427" s="118" t="s">
        <v>225</v>
      </c>
      <c r="E427" s="119" t="s">
        <v>894</v>
      </c>
      <c r="F427" s="120" t="s">
        <v>895</v>
      </c>
      <c r="G427" s="121" t="s">
        <v>127</v>
      </c>
      <c r="H427" s="122">
        <v>37.08</v>
      </c>
      <c r="I427" s="122"/>
      <c r="J427" s="123"/>
      <c r="K427" s="91"/>
      <c r="L427" s="120"/>
      <c r="M427" s="124"/>
      <c r="N427" s="125" t="s">
        <v>0</v>
      </c>
      <c r="O427" s="93" t="s">
        <v>25</v>
      </c>
      <c r="P427" s="94">
        <f>I427+J427</f>
        <v>0</v>
      </c>
      <c r="Q427" s="94">
        <f>ROUND(I427*H427,3)</f>
        <v>0</v>
      </c>
      <c r="R427" s="94">
        <f>ROUND(J427*H427,3)</f>
        <v>0</v>
      </c>
      <c r="S427" s="95">
        <v>0</v>
      </c>
      <c r="T427" s="95">
        <f>S427*H427</f>
        <v>0</v>
      </c>
      <c r="U427" s="95">
        <v>9.6799999999999994E-3</v>
      </c>
      <c r="V427" s="95">
        <f>U427*H427</f>
        <v>0.35893439999999999</v>
      </c>
      <c r="W427" s="95">
        <v>0</v>
      </c>
      <c r="X427" s="96">
        <f>W427*H427</f>
        <v>0</v>
      </c>
      <c r="AR427" s="97" t="s">
        <v>156</v>
      </c>
      <c r="AT427" s="97" t="s">
        <v>225</v>
      </c>
      <c r="AU427" s="97" t="s">
        <v>44</v>
      </c>
      <c r="AY427" s="10" t="s">
        <v>96</v>
      </c>
      <c r="BE427" s="98">
        <f>IF(O427="základná",K427,0)</f>
        <v>0</v>
      </c>
      <c r="BF427" s="98">
        <f>IF(O427="znížená",K427,0)</f>
        <v>0</v>
      </c>
      <c r="BG427" s="98">
        <f>IF(O427="zákl. prenesená",K427,0)</f>
        <v>0</v>
      </c>
      <c r="BH427" s="98">
        <f>IF(O427="zníž. prenesená",K427,0)</f>
        <v>0</v>
      </c>
      <c r="BI427" s="98">
        <f>IF(O427="nulová",K427,0)</f>
        <v>0</v>
      </c>
      <c r="BJ427" s="10" t="s">
        <v>44</v>
      </c>
      <c r="BK427" s="99">
        <f>ROUND(P427*H427,3)</f>
        <v>0</v>
      </c>
      <c r="BL427" s="10" t="s">
        <v>138</v>
      </c>
      <c r="BM427" s="97" t="s">
        <v>896</v>
      </c>
    </row>
    <row r="428" spans="2:65" s="1" customFormat="1" ht="33" customHeight="1">
      <c r="B428" s="18"/>
      <c r="C428" s="87" t="s">
        <v>382</v>
      </c>
      <c r="D428" s="87" t="s">
        <v>98</v>
      </c>
      <c r="E428" s="88" t="s">
        <v>897</v>
      </c>
      <c r="F428" s="89" t="s">
        <v>898</v>
      </c>
      <c r="G428" s="90" t="s">
        <v>127</v>
      </c>
      <c r="H428" s="91">
        <v>136.09</v>
      </c>
      <c r="I428" s="91"/>
      <c r="J428" s="91"/>
      <c r="K428" s="91"/>
      <c r="L428" s="89"/>
      <c r="M428" s="18"/>
      <c r="N428" s="92" t="s">
        <v>0</v>
      </c>
      <c r="O428" s="93" t="s">
        <v>25</v>
      </c>
      <c r="P428" s="94">
        <f>I428+J428</f>
        <v>0</v>
      </c>
      <c r="Q428" s="94">
        <f>ROUND(I428*H428,3)</f>
        <v>0</v>
      </c>
      <c r="R428" s="94">
        <f>ROUND(J428*H428,3)</f>
        <v>0</v>
      </c>
      <c r="S428" s="95">
        <v>0.21944</v>
      </c>
      <c r="T428" s="95">
        <f>S428*H428</f>
        <v>29.863589600000001</v>
      </c>
      <c r="U428" s="95">
        <v>1.2255E-2</v>
      </c>
      <c r="V428" s="95">
        <f>U428*H428</f>
        <v>1.6677829500000001</v>
      </c>
      <c r="W428" s="95">
        <v>0</v>
      </c>
      <c r="X428" s="96">
        <f>W428*H428</f>
        <v>0</v>
      </c>
      <c r="AR428" s="97" t="s">
        <v>138</v>
      </c>
      <c r="AT428" s="97" t="s">
        <v>98</v>
      </c>
      <c r="AU428" s="97" t="s">
        <v>44</v>
      </c>
      <c r="AY428" s="10" t="s">
        <v>96</v>
      </c>
      <c r="BE428" s="98">
        <f>IF(O428="základná",K428,0)</f>
        <v>0</v>
      </c>
      <c r="BF428" s="98">
        <f>IF(O428="znížená",K428,0)</f>
        <v>0</v>
      </c>
      <c r="BG428" s="98">
        <f>IF(O428="zákl. prenesená",K428,0)</f>
        <v>0</v>
      </c>
      <c r="BH428" s="98">
        <f>IF(O428="zníž. prenesená",K428,0)</f>
        <v>0</v>
      </c>
      <c r="BI428" s="98">
        <f>IF(O428="nulová",K428,0)</f>
        <v>0</v>
      </c>
      <c r="BJ428" s="10" t="s">
        <v>44</v>
      </c>
      <c r="BK428" s="99">
        <f>ROUND(P428*H428,3)</f>
        <v>0</v>
      </c>
      <c r="BL428" s="10" t="s">
        <v>138</v>
      </c>
      <c r="BM428" s="97" t="s">
        <v>899</v>
      </c>
    </row>
    <row r="429" spans="2:65" s="1" customFormat="1" ht="24.15" customHeight="1">
      <c r="B429" s="18"/>
      <c r="C429" s="87" t="s">
        <v>383</v>
      </c>
      <c r="D429" s="87" t="s">
        <v>98</v>
      </c>
      <c r="E429" s="88" t="s">
        <v>900</v>
      </c>
      <c r="F429" s="89" t="s">
        <v>901</v>
      </c>
      <c r="G429" s="90" t="s">
        <v>127</v>
      </c>
      <c r="H429" s="91">
        <v>136.09</v>
      </c>
      <c r="I429" s="91"/>
      <c r="J429" s="91"/>
      <c r="K429" s="91"/>
      <c r="L429" s="89"/>
      <c r="M429" s="18"/>
      <c r="N429" s="92" t="s">
        <v>0</v>
      </c>
      <c r="O429" s="93" t="s">
        <v>25</v>
      </c>
      <c r="P429" s="94">
        <f>I429+J429</f>
        <v>0</v>
      </c>
      <c r="Q429" s="94">
        <f>ROUND(I429*H429,3)</f>
        <v>0</v>
      </c>
      <c r="R429" s="94">
        <f>ROUND(J429*H429,3)</f>
        <v>0</v>
      </c>
      <c r="S429" s="95">
        <v>0.14935000000000001</v>
      </c>
      <c r="T429" s="95">
        <f>S429*H429</f>
        <v>20.325041500000001</v>
      </c>
      <c r="U429" s="95">
        <v>0</v>
      </c>
      <c r="V429" s="95">
        <f>U429*H429</f>
        <v>0</v>
      </c>
      <c r="W429" s="95">
        <v>0</v>
      </c>
      <c r="X429" s="96">
        <f>W429*H429</f>
        <v>0</v>
      </c>
      <c r="AR429" s="97" t="s">
        <v>138</v>
      </c>
      <c r="AT429" s="97" t="s">
        <v>98</v>
      </c>
      <c r="AU429" s="97" t="s">
        <v>44</v>
      </c>
      <c r="AY429" s="10" t="s">
        <v>96</v>
      </c>
      <c r="BE429" s="98">
        <f>IF(O429="základná",K429,0)</f>
        <v>0</v>
      </c>
      <c r="BF429" s="98">
        <f>IF(O429="znížená",K429,0)</f>
        <v>0</v>
      </c>
      <c r="BG429" s="98">
        <f>IF(O429="zákl. prenesená",K429,0)</f>
        <v>0</v>
      </c>
      <c r="BH429" s="98">
        <f>IF(O429="zníž. prenesená",K429,0)</f>
        <v>0</v>
      </c>
      <c r="BI429" s="98">
        <f>IF(O429="nulová",K429,0)</f>
        <v>0</v>
      </c>
      <c r="BJ429" s="10" t="s">
        <v>44</v>
      </c>
      <c r="BK429" s="99">
        <f>ROUND(P429*H429,3)</f>
        <v>0</v>
      </c>
      <c r="BL429" s="10" t="s">
        <v>138</v>
      </c>
      <c r="BM429" s="97" t="s">
        <v>902</v>
      </c>
    </row>
    <row r="430" spans="2:65" s="1" customFormat="1" ht="24.15" customHeight="1">
      <c r="B430" s="18"/>
      <c r="C430" s="118" t="s">
        <v>386</v>
      </c>
      <c r="D430" s="118" t="s">
        <v>225</v>
      </c>
      <c r="E430" s="119" t="s">
        <v>877</v>
      </c>
      <c r="F430" s="120" t="s">
        <v>878</v>
      </c>
      <c r="G430" s="121" t="s">
        <v>99</v>
      </c>
      <c r="H430" s="122">
        <v>3.6739999999999999</v>
      </c>
      <c r="I430" s="122"/>
      <c r="J430" s="123"/>
      <c r="K430" s="91"/>
      <c r="L430" s="120"/>
      <c r="M430" s="124"/>
      <c r="N430" s="125" t="s">
        <v>0</v>
      </c>
      <c r="O430" s="93" t="s">
        <v>25</v>
      </c>
      <c r="P430" s="94">
        <f>I430+J430</f>
        <v>0</v>
      </c>
      <c r="Q430" s="94">
        <f>ROUND(I430*H430,3)</f>
        <v>0</v>
      </c>
      <c r="R430" s="94">
        <f>ROUND(J430*H430,3)</f>
        <v>0</v>
      </c>
      <c r="S430" s="95">
        <v>0</v>
      </c>
      <c r="T430" s="95">
        <f>S430*H430</f>
        <v>0</v>
      </c>
      <c r="U430" s="95">
        <v>0.55000000000000004</v>
      </c>
      <c r="V430" s="95">
        <f>U430*H430</f>
        <v>2.0207000000000002</v>
      </c>
      <c r="W430" s="95">
        <v>0</v>
      </c>
      <c r="X430" s="96">
        <f>W430*H430</f>
        <v>0</v>
      </c>
      <c r="AR430" s="97" t="s">
        <v>156</v>
      </c>
      <c r="AT430" s="97" t="s">
        <v>225</v>
      </c>
      <c r="AU430" s="97" t="s">
        <v>44</v>
      </c>
      <c r="AY430" s="10" t="s">
        <v>96</v>
      </c>
      <c r="BE430" s="98">
        <f>IF(O430="základná",K430,0)</f>
        <v>0</v>
      </c>
      <c r="BF430" s="98">
        <f>IF(O430="znížená",K430,0)</f>
        <v>0</v>
      </c>
      <c r="BG430" s="98">
        <f>IF(O430="zákl. prenesená",K430,0)</f>
        <v>0</v>
      </c>
      <c r="BH430" s="98">
        <f>IF(O430="zníž. prenesená",K430,0)</f>
        <v>0</v>
      </c>
      <c r="BI430" s="98">
        <f>IF(O430="nulová",K430,0)</f>
        <v>0</v>
      </c>
      <c r="BJ430" s="10" t="s">
        <v>44</v>
      </c>
      <c r="BK430" s="99">
        <f>ROUND(P430*H430,3)</f>
        <v>0</v>
      </c>
      <c r="BL430" s="10" t="s">
        <v>138</v>
      </c>
      <c r="BM430" s="97" t="s">
        <v>903</v>
      </c>
    </row>
    <row r="431" spans="2:65" s="7" customFormat="1" ht="11.4">
      <c r="B431" s="100"/>
      <c r="D431" s="101" t="s">
        <v>101</v>
      </c>
      <c r="E431" s="102" t="s">
        <v>0</v>
      </c>
      <c r="F431" s="103" t="s">
        <v>904</v>
      </c>
      <c r="H431" s="104">
        <v>3.4020000000000001</v>
      </c>
      <c r="K431" s="91"/>
      <c r="M431" s="100"/>
      <c r="N431" s="105"/>
      <c r="X431" s="106"/>
      <c r="AT431" s="102" t="s">
        <v>101</v>
      </c>
      <c r="AU431" s="102" t="s">
        <v>44</v>
      </c>
      <c r="AV431" s="7" t="s">
        <v>44</v>
      </c>
      <c r="AW431" s="7" t="s">
        <v>2</v>
      </c>
      <c r="AX431" s="7" t="s">
        <v>43</v>
      </c>
      <c r="AY431" s="102" t="s">
        <v>96</v>
      </c>
    </row>
    <row r="432" spans="2:65" s="7" customFormat="1" ht="11.4">
      <c r="B432" s="100"/>
      <c r="D432" s="101" t="s">
        <v>101</v>
      </c>
      <c r="F432" s="103" t="s">
        <v>905</v>
      </c>
      <c r="H432" s="104">
        <v>3.6739999999999999</v>
      </c>
      <c r="K432" s="91"/>
      <c r="M432" s="100"/>
      <c r="N432" s="105"/>
      <c r="X432" s="106"/>
      <c r="AT432" s="102" t="s">
        <v>101</v>
      </c>
      <c r="AU432" s="102" t="s">
        <v>44</v>
      </c>
      <c r="AV432" s="7" t="s">
        <v>44</v>
      </c>
      <c r="AW432" s="7" t="s">
        <v>1</v>
      </c>
      <c r="AX432" s="7" t="s">
        <v>43</v>
      </c>
      <c r="AY432" s="102" t="s">
        <v>96</v>
      </c>
    </row>
    <row r="433" spans="2:65" s="1" customFormat="1" ht="37.799999999999997" customHeight="1">
      <c r="B433" s="18"/>
      <c r="C433" s="87" t="s">
        <v>389</v>
      </c>
      <c r="D433" s="87" t="s">
        <v>98</v>
      </c>
      <c r="E433" s="88" t="s">
        <v>906</v>
      </c>
      <c r="F433" s="89" t="s">
        <v>907</v>
      </c>
      <c r="G433" s="90" t="s">
        <v>249</v>
      </c>
      <c r="H433" s="91">
        <v>133.70500000000001</v>
      </c>
      <c r="I433" s="91"/>
      <c r="J433" s="91"/>
      <c r="K433" s="91"/>
      <c r="L433" s="89"/>
      <c r="M433" s="18"/>
      <c r="N433" s="92" t="s">
        <v>0</v>
      </c>
      <c r="O433" s="93" t="s">
        <v>25</v>
      </c>
      <c r="P433" s="94">
        <f>I433+J433</f>
        <v>0</v>
      </c>
      <c r="Q433" s="94">
        <f>ROUND(I433*H433,3)</f>
        <v>0</v>
      </c>
      <c r="R433" s="94">
        <f>ROUND(J433*H433,3)</f>
        <v>0</v>
      </c>
      <c r="S433" s="95">
        <v>0.18335000000000001</v>
      </c>
      <c r="T433" s="95">
        <f>S433*H433</f>
        <v>24.514811750000003</v>
      </c>
      <c r="U433" s="95">
        <v>0</v>
      </c>
      <c r="V433" s="95">
        <f>U433*H433</f>
        <v>0</v>
      </c>
      <c r="W433" s="95">
        <v>0</v>
      </c>
      <c r="X433" s="96">
        <f>W433*H433</f>
        <v>0</v>
      </c>
      <c r="AR433" s="97" t="s">
        <v>138</v>
      </c>
      <c r="AT433" s="97" t="s">
        <v>98</v>
      </c>
      <c r="AU433" s="97" t="s">
        <v>44</v>
      </c>
      <c r="AY433" s="10" t="s">
        <v>96</v>
      </c>
      <c r="BE433" s="98">
        <f>IF(O433="základná",K433,0)</f>
        <v>0</v>
      </c>
      <c r="BF433" s="98">
        <f>IF(O433="znížená",K433,0)</f>
        <v>0</v>
      </c>
      <c r="BG433" s="98">
        <f>IF(O433="zákl. prenesená",K433,0)</f>
        <v>0</v>
      </c>
      <c r="BH433" s="98">
        <f>IF(O433="zníž. prenesená",K433,0)</f>
        <v>0</v>
      </c>
      <c r="BI433" s="98">
        <f>IF(O433="nulová",K433,0)</f>
        <v>0</v>
      </c>
      <c r="BJ433" s="10" t="s">
        <v>44</v>
      </c>
      <c r="BK433" s="99">
        <f>ROUND(P433*H433,3)</f>
        <v>0</v>
      </c>
      <c r="BL433" s="10" t="s">
        <v>138</v>
      </c>
      <c r="BM433" s="97" t="s">
        <v>908</v>
      </c>
    </row>
    <row r="434" spans="2:65" s="7" customFormat="1" ht="11.4">
      <c r="B434" s="100"/>
      <c r="D434" s="101" t="s">
        <v>101</v>
      </c>
      <c r="E434" s="102" t="s">
        <v>0</v>
      </c>
      <c r="F434" s="103" t="s">
        <v>909</v>
      </c>
      <c r="H434" s="104">
        <v>133.70500000000001</v>
      </c>
      <c r="K434" s="91"/>
      <c r="M434" s="100"/>
      <c r="N434" s="105"/>
      <c r="X434" s="106"/>
      <c r="AT434" s="102" t="s">
        <v>101</v>
      </c>
      <c r="AU434" s="102" t="s">
        <v>44</v>
      </c>
      <c r="AV434" s="7" t="s">
        <v>44</v>
      </c>
      <c r="AW434" s="7" t="s">
        <v>2</v>
      </c>
      <c r="AX434" s="7" t="s">
        <v>43</v>
      </c>
      <c r="AY434" s="102" t="s">
        <v>96</v>
      </c>
    </row>
    <row r="435" spans="2:65" s="1" customFormat="1" ht="24.15" customHeight="1">
      <c r="B435" s="18"/>
      <c r="C435" s="118" t="s">
        <v>393</v>
      </c>
      <c r="D435" s="118" t="s">
        <v>225</v>
      </c>
      <c r="E435" s="119" t="s">
        <v>881</v>
      </c>
      <c r="F435" s="120" t="s">
        <v>882</v>
      </c>
      <c r="G435" s="121" t="s">
        <v>99</v>
      </c>
      <c r="H435" s="122">
        <v>5.0460000000000003</v>
      </c>
      <c r="I435" s="122"/>
      <c r="J435" s="123"/>
      <c r="K435" s="91"/>
      <c r="L435" s="120"/>
      <c r="M435" s="124"/>
      <c r="N435" s="125" t="s">
        <v>0</v>
      </c>
      <c r="O435" s="93" t="s">
        <v>25</v>
      </c>
      <c r="P435" s="94">
        <f>I435+J435</f>
        <v>0</v>
      </c>
      <c r="Q435" s="94">
        <f>ROUND(I435*H435,3)</f>
        <v>0</v>
      </c>
      <c r="R435" s="94">
        <f>ROUND(J435*H435,3)</f>
        <v>0</v>
      </c>
      <c r="S435" s="95">
        <v>0</v>
      </c>
      <c r="T435" s="95">
        <f>S435*H435</f>
        <v>0</v>
      </c>
      <c r="U435" s="95">
        <v>0.55000000000000004</v>
      </c>
      <c r="V435" s="95">
        <f>U435*H435</f>
        <v>2.7753000000000005</v>
      </c>
      <c r="W435" s="95">
        <v>0</v>
      </c>
      <c r="X435" s="96">
        <f>W435*H435</f>
        <v>0</v>
      </c>
      <c r="AR435" s="97" t="s">
        <v>156</v>
      </c>
      <c r="AT435" s="97" t="s">
        <v>225</v>
      </c>
      <c r="AU435" s="97" t="s">
        <v>44</v>
      </c>
      <c r="AY435" s="10" t="s">
        <v>96</v>
      </c>
      <c r="BE435" s="98">
        <f>IF(O435="základná",K435,0)</f>
        <v>0</v>
      </c>
      <c r="BF435" s="98">
        <f>IF(O435="znížená",K435,0)</f>
        <v>0</v>
      </c>
      <c r="BG435" s="98">
        <f>IF(O435="zákl. prenesená",K435,0)</f>
        <v>0</v>
      </c>
      <c r="BH435" s="98">
        <f>IF(O435="zníž. prenesená",K435,0)</f>
        <v>0</v>
      </c>
      <c r="BI435" s="98">
        <f>IF(O435="nulová",K435,0)</f>
        <v>0</v>
      </c>
      <c r="BJ435" s="10" t="s">
        <v>44</v>
      </c>
      <c r="BK435" s="99">
        <f>ROUND(P435*H435,3)</f>
        <v>0</v>
      </c>
      <c r="BL435" s="10" t="s">
        <v>138</v>
      </c>
      <c r="BM435" s="97" t="s">
        <v>910</v>
      </c>
    </row>
    <row r="436" spans="2:65" s="7" customFormat="1" ht="11.4">
      <c r="B436" s="100"/>
      <c r="D436" s="101" t="s">
        <v>101</v>
      </c>
      <c r="E436" s="102" t="s">
        <v>0</v>
      </c>
      <c r="F436" s="103" t="s">
        <v>911</v>
      </c>
      <c r="H436" s="104">
        <v>4.6719999999999997</v>
      </c>
      <c r="K436" s="91"/>
      <c r="M436" s="100"/>
      <c r="N436" s="105"/>
      <c r="X436" s="106"/>
      <c r="AT436" s="102" t="s">
        <v>101</v>
      </c>
      <c r="AU436" s="102" t="s">
        <v>44</v>
      </c>
      <c r="AV436" s="7" t="s">
        <v>44</v>
      </c>
      <c r="AW436" s="7" t="s">
        <v>2</v>
      </c>
      <c r="AX436" s="7" t="s">
        <v>43</v>
      </c>
      <c r="AY436" s="102" t="s">
        <v>96</v>
      </c>
    </row>
    <row r="437" spans="2:65" s="7" customFormat="1" ht="11.4">
      <c r="B437" s="100"/>
      <c r="D437" s="101" t="s">
        <v>101</v>
      </c>
      <c r="F437" s="103" t="s">
        <v>912</v>
      </c>
      <c r="H437" s="104">
        <v>5.0460000000000003</v>
      </c>
      <c r="K437" s="91"/>
      <c r="M437" s="100"/>
      <c r="N437" s="105"/>
      <c r="X437" s="106"/>
      <c r="AT437" s="102" t="s">
        <v>101</v>
      </c>
      <c r="AU437" s="102" t="s">
        <v>44</v>
      </c>
      <c r="AV437" s="7" t="s">
        <v>44</v>
      </c>
      <c r="AW437" s="7" t="s">
        <v>1</v>
      </c>
      <c r="AX437" s="7" t="s">
        <v>43</v>
      </c>
      <c r="AY437" s="102" t="s">
        <v>96</v>
      </c>
    </row>
    <row r="438" spans="2:65" s="1" customFormat="1" ht="24.15" customHeight="1">
      <c r="B438" s="18"/>
      <c r="C438" s="87" t="s">
        <v>396</v>
      </c>
      <c r="D438" s="87" t="s">
        <v>98</v>
      </c>
      <c r="E438" s="88" t="s">
        <v>913</v>
      </c>
      <c r="F438" s="89" t="s">
        <v>914</v>
      </c>
      <c r="G438" s="90" t="s">
        <v>99</v>
      </c>
      <c r="H438" s="91">
        <v>12.477</v>
      </c>
      <c r="I438" s="91"/>
      <c r="J438" s="91"/>
      <c r="K438" s="91"/>
      <c r="L438" s="89"/>
      <c r="M438" s="18"/>
      <c r="N438" s="92" t="s">
        <v>0</v>
      </c>
      <c r="O438" s="93" t="s">
        <v>25</v>
      </c>
      <c r="P438" s="94">
        <f>I438+J438</f>
        <v>0</v>
      </c>
      <c r="Q438" s="94">
        <f>ROUND(I438*H438,3)</f>
        <v>0</v>
      </c>
      <c r="R438" s="94">
        <f>ROUND(J438*H438,3)</f>
        <v>0</v>
      </c>
      <c r="S438" s="95">
        <v>1.2999999999999999E-3</v>
      </c>
      <c r="T438" s="95">
        <f>S438*H438</f>
        <v>1.6220100000000001E-2</v>
      </c>
      <c r="U438" s="95">
        <v>2.934E-3</v>
      </c>
      <c r="V438" s="95">
        <f>U438*H438</f>
        <v>3.6607517999999999E-2</v>
      </c>
      <c r="W438" s="95">
        <v>0</v>
      </c>
      <c r="X438" s="96">
        <f>W438*H438</f>
        <v>0</v>
      </c>
      <c r="AR438" s="97" t="s">
        <v>138</v>
      </c>
      <c r="AT438" s="97" t="s">
        <v>98</v>
      </c>
      <c r="AU438" s="97" t="s">
        <v>44</v>
      </c>
      <c r="AY438" s="10" t="s">
        <v>96</v>
      </c>
      <c r="BE438" s="98">
        <f>IF(O438="základná",K438,0)</f>
        <v>0</v>
      </c>
      <c r="BF438" s="98">
        <f>IF(O438="znížená",K438,0)</f>
        <v>0</v>
      </c>
      <c r="BG438" s="98">
        <f>IF(O438="zákl. prenesená",K438,0)</f>
        <v>0</v>
      </c>
      <c r="BH438" s="98">
        <f>IF(O438="zníž. prenesená",K438,0)</f>
        <v>0</v>
      </c>
      <c r="BI438" s="98">
        <f>IF(O438="nulová",K438,0)</f>
        <v>0</v>
      </c>
      <c r="BJ438" s="10" t="s">
        <v>44</v>
      </c>
      <c r="BK438" s="99">
        <f>ROUND(P438*H438,3)</f>
        <v>0</v>
      </c>
      <c r="BL438" s="10" t="s">
        <v>138</v>
      </c>
      <c r="BM438" s="97" t="s">
        <v>915</v>
      </c>
    </row>
    <row r="439" spans="2:65" s="7" customFormat="1" ht="11.4">
      <c r="B439" s="100"/>
      <c r="D439" s="101" t="s">
        <v>101</v>
      </c>
      <c r="E439" s="102" t="s">
        <v>0</v>
      </c>
      <c r="F439" s="103" t="s">
        <v>916</v>
      </c>
      <c r="H439" s="104">
        <v>8.3000000000000004E-2</v>
      </c>
      <c r="K439" s="91"/>
      <c r="M439" s="100"/>
      <c r="N439" s="105"/>
      <c r="X439" s="106"/>
      <c r="AT439" s="102" t="s">
        <v>101</v>
      </c>
      <c r="AU439" s="102" t="s">
        <v>44</v>
      </c>
      <c r="AV439" s="7" t="s">
        <v>44</v>
      </c>
      <c r="AW439" s="7" t="s">
        <v>2</v>
      </c>
      <c r="AX439" s="7" t="s">
        <v>42</v>
      </c>
      <c r="AY439" s="102" t="s">
        <v>96</v>
      </c>
    </row>
    <row r="440" spans="2:65" s="7" customFormat="1" ht="11.4">
      <c r="B440" s="100"/>
      <c r="D440" s="101" t="s">
        <v>101</v>
      </c>
      <c r="E440" s="102" t="s">
        <v>0</v>
      </c>
      <c r="F440" s="103" t="s">
        <v>917</v>
      </c>
      <c r="H440" s="104">
        <v>3.6739999999999999</v>
      </c>
      <c r="K440" s="91"/>
      <c r="M440" s="100"/>
      <c r="N440" s="105"/>
      <c r="X440" s="106"/>
      <c r="AT440" s="102" t="s">
        <v>101</v>
      </c>
      <c r="AU440" s="102" t="s">
        <v>44</v>
      </c>
      <c r="AV440" s="7" t="s">
        <v>44</v>
      </c>
      <c r="AW440" s="7" t="s">
        <v>2</v>
      </c>
      <c r="AX440" s="7" t="s">
        <v>42</v>
      </c>
      <c r="AY440" s="102" t="s">
        <v>96</v>
      </c>
    </row>
    <row r="441" spans="2:65" s="7" customFormat="1" ht="11.4">
      <c r="B441" s="100"/>
      <c r="D441" s="101" t="s">
        <v>101</v>
      </c>
      <c r="E441" s="102" t="s">
        <v>0</v>
      </c>
      <c r="F441" s="103" t="s">
        <v>917</v>
      </c>
      <c r="H441" s="104">
        <v>3.6739999999999999</v>
      </c>
      <c r="K441" s="91"/>
      <c r="M441" s="100"/>
      <c r="N441" s="105"/>
      <c r="X441" s="106"/>
      <c r="AT441" s="102" t="s">
        <v>101</v>
      </c>
      <c r="AU441" s="102" t="s">
        <v>44</v>
      </c>
      <c r="AV441" s="7" t="s">
        <v>44</v>
      </c>
      <c r="AW441" s="7" t="s">
        <v>2</v>
      </c>
      <c r="AX441" s="7" t="s">
        <v>42</v>
      </c>
      <c r="AY441" s="102" t="s">
        <v>96</v>
      </c>
    </row>
    <row r="442" spans="2:65" s="7" customFormat="1" ht="11.4">
      <c r="B442" s="100"/>
      <c r="D442" s="101" t="s">
        <v>101</v>
      </c>
      <c r="E442" s="102" t="s">
        <v>0</v>
      </c>
      <c r="F442" s="103" t="s">
        <v>918</v>
      </c>
      <c r="H442" s="104">
        <v>5.0460000000000003</v>
      </c>
      <c r="K442" s="91"/>
      <c r="M442" s="100"/>
      <c r="N442" s="105"/>
      <c r="X442" s="106"/>
      <c r="AT442" s="102" t="s">
        <v>101</v>
      </c>
      <c r="AU442" s="102" t="s">
        <v>44</v>
      </c>
      <c r="AV442" s="7" t="s">
        <v>44</v>
      </c>
      <c r="AW442" s="7" t="s">
        <v>2</v>
      </c>
      <c r="AX442" s="7" t="s">
        <v>42</v>
      </c>
      <c r="AY442" s="102" t="s">
        <v>96</v>
      </c>
    </row>
    <row r="443" spans="2:65" s="8" customFormat="1" ht="11.4">
      <c r="B443" s="107"/>
      <c r="D443" s="101" t="s">
        <v>101</v>
      </c>
      <c r="E443" s="108" t="s">
        <v>0</v>
      </c>
      <c r="F443" s="109" t="s">
        <v>102</v>
      </c>
      <c r="H443" s="110">
        <v>12.477</v>
      </c>
      <c r="K443" s="91"/>
      <c r="M443" s="107"/>
      <c r="N443" s="111"/>
      <c r="X443" s="112"/>
      <c r="AT443" s="108" t="s">
        <v>101</v>
      </c>
      <c r="AU443" s="108" t="s">
        <v>44</v>
      </c>
      <c r="AV443" s="8" t="s">
        <v>100</v>
      </c>
      <c r="AW443" s="8" t="s">
        <v>2</v>
      </c>
      <c r="AX443" s="8" t="s">
        <v>43</v>
      </c>
      <c r="AY443" s="108" t="s">
        <v>96</v>
      </c>
    </row>
    <row r="444" spans="2:65" s="1" customFormat="1" ht="24.15" customHeight="1">
      <c r="B444" s="18"/>
      <c r="C444" s="87" t="s">
        <v>397</v>
      </c>
      <c r="D444" s="87" t="s">
        <v>98</v>
      </c>
      <c r="E444" s="88" t="s">
        <v>919</v>
      </c>
      <c r="F444" s="89" t="s">
        <v>920</v>
      </c>
      <c r="G444" s="90" t="s">
        <v>116</v>
      </c>
      <c r="H444" s="91">
        <v>6.9580000000000002</v>
      </c>
      <c r="I444" s="91"/>
      <c r="J444" s="91"/>
      <c r="K444" s="91"/>
      <c r="L444" s="89"/>
      <c r="M444" s="18"/>
      <c r="N444" s="92" t="s">
        <v>0</v>
      </c>
      <c r="O444" s="93" t="s">
        <v>25</v>
      </c>
      <c r="P444" s="94">
        <f>I444+J444</f>
        <v>0</v>
      </c>
      <c r="Q444" s="94">
        <f>ROUND(I444*H444,3)</f>
        <v>0</v>
      </c>
      <c r="R444" s="94">
        <f>ROUND(J444*H444,3)</f>
        <v>0</v>
      </c>
      <c r="S444" s="95">
        <v>1.7130000000000001</v>
      </c>
      <c r="T444" s="95">
        <f>S444*H444</f>
        <v>11.919054000000001</v>
      </c>
      <c r="U444" s="95">
        <v>0</v>
      </c>
      <c r="V444" s="95">
        <f>U444*H444</f>
        <v>0</v>
      </c>
      <c r="W444" s="95">
        <v>0</v>
      </c>
      <c r="X444" s="96">
        <f>W444*H444</f>
        <v>0</v>
      </c>
      <c r="AR444" s="97" t="s">
        <v>138</v>
      </c>
      <c r="AT444" s="97" t="s">
        <v>98</v>
      </c>
      <c r="AU444" s="97" t="s">
        <v>44</v>
      </c>
      <c r="AY444" s="10" t="s">
        <v>96</v>
      </c>
      <c r="BE444" s="98">
        <f>IF(O444="základná",K444,0)</f>
        <v>0</v>
      </c>
      <c r="BF444" s="98">
        <f>IF(O444="znížená",K444,0)</f>
        <v>0</v>
      </c>
      <c r="BG444" s="98">
        <f>IF(O444="zákl. prenesená",K444,0)</f>
        <v>0</v>
      </c>
      <c r="BH444" s="98">
        <f>IF(O444="zníž. prenesená",K444,0)</f>
        <v>0</v>
      </c>
      <c r="BI444" s="98">
        <f>IF(O444="nulová",K444,0)</f>
        <v>0</v>
      </c>
      <c r="BJ444" s="10" t="s">
        <v>44</v>
      </c>
      <c r="BK444" s="99">
        <f>ROUND(P444*H444,3)</f>
        <v>0</v>
      </c>
      <c r="BL444" s="10" t="s">
        <v>138</v>
      </c>
      <c r="BM444" s="97" t="s">
        <v>921</v>
      </c>
    </row>
    <row r="445" spans="2:65" s="6" customFormat="1" ht="22.8" customHeight="1">
      <c r="B445" s="75"/>
      <c r="D445" s="76" t="s">
        <v>41</v>
      </c>
      <c r="E445" s="85" t="s">
        <v>379</v>
      </c>
      <c r="F445" s="85" t="s">
        <v>380</v>
      </c>
      <c r="K445" s="91"/>
      <c r="M445" s="75"/>
      <c r="N445" s="79"/>
      <c r="Q445" s="80">
        <f>SUM(Q446:Q471)</f>
        <v>0</v>
      </c>
      <c r="R445" s="80">
        <f>SUM(R446:R471)</f>
        <v>0</v>
      </c>
      <c r="T445" s="81">
        <f>SUM(T446:T471)</f>
        <v>86.975687199999996</v>
      </c>
      <c r="V445" s="81">
        <f>SUM(V446:V471)</f>
        <v>0.27517307399999996</v>
      </c>
      <c r="X445" s="82">
        <f>SUM(X446:X471)</f>
        <v>0.2147696</v>
      </c>
      <c r="AR445" s="76" t="s">
        <v>44</v>
      </c>
      <c r="AT445" s="83" t="s">
        <v>41</v>
      </c>
      <c r="AU445" s="83" t="s">
        <v>43</v>
      </c>
      <c r="AY445" s="76" t="s">
        <v>96</v>
      </c>
      <c r="BK445" s="84">
        <f>SUM(BK446:BK471)</f>
        <v>0</v>
      </c>
    </row>
    <row r="446" spans="2:65" s="1" customFormat="1" ht="37.799999999999997" customHeight="1">
      <c r="B446" s="18"/>
      <c r="C446" s="87" t="s">
        <v>407</v>
      </c>
      <c r="D446" s="87" t="s">
        <v>98</v>
      </c>
      <c r="E446" s="88" t="s">
        <v>384</v>
      </c>
      <c r="F446" s="89" t="s">
        <v>385</v>
      </c>
      <c r="G446" s="90" t="s">
        <v>249</v>
      </c>
      <c r="H446" s="91">
        <v>38.229999999999997</v>
      </c>
      <c r="I446" s="91"/>
      <c r="J446" s="91"/>
      <c r="K446" s="91"/>
      <c r="L446" s="89"/>
      <c r="M446" s="18"/>
      <c r="N446" s="92" t="s">
        <v>0</v>
      </c>
      <c r="O446" s="93" t="s">
        <v>25</v>
      </c>
      <c r="P446" s="94">
        <f>I446+J446</f>
        <v>0</v>
      </c>
      <c r="Q446" s="94">
        <f>ROUND(I446*H446,3)</f>
        <v>0</v>
      </c>
      <c r="R446" s="94">
        <f>ROUND(J446*H446,3)</f>
        <v>0</v>
      </c>
      <c r="S446" s="95">
        <v>5.6000000000000001E-2</v>
      </c>
      <c r="T446" s="95">
        <f>S446*H446</f>
        <v>2.1408799999999997</v>
      </c>
      <c r="U446" s="95">
        <v>0</v>
      </c>
      <c r="V446" s="95">
        <f>U446*H446</f>
        <v>0</v>
      </c>
      <c r="W446" s="95">
        <v>3.47E-3</v>
      </c>
      <c r="X446" s="96">
        <f>W446*H446</f>
        <v>0.1326581</v>
      </c>
      <c r="AR446" s="97" t="s">
        <v>138</v>
      </c>
      <c r="AT446" s="97" t="s">
        <v>98</v>
      </c>
      <c r="AU446" s="97" t="s">
        <v>44</v>
      </c>
      <c r="AY446" s="10" t="s">
        <v>96</v>
      </c>
      <c r="BE446" s="98">
        <f>IF(O446="základná",K446,0)</f>
        <v>0</v>
      </c>
      <c r="BF446" s="98">
        <f>IF(O446="znížená",K446,0)</f>
        <v>0</v>
      </c>
      <c r="BG446" s="98">
        <f>IF(O446="zákl. prenesená",K446,0)</f>
        <v>0</v>
      </c>
      <c r="BH446" s="98">
        <f>IF(O446="zníž. prenesená",K446,0)</f>
        <v>0</v>
      </c>
      <c r="BI446" s="98">
        <f>IF(O446="nulová",K446,0)</f>
        <v>0</v>
      </c>
      <c r="BJ446" s="10" t="s">
        <v>44</v>
      </c>
      <c r="BK446" s="99">
        <f>ROUND(P446*H446,3)</f>
        <v>0</v>
      </c>
      <c r="BL446" s="10" t="s">
        <v>138</v>
      </c>
      <c r="BM446" s="97" t="s">
        <v>943</v>
      </c>
    </row>
    <row r="447" spans="2:65" s="7" customFormat="1" ht="20.399999999999999">
      <c r="B447" s="100"/>
      <c r="D447" s="101" t="s">
        <v>101</v>
      </c>
      <c r="E447" s="102" t="s">
        <v>0</v>
      </c>
      <c r="F447" s="103" t="s">
        <v>944</v>
      </c>
      <c r="H447" s="104">
        <v>38.229999999999997</v>
      </c>
      <c r="K447" s="91"/>
      <c r="M447" s="100"/>
      <c r="N447" s="105"/>
      <c r="X447" s="106"/>
      <c r="AT447" s="102" t="s">
        <v>101</v>
      </c>
      <c r="AU447" s="102" t="s">
        <v>44</v>
      </c>
      <c r="AV447" s="7" t="s">
        <v>44</v>
      </c>
      <c r="AW447" s="7" t="s">
        <v>2</v>
      </c>
      <c r="AX447" s="7" t="s">
        <v>43</v>
      </c>
      <c r="AY447" s="102" t="s">
        <v>96</v>
      </c>
    </row>
    <row r="448" spans="2:65" s="1" customFormat="1" ht="37.799999999999997" customHeight="1">
      <c r="B448" s="18"/>
      <c r="C448" s="87" t="s">
        <v>408</v>
      </c>
      <c r="D448" s="87" t="s">
        <v>98</v>
      </c>
      <c r="E448" s="88" t="s">
        <v>387</v>
      </c>
      <c r="F448" s="89" t="s">
        <v>388</v>
      </c>
      <c r="G448" s="90" t="s">
        <v>249</v>
      </c>
      <c r="H448" s="91">
        <v>40</v>
      </c>
      <c r="I448" s="91"/>
      <c r="J448" s="91"/>
      <c r="K448" s="91"/>
      <c r="L448" s="89"/>
      <c r="M448" s="18"/>
      <c r="N448" s="92" t="s">
        <v>0</v>
      </c>
      <c r="O448" s="93" t="s">
        <v>25</v>
      </c>
      <c r="P448" s="94">
        <f>I448+J448</f>
        <v>0</v>
      </c>
      <c r="Q448" s="94">
        <f>ROUND(I448*H448,3)</f>
        <v>0</v>
      </c>
      <c r="R448" s="94">
        <f>ROUND(J448*H448,3)</f>
        <v>0</v>
      </c>
      <c r="S448" s="95">
        <v>0.89561999999999997</v>
      </c>
      <c r="T448" s="95">
        <f>S448*H448</f>
        <v>35.824799999999996</v>
      </c>
      <c r="U448" s="95">
        <v>2.4829399999999999E-3</v>
      </c>
      <c r="V448" s="95">
        <f>U448*H448</f>
        <v>9.9317599999999992E-2</v>
      </c>
      <c r="W448" s="95">
        <v>0</v>
      </c>
      <c r="X448" s="96">
        <f>W448*H448</f>
        <v>0</v>
      </c>
      <c r="AR448" s="97" t="s">
        <v>138</v>
      </c>
      <c r="AT448" s="97" t="s">
        <v>98</v>
      </c>
      <c r="AU448" s="97" t="s">
        <v>44</v>
      </c>
      <c r="AY448" s="10" t="s">
        <v>96</v>
      </c>
      <c r="BE448" s="98">
        <f>IF(O448="základná",K448,0)</f>
        <v>0</v>
      </c>
      <c r="BF448" s="98">
        <f>IF(O448="znížená",K448,0)</f>
        <v>0</v>
      </c>
      <c r="BG448" s="98">
        <f>IF(O448="zákl. prenesená",K448,0)</f>
        <v>0</v>
      </c>
      <c r="BH448" s="98">
        <f>IF(O448="zníž. prenesená",K448,0)</f>
        <v>0</v>
      </c>
      <c r="BI448" s="98">
        <f>IF(O448="nulová",K448,0)</f>
        <v>0</v>
      </c>
      <c r="BJ448" s="10" t="s">
        <v>44</v>
      </c>
      <c r="BK448" s="99">
        <f>ROUND(P448*H448,3)</f>
        <v>0</v>
      </c>
      <c r="BL448" s="10" t="s">
        <v>138</v>
      </c>
      <c r="BM448" s="97" t="s">
        <v>945</v>
      </c>
    </row>
    <row r="449" spans="2:65" s="7" customFormat="1" ht="20.399999999999999">
      <c r="B449" s="100"/>
      <c r="D449" s="101" t="s">
        <v>101</v>
      </c>
      <c r="E449" s="102" t="s">
        <v>0</v>
      </c>
      <c r="F449" s="103" t="s">
        <v>946</v>
      </c>
      <c r="H449" s="104">
        <v>40</v>
      </c>
      <c r="K449" s="91"/>
      <c r="M449" s="100"/>
      <c r="N449" s="105"/>
      <c r="X449" s="106"/>
      <c r="AT449" s="102" t="s">
        <v>101</v>
      </c>
      <c r="AU449" s="102" t="s">
        <v>44</v>
      </c>
      <c r="AV449" s="7" t="s">
        <v>44</v>
      </c>
      <c r="AW449" s="7" t="s">
        <v>2</v>
      </c>
      <c r="AX449" s="7" t="s">
        <v>43</v>
      </c>
      <c r="AY449" s="102" t="s">
        <v>96</v>
      </c>
    </row>
    <row r="450" spans="2:65" s="1" customFormat="1" ht="33" customHeight="1">
      <c r="B450" s="18"/>
      <c r="C450" s="87" t="s">
        <v>409</v>
      </c>
      <c r="D450" s="87" t="s">
        <v>98</v>
      </c>
      <c r="E450" s="88" t="s">
        <v>390</v>
      </c>
      <c r="F450" s="89" t="s">
        <v>391</v>
      </c>
      <c r="G450" s="90" t="s">
        <v>249</v>
      </c>
      <c r="H450" s="91">
        <v>25.91</v>
      </c>
      <c r="I450" s="91"/>
      <c r="J450" s="91"/>
      <c r="K450" s="91"/>
      <c r="L450" s="89"/>
      <c r="M450" s="18"/>
      <c r="N450" s="92" t="s">
        <v>0</v>
      </c>
      <c r="O450" s="93" t="s">
        <v>25</v>
      </c>
      <c r="P450" s="94">
        <f>I450+J450</f>
        <v>0</v>
      </c>
      <c r="Q450" s="94">
        <f>ROUND(I450*H450,3)</f>
        <v>0</v>
      </c>
      <c r="R450" s="94">
        <f>ROUND(J450*H450,3)</f>
        <v>0</v>
      </c>
      <c r="S450" s="95">
        <v>0.66342000000000001</v>
      </c>
      <c r="T450" s="95">
        <f>S450*H450</f>
        <v>17.1892122</v>
      </c>
      <c r="U450" s="95">
        <v>3.4984E-3</v>
      </c>
      <c r="V450" s="95">
        <f>U450*H450</f>
        <v>9.0643544000000006E-2</v>
      </c>
      <c r="W450" s="95">
        <v>0</v>
      </c>
      <c r="X450" s="96">
        <f>W450*H450</f>
        <v>0</v>
      </c>
      <c r="AR450" s="97" t="s">
        <v>138</v>
      </c>
      <c r="AT450" s="97" t="s">
        <v>98</v>
      </c>
      <c r="AU450" s="97" t="s">
        <v>44</v>
      </c>
      <c r="AY450" s="10" t="s">
        <v>96</v>
      </c>
      <c r="BE450" s="98">
        <f>IF(O450="základná",K450,0)</f>
        <v>0</v>
      </c>
      <c r="BF450" s="98">
        <f>IF(O450="znížená",K450,0)</f>
        <v>0</v>
      </c>
      <c r="BG450" s="98">
        <f>IF(O450="zákl. prenesená",K450,0)</f>
        <v>0</v>
      </c>
      <c r="BH450" s="98">
        <f>IF(O450="zníž. prenesená",K450,0)</f>
        <v>0</v>
      </c>
      <c r="BI450" s="98">
        <f>IF(O450="nulová",K450,0)</f>
        <v>0</v>
      </c>
      <c r="BJ450" s="10" t="s">
        <v>44</v>
      </c>
      <c r="BK450" s="99">
        <f>ROUND(P450*H450,3)</f>
        <v>0</v>
      </c>
      <c r="BL450" s="10" t="s">
        <v>138</v>
      </c>
      <c r="BM450" s="97" t="s">
        <v>947</v>
      </c>
    </row>
    <row r="451" spans="2:65" s="7" customFormat="1" ht="11.4">
      <c r="B451" s="100"/>
      <c r="D451" s="101" t="s">
        <v>101</v>
      </c>
      <c r="E451" s="102" t="s">
        <v>0</v>
      </c>
      <c r="F451" s="103" t="s">
        <v>948</v>
      </c>
      <c r="H451" s="104">
        <v>2</v>
      </c>
      <c r="K451" s="91"/>
      <c r="M451" s="100"/>
      <c r="N451" s="105"/>
      <c r="X451" s="106"/>
      <c r="AT451" s="102" t="s">
        <v>101</v>
      </c>
      <c r="AU451" s="102" t="s">
        <v>44</v>
      </c>
      <c r="AV451" s="7" t="s">
        <v>44</v>
      </c>
      <c r="AW451" s="7" t="s">
        <v>2</v>
      </c>
      <c r="AX451" s="7" t="s">
        <v>42</v>
      </c>
      <c r="AY451" s="102" t="s">
        <v>96</v>
      </c>
    </row>
    <row r="452" spans="2:65" s="7" customFormat="1" ht="11.4">
      <c r="B452" s="100"/>
      <c r="D452" s="101" t="s">
        <v>101</v>
      </c>
      <c r="E452" s="102" t="s">
        <v>0</v>
      </c>
      <c r="F452" s="103" t="s">
        <v>949</v>
      </c>
      <c r="H452" s="104">
        <v>8</v>
      </c>
      <c r="K452" s="91"/>
      <c r="M452" s="100"/>
      <c r="N452" s="105"/>
      <c r="X452" s="106"/>
      <c r="AT452" s="102" t="s">
        <v>101</v>
      </c>
      <c r="AU452" s="102" t="s">
        <v>44</v>
      </c>
      <c r="AV452" s="7" t="s">
        <v>44</v>
      </c>
      <c r="AW452" s="7" t="s">
        <v>2</v>
      </c>
      <c r="AX452" s="7" t="s">
        <v>42</v>
      </c>
      <c r="AY452" s="102" t="s">
        <v>96</v>
      </c>
    </row>
    <row r="453" spans="2:65" s="7" customFormat="1" ht="11.4">
      <c r="B453" s="100"/>
      <c r="D453" s="101" t="s">
        <v>101</v>
      </c>
      <c r="E453" s="102" t="s">
        <v>0</v>
      </c>
      <c r="F453" s="103" t="s">
        <v>950</v>
      </c>
      <c r="H453" s="104">
        <v>2</v>
      </c>
      <c r="K453" s="91"/>
      <c r="M453" s="100"/>
      <c r="N453" s="105"/>
      <c r="X453" s="106"/>
      <c r="AT453" s="102" t="s">
        <v>101</v>
      </c>
      <c r="AU453" s="102" t="s">
        <v>44</v>
      </c>
      <c r="AV453" s="7" t="s">
        <v>44</v>
      </c>
      <c r="AW453" s="7" t="s">
        <v>2</v>
      </c>
      <c r="AX453" s="7" t="s">
        <v>42</v>
      </c>
      <c r="AY453" s="102" t="s">
        <v>96</v>
      </c>
    </row>
    <row r="454" spans="2:65" s="7" customFormat="1" ht="11.4">
      <c r="B454" s="100"/>
      <c r="D454" s="101" t="s">
        <v>101</v>
      </c>
      <c r="E454" s="102" t="s">
        <v>0</v>
      </c>
      <c r="F454" s="103" t="s">
        <v>951</v>
      </c>
      <c r="H454" s="104">
        <v>1.35</v>
      </c>
      <c r="K454" s="91"/>
      <c r="M454" s="100"/>
      <c r="N454" s="105"/>
      <c r="X454" s="106"/>
      <c r="AT454" s="102" t="s">
        <v>101</v>
      </c>
      <c r="AU454" s="102" t="s">
        <v>44</v>
      </c>
      <c r="AV454" s="7" t="s">
        <v>44</v>
      </c>
      <c r="AW454" s="7" t="s">
        <v>2</v>
      </c>
      <c r="AX454" s="7" t="s">
        <v>42</v>
      </c>
      <c r="AY454" s="102" t="s">
        <v>96</v>
      </c>
    </row>
    <row r="455" spans="2:65" s="7" customFormat="1" ht="11.4">
      <c r="B455" s="100"/>
      <c r="D455" s="101" t="s">
        <v>101</v>
      </c>
      <c r="E455" s="102" t="s">
        <v>0</v>
      </c>
      <c r="F455" s="103" t="s">
        <v>952</v>
      </c>
      <c r="H455" s="104">
        <v>1.35</v>
      </c>
      <c r="K455" s="91"/>
      <c r="M455" s="100"/>
      <c r="N455" s="105"/>
      <c r="X455" s="106"/>
      <c r="AT455" s="102" t="s">
        <v>101</v>
      </c>
      <c r="AU455" s="102" t="s">
        <v>44</v>
      </c>
      <c r="AV455" s="7" t="s">
        <v>44</v>
      </c>
      <c r="AW455" s="7" t="s">
        <v>2</v>
      </c>
      <c r="AX455" s="7" t="s">
        <v>42</v>
      </c>
      <c r="AY455" s="102" t="s">
        <v>96</v>
      </c>
    </row>
    <row r="456" spans="2:65" s="7" customFormat="1" ht="11.4">
      <c r="B456" s="100"/>
      <c r="D456" s="101" t="s">
        <v>101</v>
      </c>
      <c r="E456" s="102" t="s">
        <v>0</v>
      </c>
      <c r="F456" s="103" t="s">
        <v>953</v>
      </c>
      <c r="H456" s="104">
        <v>1.31</v>
      </c>
      <c r="K456" s="91"/>
      <c r="M456" s="100"/>
      <c r="N456" s="105"/>
      <c r="X456" s="106"/>
      <c r="AT456" s="102" t="s">
        <v>101</v>
      </c>
      <c r="AU456" s="102" t="s">
        <v>44</v>
      </c>
      <c r="AV456" s="7" t="s">
        <v>44</v>
      </c>
      <c r="AW456" s="7" t="s">
        <v>2</v>
      </c>
      <c r="AX456" s="7" t="s">
        <v>42</v>
      </c>
      <c r="AY456" s="102" t="s">
        <v>96</v>
      </c>
    </row>
    <row r="457" spans="2:65" s="7" customFormat="1" ht="11.4">
      <c r="B457" s="100"/>
      <c r="D457" s="101" t="s">
        <v>101</v>
      </c>
      <c r="E457" s="102" t="s">
        <v>0</v>
      </c>
      <c r="F457" s="103" t="s">
        <v>954</v>
      </c>
      <c r="H457" s="104">
        <v>1.35</v>
      </c>
      <c r="K457" s="91"/>
      <c r="M457" s="100"/>
      <c r="N457" s="105"/>
      <c r="X457" s="106"/>
      <c r="AT457" s="102" t="s">
        <v>101</v>
      </c>
      <c r="AU457" s="102" t="s">
        <v>44</v>
      </c>
      <c r="AV457" s="7" t="s">
        <v>44</v>
      </c>
      <c r="AW457" s="7" t="s">
        <v>2</v>
      </c>
      <c r="AX457" s="7" t="s">
        <v>42</v>
      </c>
      <c r="AY457" s="102" t="s">
        <v>96</v>
      </c>
    </row>
    <row r="458" spans="2:65" s="7" customFormat="1" ht="11.4">
      <c r="B458" s="100"/>
      <c r="D458" s="101" t="s">
        <v>101</v>
      </c>
      <c r="E458" s="102" t="s">
        <v>0</v>
      </c>
      <c r="F458" s="103" t="s">
        <v>955</v>
      </c>
      <c r="H458" s="104">
        <v>5.4</v>
      </c>
      <c r="K458" s="91"/>
      <c r="M458" s="100"/>
      <c r="N458" s="105"/>
      <c r="X458" s="106"/>
      <c r="AT458" s="102" t="s">
        <v>101</v>
      </c>
      <c r="AU458" s="102" t="s">
        <v>44</v>
      </c>
      <c r="AV458" s="7" t="s">
        <v>44</v>
      </c>
      <c r="AW458" s="7" t="s">
        <v>2</v>
      </c>
      <c r="AX458" s="7" t="s">
        <v>42</v>
      </c>
      <c r="AY458" s="102" t="s">
        <v>96</v>
      </c>
    </row>
    <row r="459" spans="2:65" s="7" customFormat="1" ht="11.4">
      <c r="B459" s="100"/>
      <c r="D459" s="101" t="s">
        <v>101</v>
      </c>
      <c r="E459" s="102" t="s">
        <v>0</v>
      </c>
      <c r="F459" s="103" t="s">
        <v>956</v>
      </c>
      <c r="H459" s="104">
        <v>0.75</v>
      </c>
      <c r="K459" s="91"/>
      <c r="M459" s="100"/>
      <c r="N459" s="105"/>
      <c r="X459" s="106"/>
      <c r="AT459" s="102" t="s">
        <v>101</v>
      </c>
      <c r="AU459" s="102" t="s">
        <v>44</v>
      </c>
      <c r="AV459" s="7" t="s">
        <v>44</v>
      </c>
      <c r="AW459" s="7" t="s">
        <v>2</v>
      </c>
      <c r="AX459" s="7" t="s">
        <v>42</v>
      </c>
      <c r="AY459" s="102" t="s">
        <v>96</v>
      </c>
    </row>
    <row r="460" spans="2:65" s="7" customFormat="1" ht="11.4">
      <c r="B460" s="100"/>
      <c r="D460" s="101" t="s">
        <v>101</v>
      </c>
      <c r="E460" s="102" t="s">
        <v>0</v>
      </c>
      <c r="F460" s="103" t="s">
        <v>957</v>
      </c>
      <c r="H460" s="104">
        <v>2.4</v>
      </c>
      <c r="K460" s="91"/>
      <c r="M460" s="100"/>
      <c r="N460" s="105"/>
      <c r="X460" s="106"/>
      <c r="AT460" s="102" t="s">
        <v>101</v>
      </c>
      <c r="AU460" s="102" t="s">
        <v>44</v>
      </c>
      <c r="AV460" s="7" t="s">
        <v>44</v>
      </c>
      <c r="AW460" s="7" t="s">
        <v>2</v>
      </c>
      <c r="AX460" s="7" t="s">
        <v>42</v>
      </c>
      <c r="AY460" s="102" t="s">
        <v>96</v>
      </c>
    </row>
    <row r="461" spans="2:65" s="9" customFormat="1" ht="20.399999999999999">
      <c r="B461" s="113"/>
      <c r="D461" s="101" t="s">
        <v>101</v>
      </c>
      <c r="E461" s="114" t="s">
        <v>0</v>
      </c>
      <c r="F461" s="115" t="s">
        <v>392</v>
      </c>
      <c r="H461" s="114" t="s">
        <v>0</v>
      </c>
      <c r="K461" s="91"/>
      <c r="M461" s="113"/>
      <c r="N461" s="116"/>
      <c r="X461" s="117"/>
      <c r="AT461" s="114" t="s">
        <v>101</v>
      </c>
      <c r="AU461" s="114" t="s">
        <v>44</v>
      </c>
      <c r="AV461" s="9" t="s">
        <v>43</v>
      </c>
      <c r="AW461" s="9" t="s">
        <v>2</v>
      </c>
      <c r="AX461" s="9" t="s">
        <v>42</v>
      </c>
      <c r="AY461" s="114" t="s">
        <v>96</v>
      </c>
    </row>
    <row r="462" spans="2:65" s="8" customFormat="1" ht="11.4">
      <c r="B462" s="107"/>
      <c r="D462" s="101" t="s">
        <v>101</v>
      </c>
      <c r="E462" s="108" t="s">
        <v>0</v>
      </c>
      <c r="F462" s="109" t="s">
        <v>102</v>
      </c>
      <c r="H462" s="110">
        <v>25.91</v>
      </c>
      <c r="K462" s="91"/>
      <c r="M462" s="107"/>
      <c r="N462" s="111"/>
      <c r="X462" s="112"/>
      <c r="AT462" s="108" t="s">
        <v>101</v>
      </c>
      <c r="AU462" s="108" t="s">
        <v>44</v>
      </c>
      <c r="AV462" s="8" t="s">
        <v>100</v>
      </c>
      <c r="AW462" s="8" t="s">
        <v>2</v>
      </c>
      <c r="AX462" s="8" t="s">
        <v>43</v>
      </c>
      <c r="AY462" s="108" t="s">
        <v>96</v>
      </c>
    </row>
    <row r="463" spans="2:65" s="1" customFormat="1" ht="24.15" customHeight="1">
      <c r="B463" s="18"/>
      <c r="C463" s="87" t="s">
        <v>412</v>
      </c>
      <c r="D463" s="87" t="s">
        <v>98</v>
      </c>
      <c r="E463" s="88" t="s">
        <v>394</v>
      </c>
      <c r="F463" s="89" t="s">
        <v>395</v>
      </c>
      <c r="G463" s="90" t="s">
        <v>249</v>
      </c>
      <c r="H463" s="91">
        <v>26.17</v>
      </c>
      <c r="I463" s="91"/>
      <c r="J463" s="91"/>
      <c r="K463" s="91"/>
      <c r="L463" s="89"/>
      <c r="M463" s="18"/>
      <c r="N463" s="92" t="s">
        <v>0</v>
      </c>
      <c r="O463" s="93" t="s">
        <v>25</v>
      </c>
      <c r="P463" s="94">
        <f>I463+J463</f>
        <v>0</v>
      </c>
      <c r="Q463" s="94">
        <f>ROUND(I463*H463,3)</f>
        <v>0</v>
      </c>
      <c r="R463" s="94">
        <f>ROUND(J463*H463,3)</f>
        <v>0</v>
      </c>
      <c r="S463" s="95">
        <v>7.4999999999999997E-2</v>
      </c>
      <c r="T463" s="95">
        <f>S463*H463</f>
        <v>1.96275</v>
      </c>
      <c r="U463" s="95">
        <v>0</v>
      </c>
      <c r="V463" s="95">
        <f>U463*H463</f>
        <v>0</v>
      </c>
      <c r="W463" s="95">
        <v>1.3500000000000001E-3</v>
      </c>
      <c r="X463" s="96">
        <f>W463*H463</f>
        <v>3.5329500000000007E-2</v>
      </c>
      <c r="AR463" s="97" t="s">
        <v>138</v>
      </c>
      <c r="AT463" s="97" t="s">
        <v>98</v>
      </c>
      <c r="AU463" s="97" t="s">
        <v>44</v>
      </c>
      <c r="AY463" s="10" t="s">
        <v>96</v>
      </c>
      <c r="BE463" s="98">
        <f>IF(O463="základná",K463,0)</f>
        <v>0</v>
      </c>
      <c r="BF463" s="98">
        <f>IF(O463="znížená",K463,0)</f>
        <v>0</v>
      </c>
      <c r="BG463" s="98">
        <f>IF(O463="zákl. prenesená",K463,0)</f>
        <v>0</v>
      </c>
      <c r="BH463" s="98">
        <f>IF(O463="zníž. prenesená",K463,0)</f>
        <v>0</v>
      </c>
      <c r="BI463" s="98">
        <f>IF(O463="nulová",K463,0)</f>
        <v>0</v>
      </c>
      <c r="BJ463" s="10" t="s">
        <v>44</v>
      </c>
      <c r="BK463" s="99">
        <f>ROUND(P463*H463,3)</f>
        <v>0</v>
      </c>
      <c r="BL463" s="10" t="s">
        <v>138</v>
      </c>
      <c r="BM463" s="97" t="s">
        <v>958</v>
      </c>
    </row>
    <row r="464" spans="2:65" s="7" customFormat="1" ht="11.4">
      <c r="B464" s="100"/>
      <c r="D464" s="101" t="s">
        <v>101</v>
      </c>
      <c r="E464" s="102" t="s">
        <v>0</v>
      </c>
      <c r="F464" s="103" t="s">
        <v>959</v>
      </c>
      <c r="H464" s="104">
        <v>26.17</v>
      </c>
      <c r="K464" s="91"/>
      <c r="M464" s="100"/>
      <c r="N464" s="105"/>
      <c r="X464" s="106"/>
      <c r="AT464" s="102" t="s">
        <v>101</v>
      </c>
      <c r="AU464" s="102" t="s">
        <v>44</v>
      </c>
      <c r="AV464" s="7" t="s">
        <v>44</v>
      </c>
      <c r="AW464" s="7" t="s">
        <v>2</v>
      </c>
      <c r="AX464" s="7" t="s">
        <v>43</v>
      </c>
      <c r="AY464" s="102" t="s">
        <v>96</v>
      </c>
    </row>
    <row r="465" spans="2:65" s="1" customFormat="1" ht="33" customHeight="1">
      <c r="B465" s="18"/>
      <c r="C465" s="87" t="s">
        <v>415</v>
      </c>
      <c r="D465" s="87" t="s">
        <v>98</v>
      </c>
      <c r="E465" s="88" t="s">
        <v>960</v>
      </c>
      <c r="F465" s="89" t="s">
        <v>961</v>
      </c>
      <c r="G465" s="90" t="s">
        <v>249</v>
      </c>
      <c r="H465" s="91">
        <v>5</v>
      </c>
      <c r="I465" s="91"/>
      <c r="J465" s="91"/>
      <c r="K465" s="91"/>
      <c r="L465" s="89"/>
      <c r="M465" s="18"/>
      <c r="N465" s="92" t="s">
        <v>0</v>
      </c>
      <c r="O465" s="93" t="s">
        <v>25</v>
      </c>
      <c r="P465" s="94">
        <f>I465+J465</f>
        <v>0</v>
      </c>
      <c r="Q465" s="94">
        <f>ROUND(I465*H465,3)</f>
        <v>0</v>
      </c>
      <c r="R465" s="94">
        <f>ROUND(J465*H465,3)</f>
        <v>0</v>
      </c>
      <c r="S465" s="95">
        <v>0.61007</v>
      </c>
      <c r="T465" s="95">
        <f>S465*H465</f>
        <v>3.0503499999999999</v>
      </c>
      <c r="U465" s="95">
        <v>1.7983599999999999E-3</v>
      </c>
      <c r="V465" s="95">
        <f>U465*H465</f>
        <v>8.9917999999999994E-3</v>
      </c>
      <c r="W465" s="95">
        <v>0</v>
      </c>
      <c r="X465" s="96">
        <f>W465*H465</f>
        <v>0</v>
      </c>
      <c r="AR465" s="97" t="s">
        <v>138</v>
      </c>
      <c r="AT465" s="97" t="s">
        <v>98</v>
      </c>
      <c r="AU465" s="97" t="s">
        <v>44</v>
      </c>
      <c r="AY465" s="10" t="s">
        <v>96</v>
      </c>
      <c r="BE465" s="98">
        <f>IF(O465="základná",K465,0)</f>
        <v>0</v>
      </c>
      <c r="BF465" s="98">
        <f>IF(O465="znížená",K465,0)</f>
        <v>0</v>
      </c>
      <c r="BG465" s="98">
        <f>IF(O465="zákl. prenesená",K465,0)</f>
        <v>0</v>
      </c>
      <c r="BH465" s="98">
        <f>IF(O465="zníž. prenesená",K465,0)</f>
        <v>0</v>
      </c>
      <c r="BI465" s="98">
        <f>IF(O465="nulová",K465,0)</f>
        <v>0</v>
      </c>
      <c r="BJ465" s="10" t="s">
        <v>44</v>
      </c>
      <c r="BK465" s="99">
        <f>ROUND(P465*H465,3)</f>
        <v>0</v>
      </c>
      <c r="BL465" s="10" t="s">
        <v>138</v>
      </c>
      <c r="BM465" s="97" t="s">
        <v>962</v>
      </c>
    </row>
    <row r="466" spans="2:65" s="1" customFormat="1" ht="33" customHeight="1">
      <c r="B466" s="18"/>
      <c r="C466" s="87" t="s">
        <v>416</v>
      </c>
      <c r="D466" s="87" t="s">
        <v>98</v>
      </c>
      <c r="E466" s="88" t="s">
        <v>963</v>
      </c>
      <c r="F466" s="89" t="s">
        <v>964</v>
      </c>
      <c r="G466" s="90" t="s">
        <v>249</v>
      </c>
      <c r="H466" s="91">
        <v>9</v>
      </c>
      <c r="I466" s="91"/>
      <c r="J466" s="91"/>
      <c r="K466" s="91"/>
      <c r="L466" s="89"/>
      <c r="M466" s="18"/>
      <c r="N466" s="92" t="s">
        <v>0</v>
      </c>
      <c r="O466" s="93" t="s">
        <v>25</v>
      </c>
      <c r="P466" s="94">
        <f>I466+J466</f>
        <v>0</v>
      </c>
      <c r="Q466" s="94">
        <f>ROUND(I466*H466,3)</f>
        <v>0</v>
      </c>
      <c r="R466" s="94">
        <f>ROUND(J466*H466,3)</f>
        <v>0</v>
      </c>
      <c r="S466" s="95">
        <v>0.96935000000000004</v>
      </c>
      <c r="T466" s="95">
        <f>S466*H466</f>
        <v>8.7241499999999998</v>
      </c>
      <c r="U466" s="95">
        <v>3.25077E-3</v>
      </c>
      <c r="V466" s="95">
        <f>U466*H466</f>
        <v>2.925693E-2</v>
      </c>
      <c r="W466" s="95">
        <v>0</v>
      </c>
      <c r="X466" s="96">
        <f>W466*H466</f>
        <v>0</v>
      </c>
      <c r="AR466" s="97" t="s">
        <v>138</v>
      </c>
      <c r="AT466" s="97" t="s">
        <v>98</v>
      </c>
      <c r="AU466" s="97" t="s">
        <v>44</v>
      </c>
      <c r="AY466" s="10" t="s">
        <v>96</v>
      </c>
      <c r="BE466" s="98">
        <f>IF(O466="základná",K466,0)</f>
        <v>0</v>
      </c>
      <c r="BF466" s="98">
        <f>IF(O466="znížená",K466,0)</f>
        <v>0</v>
      </c>
      <c r="BG466" s="98">
        <f>IF(O466="zákl. prenesená",K466,0)</f>
        <v>0</v>
      </c>
      <c r="BH466" s="98">
        <f>IF(O466="zníž. prenesená",K466,0)</f>
        <v>0</v>
      </c>
      <c r="BI466" s="98">
        <f>IF(O466="nulová",K466,0)</f>
        <v>0</v>
      </c>
      <c r="BJ466" s="10" t="s">
        <v>44</v>
      </c>
      <c r="BK466" s="99">
        <f>ROUND(P466*H466,3)</f>
        <v>0</v>
      </c>
      <c r="BL466" s="10" t="s">
        <v>138</v>
      </c>
      <c r="BM466" s="97" t="s">
        <v>965</v>
      </c>
    </row>
    <row r="467" spans="2:65" s="7" customFormat="1" ht="11.4">
      <c r="B467" s="100"/>
      <c r="D467" s="101" t="s">
        <v>101</v>
      </c>
      <c r="E467" s="102" t="s">
        <v>0</v>
      </c>
      <c r="F467" s="103" t="s">
        <v>966</v>
      </c>
      <c r="H467" s="104">
        <v>9</v>
      </c>
      <c r="K467" s="91"/>
      <c r="M467" s="100"/>
      <c r="N467" s="105"/>
      <c r="X467" s="106"/>
      <c r="AT467" s="102" t="s">
        <v>101</v>
      </c>
      <c r="AU467" s="102" t="s">
        <v>44</v>
      </c>
      <c r="AV467" s="7" t="s">
        <v>44</v>
      </c>
      <c r="AW467" s="7" t="s">
        <v>2</v>
      </c>
      <c r="AX467" s="7" t="s">
        <v>43</v>
      </c>
      <c r="AY467" s="102" t="s">
        <v>96</v>
      </c>
    </row>
    <row r="468" spans="2:65" s="1" customFormat="1" ht="49.05" customHeight="1">
      <c r="B468" s="18"/>
      <c r="C468" s="87" t="s">
        <v>417</v>
      </c>
      <c r="D468" s="87" t="s">
        <v>98</v>
      </c>
      <c r="E468" s="88" t="s">
        <v>398</v>
      </c>
      <c r="F468" s="89" t="s">
        <v>399</v>
      </c>
      <c r="G468" s="90" t="s">
        <v>249</v>
      </c>
      <c r="H468" s="91">
        <v>24</v>
      </c>
      <c r="I468" s="91"/>
      <c r="J468" s="91"/>
      <c r="K468" s="91"/>
      <c r="L468" s="89"/>
      <c r="M468" s="18"/>
      <c r="N468" s="92" t="s">
        <v>0</v>
      </c>
      <c r="O468" s="93" t="s">
        <v>25</v>
      </c>
      <c r="P468" s="94">
        <f>I468+J468</f>
        <v>0</v>
      </c>
      <c r="Q468" s="94">
        <f>ROUND(I468*H468,3)</f>
        <v>0</v>
      </c>
      <c r="R468" s="94">
        <f>ROUND(J468*H468,3)</f>
        <v>0</v>
      </c>
      <c r="S468" s="95">
        <v>0.65932999999999997</v>
      </c>
      <c r="T468" s="95">
        <f>S468*H468</f>
        <v>15.823919999999999</v>
      </c>
      <c r="U468" s="95">
        <v>1.9567999999999999E-3</v>
      </c>
      <c r="V468" s="95">
        <f>U468*H468</f>
        <v>4.6963199999999997E-2</v>
      </c>
      <c r="W468" s="95">
        <v>0</v>
      </c>
      <c r="X468" s="96">
        <f>W468*H468</f>
        <v>0</v>
      </c>
      <c r="AR468" s="97" t="s">
        <v>138</v>
      </c>
      <c r="AT468" s="97" t="s">
        <v>98</v>
      </c>
      <c r="AU468" s="97" t="s">
        <v>44</v>
      </c>
      <c r="AY468" s="10" t="s">
        <v>96</v>
      </c>
      <c r="BE468" s="98">
        <f>IF(O468="základná",K468,0)</f>
        <v>0</v>
      </c>
      <c r="BF468" s="98">
        <f>IF(O468="znížená",K468,0)</f>
        <v>0</v>
      </c>
      <c r="BG468" s="98">
        <f>IF(O468="zákl. prenesená",K468,0)</f>
        <v>0</v>
      </c>
      <c r="BH468" s="98">
        <f>IF(O468="zníž. prenesená",K468,0)</f>
        <v>0</v>
      </c>
      <c r="BI468" s="98">
        <f>IF(O468="nulová",K468,0)</f>
        <v>0</v>
      </c>
      <c r="BJ468" s="10" t="s">
        <v>44</v>
      </c>
      <c r="BK468" s="99">
        <f>ROUND(P468*H468,3)</f>
        <v>0</v>
      </c>
      <c r="BL468" s="10" t="s">
        <v>138</v>
      </c>
      <c r="BM468" s="97" t="s">
        <v>967</v>
      </c>
    </row>
    <row r="469" spans="2:65" s="1" customFormat="1" ht="33" customHeight="1">
      <c r="B469" s="18"/>
      <c r="C469" s="87" t="s">
        <v>418</v>
      </c>
      <c r="D469" s="87" t="s">
        <v>98</v>
      </c>
      <c r="E469" s="88" t="s">
        <v>968</v>
      </c>
      <c r="F469" s="89" t="s">
        <v>969</v>
      </c>
      <c r="G469" s="90" t="s">
        <v>249</v>
      </c>
      <c r="H469" s="91">
        <v>20.7</v>
      </c>
      <c r="I469" s="91"/>
      <c r="J469" s="91"/>
      <c r="K469" s="91"/>
      <c r="L469" s="89"/>
      <c r="M469" s="18"/>
      <c r="N469" s="92" t="s">
        <v>0</v>
      </c>
      <c r="O469" s="93" t="s">
        <v>25</v>
      </c>
      <c r="P469" s="94">
        <f>I469+J469</f>
        <v>0</v>
      </c>
      <c r="Q469" s="94">
        <f>ROUND(I469*H469,3)</f>
        <v>0</v>
      </c>
      <c r="R469" s="94">
        <f>ROUND(J469*H469,3)</f>
        <v>0</v>
      </c>
      <c r="S469" s="95">
        <v>4.7E-2</v>
      </c>
      <c r="T469" s="95">
        <f>S469*H469</f>
        <v>0.97289999999999999</v>
      </c>
      <c r="U469" s="95">
        <v>0</v>
      </c>
      <c r="V469" s="95">
        <f>U469*H469</f>
        <v>0</v>
      </c>
      <c r="W469" s="95">
        <v>2.2599999999999999E-3</v>
      </c>
      <c r="X469" s="96">
        <f>W469*H469</f>
        <v>4.6781999999999997E-2</v>
      </c>
      <c r="AR469" s="97" t="s">
        <v>138</v>
      </c>
      <c r="AT469" s="97" t="s">
        <v>98</v>
      </c>
      <c r="AU469" s="97" t="s">
        <v>44</v>
      </c>
      <c r="AY469" s="10" t="s">
        <v>96</v>
      </c>
      <c r="BE469" s="98">
        <f>IF(O469="základná",K469,0)</f>
        <v>0</v>
      </c>
      <c r="BF469" s="98">
        <f>IF(O469="znížená",K469,0)</f>
        <v>0</v>
      </c>
      <c r="BG469" s="98">
        <f>IF(O469="zákl. prenesená",K469,0)</f>
        <v>0</v>
      </c>
      <c r="BH469" s="98">
        <f>IF(O469="zníž. prenesená",K469,0)</f>
        <v>0</v>
      </c>
      <c r="BI469" s="98">
        <f>IF(O469="nulová",K469,0)</f>
        <v>0</v>
      </c>
      <c r="BJ469" s="10" t="s">
        <v>44</v>
      </c>
      <c r="BK469" s="99">
        <f>ROUND(P469*H469,3)</f>
        <v>0</v>
      </c>
      <c r="BL469" s="10" t="s">
        <v>138</v>
      </c>
      <c r="BM469" s="97" t="s">
        <v>970</v>
      </c>
    </row>
    <row r="470" spans="2:65" s="7" customFormat="1" ht="11.4">
      <c r="B470" s="100"/>
      <c r="D470" s="101" t="s">
        <v>101</v>
      </c>
      <c r="E470" s="102" t="s">
        <v>0</v>
      </c>
      <c r="F470" s="103" t="s">
        <v>971</v>
      </c>
      <c r="H470" s="104">
        <v>20.7</v>
      </c>
      <c r="K470" s="91"/>
      <c r="M470" s="100"/>
      <c r="N470" s="105"/>
      <c r="X470" s="106"/>
      <c r="AT470" s="102" t="s">
        <v>101</v>
      </c>
      <c r="AU470" s="102" t="s">
        <v>44</v>
      </c>
      <c r="AV470" s="7" t="s">
        <v>44</v>
      </c>
      <c r="AW470" s="7" t="s">
        <v>2</v>
      </c>
      <c r="AX470" s="7" t="s">
        <v>43</v>
      </c>
      <c r="AY470" s="102" t="s">
        <v>96</v>
      </c>
    </row>
    <row r="471" spans="2:65" s="1" customFormat="1" ht="24.15" customHeight="1">
      <c r="B471" s="18"/>
      <c r="C471" s="87" t="s">
        <v>419</v>
      </c>
      <c r="D471" s="87" t="s">
        <v>98</v>
      </c>
      <c r="E471" s="88" t="s">
        <v>400</v>
      </c>
      <c r="F471" s="89" t="s">
        <v>401</v>
      </c>
      <c r="G471" s="90" t="s">
        <v>116</v>
      </c>
      <c r="H471" s="91">
        <v>0.27500000000000002</v>
      </c>
      <c r="I471" s="91"/>
      <c r="J471" s="91"/>
      <c r="K471" s="91"/>
      <c r="L471" s="89"/>
      <c r="M471" s="18"/>
      <c r="N471" s="92" t="s">
        <v>0</v>
      </c>
      <c r="O471" s="93" t="s">
        <v>25</v>
      </c>
      <c r="P471" s="94">
        <f>I471+J471</f>
        <v>0</v>
      </c>
      <c r="Q471" s="94">
        <f>ROUND(I471*H471,3)</f>
        <v>0</v>
      </c>
      <c r="R471" s="94">
        <f>ROUND(J471*H471,3)</f>
        <v>0</v>
      </c>
      <c r="S471" s="95">
        <v>4.6790000000000003</v>
      </c>
      <c r="T471" s="95">
        <f>S471*H471</f>
        <v>1.2867250000000001</v>
      </c>
      <c r="U471" s="95">
        <v>0</v>
      </c>
      <c r="V471" s="95">
        <f>U471*H471</f>
        <v>0</v>
      </c>
      <c r="W471" s="95">
        <v>0</v>
      </c>
      <c r="X471" s="96">
        <f>W471*H471</f>
        <v>0</v>
      </c>
      <c r="AR471" s="97" t="s">
        <v>138</v>
      </c>
      <c r="AT471" s="97" t="s">
        <v>98</v>
      </c>
      <c r="AU471" s="97" t="s">
        <v>44</v>
      </c>
      <c r="AY471" s="10" t="s">
        <v>96</v>
      </c>
      <c r="BE471" s="98">
        <f>IF(O471="základná",K471,0)</f>
        <v>0</v>
      </c>
      <c r="BF471" s="98">
        <f>IF(O471="znížená",K471,0)</f>
        <v>0</v>
      </c>
      <c r="BG471" s="98">
        <f>IF(O471="zákl. prenesená",K471,0)</f>
        <v>0</v>
      </c>
      <c r="BH471" s="98">
        <f>IF(O471="zníž. prenesená",K471,0)</f>
        <v>0</v>
      </c>
      <c r="BI471" s="98">
        <f>IF(O471="nulová",K471,0)</f>
        <v>0</v>
      </c>
      <c r="BJ471" s="10" t="s">
        <v>44</v>
      </c>
      <c r="BK471" s="99">
        <f>ROUND(P471*H471,3)</f>
        <v>0</v>
      </c>
      <c r="BL471" s="10" t="s">
        <v>138</v>
      </c>
      <c r="BM471" s="97" t="s">
        <v>972</v>
      </c>
    </row>
    <row r="472" spans="2:65" s="6" customFormat="1" ht="22.8" customHeight="1">
      <c r="B472" s="75"/>
      <c r="D472" s="76" t="s">
        <v>41</v>
      </c>
      <c r="E472" s="85" t="s">
        <v>402</v>
      </c>
      <c r="F472" s="85" t="s">
        <v>403</v>
      </c>
      <c r="K472" s="91"/>
      <c r="M472" s="75"/>
      <c r="N472" s="79"/>
      <c r="Q472" s="80">
        <f>SUM(Q473:Q516)</f>
        <v>0</v>
      </c>
      <c r="R472" s="80">
        <f>SUM(R473:R516)</f>
        <v>0</v>
      </c>
      <c r="T472" s="81">
        <f>SUM(T473:T516)</f>
        <v>105.45993919999999</v>
      </c>
      <c r="V472" s="81">
        <f>SUM(V473:V516)</f>
        <v>2.5748137200000003</v>
      </c>
      <c r="X472" s="82">
        <f>SUM(X473:X516)</f>
        <v>0</v>
      </c>
      <c r="AR472" s="76" t="s">
        <v>44</v>
      </c>
      <c r="AT472" s="83" t="s">
        <v>41</v>
      </c>
      <c r="AU472" s="83" t="s">
        <v>43</v>
      </c>
      <c r="AY472" s="76" t="s">
        <v>96</v>
      </c>
      <c r="BK472" s="84">
        <f>SUM(BK473:BK516)</f>
        <v>0</v>
      </c>
    </row>
    <row r="473" spans="2:65" s="1" customFormat="1" ht="33" customHeight="1">
      <c r="B473" s="18"/>
      <c r="C473" s="87" t="s">
        <v>420</v>
      </c>
      <c r="D473" s="87" t="s">
        <v>98</v>
      </c>
      <c r="E473" s="88" t="s">
        <v>404</v>
      </c>
      <c r="F473" s="89" t="s">
        <v>405</v>
      </c>
      <c r="G473" s="90" t="s">
        <v>249</v>
      </c>
      <c r="H473" s="91">
        <v>101.94</v>
      </c>
      <c r="I473" s="91"/>
      <c r="J473" s="91"/>
      <c r="K473" s="91"/>
      <c r="L473" s="89"/>
      <c r="M473" s="18"/>
      <c r="N473" s="92" t="s">
        <v>0</v>
      </c>
      <c r="O473" s="93" t="s">
        <v>25</v>
      </c>
      <c r="P473" s="94">
        <f>I473+J473</f>
        <v>0</v>
      </c>
      <c r="Q473" s="94">
        <f>ROUND(I473*H473,3)</f>
        <v>0</v>
      </c>
      <c r="R473" s="94">
        <f>ROUND(J473*H473,3)</f>
        <v>0</v>
      </c>
      <c r="S473" s="95">
        <v>0.60468</v>
      </c>
      <c r="T473" s="95">
        <f>S473*H473</f>
        <v>61.6410792</v>
      </c>
      <c r="U473" s="95">
        <v>2.1499999999999999E-4</v>
      </c>
      <c r="V473" s="95">
        <f>U473*H473</f>
        <v>2.1917099999999998E-2</v>
      </c>
      <c r="W473" s="95">
        <v>0</v>
      </c>
      <c r="X473" s="96">
        <f>W473*H473</f>
        <v>0</v>
      </c>
      <c r="AR473" s="97" t="s">
        <v>138</v>
      </c>
      <c r="AT473" s="97" t="s">
        <v>98</v>
      </c>
      <c r="AU473" s="97" t="s">
        <v>44</v>
      </c>
      <c r="AY473" s="10" t="s">
        <v>96</v>
      </c>
      <c r="BE473" s="98">
        <f>IF(O473="základná",K473,0)</f>
        <v>0</v>
      </c>
      <c r="BF473" s="98">
        <f>IF(O473="znížená",K473,0)</f>
        <v>0</v>
      </c>
      <c r="BG473" s="98">
        <f>IF(O473="zákl. prenesená",K473,0)</f>
        <v>0</v>
      </c>
      <c r="BH473" s="98">
        <f>IF(O473="zníž. prenesená",K473,0)</f>
        <v>0</v>
      </c>
      <c r="BI473" s="98">
        <f>IF(O473="nulová",K473,0)</f>
        <v>0</v>
      </c>
      <c r="BJ473" s="10" t="s">
        <v>44</v>
      </c>
      <c r="BK473" s="99">
        <f>ROUND(P473*H473,3)</f>
        <v>0</v>
      </c>
      <c r="BL473" s="10" t="s">
        <v>138</v>
      </c>
      <c r="BM473" s="97" t="s">
        <v>973</v>
      </c>
    </row>
    <row r="474" spans="2:65" s="7" customFormat="1" ht="20.399999999999999">
      <c r="B474" s="100"/>
      <c r="D474" s="101" t="s">
        <v>101</v>
      </c>
      <c r="E474" s="102" t="s">
        <v>0</v>
      </c>
      <c r="F474" s="103" t="s">
        <v>974</v>
      </c>
      <c r="H474" s="104">
        <v>90.34</v>
      </c>
      <c r="K474" s="91"/>
      <c r="M474" s="100"/>
      <c r="N474" s="105"/>
      <c r="X474" s="106"/>
      <c r="AT474" s="102" t="s">
        <v>101</v>
      </c>
      <c r="AU474" s="102" t="s">
        <v>44</v>
      </c>
      <c r="AV474" s="7" t="s">
        <v>44</v>
      </c>
      <c r="AW474" s="7" t="s">
        <v>2</v>
      </c>
      <c r="AX474" s="7" t="s">
        <v>42</v>
      </c>
      <c r="AY474" s="102" t="s">
        <v>96</v>
      </c>
    </row>
    <row r="475" spans="2:65" s="7" customFormat="1" ht="11.4">
      <c r="B475" s="100"/>
      <c r="D475" s="101" t="s">
        <v>101</v>
      </c>
      <c r="E475" s="102" t="s">
        <v>0</v>
      </c>
      <c r="F475" s="103" t="s">
        <v>975</v>
      </c>
      <c r="H475" s="104">
        <v>11.6</v>
      </c>
      <c r="K475" s="91"/>
      <c r="M475" s="100"/>
      <c r="N475" s="105"/>
      <c r="X475" s="106"/>
      <c r="AT475" s="102" t="s">
        <v>101</v>
      </c>
      <c r="AU475" s="102" t="s">
        <v>44</v>
      </c>
      <c r="AV475" s="7" t="s">
        <v>44</v>
      </c>
      <c r="AW475" s="7" t="s">
        <v>2</v>
      </c>
      <c r="AX475" s="7" t="s">
        <v>42</v>
      </c>
      <c r="AY475" s="102" t="s">
        <v>96</v>
      </c>
    </row>
    <row r="476" spans="2:65" s="8" customFormat="1" ht="11.4">
      <c r="B476" s="107"/>
      <c r="D476" s="101" t="s">
        <v>101</v>
      </c>
      <c r="E476" s="108" t="s">
        <v>0</v>
      </c>
      <c r="F476" s="109" t="s">
        <v>102</v>
      </c>
      <c r="H476" s="110">
        <v>101.94</v>
      </c>
      <c r="K476" s="91"/>
      <c r="M476" s="107"/>
      <c r="N476" s="111"/>
      <c r="X476" s="112"/>
      <c r="AT476" s="108" t="s">
        <v>101</v>
      </c>
      <c r="AU476" s="108" t="s">
        <v>44</v>
      </c>
      <c r="AV476" s="8" t="s">
        <v>100</v>
      </c>
      <c r="AW476" s="8" t="s">
        <v>2</v>
      </c>
      <c r="AX476" s="8" t="s">
        <v>43</v>
      </c>
      <c r="AY476" s="108" t="s">
        <v>96</v>
      </c>
    </row>
    <row r="477" spans="2:65" s="1" customFormat="1" ht="33" customHeight="1">
      <c r="B477" s="18"/>
      <c r="C477" s="118" t="s">
        <v>423</v>
      </c>
      <c r="D477" s="118" t="s">
        <v>225</v>
      </c>
      <c r="E477" s="119" t="s">
        <v>976</v>
      </c>
      <c r="F477" s="120" t="s">
        <v>977</v>
      </c>
      <c r="G477" s="121" t="s">
        <v>135</v>
      </c>
      <c r="H477" s="122">
        <v>4</v>
      </c>
      <c r="I477" s="122"/>
      <c r="J477" s="123"/>
      <c r="K477" s="91"/>
      <c r="L477" s="120"/>
      <c r="M477" s="124"/>
      <c r="N477" s="125" t="s">
        <v>0</v>
      </c>
      <c r="O477" s="93" t="s">
        <v>25</v>
      </c>
      <c r="P477" s="94">
        <f>I477+J477</f>
        <v>0</v>
      </c>
      <c r="Q477" s="94">
        <f>ROUND(I477*H477,3)</f>
        <v>0</v>
      </c>
      <c r="R477" s="94">
        <f>ROUND(J477*H477,3)</f>
        <v>0</v>
      </c>
      <c r="S477" s="95">
        <v>0</v>
      </c>
      <c r="T477" s="95">
        <f>S477*H477</f>
        <v>0</v>
      </c>
      <c r="U477" s="95">
        <v>0.03</v>
      </c>
      <c r="V477" s="95">
        <f>U477*H477</f>
        <v>0.12</v>
      </c>
      <c r="W477" s="95">
        <v>0</v>
      </c>
      <c r="X477" s="96">
        <f>W477*H477</f>
        <v>0</v>
      </c>
      <c r="AR477" s="97" t="s">
        <v>156</v>
      </c>
      <c r="AT477" s="97" t="s">
        <v>225</v>
      </c>
      <c r="AU477" s="97" t="s">
        <v>44</v>
      </c>
      <c r="AY477" s="10" t="s">
        <v>96</v>
      </c>
      <c r="BE477" s="98">
        <f>IF(O477="základná",K477,0)</f>
        <v>0</v>
      </c>
      <c r="BF477" s="98">
        <f>IF(O477="znížená",K477,0)</f>
        <v>0</v>
      </c>
      <c r="BG477" s="98">
        <f>IF(O477="zákl. prenesená",K477,0)</f>
        <v>0</v>
      </c>
      <c r="BH477" s="98">
        <f>IF(O477="zníž. prenesená",K477,0)</f>
        <v>0</v>
      </c>
      <c r="BI477" s="98">
        <f>IF(O477="nulová",K477,0)</f>
        <v>0</v>
      </c>
      <c r="BJ477" s="10" t="s">
        <v>44</v>
      </c>
      <c r="BK477" s="99">
        <f>ROUND(P477*H477,3)</f>
        <v>0</v>
      </c>
      <c r="BL477" s="10" t="s">
        <v>138</v>
      </c>
      <c r="BM477" s="97" t="s">
        <v>978</v>
      </c>
    </row>
    <row r="478" spans="2:65" s="7" customFormat="1" ht="11.4">
      <c r="B478" s="100"/>
      <c r="D478" s="101" t="s">
        <v>101</v>
      </c>
      <c r="E478" s="102" t="s">
        <v>0</v>
      </c>
      <c r="F478" s="103" t="s">
        <v>979</v>
      </c>
      <c r="H478" s="104">
        <v>4</v>
      </c>
      <c r="K478" s="91"/>
      <c r="M478" s="100"/>
      <c r="N478" s="105"/>
      <c r="X478" s="106"/>
      <c r="AT478" s="102" t="s">
        <v>101</v>
      </c>
      <c r="AU478" s="102" t="s">
        <v>44</v>
      </c>
      <c r="AV478" s="7" t="s">
        <v>44</v>
      </c>
      <c r="AW478" s="7" t="s">
        <v>2</v>
      </c>
      <c r="AX478" s="7" t="s">
        <v>43</v>
      </c>
      <c r="AY478" s="102" t="s">
        <v>96</v>
      </c>
    </row>
    <row r="479" spans="2:65" s="1" customFormat="1" ht="33" customHeight="1">
      <c r="B479" s="18"/>
      <c r="C479" s="118" t="s">
        <v>424</v>
      </c>
      <c r="D479" s="118" t="s">
        <v>225</v>
      </c>
      <c r="E479" s="119" t="s">
        <v>406</v>
      </c>
      <c r="F479" s="120" t="s">
        <v>980</v>
      </c>
      <c r="G479" s="121" t="s">
        <v>135</v>
      </c>
      <c r="H479" s="122">
        <v>1</v>
      </c>
      <c r="I479" s="122"/>
      <c r="J479" s="123"/>
      <c r="K479" s="91"/>
      <c r="L479" s="120"/>
      <c r="M479" s="124"/>
      <c r="N479" s="125" t="s">
        <v>0</v>
      </c>
      <c r="O479" s="93" t="s">
        <v>25</v>
      </c>
      <c r="P479" s="94">
        <f>I479+J479</f>
        <v>0</v>
      </c>
      <c r="Q479" s="94">
        <f>ROUND(I479*H479,3)</f>
        <v>0</v>
      </c>
      <c r="R479" s="94">
        <f>ROUND(J479*H479,3)</f>
        <v>0</v>
      </c>
      <c r="S479" s="95">
        <v>0</v>
      </c>
      <c r="T479" s="95">
        <f>S479*H479</f>
        <v>0</v>
      </c>
      <c r="U479" s="95">
        <v>3.6999999999999998E-2</v>
      </c>
      <c r="V479" s="95">
        <f>U479*H479</f>
        <v>3.6999999999999998E-2</v>
      </c>
      <c r="W479" s="95">
        <v>0</v>
      </c>
      <c r="X479" s="96">
        <f>W479*H479</f>
        <v>0</v>
      </c>
      <c r="AR479" s="97" t="s">
        <v>156</v>
      </c>
      <c r="AT479" s="97" t="s">
        <v>225</v>
      </c>
      <c r="AU479" s="97" t="s">
        <v>44</v>
      </c>
      <c r="AY479" s="10" t="s">
        <v>96</v>
      </c>
      <c r="BE479" s="98">
        <f>IF(O479="základná",K479,0)</f>
        <v>0</v>
      </c>
      <c r="BF479" s="98">
        <f>IF(O479="znížená",K479,0)</f>
        <v>0</v>
      </c>
      <c r="BG479" s="98">
        <f>IF(O479="zákl. prenesená",K479,0)</f>
        <v>0</v>
      </c>
      <c r="BH479" s="98">
        <f>IF(O479="zníž. prenesená",K479,0)</f>
        <v>0</v>
      </c>
      <c r="BI479" s="98">
        <f>IF(O479="nulová",K479,0)</f>
        <v>0</v>
      </c>
      <c r="BJ479" s="10" t="s">
        <v>44</v>
      </c>
      <c r="BK479" s="99">
        <f>ROUND(P479*H479,3)</f>
        <v>0</v>
      </c>
      <c r="BL479" s="10" t="s">
        <v>138</v>
      </c>
      <c r="BM479" s="97" t="s">
        <v>981</v>
      </c>
    </row>
    <row r="480" spans="2:65" s="7" customFormat="1" ht="11.4">
      <c r="B480" s="100"/>
      <c r="D480" s="101" t="s">
        <v>101</v>
      </c>
      <c r="E480" s="102" t="s">
        <v>0</v>
      </c>
      <c r="F480" s="103" t="s">
        <v>982</v>
      </c>
      <c r="H480" s="104">
        <v>1</v>
      </c>
      <c r="K480" s="91"/>
      <c r="M480" s="100"/>
      <c r="N480" s="105"/>
      <c r="X480" s="106"/>
      <c r="AT480" s="102" t="s">
        <v>101</v>
      </c>
      <c r="AU480" s="102" t="s">
        <v>44</v>
      </c>
      <c r="AV480" s="7" t="s">
        <v>44</v>
      </c>
      <c r="AW480" s="7" t="s">
        <v>2</v>
      </c>
      <c r="AX480" s="7" t="s">
        <v>43</v>
      </c>
      <c r="AY480" s="102" t="s">
        <v>96</v>
      </c>
    </row>
    <row r="481" spans="2:65" s="1" customFormat="1" ht="33" customHeight="1">
      <c r="B481" s="18"/>
      <c r="C481" s="118" t="s">
        <v>425</v>
      </c>
      <c r="D481" s="118" t="s">
        <v>225</v>
      </c>
      <c r="E481" s="119" t="s">
        <v>983</v>
      </c>
      <c r="F481" s="120" t="s">
        <v>984</v>
      </c>
      <c r="G481" s="121" t="s">
        <v>135</v>
      </c>
      <c r="H481" s="122">
        <v>4</v>
      </c>
      <c r="I481" s="122"/>
      <c r="J481" s="123"/>
      <c r="K481" s="91"/>
      <c r="L481" s="120"/>
      <c r="M481" s="124"/>
      <c r="N481" s="125" t="s">
        <v>0</v>
      </c>
      <c r="O481" s="93" t="s">
        <v>25</v>
      </c>
      <c r="P481" s="94">
        <f>I481+J481</f>
        <v>0</v>
      </c>
      <c r="Q481" s="94">
        <f>ROUND(I481*H481,3)</f>
        <v>0</v>
      </c>
      <c r="R481" s="94">
        <f>ROUND(J481*H481,3)</f>
        <v>0</v>
      </c>
      <c r="S481" s="95">
        <v>0</v>
      </c>
      <c r="T481" s="95">
        <f>S481*H481</f>
        <v>0</v>
      </c>
      <c r="U481" s="95">
        <v>8.7999999999999995E-2</v>
      </c>
      <c r="V481" s="95">
        <f>U481*H481</f>
        <v>0.35199999999999998</v>
      </c>
      <c r="W481" s="95">
        <v>0</v>
      </c>
      <c r="X481" s="96">
        <f>W481*H481</f>
        <v>0</v>
      </c>
      <c r="AR481" s="97" t="s">
        <v>156</v>
      </c>
      <c r="AT481" s="97" t="s">
        <v>225</v>
      </c>
      <c r="AU481" s="97" t="s">
        <v>44</v>
      </c>
      <c r="AY481" s="10" t="s">
        <v>96</v>
      </c>
      <c r="BE481" s="98">
        <f>IF(O481="základná",K481,0)</f>
        <v>0</v>
      </c>
      <c r="BF481" s="98">
        <f>IF(O481="znížená",K481,0)</f>
        <v>0</v>
      </c>
      <c r="BG481" s="98">
        <f>IF(O481="zákl. prenesená",K481,0)</f>
        <v>0</v>
      </c>
      <c r="BH481" s="98">
        <f>IF(O481="zníž. prenesená",K481,0)</f>
        <v>0</v>
      </c>
      <c r="BI481" s="98">
        <f>IF(O481="nulová",K481,0)</f>
        <v>0</v>
      </c>
      <c r="BJ481" s="10" t="s">
        <v>44</v>
      </c>
      <c r="BK481" s="99">
        <f>ROUND(P481*H481,3)</f>
        <v>0</v>
      </c>
      <c r="BL481" s="10" t="s">
        <v>138</v>
      </c>
      <c r="BM481" s="97" t="s">
        <v>985</v>
      </c>
    </row>
    <row r="482" spans="2:65" s="7" customFormat="1" ht="11.4">
      <c r="B482" s="100"/>
      <c r="D482" s="101" t="s">
        <v>101</v>
      </c>
      <c r="E482" s="102" t="s">
        <v>0</v>
      </c>
      <c r="F482" s="103" t="s">
        <v>986</v>
      </c>
      <c r="H482" s="104">
        <v>4</v>
      </c>
      <c r="K482" s="91"/>
      <c r="M482" s="100"/>
      <c r="N482" s="105"/>
      <c r="X482" s="106"/>
      <c r="AT482" s="102" t="s">
        <v>101</v>
      </c>
      <c r="AU482" s="102" t="s">
        <v>44</v>
      </c>
      <c r="AV482" s="7" t="s">
        <v>44</v>
      </c>
      <c r="AW482" s="7" t="s">
        <v>2</v>
      </c>
      <c r="AX482" s="7" t="s">
        <v>43</v>
      </c>
      <c r="AY482" s="102" t="s">
        <v>96</v>
      </c>
    </row>
    <row r="483" spans="2:65" s="1" customFormat="1" ht="33" customHeight="1">
      <c r="B483" s="18"/>
      <c r="C483" s="118" t="s">
        <v>426</v>
      </c>
      <c r="D483" s="118" t="s">
        <v>225</v>
      </c>
      <c r="E483" s="119" t="s">
        <v>987</v>
      </c>
      <c r="F483" s="120" t="s">
        <v>988</v>
      </c>
      <c r="G483" s="121" t="s">
        <v>135</v>
      </c>
      <c r="H483" s="122">
        <v>1</v>
      </c>
      <c r="I483" s="122"/>
      <c r="J483" s="123"/>
      <c r="K483" s="91"/>
      <c r="L483" s="120"/>
      <c r="M483" s="124"/>
      <c r="N483" s="125" t="s">
        <v>0</v>
      </c>
      <c r="O483" s="93" t="s">
        <v>25</v>
      </c>
      <c r="P483" s="94">
        <f>I483+J483</f>
        <v>0</v>
      </c>
      <c r="Q483" s="94">
        <f>ROUND(I483*H483,3)</f>
        <v>0</v>
      </c>
      <c r="R483" s="94">
        <f>ROUND(J483*H483,3)</f>
        <v>0</v>
      </c>
      <c r="S483" s="95">
        <v>0</v>
      </c>
      <c r="T483" s="95">
        <f>S483*H483</f>
        <v>0</v>
      </c>
      <c r="U483" s="95">
        <v>7.0000000000000007E-2</v>
      </c>
      <c r="V483" s="95">
        <f>U483*H483</f>
        <v>7.0000000000000007E-2</v>
      </c>
      <c r="W483" s="95">
        <v>0</v>
      </c>
      <c r="X483" s="96">
        <f>W483*H483</f>
        <v>0</v>
      </c>
      <c r="AR483" s="97" t="s">
        <v>156</v>
      </c>
      <c r="AT483" s="97" t="s">
        <v>225</v>
      </c>
      <c r="AU483" s="97" t="s">
        <v>44</v>
      </c>
      <c r="AY483" s="10" t="s">
        <v>96</v>
      </c>
      <c r="BE483" s="98">
        <f>IF(O483="základná",K483,0)</f>
        <v>0</v>
      </c>
      <c r="BF483" s="98">
        <f>IF(O483="znížená",K483,0)</f>
        <v>0</v>
      </c>
      <c r="BG483" s="98">
        <f>IF(O483="zákl. prenesená",K483,0)</f>
        <v>0</v>
      </c>
      <c r="BH483" s="98">
        <f>IF(O483="zníž. prenesená",K483,0)</f>
        <v>0</v>
      </c>
      <c r="BI483" s="98">
        <f>IF(O483="nulová",K483,0)</f>
        <v>0</v>
      </c>
      <c r="BJ483" s="10" t="s">
        <v>44</v>
      </c>
      <c r="BK483" s="99">
        <f>ROUND(P483*H483,3)</f>
        <v>0</v>
      </c>
      <c r="BL483" s="10" t="s">
        <v>138</v>
      </c>
      <c r="BM483" s="97" t="s">
        <v>989</v>
      </c>
    </row>
    <row r="484" spans="2:65" s="7" customFormat="1" ht="11.4">
      <c r="B484" s="100"/>
      <c r="D484" s="101" t="s">
        <v>101</v>
      </c>
      <c r="E484" s="102" t="s">
        <v>0</v>
      </c>
      <c r="F484" s="103" t="s">
        <v>990</v>
      </c>
      <c r="H484" s="104">
        <v>1</v>
      </c>
      <c r="K484" s="91"/>
      <c r="M484" s="100"/>
      <c r="N484" s="105"/>
      <c r="X484" s="106"/>
      <c r="AT484" s="102" t="s">
        <v>101</v>
      </c>
      <c r="AU484" s="102" t="s">
        <v>44</v>
      </c>
      <c r="AV484" s="7" t="s">
        <v>44</v>
      </c>
      <c r="AW484" s="7" t="s">
        <v>2</v>
      </c>
      <c r="AX484" s="7" t="s">
        <v>43</v>
      </c>
      <c r="AY484" s="102" t="s">
        <v>96</v>
      </c>
    </row>
    <row r="485" spans="2:65" s="1" customFormat="1" ht="33" customHeight="1">
      <c r="B485" s="18"/>
      <c r="C485" s="118" t="s">
        <v>428</v>
      </c>
      <c r="D485" s="118" t="s">
        <v>225</v>
      </c>
      <c r="E485" s="119" t="s">
        <v>991</v>
      </c>
      <c r="F485" s="120" t="s">
        <v>992</v>
      </c>
      <c r="G485" s="121" t="s">
        <v>135</v>
      </c>
      <c r="H485" s="122">
        <v>1</v>
      </c>
      <c r="I485" s="122"/>
      <c r="J485" s="123"/>
      <c r="K485" s="91"/>
      <c r="L485" s="120"/>
      <c r="M485" s="124"/>
      <c r="N485" s="125" t="s">
        <v>0</v>
      </c>
      <c r="O485" s="93" t="s">
        <v>25</v>
      </c>
      <c r="P485" s="94">
        <f>I485+J485</f>
        <v>0</v>
      </c>
      <c r="Q485" s="94">
        <f>ROUND(I485*H485,3)</f>
        <v>0</v>
      </c>
      <c r="R485" s="94">
        <f>ROUND(J485*H485,3)</f>
        <v>0</v>
      </c>
      <c r="S485" s="95">
        <v>0</v>
      </c>
      <c r="T485" s="95">
        <f>S485*H485</f>
        <v>0</v>
      </c>
      <c r="U485" s="95">
        <v>9.9000000000000005E-2</v>
      </c>
      <c r="V485" s="95">
        <f>U485*H485</f>
        <v>9.9000000000000005E-2</v>
      </c>
      <c r="W485" s="95">
        <v>0</v>
      </c>
      <c r="X485" s="96">
        <f>W485*H485</f>
        <v>0</v>
      </c>
      <c r="AR485" s="97" t="s">
        <v>156</v>
      </c>
      <c r="AT485" s="97" t="s">
        <v>225</v>
      </c>
      <c r="AU485" s="97" t="s">
        <v>44</v>
      </c>
      <c r="AY485" s="10" t="s">
        <v>96</v>
      </c>
      <c r="BE485" s="98">
        <f>IF(O485="základná",K485,0)</f>
        <v>0</v>
      </c>
      <c r="BF485" s="98">
        <f>IF(O485="znížená",K485,0)</f>
        <v>0</v>
      </c>
      <c r="BG485" s="98">
        <f>IF(O485="zákl. prenesená",K485,0)</f>
        <v>0</v>
      </c>
      <c r="BH485" s="98">
        <f>IF(O485="zníž. prenesená",K485,0)</f>
        <v>0</v>
      </c>
      <c r="BI485" s="98">
        <f>IF(O485="nulová",K485,0)</f>
        <v>0</v>
      </c>
      <c r="BJ485" s="10" t="s">
        <v>44</v>
      </c>
      <c r="BK485" s="99">
        <f>ROUND(P485*H485,3)</f>
        <v>0</v>
      </c>
      <c r="BL485" s="10" t="s">
        <v>138</v>
      </c>
      <c r="BM485" s="97" t="s">
        <v>993</v>
      </c>
    </row>
    <row r="486" spans="2:65" s="7" customFormat="1" ht="11.4">
      <c r="B486" s="100"/>
      <c r="D486" s="101" t="s">
        <v>101</v>
      </c>
      <c r="E486" s="102" t="s">
        <v>0</v>
      </c>
      <c r="F486" s="103" t="s">
        <v>994</v>
      </c>
      <c r="H486" s="104">
        <v>1</v>
      </c>
      <c r="K486" s="91"/>
      <c r="M486" s="100"/>
      <c r="N486" s="105"/>
      <c r="X486" s="106"/>
      <c r="AT486" s="102" t="s">
        <v>101</v>
      </c>
      <c r="AU486" s="102" t="s">
        <v>44</v>
      </c>
      <c r="AV486" s="7" t="s">
        <v>44</v>
      </c>
      <c r="AW486" s="7" t="s">
        <v>2</v>
      </c>
      <c r="AX486" s="7" t="s">
        <v>43</v>
      </c>
      <c r="AY486" s="102" t="s">
        <v>96</v>
      </c>
    </row>
    <row r="487" spans="2:65" s="1" customFormat="1" ht="33" customHeight="1">
      <c r="B487" s="18"/>
      <c r="C487" s="118" t="s">
        <v>433</v>
      </c>
      <c r="D487" s="118" t="s">
        <v>225</v>
      </c>
      <c r="E487" s="119" t="s">
        <v>995</v>
      </c>
      <c r="F487" s="120" t="s">
        <v>996</v>
      </c>
      <c r="G487" s="121" t="s">
        <v>135</v>
      </c>
      <c r="H487" s="122">
        <v>1</v>
      </c>
      <c r="I487" s="122"/>
      <c r="J487" s="123"/>
      <c r="K487" s="91"/>
      <c r="L487" s="120"/>
      <c r="M487" s="124"/>
      <c r="N487" s="125" t="s">
        <v>0</v>
      </c>
      <c r="O487" s="93" t="s">
        <v>25</v>
      </c>
      <c r="P487" s="94">
        <f>I487+J487</f>
        <v>0</v>
      </c>
      <c r="Q487" s="94">
        <f>ROUND(I487*H487,3)</f>
        <v>0</v>
      </c>
      <c r="R487" s="94">
        <f>ROUND(J487*H487,3)</f>
        <v>0</v>
      </c>
      <c r="S487" s="95">
        <v>0</v>
      </c>
      <c r="T487" s="95">
        <f>S487*H487</f>
        <v>0</v>
      </c>
      <c r="U487" s="95">
        <v>9.9000000000000005E-2</v>
      </c>
      <c r="V487" s="95">
        <f>U487*H487</f>
        <v>9.9000000000000005E-2</v>
      </c>
      <c r="W487" s="95">
        <v>0</v>
      </c>
      <c r="X487" s="96">
        <f>W487*H487</f>
        <v>0</v>
      </c>
      <c r="AR487" s="97" t="s">
        <v>156</v>
      </c>
      <c r="AT487" s="97" t="s">
        <v>225</v>
      </c>
      <c r="AU487" s="97" t="s">
        <v>44</v>
      </c>
      <c r="AY487" s="10" t="s">
        <v>96</v>
      </c>
      <c r="BE487" s="98">
        <f>IF(O487="základná",K487,0)</f>
        <v>0</v>
      </c>
      <c r="BF487" s="98">
        <f>IF(O487="znížená",K487,0)</f>
        <v>0</v>
      </c>
      <c r="BG487" s="98">
        <f>IF(O487="zákl. prenesená",K487,0)</f>
        <v>0</v>
      </c>
      <c r="BH487" s="98">
        <f>IF(O487="zníž. prenesená",K487,0)</f>
        <v>0</v>
      </c>
      <c r="BI487" s="98">
        <f>IF(O487="nulová",K487,0)</f>
        <v>0</v>
      </c>
      <c r="BJ487" s="10" t="s">
        <v>44</v>
      </c>
      <c r="BK487" s="99">
        <f>ROUND(P487*H487,3)</f>
        <v>0</v>
      </c>
      <c r="BL487" s="10" t="s">
        <v>138</v>
      </c>
      <c r="BM487" s="97" t="s">
        <v>997</v>
      </c>
    </row>
    <row r="488" spans="2:65" s="7" customFormat="1" ht="11.4">
      <c r="B488" s="100"/>
      <c r="D488" s="101" t="s">
        <v>101</v>
      </c>
      <c r="E488" s="102" t="s">
        <v>0</v>
      </c>
      <c r="F488" s="103" t="s">
        <v>998</v>
      </c>
      <c r="H488" s="104">
        <v>1</v>
      </c>
      <c r="K488" s="91"/>
      <c r="M488" s="100"/>
      <c r="N488" s="105"/>
      <c r="X488" s="106"/>
      <c r="AT488" s="102" t="s">
        <v>101</v>
      </c>
      <c r="AU488" s="102" t="s">
        <v>44</v>
      </c>
      <c r="AV488" s="7" t="s">
        <v>44</v>
      </c>
      <c r="AW488" s="7" t="s">
        <v>2</v>
      </c>
      <c r="AX488" s="7" t="s">
        <v>43</v>
      </c>
      <c r="AY488" s="102" t="s">
        <v>96</v>
      </c>
    </row>
    <row r="489" spans="2:65" s="1" customFormat="1" ht="33" customHeight="1">
      <c r="B489" s="18"/>
      <c r="C489" s="118" t="s">
        <v>436</v>
      </c>
      <c r="D489" s="118" t="s">
        <v>225</v>
      </c>
      <c r="E489" s="119" t="s">
        <v>999</v>
      </c>
      <c r="F489" s="120" t="s">
        <v>1000</v>
      </c>
      <c r="G489" s="121" t="s">
        <v>135</v>
      </c>
      <c r="H489" s="122">
        <v>1</v>
      </c>
      <c r="I489" s="122"/>
      <c r="J489" s="123"/>
      <c r="K489" s="91"/>
      <c r="L489" s="120"/>
      <c r="M489" s="124"/>
      <c r="N489" s="125" t="s">
        <v>0</v>
      </c>
      <c r="O489" s="93" t="s">
        <v>25</v>
      </c>
      <c r="P489" s="94">
        <f>I489+J489</f>
        <v>0</v>
      </c>
      <c r="Q489" s="94">
        <f>ROUND(I489*H489,3)</f>
        <v>0</v>
      </c>
      <c r="R489" s="94">
        <f>ROUND(J489*H489,3)</f>
        <v>0</v>
      </c>
      <c r="S489" s="95">
        <v>0</v>
      </c>
      <c r="T489" s="95">
        <f>S489*H489</f>
        <v>0</v>
      </c>
      <c r="U489" s="95">
        <v>6.8000000000000005E-2</v>
      </c>
      <c r="V489" s="95">
        <f>U489*H489</f>
        <v>6.8000000000000005E-2</v>
      </c>
      <c r="W489" s="95">
        <v>0</v>
      </c>
      <c r="X489" s="96">
        <f>W489*H489</f>
        <v>0</v>
      </c>
      <c r="AR489" s="97" t="s">
        <v>156</v>
      </c>
      <c r="AT489" s="97" t="s">
        <v>225</v>
      </c>
      <c r="AU489" s="97" t="s">
        <v>44</v>
      </c>
      <c r="AY489" s="10" t="s">
        <v>96</v>
      </c>
      <c r="BE489" s="98">
        <f>IF(O489="základná",K489,0)</f>
        <v>0</v>
      </c>
      <c r="BF489" s="98">
        <f>IF(O489="znížená",K489,0)</f>
        <v>0</v>
      </c>
      <c r="BG489" s="98">
        <f>IF(O489="zákl. prenesená",K489,0)</f>
        <v>0</v>
      </c>
      <c r="BH489" s="98">
        <f>IF(O489="zníž. prenesená",K489,0)</f>
        <v>0</v>
      </c>
      <c r="BI489" s="98">
        <f>IF(O489="nulová",K489,0)</f>
        <v>0</v>
      </c>
      <c r="BJ489" s="10" t="s">
        <v>44</v>
      </c>
      <c r="BK489" s="99">
        <f>ROUND(P489*H489,3)</f>
        <v>0</v>
      </c>
      <c r="BL489" s="10" t="s">
        <v>138</v>
      </c>
      <c r="BM489" s="97" t="s">
        <v>1001</v>
      </c>
    </row>
    <row r="490" spans="2:65" s="7" customFormat="1" ht="11.4">
      <c r="B490" s="100"/>
      <c r="D490" s="101" t="s">
        <v>101</v>
      </c>
      <c r="E490" s="102" t="s">
        <v>0</v>
      </c>
      <c r="F490" s="103" t="s">
        <v>1002</v>
      </c>
      <c r="H490" s="104">
        <v>1</v>
      </c>
      <c r="K490" s="91"/>
      <c r="M490" s="100"/>
      <c r="N490" s="105"/>
      <c r="X490" s="106"/>
      <c r="AT490" s="102" t="s">
        <v>101</v>
      </c>
      <c r="AU490" s="102" t="s">
        <v>44</v>
      </c>
      <c r="AV490" s="7" t="s">
        <v>44</v>
      </c>
      <c r="AW490" s="7" t="s">
        <v>2</v>
      </c>
      <c r="AX490" s="7" t="s">
        <v>43</v>
      </c>
      <c r="AY490" s="102" t="s">
        <v>96</v>
      </c>
    </row>
    <row r="491" spans="2:65" s="1" customFormat="1" ht="33" customHeight="1">
      <c r="B491" s="18"/>
      <c r="C491" s="118" t="s">
        <v>437</v>
      </c>
      <c r="D491" s="118" t="s">
        <v>225</v>
      </c>
      <c r="E491" s="119" t="s">
        <v>1003</v>
      </c>
      <c r="F491" s="120" t="s">
        <v>1004</v>
      </c>
      <c r="G491" s="121" t="s">
        <v>135</v>
      </c>
      <c r="H491" s="122">
        <v>1</v>
      </c>
      <c r="I491" s="122"/>
      <c r="J491" s="123"/>
      <c r="K491" s="91"/>
      <c r="L491" s="120"/>
      <c r="M491" s="124"/>
      <c r="N491" s="125" t="s">
        <v>0</v>
      </c>
      <c r="O491" s="93" t="s">
        <v>25</v>
      </c>
      <c r="P491" s="94">
        <f>I491+J491</f>
        <v>0</v>
      </c>
      <c r="Q491" s="94">
        <f>ROUND(I491*H491,3)</f>
        <v>0</v>
      </c>
      <c r="R491" s="94">
        <f>ROUND(J491*H491,3)</f>
        <v>0</v>
      </c>
      <c r="S491" s="95">
        <v>0</v>
      </c>
      <c r="T491" s="95">
        <f>S491*H491</f>
        <v>0</v>
      </c>
      <c r="U491" s="95">
        <v>0.13200000000000001</v>
      </c>
      <c r="V491" s="95">
        <f>U491*H491</f>
        <v>0.13200000000000001</v>
      </c>
      <c r="W491" s="95">
        <v>0</v>
      </c>
      <c r="X491" s="96">
        <f>W491*H491</f>
        <v>0</v>
      </c>
      <c r="AR491" s="97" t="s">
        <v>156</v>
      </c>
      <c r="AT491" s="97" t="s">
        <v>225</v>
      </c>
      <c r="AU491" s="97" t="s">
        <v>44</v>
      </c>
      <c r="AY491" s="10" t="s">
        <v>96</v>
      </c>
      <c r="BE491" s="98">
        <f>IF(O491="základná",K491,0)</f>
        <v>0</v>
      </c>
      <c r="BF491" s="98">
        <f>IF(O491="znížená",K491,0)</f>
        <v>0</v>
      </c>
      <c r="BG491" s="98">
        <f>IF(O491="zákl. prenesená",K491,0)</f>
        <v>0</v>
      </c>
      <c r="BH491" s="98">
        <f>IF(O491="zníž. prenesená",K491,0)</f>
        <v>0</v>
      </c>
      <c r="BI491" s="98">
        <f>IF(O491="nulová",K491,0)</f>
        <v>0</v>
      </c>
      <c r="BJ491" s="10" t="s">
        <v>44</v>
      </c>
      <c r="BK491" s="99">
        <f>ROUND(P491*H491,3)</f>
        <v>0</v>
      </c>
      <c r="BL491" s="10" t="s">
        <v>138</v>
      </c>
      <c r="BM491" s="97" t="s">
        <v>1005</v>
      </c>
    </row>
    <row r="492" spans="2:65" s="7" customFormat="1" ht="11.4">
      <c r="B492" s="100"/>
      <c r="D492" s="101" t="s">
        <v>101</v>
      </c>
      <c r="E492" s="102" t="s">
        <v>0</v>
      </c>
      <c r="F492" s="103" t="s">
        <v>1006</v>
      </c>
      <c r="H492" s="104">
        <v>1</v>
      </c>
      <c r="K492" s="91"/>
      <c r="M492" s="100"/>
      <c r="N492" s="105"/>
      <c r="X492" s="106"/>
      <c r="AT492" s="102" t="s">
        <v>101</v>
      </c>
      <c r="AU492" s="102" t="s">
        <v>44</v>
      </c>
      <c r="AV492" s="7" t="s">
        <v>44</v>
      </c>
      <c r="AW492" s="7" t="s">
        <v>2</v>
      </c>
      <c r="AX492" s="7" t="s">
        <v>43</v>
      </c>
      <c r="AY492" s="102" t="s">
        <v>96</v>
      </c>
    </row>
    <row r="493" spans="2:65" s="1" customFormat="1" ht="33" customHeight="1">
      <c r="B493" s="18"/>
      <c r="C493" s="118" t="s">
        <v>440</v>
      </c>
      <c r="D493" s="118" t="s">
        <v>225</v>
      </c>
      <c r="E493" s="119" t="s">
        <v>1007</v>
      </c>
      <c r="F493" s="120" t="s">
        <v>1008</v>
      </c>
      <c r="G493" s="121" t="s">
        <v>135</v>
      </c>
      <c r="H493" s="122">
        <v>4</v>
      </c>
      <c r="I493" s="122"/>
      <c r="J493" s="123"/>
      <c r="K493" s="91"/>
      <c r="L493" s="120"/>
      <c r="M493" s="124"/>
      <c r="N493" s="125" t="s">
        <v>0</v>
      </c>
      <c r="O493" s="93" t="s">
        <v>25</v>
      </c>
      <c r="P493" s="94">
        <f>I493+J493</f>
        <v>0</v>
      </c>
      <c r="Q493" s="94">
        <f>ROUND(I493*H493,3)</f>
        <v>0</v>
      </c>
      <c r="R493" s="94">
        <f>ROUND(J493*H493,3)</f>
        <v>0</v>
      </c>
      <c r="S493" s="95">
        <v>0</v>
      </c>
      <c r="T493" s="95">
        <f>S493*H493</f>
        <v>0</v>
      </c>
      <c r="U493" s="95">
        <v>0.13200000000000001</v>
      </c>
      <c r="V493" s="95">
        <f>U493*H493</f>
        <v>0.52800000000000002</v>
      </c>
      <c r="W493" s="95">
        <v>0</v>
      </c>
      <c r="X493" s="96">
        <f>W493*H493</f>
        <v>0</v>
      </c>
      <c r="AR493" s="97" t="s">
        <v>156</v>
      </c>
      <c r="AT493" s="97" t="s">
        <v>225</v>
      </c>
      <c r="AU493" s="97" t="s">
        <v>44</v>
      </c>
      <c r="AY493" s="10" t="s">
        <v>96</v>
      </c>
      <c r="BE493" s="98">
        <f>IF(O493="základná",K493,0)</f>
        <v>0</v>
      </c>
      <c r="BF493" s="98">
        <f>IF(O493="znížená",K493,0)</f>
        <v>0</v>
      </c>
      <c r="BG493" s="98">
        <f>IF(O493="zákl. prenesená",K493,0)</f>
        <v>0</v>
      </c>
      <c r="BH493" s="98">
        <f>IF(O493="zníž. prenesená",K493,0)</f>
        <v>0</v>
      </c>
      <c r="BI493" s="98">
        <f>IF(O493="nulová",K493,0)</f>
        <v>0</v>
      </c>
      <c r="BJ493" s="10" t="s">
        <v>44</v>
      </c>
      <c r="BK493" s="99">
        <f>ROUND(P493*H493,3)</f>
        <v>0</v>
      </c>
      <c r="BL493" s="10" t="s">
        <v>138</v>
      </c>
      <c r="BM493" s="97" t="s">
        <v>1009</v>
      </c>
    </row>
    <row r="494" spans="2:65" s="7" customFormat="1" ht="11.4">
      <c r="B494" s="100"/>
      <c r="D494" s="101" t="s">
        <v>101</v>
      </c>
      <c r="E494" s="102" t="s">
        <v>0</v>
      </c>
      <c r="F494" s="103" t="s">
        <v>1010</v>
      </c>
      <c r="H494" s="104">
        <v>4</v>
      </c>
      <c r="K494" s="91"/>
      <c r="M494" s="100"/>
      <c r="N494" s="105"/>
      <c r="X494" s="106"/>
      <c r="AT494" s="102" t="s">
        <v>101</v>
      </c>
      <c r="AU494" s="102" t="s">
        <v>44</v>
      </c>
      <c r="AV494" s="7" t="s">
        <v>44</v>
      </c>
      <c r="AW494" s="7" t="s">
        <v>2</v>
      </c>
      <c r="AX494" s="7" t="s">
        <v>43</v>
      </c>
      <c r="AY494" s="102" t="s">
        <v>96</v>
      </c>
    </row>
    <row r="495" spans="2:65" s="1" customFormat="1" ht="33" customHeight="1">
      <c r="B495" s="18"/>
      <c r="C495" s="118" t="s">
        <v>443</v>
      </c>
      <c r="D495" s="118" t="s">
        <v>225</v>
      </c>
      <c r="E495" s="119" t="s">
        <v>1011</v>
      </c>
      <c r="F495" s="120" t="s">
        <v>1012</v>
      </c>
      <c r="G495" s="121" t="s">
        <v>135</v>
      </c>
      <c r="H495" s="122">
        <v>1</v>
      </c>
      <c r="I495" s="122"/>
      <c r="J495" s="123"/>
      <c r="K495" s="91"/>
      <c r="L495" s="120"/>
      <c r="M495" s="124"/>
      <c r="N495" s="125" t="s">
        <v>0</v>
      </c>
      <c r="O495" s="93" t="s">
        <v>25</v>
      </c>
      <c r="P495" s="94">
        <f>I495+J495</f>
        <v>0</v>
      </c>
      <c r="Q495" s="94">
        <f>ROUND(I495*H495,3)</f>
        <v>0</v>
      </c>
      <c r="R495" s="94">
        <f>ROUND(J495*H495,3)</f>
        <v>0</v>
      </c>
      <c r="S495" s="95">
        <v>0</v>
      </c>
      <c r="T495" s="95">
        <f>S495*H495</f>
        <v>0</v>
      </c>
      <c r="U495" s="95">
        <v>0.13200000000000001</v>
      </c>
      <c r="V495" s="95">
        <f>U495*H495</f>
        <v>0.13200000000000001</v>
      </c>
      <c r="W495" s="95">
        <v>0</v>
      </c>
      <c r="X495" s="96">
        <f>W495*H495</f>
        <v>0</v>
      </c>
      <c r="AR495" s="97" t="s">
        <v>156</v>
      </c>
      <c r="AT495" s="97" t="s">
        <v>225</v>
      </c>
      <c r="AU495" s="97" t="s">
        <v>44</v>
      </c>
      <c r="AY495" s="10" t="s">
        <v>96</v>
      </c>
      <c r="BE495" s="98">
        <f>IF(O495="základná",K495,0)</f>
        <v>0</v>
      </c>
      <c r="BF495" s="98">
        <f>IF(O495="znížená",K495,0)</f>
        <v>0</v>
      </c>
      <c r="BG495" s="98">
        <f>IF(O495="zákl. prenesená",K495,0)</f>
        <v>0</v>
      </c>
      <c r="BH495" s="98">
        <f>IF(O495="zníž. prenesená",K495,0)</f>
        <v>0</v>
      </c>
      <c r="BI495" s="98">
        <f>IF(O495="nulová",K495,0)</f>
        <v>0</v>
      </c>
      <c r="BJ495" s="10" t="s">
        <v>44</v>
      </c>
      <c r="BK495" s="99">
        <f>ROUND(P495*H495,3)</f>
        <v>0</v>
      </c>
      <c r="BL495" s="10" t="s">
        <v>138</v>
      </c>
      <c r="BM495" s="97" t="s">
        <v>1013</v>
      </c>
    </row>
    <row r="496" spans="2:65" s="7" customFormat="1" ht="11.4">
      <c r="B496" s="100"/>
      <c r="D496" s="101" t="s">
        <v>101</v>
      </c>
      <c r="E496" s="102" t="s">
        <v>0</v>
      </c>
      <c r="F496" s="103" t="s">
        <v>1014</v>
      </c>
      <c r="H496" s="104">
        <v>1</v>
      </c>
      <c r="K496" s="91"/>
      <c r="M496" s="100"/>
      <c r="N496" s="105"/>
      <c r="X496" s="106"/>
      <c r="AT496" s="102" t="s">
        <v>101</v>
      </c>
      <c r="AU496" s="102" t="s">
        <v>44</v>
      </c>
      <c r="AV496" s="7" t="s">
        <v>44</v>
      </c>
      <c r="AW496" s="7" t="s">
        <v>2</v>
      </c>
      <c r="AX496" s="7" t="s">
        <v>43</v>
      </c>
      <c r="AY496" s="102" t="s">
        <v>96</v>
      </c>
    </row>
    <row r="497" spans="2:65" s="1" customFormat="1" ht="37.799999999999997" customHeight="1">
      <c r="B497" s="18"/>
      <c r="C497" s="118" t="s">
        <v>444</v>
      </c>
      <c r="D497" s="118" t="s">
        <v>225</v>
      </c>
      <c r="E497" s="119" t="s">
        <v>410</v>
      </c>
      <c r="F497" s="120" t="s">
        <v>411</v>
      </c>
      <c r="G497" s="121" t="s">
        <v>249</v>
      </c>
      <c r="H497" s="122">
        <v>101.94</v>
      </c>
      <c r="I497" s="122"/>
      <c r="J497" s="123"/>
      <c r="K497" s="91"/>
      <c r="L497" s="120"/>
      <c r="M497" s="124"/>
      <c r="N497" s="125" t="s">
        <v>0</v>
      </c>
      <c r="O497" s="93" t="s">
        <v>25</v>
      </c>
      <c r="P497" s="94">
        <f>I497+J497</f>
        <v>0</v>
      </c>
      <c r="Q497" s="94">
        <f>ROUND(I497*H497,3)</f>
        <v>0</v>
      </c>
      <c r="R497" s="94">
        <f>ROUND(J497*H497,3)</f>
        <v>0</v>
      </c>
      <c r="S497" s="95">
        <v>0</v>
      </c>
      <c r="T497" s="95">
        <f>S497*H497</f>
        <v>0</v>
      </c>
      <c r="U497" s="95">
        <v>1E-4</v>
      </c>
      <c r="V497" s="95">
        <f>U497*H497</f>
        <v>1.0194E-2</v>
      </c>
      <c r="W497" s="95">
        <v>0</v>
      </c>
      <c r="X497" s="96">
        <f>W497*H497</f>
        <v>0</v>
      </c>
      <c r="AR497" s="97" t="s">
        <v>156</v>
      </c>
      <c r="AT497" s="97" t="s">
        <v>225</v>
      </c>
      <c r="AU497" s="97" t="s">
        <v>44</v>
      </c>
      <c r="AY497" s="10" t="s">
        <v>96</v>
      </c>
      <c r="BE497" s="98">
        <f>IF(O497="základná",K497,0)</f>
        <v>0</v>
      </c>
      <c r="BF497" s="98">
        <f>IF(O497="znížená",K497,0)</f>
        <v>0</v>
      </c>
      <c r="BG497" s="98">
        <f>IF(O497="zákl. prenesená",K497,0)</f>
        <v>0</v>
      </c>
      <c r="BH497" s="98">
        <f>IF(O497="zníž. prenesená",K497,0)</f>
        <v>0</v>
      </c>
      <c r="BI497" s="98">
        <f>IF(O497="nulová",K497,0)</f>
        <v>0</v>
      </c>
      <c r="BJ497" s="10" t="s">
        <v>44</v>
      </c>
      <c r="BK497" s="99">
        <f>ROUND(P497*H497,3)</f>
        <v>0</v>
      </c>
      <c r="BL497" s="10" t="s">
        <v>138</v>
      </c>
      <c r="BM497" s="97" t="s">
        <v>1015</v>
      </c>
    </row>
    <row r="498" spans="2:65" s="1" customFormat="1" ht="37.799999999999997" customHeight="1">
      <c r="B498" s="18"/>
      <c r="C498" s="118" t="s">
        <v>447</v>
      </c>
      <c r="D498" s="118" t="s">
        <v>225</v>
      </c>
      <c r="E498" s="119" t="s">
        <v>413</v>
      </c>
      <c r="F498" s="120" t="s">
        <v>414</v>
      </c>
      <c r="G498" s="121" t="s">
        <v>249</v>
      </c>
      <c r="H498" s="122">
        <v>101.94</v>
      </c>
      <c r="I498" s="122"/>
      <c r="J498" s="123"/>
      <c r="K498" s="91"/>
      <c r="L498" s="120"/>
      <c r="M498" s="124"/>
      <c r="N498" s="125" t="s">
        <v>0</v>
      </c>
      <c r="O498" s="93" t="s">
        <v>25</v>
      </c>
      <c r="P498" s="94">
        <f>I498+J498</f>
        <v>0</v>
      </c>
      <c r="Q498" s="94">
        <f>ROUND(I498*H498,3)</f>
        <v>0</v>
      </c>
      <c r="R498" s="94">
        <f>ROUND(J498*H498,3)</f>
        <v>0</v>
      </c>
      <c r="S498" s="95">
        <v>0</v>
      </c>
      <c r="T498" s="95">
        <f>S498*H498</f>
        <v>0</v>
      </c>
      <c r="U498" s="95">
        <v>1E-4</v>
      </c>
      <c r="V498" s="95">
        <f>U498*H498</f>
        <v>1.0194E-2</v>
      </c>
      <c r="W498" s="95">
        <v>0</v>
      </c>
      <c r="X498" s="96">
        <f>W498*H498</f>
        <v>0</v>
      </c>
      <c r="AR498" s="97" t="s">
        <v>156</v>
      </c>
      <c r="AT498" s="97" t="s">
        <v>225</v>
      </c>
      <c r="AU498" s="97" t="s">
        <v>44</v>
      </c>
      <c r="AY498" s="10" t="s">
        <v>96</v>
      </c>
      <c r="BE498" s="98">
        <f>IF(O498="základná",K498,0)</f>
        <v>0</v>
      </c>
      <c r="BF498" s="98">
        <f>IF(O498="znížená",K498,0)</f>
        <v>0</v>
      </c>
      <c r="BG498" s="98">
        <f>IF(O498="zákl. prenesená",K498,0)</f>
        <v>0</v>
      </c>
      <c r="BH498" s="98">
        <f>IF(O498="zníž. prenesená",K498,0)</f>
        <v>0</v>
      </c>
      <c r="BI498" s="98">
        <f>IF(O498="nulová",K498,0)</f>
        <v>0</v>
      </c>
      <c r="BJ498" s="10" t="s">
        <v>44</v>
      </c>
      <c r="BK498" s="99">
        <f>ROUND(P498*H498,3)</f>
        <v>0</v>
      </c>
      <c r="BL498" s="10" t="s">
        <v>138</v>
      </c>
      <c r="BM498" s="97" t="s">
        <v>1016</v>
      </c>
    </row>
    <row r="499" spans="2:65" s="1" customFormat="1" ht="24.15" customHeight="1">
      <c r="B499" s="18"/>
      <c r="C499" s="87" t="s">
        <v>448</v>
      </c>
      <c r="D499" s="87" t="s">
        <v>98</v>
      </c>
      <c r="E499" s="88" t="s">
        <v>1017</v>
      </c>
      <c r="F499" s="89" t="s">
        <v>1018</v>
      </c>
      <c r="G499" s="90" t="s">
        <v>249</v>
      </c>
      <c r="H499" s="91">
        <v>18.5</v>
      </c>
      <c r="I499" s="91"/>
      <c r="J499" s="91"/>
      <c r="K499" s="91"/>
      <c r="L499" s="89"/>
      <c r="M499" s="18"/>
      <c r="N499" s="92" t="s">
        <v>0</v>
      </c>
      <c r="O499" s="93" t="s">
        <v>25</v>
      </c>
      <c r="P499" s="94">
        <f>I499+J499</f>
        <v>0</v>
      </c>
      <c r="Q499" s="94">
        <f>ROUND(I499*H499,3)</f>
        <v>0</v>
      </c>
      <c r="R499" s="94">
        <f>ROUND(J499*H499,3)</f>
        <v>0</v>
      </c>
      <c r="S499" s="95">
        <v>0.28082000000000001</v>
      </c>
      <c r="T499" s="95">
        <f>S499*H499</f>
        <v>5.1951700000000001</v>
      </c>
      <c r="U499" s="95">
        <v>4.2499999999999998E-4</v>
      </c>
      <c r="V499" s="95">
        <f>U499*H499</f>
        <v>7.8624999999999997E-3</v>
      </c>
      <c r="W499" s="95">
        <v>0</v>
      </c>
      <c r="X499" s="96">
        <f>W499*H499</f>
        <v>0</v>
      </c>
      <c r="AR499" s="97" t="s">
        <v>138</v>
      </c>
      <c r="AT499" s="97" t="s">
        <v>98</v>
      </c>
      <c r="AU499" s="97" t="s">
        <v>44</v>
      </c>
      <c r="AY499" s="10" t="s">
        <v>96</v>
      </c>
      <c r="BE499" s="98">
        <f>IF(O499="základná",K499,0)</f>
        <v>0</v>
      </c>
      <c r="BF499" s="98">
        <f>IF(O499="znížená",K499,0)</f>
        <v>0</v>
      </c>
      <c r="BG499" s="98">
        <f>IF(O499="zákl. prenesená",K499,0)</f>
        <v>0</v>
      </c>
      <c r="BH499" s="98">
        <f>IF(O499="zníž. prenesená",K499,0)</f>
        <v>0</v>
      </c>
      <c r="BI499" s="98">
        <f>IF(O499="nulová",K499,0)</f>
        <v>0</v>
      </c>
      <c r="BJ499" s="10" t="s">
        <v>44</v>
      </c>
      <c r="BK499" s="99">
        <f>ROUND(P499*H499,3)</f>
        <v>0</v>
      </c>
      <c r="BL499" s="10" t="s">
        <v>138</v>
      </c>
      <c r="BM499" s="97" t="s">
        <v>1019</v>
      </c>
    </row>
    <row r="500" spans="2:65" s="7" customFormat="1" ht="11.4">
      <c r="B500" s="100"/>
      <c r="D500" s="101" t="s">
        <v>101</v>
      </c>
      <c r="E500" s="102" t="s">
        <v>0</v>
      </c>
      <c r="F500" s="103" t="s">
        <v>1020</v>
      </c>
      <c r="H500" s="104">
        <v>18.5</v>
      </c>
      <c r="K500" s="91"/>
      <c r="M500" s="100"/>
      <c r="N500" s="105"/>
      <c r="X500" s="106"/>
      <c r="AT500" s="102" t="s">
        <v>101</v>
      </c>
      <c r="AU500" s="102" t="s">
        <v>44</v>
      </c>
      <c r="AV500" s="7" t="s">
        <v>44</v>
      </c>
      <c r="AW500" s="7" t="s">
        <v>2</v>
      </c>
      <c r="AX500" s="7" t="s">
        <v>43</v>
      </c>
      <c r="AY500" s="102" t="s">
        <v>96</v>
      </c>
    </row>
    <row r="501" spans="2:65" s="1" customFormat="1" ht="24.15" customHeight="1">
      <c r="B501" s="18"/>
      <c r="C501" s="118" t="s">
        <v>451</v>
      </c>
      <c r="D501" s="118" t="s">
        <v>225</v>
      </c>
      <c r="E501" s="119" t="s">
        <v>1021</v>
      </c>
      <c r="F501" s="120" t="s">
        <v>1022</v>
      </c>
      <c r="G501" s="121" t="s">
        <v>135</v>
      </c>
      <c r="H501" s="122">
        <v>2</v>
      </c>
      <c r="I501" s="122"/>
      <c r="J501" s="123"/>
      <c r="K501" s="91"/>
      <c r="L501" s="120"/>
      <c r="M501" s="124"/>
      <c r="N501" s="125" t="s">
        <v>0</v>
      </c>
      <c r="O501" s="93" t="s">
        <v>25</v>
      </c>
      <c r="P501" s="94">
        <f>I501+J501</f>
        <v>0</v>
      </c>
      <c r="Q501" s="94">
        <f>ROUND(I501*H501,3)</f>
        <v>0</v>
      </c>
      <c r="R501" s="94">
        <f>ROUND(J501*H501,3)</f>
        <v>0</v>
      </c>
      <c r="S501" s="95">
        <v>0</v>
      </c>
      <c r="T501" s="95">
        <f>S501*H501</f>
        <v>0</v>
      </c>
      <c r="U501" s="95">
        <v>7.9089999999999994E-2</v>
      </c>
      <c r="V501" s="95">
        <f>U501*H501</f>
        <v>0.15817999999999999</v>
      </c>
      <c r="W501" s="95">
        <v>0</v>
      </c>
      <c r="X501" s="96">
        <f>W501*H501</f>
        <v>0</v>
      </c>
      <c r="AR501" s="97" t="s">
        <v>156</v>
      </c>
      <c r="AT501" s="97" t="s">
        <v>225</v>
      </c>
      <c r="AU501" s="97" t="s">
        <v>44</v>
      </c>
      <c r="AY501" s="10" t="s">
        <v>96</v>
      </c>
      <c r="BE501" s="98">
        <f>IF(O501="základná",K501,0)</f>
        <v>0</v>
      </c>
      <c r="BF501" s="98">
        <f>IF(O501="znížená",K501,0)</f>
        <v>0</v>
      </c>
      <c r="BG501" s="98">
        <f>IF(O501="zákl. prenesená",K501,0)</f>
        <v>0</v>
      </c>
      <c r="BH501" s="98">
        <f>IF(O501="zníž. prenesená",K501,0)</f>
        <v>0</v>
      </c>
      <c r="BI501" s="98">
        <f>IF(O501="nulová",K501,0)</f>
        <v>0</v>
      </c>
      <c r="BJ501" s="10" t="s">
        <v>44</v>
      </c>
      <c r="BK501" s="99">
        <f>ROUND(P501*H501,3)</f>
        <v>0</v>
      </c>
      <c r="BL501" s="10" t="s">
        <v>138</v>
      </c>
      <c r="BM501" s="97" t="s">
        <v>1023</v>
      </c>
    </row>
    <row r="502" spans="2:65" s="7" customFormat="1" ht="11.4">
      <c r="B502" s="100"/>
      <c r="D502" s="101" t="s">
        <v>101</v>
      </c>
      <c r="E502" s="102" t="s">
        <v>0</v>
      </c>
      <c r="F502" s="103" t="s">
        <v>1024</v>
      </c>
      <c r="H502" s="104">
        <v>2</v>
      </c>
      <c r="K502" s="91"/>
      <c r="M502" s="100"/>
      <c r="N502" s="105"/>
      <c r="X502" s="106"/>
      <c r="AT502" s="102" t="s">
        <v>101</v>
      </c>
      <c r="AU502" s="102" t="s">
        <v>44</v>
      </c>
      <c r="AV502" s="7" t="s">
        <v>44</v>
      </c>
      <c r="AW502" s="7" t="s">
        <v>2</v>
      </c>
      <c r="AX502" s="7" t="s">
        <v>43</v>
      </c>
      <c r="AY502" s="102" t="s">
        <v>96</v>
      </c>
    </row>
    <row r="503" spans="2:65" s="1" customFormat="1" ht="37.799999999999997" customHeight="1">
      <c r="B503" s="18"/>
      <c r="C503" s="118" t="s">
        <v>452</v>
      </c>
      <c r="D503" s="118" t="s">
        <v>225</v>
      </c>
      <c r="E503" s="119" t="s">
        <v>1025</v>
      </c>
      <c r="F503" s="120" t="s">
        <v>1026</v>
      </c>
      <c r="G503" s="121" t="s">
        <v>135</v>
      </c>
      <c r="H503" s="122">
        <v>1</v>
      </c>
      <c r="I503" s="122"/>
      <c r="J503" s="123"/>
      <c r="K503" s="91"/>
      <c r="L503" s="120"/>
      <c r="M503" s="124"/>
      <c r="N503" s="125" t="s">
        <v>0</v>
      </c>
      <c r="O503" s="93" t="s">
        <v>25</v>
      </c>
      <c r="P503" s="94">
        <f>I503+J503</f>
        <v>0</v>
      </c>
      <c r="Q503" s="94">
        <f>ROUND(I503*H503,3)</f>
        <v>0</v>
      </c>
      <c r="R503" s="94">
        <f>ROUND(J503*H503,3)</f>
        <v>0</v>
      </c>
      <c r="S503" s="95">
        <v>0</v>
      </c>
      <c r="T503" s="95">
        <f>S503*H503</f>
        <v>0</v>
      </c>
      <c r="U503" s="95">
        <v>0.17780000000000001</v>
      </c>
      <c r="V503" s="95">
        <f>U503*H503</f>
        <v>0.17780000000000001</v>
      </c>
      <c r="W503" s="95">
        <v>0</v>
      </c>
      <c r="X503" s="96">
        <f>W503*H503</f>
        <v>0</v>
      </c>
      <c r="AR503" s="97" t="s">
        <v>156</v>
      </c>
      <c r="AT503" s="97" t="s">
        <v>225</v>
      </c>
      <c r="AU503" s="97" t="s">
        <v>44</v>
      </c>
      <c r="AY503" s="10" t="s">
        <v>96</v>
      </c>
      <c r="BE503" s="98">
        <f>IF(O503="základná",K503,0)</f>
        <v>0</v>
      </c>
      <c r="BF503" s="98">
        <f>IF(O503="znížená",K503,0)</f>
        <v>0</v>
      </c>
      <c r="BG503" s="98">
        <f>IF(O503="zákl. prenesená",K503,0)</f>
        <v>0</v>
      </c>
      <c r="BH503" s="98">
        <f>IF(O503="zníž. prenesená",K503,0)</f>
        <v>0</v>
      </c>
      <c r="BI503" s="98">
        <f>IF(O503="nulová",K503,0)</f>
        <v>0</v>
      </c>
      <c r="BJ503" s="10" t="s">
        <v>44</v>
      </c>
      <c r="BK503" s="99">
        <f>ROUND(P503*H503,3)</f>
        <v>0</v>
      </c>
      <c r="BL503" s="10" t="s">
        <v>138</v>
      </c>
      <c r="BM503" s="97" t="s">
        <v>1027</v>
      </c>
    </row>
    <row r="504" spans="2:65" s="7" customFormat="1" ht="11.4">
      <c r="B504" s="100"/>
      <c r="D504" s="101" t="s">
        <v>101</v>
      </c>
      <c r="E504" s="102" t="s">
        <v>0</v>
      </c>
      <c r="F504" s="103" t="s">
        <v>1028</v>
      </c>
      <c r="H504" s="104">
        <v>1</v>
      </c>
      <c r="K504" s="91"/>
      <c r="M504" s="100"/>
      <c r="N504" s="105"/>
      <c r="X504" s="106"/>
      <c r="AT504" s="102" t="s">
        <v>101</v>
      </c>
      <c r="AU504" s="102" t="s">
        <v>44</v>
      </c>
      <c r="AV504" s="7" t="s">
        <v>44</v>
      </c>
      <c r="AW504" s="7" t="s">
        <v>2</v>
      </c>
      <c r="AX504" s="7" t="s">
        <v>43</v>
      </c>
      <c r="AY504" s="102" t="s">
        <v>96</v>
      </c>
    </row>
    <row r="505" spans="2:65" s="1" customFormat="1" ht="37.799999999999997" customHeight="1">
      <c r="B505" s="18"/>
      <c r="C505" s="118" t="s">
        <v>453</v>
      </c>
      <c r="D505" s="118" t="s">
        <v>225</v>
      </c>
      <c r="E505" s="119" t="s">
        <v>410</v>
      </c>
      <c r="F505" s="120" t="s">
        <v>411</v>
      </c>
      <c r="G505" s="121" t="s">
        <v>249</v>
      </c>
      <c r="H505" s="122">
        <v>19</v>
      </c>
      <c r="I505" s="122"/>
      <c r="J505" s="123"/>
      <c r="K505" s="91"/>
      <c r="L505" s="120"/>
      <c r="M505" s="124"/>
      <c r="N505" s="125" t="s">
        <v>0</v>
      </c>
      <c r="O505" s="93" t="s">
        <v>25</v>
      </c>
      <c r="P505" s="94">
        <f>I505+J505</f>
        <v>0</v>
      </c>
      <c r="Q505" s="94">
        <f>ROUND(I505*H505,3)</f>
        <v>0</v>
      </c>
      <c r="R505" s="94">
        <f>ROUND(J505*H505,3)</f>
        <v>0</v>
      </c>
      <c r="S505" s="95">
        <v>0</v>
      </c>
      <c r="T505" s="95">
        <f>S505*H505</f>
        <v>0</v>
      </c>
      <c r="U505" s="95">
        <v>1E-4</v>
      </c>
      <c r="V505" s="95">
        <f>U505*H505</f>
        <v>1.9E-3</v>
      </c>
      <c r="W505" s="95">
        <v>0</v>
      </c>
      <c r="X505" s="96">
        <f>W505*H505</f>
        <v>0</v>
      </c>
      <c r="AR505" s="97" t="s">
        <v>156</v>
      </c>
      <c r="AT505" s="97" t="s">
        <v>225</v>
      </c>
      <c r="AU505" s="97" t="s">
        <v>44</v>
      </c>
      <c r="AY505" s="10" t="s">
        <v>96</v>
      </c>
      <c r="BE505" s="98">
        <f>IF(O505="základná",K505,0)</f>
        <v>0</v>
      </c>
      <c r="BF505" s="98">
        <f>IF(O505="znížená",K505,0)</f>
        <v>0</v>
      </c>
      <c r="BG505" s="98">
        <f>IF(O505="zákl. prenesená",K505,0)</f>
        <v>0</v>
      </c>
      <c r="BH505" s="98">
        <f>IF(O505="zníž. prenesená",K505,0)</f>
        <v>0</v>
      </c>
      <c r="BI505" s="98">
        <f>IF(O505="nulová",K505,0)</f>
        <v>0</v>
      </c>
      <c r="BJ505" s="10" t="s">
        <v>44</v>
      </c>
      <c r="BK505" s="99">
        <f>ROUND(P505*H505,3)</f>
        <v>0</v>
      </c>
      <c r="BL505" s="10" t="s">
        <v>138</v>
      </c>
      <c r="BM505" s="97" t="s">
        <v>1029</v>
      </c>
    </row>
    <row r="506" spans="2:65" s="7" customFormat="1" ht="11.4">
      <c r="B506" s="100"/>
      <c r="D506" s="101" t="s">
        <v>101</v>
      </c>
      <c r="E506" s="102" t="s">
        <v>0</v>
      </c>
      <c r="F506" s="103" t="s">
        <v>1030</v>
      </c>
      <c r="H506" s="104">
        <v>19</v>
      </c>
      <c r="K506" s="91"/>
      <c r="M506" s="100"/>
      <c r="N506" s="105"/>
      <c r="X506" s="106"/>
      <c r="AT506" s="102" t="s">
        <v>101</v>
      </c>
      <c r="AU506" s="102" t="s">
        <v>44</v>
      </c>
      <c r="AV506" s="7" t="s">
        <v>44</v>
      </c>
      <c r="AW506" s="7" t="s">
        <v>2</v>
      </c>
      <c r="AX506" s="7" t="s">
        <v>43</v>
      </c>
      <c r="AY506" s="102" t="s">
        <v>96</v>
      </c>
    </row>
    <row r="507" spans="2:65" s="1" customFormat="1" ht="37.799999999999997" customHeight="1">
      <c r="B507" s="18"/>
      <c r="C507" s="118" t="s">
        <v>454</v>
      </c>
      <c r="D507" s="118" t="s">
        <v>225</v>
      </c>
      <c r="E507" s="119" t="s">
        <v>413</v>
      </c>
      <c r="F507" s="120" t="s">
        <v>414</v>
      </c>
      <c r="G507" s="121" t="s">
        <v>249</v>
      </c>
      <c r="H507" s="122">
        <v>19</v>
      </c>
      <c r="I507" s="122"/>
      <c r="J507" s="123"/>
      <c r="K507" s="91"/>
      <c r="L507" s="120"/>
      <c r="M507" s="124"/>
      <c r="N507" s="125" t="s">
        <v>0</v>
      </c>
      <c r="O507" s="93" t="s">
        <v>25</v>
      </c>
      <c r="P507" s="94">
        <f>I507+J507</f>
        <v>0</v>
      </c>
      <c r="Q507" s="94">
        <f>ROUND(I507*H507,3)</f>
        <v>0</v>
      </c>
      <c r="R507" s="94">
        <f>ROUND(J507*H507,3)</f>
        <v>0</v>
      </c>
      <c r="S507" s="95">
        <v>0</v>
      </c>
      <c r="T507" s="95">
        <f>S507*H507</f>
        <v>0</v>
      </c>
      <c r="U507" s="95">
        <v>1E-4</v>
      </c>
      <c r="V507" s="95">
        <f>U507*H507</f>
        <v>1.9E-3</v>
      </c>
      <c r="W507" s="95">
        <v>0</v>
      </c>
      <c r="X507" s="96">
        <f>W507*H507</f>
        <v>0</v>
      </c>
      <c r="AR507" s="97" t="s">
        <v>156</v>
      </c>
      <c r="AT507" s="97" t="s">
        <v>225</v>
      </c>
      <c r="AU507" s="97" t="s">
        <v>44</v>
      </c>
      <c r="AY507" s="10" t="s">
        <v>96</v>
      </c>
      <c r="BE507" s="98">
        <f>IF(O507="základná",K507,0)</f>
        <v>0</v>
      </c>
      <c r="BF507" s="98">
        <f>IF(O507="znížená",K507,0)</f>
        <v>0</v>
      </c>
      <c r="BG507" s="98">
        <f>IF(O507="zákl. prenesená",K507,0)</f>
        <v>0</v>
      </c>
      <c r="BH507" s="98">
        <f>IF(O507="zníž. prenesená",K507,0)</f>
        <v>0</v>
      </c>
      <c r="BI507" s="98">
        <f>IF(O507="nulová",K507,0)</f>
        <v>0</v>
      </c>
      <c r="BJ507" s="10" t="s">
        <v>44</v>
      </c>
      <c r="BK507" s="99">
        <f>ROUND(P507*H507,3)</f>
        <v>0</v>
      </c>
      <c r="BL507" s="10" t="s">
        <v>138</v>
      </c>
      <c r="BM507" s="97" t="s">
        <v>1031</v>
      </c>
    </row>
    <row r="508" spans="2:65" s="1" customFormat="1" ht="37.799999999999997" customHeight="1">
      <c r="B508" s="18"/>
      <c r="C508" s="87" t="s">
        <v>459</v>
      </c>
      <c r="D508" s="87" t="s">
        <v>98</v>
      </c>
      <c r="E508" s="88" t="s">
        <v>1032</v>
      </c>
      <c r="F508" s="89" t="s">
        <v>1033</v>
      </c>
      <c r="G508" s="90" t="s">
        <v>135</v>
      </c>
      <c r="H508" s="91">
        <v>13</v>
      </c>
      <c r="I508" s="91"/>
      <c r="J508" s="91"/>
      <c r="K508" s="91"/>
      <c r="L508" s="89"/>
      <c r="M508" s="18"/>
      <c r="N508" s="92" t="s">
        <v>0</v>
      </c>
      <c r="O508" s="93" t="s">
        <v>25</v>
      </c>
      <c r="P508" s="94">
        <f>I508+J508</f>
        <v>0</v>
      </c>
      <c r="Q508" s="94">
        <f>ROUND(I508*H508,3)</f>
        <v>0</v>
      </c>
      <c r="R508" s="94">
        <f>ROUND(J508*H508,3)</f>
        <v>0</v>
      </c>
      <c r="S508" s="95">
        <v>1.2250000000000001</v>
      </c>
      <c r="T508" s="95">
        <f>S508*H508</f>
        <v>15.925000000000001</v>
      </c>
      <c r="U508" s="95">
        <v>0</v>
      </c>
      <c r="V508" s="95">
        <f>U508*H508</f>
        <v>0</v>
      </c>
      <c r="W508" s="95">
        <v>0</v>
      </c>
      <c r="X508" s="96">
        <f>W508*H508</f>
        <v>0</v>
      </c>
      <c r="AR508" s="97" t="s">
        <v>138</v>
      </c>
      <c r="AT508" s="97" t="s">
        <v>98</v>
      </c>
      <c r="AU508" s="97" t="s">
        <v>44</v>
      </c>
      <c r="AY508" s="10" t="s">
        <v>96</v>
      </c>
      <c r="BE508" s="98">
        <f>IF(O508="základná",K508,0)</f>
        <v>0</v>
      </c>
      <c r="BF508" s="98">
        <f>IF(O508="znížená",K508,0)</f>
        <v>0</v>
      </c>
      <c r="BG508" s="98">
        <f>IF(O508="zákl. prenesená",K508,0)</f>
        <v>0</v>
      </c>
      <c r="BH508" s="98">
        <f>IF(O508="zníž. prenesená",K508,0)</f>
        <v>0</v>
      </c>
      <c r="BI508" s="98">
        <f>IF(O508="nulová",K508,0)</f>
        <v>0</v>
      </c>
      <c r="BJ508" s="10" t="s">
        <v>44</v>
      </c>
      <c r="BK508" s="99">
        <f>ROUND(P508*H508,3)</f>
        <v>0</v>
      </c>
      <c r="BL508" s="10" t="s">
        <v>138</v>
      </c>
      <c r="BM508" s="97" t="s">
        <v>1034</v>
      </c>
    </row>
    <row r="509" spans="2:65" s="1" customFormat="1" ht="33" customHeight="1">
      <c r="B509" s="18"/>
      <c r="C509" s="118" t="s">
        <v>463</v>
      </c>
      <c r="D509" s="118" t="s">
        <v>225</v>
      </c>
      <c r="E509" s="119" t="s">
        <v>421</v>
      </c>
      <c r="F509" s="120" t="s">
        <v>422</v>
      </c>
      <c r="G509" s="121" t="s">
        <v>135</v>
      </c>
      <c r="H509" s="122">
        <v>13</v>
      </c>
      <c r="I509" s="122"/>
      <c r="J509" s="123"/>
      <c r="K509" s="91"/>
      <c r="L509" s="120"/>
      <c r="M509" s="124"/>
      <c r="N509" s="125" t="s">
        <v>0</v>
      </c>
      <c r="O509" s="93" t="s">
        <v>25</v>
      </c>
      <c r="P509" s="94">
        <f t="shared" ref="P509:P516" si="0">I509+J509</f>
        <v>0</v>
      </c>
      <c r="Q509" s="94">
        <f t="shared" ref="Q509:Q516" si="1">ROUND(I509*H509,3)</f>
        <v>0</v>
      </c>
      <c r="R509" s="94">
        <f t="shared" ref="R509:R516" si="2">ROUND(J509*H509,3)</f>
        <v>0</v>
      </c>
      <c r="S509" s="95">
        <v>0</v>
      </c>
      <c r="T509" s="95">
        <f t="shared" ref="T509:T516" si="3">S509*H509</f>
        <v>0</v>
      </c>
      <c r="U509" s="95">
        <v>1E-3</v>
      </c>
      <c r="V509" s="95">
        <f t="shared" ref="V509:V516" si="4">U509*H509</f>
        <v>1.3000000000000001E-2</v>
      </c>
      <c r="W509" s="95">
        <v>0</v>
      </c>
      <c r="X509" s="96">
        <f t="shared" ref="X509:X516" si="5">W509*H509</f>
        <v>0</v>
      </c>
      <c r="AR509" s="97" t="s">
        <v>156</v>
      </c>
      <c r="AT509" s="97" t="s">
        <v>225</v>
      </c>
      <c r="AU509" s="97" t="s">
        <v>44</v>
      </c>
      <c r="AY509" s="10" t="s">
        <v>96</v>
      </c>
      <c r="BE509" s="98">
        <f t="shared" ref="BE509:BE516" si="6">IF(O509="základná",K509,0)</f>
        <v>0</v>
      </c>
      <c r="BF509" s="98">
        <f t="shared" ref="BF509:BF516" si="7">IF(O509="znížená",K509,0)</f>
        <v>0</v>
      </c>
      <c r="BG509" s="98">
        <f t="shared" ref="BG509:BG516" si="8">IF(O509="zákl. prenesená",K509,0)</f>
        <v>0</v>
      </c>
      <c r="BH509" s="98">
        <f t="shared" ref="BH509:BH516" si="9">IF(O509="zníž. prenesená",K509,0)</f>
        <v>0</v>
      </c>
      <c r="BI509" s="98">
        <f t="shared" ref="BI509:BI516" si="10">IF(O509="nulová",K509,0)</f>
        <v>0</v>
      </c>
      <c r="BJ509" s="10" t="s">
        <v>44</v>
      </c>
      <c r="BK509" s="99">
        <f t="shared" ref="BK509:BK516" si="11">ROUND(P509*H509,3)</f>
        <v>0</v>
      </c>
      <c r="BL509" s="10" t="s">
        <v>138</v>
      </c>
      <c r="BM509" s="97" t="s">
        <v>1035</v>
      </c>
    </row>
    <row r="510" spans="2:65" s="1" customFormat="1" ht="37.799999999999997" customHeight="1">
      <c r="B510" s="18"/>
      <c r="C510" s="118" t="s">
        <v>466</v>
      </c>
      <c r="D510" s="118" t="s">
        <v>225</v>
      </c>
      <c r="E510" s="119" t="s">
        <v>1036</v>
      </c>
      <c r="F510" s="120" t="s">
        <v>1037</v>
      </c>
      <c r="G510" s="121" t="s">
        <v>135</v>
      </c>
      <c r="H510" s="122">
        <v>13</v>
      </c>
      <c r="I510" s="122"/>
      <c r="J510" s="123"/>
      <c r="K510" s="91"/>
      <c r="L510" s="120"/>
      <c r="M510" s="124"/>
      <c r="N510" s="125" t="s">
        <v>0</v>
      </c>
      <c r="O510" s="93" t="s">
        <v>25</v>
      </c>
      <c r="P510" s="94">
        <f t="shared" si="0"/>
        <v>0</v>
      </c>
      <c r="Q510" s="94">
        <f t="shared" si="1"/>
        <v>0</v>
      </c>
      <c r="R510" s="94">
        <f t="shared" si="2"/>
        <v>0</v>
      </c>
      <c r="S510" s="95">
        <v>0</v>
      </c>
      <c r="T510" s="95">
        <f t="shared" si="3"/>
        <v>0</v>
      </c>
      <c r="U510" s="95">
        <v>2.5000000000000001E-2</v>
      </c>
      <c r="V510" s="95">
        <f t="shared" si="4"/>
        <v>0.32500000000000001</v>
      </c>
      <c r="W510" s="95">
        <v>0</v>
      </c>
      <c r="X510" s="96">
        <f t="shared" si="5"/>
        <v>0</v>
      </c>
      <c r="AR510" s="97" t="s">
        <v>156</v>
      </c>
      <c r="AT510" s="97" t="s">
        <v>225</v>
      </c>
      <c r="AU510" s="97" t="s">
        <v>44</v>
      </c>
      <c r="AY510" s="10" t="s">
        <v>96</v>
      </c>
      <c r="BE510" s="98">
        <f t="shared" si="6"/>
        <v>0</v>
      </c>
      <c r="BF510" s="98">
        <f t="shared" si="7"/>
        <v>0</v>
      </c>
      <c r="BG510" s="98">
        <f t="shared" si="8"/>
        <v>0</v>
      </c>
      <c r="BH510" s="98">
        <f t="shared" si="9"/>
        <v>0</v>
      </c>
      <c r="BI510" s="98">
        <f t="shared" si="10"/>
        <v>0</v>
      </c>
      <c r="BJ510" s="10" t="s">
        <v>44</v>
      </c>
      <c r="BK510" s="99">
        <f t="shared" si="11"/>
        <v>0</v>
      </c>
      <c r="BL510" s="10" t="s">
        <v>138</v>
      </c>
      <c r="BM510" s="97" t="s">
        <v>1038</v>
      </c>
    </row>
    <row r="511" spans="2:65" s="1" customFormat="1" ht="24.15" customHeight="1">
      <c r="B511" s="18"/>
      <c r="C511" s="87" t="s">
        <v>467</v>
      </c>
      <c r="D511" s="87" t="s">
        <v>98</v>
      </c>
      <c r="E511" s="88" t="s">
        <v>1039</v>
      </c>
      <c r="F511" s="89" t="s">
        <v>1040</v>
      </c>
      <c r="G511" s="90" t="s">
        <v>135</v>
      </c>
      <c r="H511" s="91">
        <v>4</v>
      </c>
      <c r="I511" s="91"/>
      <c r="J511" s="91"/>
      <c r="K511" s="91"/>
      <c r="L511" s="89"/>
      <c r="M511" s="18"/>
      <c r="N511" s="92" t="s">
        <v>0</v>
      </c>
      <c r="O511" s="93" t="s">
        <v>25</v>
      </c>
      <c r="P511" s="94">
        <f t="shared" si="0"/>
        <v>0</v>
      </c>
      <c r="Q511" s="94">
        <f t="shared" si="1"/>
        <v>0</v>
      </c>
      <c r="R511" s="94">
        <f t="shared" si="2"/>
        <v>0</v>
      </c>
      <c r="S511" s="95">
        <v>4.1098299999999997</v>
      </c>
      <c r="T511" s="95">
        <f t="shared" si="3"/>
        <v>16.439319999999999</v>
      </c>
      <c r="U511" s="95">
        <v>6.6530000000000002E-5</v>
      </c>
      <c r="V511" s="95">
        <f t="shared" si="4"/>
        <v>2.6612000000000001E-4</v>
      </c>
      <c r="W511" s="95">
        <v>0</v>
      </c>
      <c r="X511" s="96">
        <f t="shared" si="5"/>
        <v>0</v>
      </c>
      <c r="AR511" s="97" t="s">
        <v>138</v>
      </c>
      <c r="AT511" s="97" t="s">
        <v>98</v>
      </c>
      <c r="AU511" s="97" t="s">
        <v>44</v>
      </c>
      <c r="AY511" s="10" t="s">
        <v>96</v>
      </c>
      <c r="BE511" s="98">
        <f t="shared" si="6"/>
        <v>0</v>
      </c>
      <c r="BF511" s="98">
        <f t="shared" si="7"/>
        <v>0</v>
      </c>
      <c r="BG511" s="98">
        <f t="shared" si="8"/>
        <v>0</v>
      </c>
      <c r="BH511" s="98">
        <f t="shared" si="9"/>
        <v>0</v>
      </c>
      <c r="BI511" s="98">
        <f t="shared" si="10"/>
        <v>0</v>
      </c>
      <c r="BJ511" s="10" t="s">
        <v>44</v>
      </c>
      <c r="BK511" s="99">
        <f t="shared" si="11"/>
        <v>0</v>
      </c>
      <c r="BL511" s="10" t="s">
        <v>138</v>
      </c>
      <c r="BM511" s="97" t="s">
        <v>1041</v>
      </c>
    </row>
    <row r="512" spans="2:65" s="1" customFormat="1" ht="24.15" customHeight="1">
      <c r="B512" s="18"/>
      <c r="C512" s="118" t="s">
        <v>468</v>
      </c>
      <c r="D512" s="118" t="s">
        <v>225</v>
      </c>
      <c r="E512" s="119" t="s">
        <v>1042</v>
      </c>
      <c r="F512" s="120" t="s">
        <v>1043</v>
      </c>
      <c r="G512" s="121" t="s">
        <v>135</v>
      </c>
      <c r="H512" s="122">
        <v>4</v>
      </c>
      <c r="I512" s="122"/>
      <c r="J512" s="123"/>
      <c r="K512" s="91"/>
      <c r="L512" s="120"/>
      <c r="M512" s="124"/>
      <c r="N512" s="125" t="s">
        <v>0</v>
      </c>
      <c r="O512" s="93" t="s">
        <v>25</v>
      </c>
      <c r="P512" s="94">
        <f t="shared" si="0"/>
        <v>0</v>
      </c>
      <c r="Q512" s="94">
        <f t="shared" si="1"/>
        <v>0</v>
      </c>
      <c r="R512" s="94">
        <f t="shared" si="2"/>
        <v>0</v>
      </c>
      <c r="S512" s="95">
        <v>0</v>
      </c>
      <c r="T512" s="95">
        <f t="shared" si="3"/>
        <v>0</v>
      </c>
      <c r="U512" s="95">
        <v>4.3220000000000001E-2</v>
      </c>
      <c r="V512" s="95">
        <f t="shared" si="4"/>
        <v>0.17288000000000001</v>
      </c>
      <c r="W512" s="95">
        <v>0</v>
      </c>
      <c r="X512" s="96">
        <f t="shared" si="5"/>
        <v>0</v>
      </c>
      <c r="AR512" s="97" t="s">
        <v>156</v>
      </c>
      <c r="AT512" s="97" t="s">
        <v>225</v>
      </c>
      <c r="AU512" s="97" t="s">
        <v>44</v>
      </c>
      <c r="AY512" s="10" t="s">
        <v>96</v>
      </c>
      <c r="BE512" s="98">
        <f t="shared" si="6"/>
        <v>0</v>
      </c>
      <c r="BF512" s="98">
        <f t="shared" si="7"/>
        <v>0</v>
      </c>
      <c r="BG512" s="98">
        <f t="shared" si="8"/>
        <v>0</v>
      </c>
      <c r="BH512" s="98">
        <f t="shared" si="9"/>
        <v>0</v>
      </c>
      <c r="BI512" s="98">
        <f t="shared" si="10"/>
        <v>0</v>
      </c>
      <c r="BJ512" s="10" t="s">
        <v>44</v>
      </c>
      <c r="BK512" s="99">
        <f t="shared" si="11"/>
        <v>0</v>
      </c>
      <c r="BL512" s="10" t="s">
        <v>138</v>
      </c>
      <c r="BM512" s="97" t="s">
        <v>1044</v>
      </c>
    </row>
    <row r="513" spans="2:65" s="1" customFormat="1" ht="37.799999999999997" customHeight="1">
      <c r="B513" s="18"/>
      <c r="C513" s="118" t="s">
        <v>473</v>
      </c>
      <c r="D513" s="118" t="s">
        <v>225</v>
      </c>
      <c r="E513" s="119" t="s">
        <v>1045</v>
      </c>
      <c r="F513" s="120" t="s">
        <v>1046</v>
      </c>
      <c r="G513" s="121" t="s">
        <v>135</v>
      </c>
      <c r="H513" s="122">
        <v>4</v>
      </c>
      <c r="I513" s="122"/>
      <c r="J513" s="123"/>
      <c r="K513" s="91"/>
      <c r="L513" s="120"/>
      <c r="M513" s="124"/>
      <c r="N513" s="125" t="s">
        <v>0</v>
      </c>
      <c r="O513" s="93" t="s">
        <v>25</v>
      </c>
      <c r="P513" s="94">
        <f t="shared" si="0"/>
        <v>0</v>
      </c>
      <c r="Q513" s="94">
        <f t="shared" si="1"/>
        <v>0</v>
      </c>
      <c r="R513" s="94">
        <f t="shared" si="2"/>
        <v>0</v>
      </c>
      <c r="S513" s="95">
        <v>0</v>
      </c>
      <c r="T513" s="95">
        <f t="shared" si="3"/>
        <v>0</v>
      </c>
      <c r="U513" s="95">
        <v>4.8900000000000002E-3</v>
      </c>
      <c r="V513" s="95">
        <f t="shared" si="4"/>
        <v>1.9560000000000001E-2</v>
      </c>
      <c r="W513" s="95">
        <v>0</v>
      </c>
      <c r="X513" s="96">
        <f t="shared" si="5"/>
        <v>0</v>
      </c>
      <c r="AR513" s="97" t="s">
        <v>156</v>
      </c>
      <c r="AT513" s="97" t="s">
        <v>225</v>
      </c>
      <c r="AU513" s="97" t="s">
        <v>44</v>
      </c>
      <c r="AY513" s="10" t="s">
        <v>96</v>
      </c>
      <c r="BE513" s="98">
        <f t="shared" si="6"/>
        <v>0</v>
      </c>
      <c r="BF513" s="98">
        <f t="shared" si="7"/>
        <v>0</v>
      </c>
      <c r="BG513" s="98">
        <f t="shared" si="8"/>
        <v>0</v>
      </c>
      <c r="BH513" s="98">
        <f t="shared" si="9"/>
        <v>0</v>
      </c>
      <c r="BI513" s="98">
        <f t="shared" si="10"/>
        <v>0</v>
      </c>
      <c r="BJ513" s="10" t="s">
        <v>44</v>
      </c>
      <c r="BK513" s="99">
        <f t="shared" si="11"/>
        <v>0</v>
      </c>
      <c r="BL513" s="10" t="s">
        <v>138</v>
      </c>
      <c r="BM513" s="97" t="s">
        <v>1047</v>
      </c>
    </row>
    <row r="514" spans="2:65" s="1" customFormat="1" ht="24.15" customHeight="1">
      <c r="B514" s="18"/>
      <c r="C514" s="118" t="s">
        <v>476</v>
      </c>
      <c r="D514" s="118" t="s">
        <v>225</v>
      </c>
      <c r="E514" s="119" t="s">
        <v>1048</v>
      </c>
      <c r="F514" s="120" t="s">
        <v>1049</v>
      </c>
      <c r="G514" s="121" t="s">
        <v>135</v>
      </c>
      <c r="H514" s="122">
        <v>4</v>
      </c>
      <c r="I514" s="122"/>
      <c r="J514" s="123"/>
      <c r="K514" s="91"/>
      <c r="L514" s="120"/>
      <c r="M514" s="124"/>
      <c r="N514" s="125" t="s">
        <v>0</v>
      </c>
      <c r="O514" s="93" t="s">
        <v>25</v>
      </c>
      <c r="P514" s="94">
        <f t="shared" si="0"/>
        <v>0</v>
      </c>
      <c r="Q514" s="94">
        <f t="shared" si="1"/>
        <v>0</v>
      </c>
      <c r="R514" s="94">
        <f t="shared" si="2"/>
        <v>0</v>
      </c>
      <c r="S514" s="95">
        <v>0</v>
      </c>
      <c r="T514" s="95">
        <f t="shared" si="3"/>
        <v>0</v>
      </c>
      <c r="U514" s="95">
        <v>3.46E-3</v>
      </c>
      <c r="V514" s="95">
        <f t="shared" si="4"/>
        <v>1.384E-2</v>
      </c>
      <c r="W514" s="95">
        <v>0</v>
      </c>
      <c r="X514" s="96">
        <f t="shared" si="5"/>
        <v>0</v>
      </c>
      <c r="AR514" s="97" t="s">
        <v>156</v>
      </c>
      <c r="AT514" s="97" t="s">
        <v>225</v>
      </c>
      <c r="AU514" s="97" t="s">
        <v>44</v>
      </c>
      <c r="AY514" s="10" t="s">
        <v>96</v>
      </c>
      <c r="BE514" s="98">
        <f t="shared" si="6"/>
        <v>0</v>
      </c>
      <c r="BF514" s="98">
        <f t="shared" si="7"/>
        <v>0</v>
      </c>
      <c r="BG514" s="98">
        <f t="shared" si="8"/>
        <v>0</v>
      </c>
      <c r="BH514" s="98">
        <f t="shared" si="9"/>
        <v>0</v>
      </c>
      <c r="BI514" s="98">
        <f t="shared" si="10"/>
        <v>0</v>
      </c>
      <c r="BJ514" s="10" t="s">
        <v>44</v>
      </c>
      <c r="BK514" s="99">
        <f t="shared" si="11"/>
        <v>0</v>
      </c>
      <c r="BL514" s="10" t="s">
        <v>138</v>
      </c>
      <c r="BM514" s="97" t="s">
        <v>1050</v>
      </c>
    </row>
    <row r="515" spans="2:65" s="1" customFormat="1" ht="24.15" customHeight="1">
      <c r="B515" s="18"/>
      <c r="C515" s="118" t="s">
        <v>479</v>
      </c>
      <c r="D515" s="118" t="s">
        <v>225</v>
      </c>
      <c r="E515" s="119" t="s">
        <v>1051</v>
      </c>
      <c r="F515" s="120" t="s">
        <v>1052</v>
      </c>
      <c r="G515" s="121" t="s">
        <v>135</v>
      </c>
      <c r="H515" s="122">
        <v>4</v>
      </c>
      <c r="I515" s="122"/>
      <c r="J515" s="123"/>
      <c r="K515" s="91"/>
      <c r="L515" s="120"/>
      <c r="M515" s="124"/>
      <c r="N515" s="125" t="s">
        <v>0</v>
      </c>
      <c r="O515" s="93" t="s">
        <v>25</v>
      </c>
      <c r="P515" s="94">
        <f t="shared" si="0"/>
        <v>0</v>
      </c>
      <c r="Q515" s="94">
        <f t="shared" si="1"/>
        <v>0</v>
      </c>
      <c r="R515" s="94">
        <f t="shared" si="2"/>
        <v>0</v>
      </c>
      <c r="S515" s="95">
        <v>0</v>
      </c>
      <c r="T515" s="95">
        <f t="shared" si="3"/>
        <v>0</v>
      </c>
      <c r="U515" s="95">
        <v>8.3000000000000001E-4</v>
      </c>
      <c r="V515" s="95">
        <f t="shared" si="4"/>
        <v>3.32E-3</v>
      </c>
      <c r="W515" s="95">
        <v>0</v>
      </c>
      <c r="X515" s="96">
        <f t="shared" si="5"/>
        <v>0</v>
      </c>
      <c r="AR515" s="97" t="s">
        <v>156</v>
      </c>
      <c r="AT515" s="97" t="s">
        <v>225</v>
      </c>
      <c r="AU515" s="97" t="s">
        <v>44</v>
      </c>
      <c r="AY515" s="10" t="s">
        <v>96</v>
      </c>
      <c r="BE515" s="98">
        <f t="shared" si="6"/>
        <v>0</v>
      </c>
      <c r="BF515" s="98">
        <f t="shared" si="7"/>
        <v>0</v>
      </c>
      <c r="BG515" s="98">
        <f t="shared" si="8"/>
        <v>0</v>
      </c>
      <c r="BH515" s="98">
        <f t="shared" si="9"/>
        <v>0</v>
      </c>
      <c r="BI515" s="98">
        <f t="shared" si="10"/>
        <v>0</v>
      </c>
      <c r="BJ515" s="10" t="s">
        <v>44</v>
      </c>
      <c r="BK515" s="99">
        <f t="shared" si="11"/>
        <v>0</v>
      </c>
      <c r="BL515" s="10" t="s">
        <v>138</v>
      </c>
      <c r="BM515" s="97" t="s">
        <v>1053</v>
      </c>
    </row>
    <row r="516" spans="2:65" s="1" customFormat="1" ht="24.15" customHeight="1">
      <c r="B516" s="18"/>
      <c r="C516" s="87" t="s">
        <v>482</v>
      </c>
      <c r="D516" s="87" t="s">
        <v>98</v>
      </c>
      <c r="E516" s="88" t="s">
        <v>429</v>
      </c>
      <c r="F516" s="89" t="s">
        <v>430</v>
      </c>
      <c r="G516" s="90" t="s">
        <v>116</v>
      </c>
      <c r="H516" s="91">
        <v>2.7050000000000001</v>
      </c>
      <c r="I516" s="91"/>
      <c r="J516" s="91"/>
      <c r="K516" s="91"/>
      <c r="L516" s="89"/>
      <c r="M516" s="18"/>
      <c r="N516" s="92" t="s">
        <v>0</v>
      </c>
      <c r="O516" s="93" t="s">
        <v>25</v>
      </c>
      <c r="P516" s="94">
        <f t="shared" si="0"/>
        <v>0</v>
      </c>
      <c r="Q516" s="94">
        <f t="shared" si="1"/>
        <v>0</v>
      </c>
      <c r="R516" s="94">
        <f t="shared" si="2"/>
        <v>0</v>
      </c>
      <c r="S516" s="95">
        <v>2.3140000000000001</v>
      </c>
      <c r="T516" s="95">
        <f t="shared" si="3"/>
        <v>6.2593700000000005</v>
      </c>
      <c r="U516" s="95">
        <v>0</v>
      </c>
      <c r="V516" s="95">
        <f t="shared" si="4"/>
        <v>0</v>
      </c>
      <c r="W516" s="95">
        <v>0</v>
      </c>
      <c r="X516" s="96">
        <f t="shared" si="5"/>
        <v>0</v>
      </c>
      <c r="AR516" s="97" t="s">
        <v>138</v>
      </c>
      <c r="AT516" s="97" t="s">
        <v>98</v>
      </c>
      <c r="AU516" s="97" t="s">
        <v>44</v>
      </c>
      <c r="AY516" s="10" t="s">
        <v>96</v>
      </c>
      <c r="BE516" s="98">
        <f t="shared" si="6"/>
        <v>0</v>
      </c>
      <c r="BF516" s="98">
        <f t="shared" si="7"/>
        <v>0</v>
      </c>
      <c r="BG516" s="98">
        <f t="shared" si="8"/>
        <v>0</v>
      </c>
      <c r="BH516" s="98">
        <f t="shared" si="9"/>
        <v>0</v>
      </c>
      <c r="BI516" s="98">
        <f t="shared" si="10"/>
        <v>0</v>
      </c>
      <c r="BJ516" s="10" t="s">
        <v>44</v>
      </c>
      <c r="BK516" s="99">
        <f t="shared" si="11"/>
        <v>0</v>
      </c>
      <c r="BL516" s="10" t="s">
        <v>138</v>
      </c>
      <c r="BM516" s="97" t="s">
        <v>1054</v>
      </c>
    </row>
    <row r="517" spans="2:65" s="6" customFormat="1" ht="22.8" customHeight="1">
      <c r="B517" s="75"/>
      <c r="D517" s="76" t="s">
        <v>41</v>
      </c>
      <c r="E517" s="85" t="s">
        <v>431</v>
      </c>
      <c r="F517" s="85" t="s">
        <v>432</v>
      </c>
      <c r="K517" s="91"/>
      <c r="M517" s="75"/>
      <c r="N517" s="79"/>
      <c r="Q517" s="80">
        <f>SUM(Q518:Q567)</f>
        <v>0</v>
      </c>
      <c r="R517" s="80">
        <f>SUM(R518:R567)</f>
        <v>0</v>
      </c>
      <c r="T517" s="81">
        <f>SUM(T518:T567)</f>
        <v>59.573287800000003</v>
      </c>
      <c r="V517" s="81">
        <f>SUM(V518:V567)</f>
        <v>1.4155436204999998</v>
      </c>
      <c r="X517" s="82">
        <f>SUM(X518:X567)</f>
        <v>0</v>
      </c>
      <c r="AR517" s="76" t="s">
        <v>44</v>
      </c>
      <c r="AT517" s="83" t="s">
        <v>41</v>
      </c>
      <c r="AU517" s="83" t="s">
        <v>43</v>
      </c>
      <c r="AY517" s="76" t="s">
        <v>96</v>
      </c>
      <c r="BK517" s="84">
        <f>SUM(BK518:BK567)</f>
        <v>0</v>
      </c>
    </row>
    <row r="518" spans="2:65" s="1" customFormat="1" ht="24.15" customHeight="1">
      <c r="B518" s="18"/>
      <c r="C518" s="87" t="s">
        <v>485</v>
      </c>
      <c r="D518" s="87" t="s">
        <v>98</v>
      </c>
      <c r="E518" s="88" t="s">
        <v>434</v>
      </c>
      <c r="F518" s="89" t="s">
        <v>435</v>
      </c>
      <c r="G518" s="90" t="s">
        <v>343</v>
      </c>
      <c r="H518" s="91">
        <v>9.68</v>
      </c>
      <c r="I518" s="91"/>
      <c r="J518" s="91"/>
      <c r="K518" s="91"/>
      <c r="L518" s="89"/>
      <c r="M518" s="18"/>
      <c r="N518" s="92" t="s">
        <v>0</v>
      </c>
      <c r="O518" s="93" t="s">
        <v>25</v>
      </c>
      <c r="P518" s="94">
        <f>I518+J518</f>
        <v>0</v>
      </c>
      <c r="Q518" s="94">
        <f>ROUND(I518*H518,3)</f>
        <v>0</v>
      </c>
      <c r="R518" s="94">
        <f>ROUND(J518*H518,3)</f>
        <v>0</v>
      </c>
      <c r="S518" s="95">
        <v>0.30110999999999999</v>
      </c>
      <c r="T518" s="95">
        <f>S518*H518</f>
        <v>2.9147447999999998</v>
      </c>
      <c r="U518" s="95">
        <v>6.3800000000000006E-5</v>
      </c>
      <c r="V518" s="95">
        <f>U518*H518</f>
        <v>6.1758400000000001E-4</v>
      </c>
      <c r="W518" s="95">
        <v>0</v>
      </c>
      <c r="X518" s="96">
        <f>W518*H518</f>
        <v>0</v>
      </c>
      <c r="AR518" s="97" t="s">
        <v>138</v>
      </c>
      <c r="AT518" s="97" t="s">
        <v>98</v>
      </c>
      <c r="AU518" s="97" t="s">
        <v>44</v>
      </c>
      <c r="AY518" s="10" t="s">
        <v>96</v>
      </c>
      <c r="BE518" s="98">
        <f>IF(O518="základná",K518,0)</f>
        <v>0</v>
      </c>
      <c r="BF518" s="98">
        <f>IF(O518="znížená",K518,0)</f>
        <v>0</v>
      </c>
      <c r="BG518" s="98">
        <f>IF(O518="zákl. prenesená",K518,0)</f>
        <v>0</v>
      </c>
      <c r="BH518" s="98">
        <f>IF(O518="zníž. prenesená",K518,0)</f>
        <v>0</v>
      </c>
      <c r="BI518" s="98">
        <f>IF(O518="nulová",K518,0)</f>
        <v>0</v>
      </c>
      <c r="BJ518" s="10" t="s">
        <v>44</v>
      </c>
      <c r="BK518" s="99">
        <f>ROUND(P518*H518,3)</f>
        <v>0</v>
      </c>
      <c r="BL518" s="10" t="s">
        <v>138</v>
      </c>
      <c r="BM518" s="97" t="s">
        <v>1055</v>
      </c>
    </row>
    <row r="519" spans="2:65" s="7" customFormat="1" ht="11.4">
      <c r="B519" s="100"/>
      <c r="D519" s="101" t="s">
        <v>101</v>
      </c>
      <c r="E519" s="102" t="s">
        <v>0</v>
      </c>
      <c r="F519" s="103" t="s">
        <v>1056</v>
      </c>
      <c r="H519" s="104">
        <v>9.68</v>
      </c>
      <c r="K519" s="91"/>
      <c r="M519" s="100"/>
      <c r="N519" s="105"/>
      <c r="X519" s="106"/>
      <c r="AT519" s="102" t="s">
        <v>101</v>
      </c>
      <c r="AU519" s="102" t="s">
        <v>44</v>
      </c>
      <c r="AV519" s="7" t="s">
        <v>44</v>
      </c>
      <c r="AW519" s="7" t="s">
        <v>2</v>
      </c>
      <c r="AX519" s="7" t="s">
        <v>43</v>
      </c>
      <c r="AY519" s="102" t="s">
        <v>96</v>
      </c>
    </row>
    <row r="520" spans="2:65" s="1" customFormat="1" ht="24.15" customHeight="1">
      <c r="B520" s="18"/>
      <c r="C520" s="118" t="s">
        <v>488</v>
      </c>
      <c r="D520" s="118" t="s">
        <v>225</v>
      </c>
      <c r="E520" s="119" t="s">
        <v>1057</v>
      </c>
      <c r="F520" s="120" t="s">
        <v>1058</v>
      </c>
      <c r="G520" s="121" t="s">
        <v>249</v>
      </c>
      <c r="H520" s="122">
        <v>4.5</v>
      </c>
      <c r="I520" s="122"/>
      <c r="J520" s="123"/>
      <c r="K520" s="91"/>
      <c r="L520" s="120"/>
      <c r="M520" s="124"/>
      <c r="N520" s="125" t="s">
        <v>0</v>
      </c>
      <c r="O520" s="93" t="s">
        <v>25</v>
      </c>
      <c r="P520" s="94">
        <f>I520+J520</f>
        <v>0</v>
      </c>
      <c r="Q520" s="94">
        <f>ROUND(I520*H520,3)</f>
        <v>0</v>
      </c>
      <c r="R520" s="94">
        <f>ROUND(J520*H520,3)</f>
        <v>0</v>
      </c>
      <c r="S520" s="95">
        <v>0</v>
      </c>
      <c r="T520" s="95">
        <f>S520*H520</f>
        <v>0</v>
      </c>
      <c r="U520" s="95">
        <v>2.0200000000000001E-3</v>
      </c>
      <c r="V520" s="95">
        <f>U520*H520</f>
        <v>9.0900000000000009E-3</v>
      </c>
      <c r="W520" s="95">
        <v>0</v>
      </c>
      <c r="X520" s="96">
        <f>W520*H520</f>
        <v>0</v>
      </c>
      <c r="AR520" s="97" t="s">
        <v>156</v>
      </c>
      <c r="AT520" s="97" t="s">
        <v>225</v>
      </c>
      <c r="AU520" s="97" t="s">
        <v>44</v>
      </c>
      <c r="AY520" s="10" t="s">
        <v>96</v>
      </c>
      <c r="BE520" s="98">
        <f>IF(O520="základná",K520,0)</f>
        <v>0</v>
      </c>
      <c r="BF520" s="98">
        <f>IF(O520="znížená",K520,0)</f>
        <v>0</v>
      </c>
      <c r="BG520" s="98">
        <f>IF(O520="zákl. prenesená",K520,0)</f>
        <v>0</v>
      </c>
      <c r="BH520" s="98">
        <f>IF(O520="zníž. prenesená",K520,0)</f>
        <v>0</v>
      </c>
      <c r="BI520" s="98">
        <f>IF(O520="nulová",K520,0)</f>
        <v>0</v>
      </c>
      <c r="BJ520" s="10" t="s">
        <v>44</v>
      </c>
      <c r="BK520" s="99">
        <f>ROUND(P520*H520,3)</f>
        <v>0</v>
      </c>
      <c r="BL520" s="10" t="s">
        <v>138</v>
      </c>
      <c r="BM520" s="97" t="s">
        <v>1059</v>
      </c>
    </row>
    <row r="521" spans="2:65" s="7" customFormat="1" ht="11.4">
      <c r="B521" s="100"/>
      <c r="D521" s="101" t="s">
        <v>101</v>
      </c>
      <c r="E521" s="102" t="s">
        <v>0</v>
      </c>
      <c r="F521" s="103" t="s">
        <v>1060</v>
      </c>
      <c r="H521" s="104">
        <v>4.5</v>
      </c>
      <c r="K521" s="91"/>
      <c r="M521" s="100"/>
      <c r="N521" s="105"/>
      <c r="X521" s="106"/>
      <c r="AT521" s="102" t="s">
        <v>101</v>
      </c>
      <c r="AU521" s="102" t="s">
        <v>44</v>
      </c>
      <c r="AV521" s="7" t="s">
        <v>44</v>
      </c>
      <c r="AW521" s="7" t="s">
        <v>2</v>
      </c>
      <c r="AX521" s="7" t="s">
        <v>43</v>
      </c>
      <c r="AY521" s="102" t="s">
        <v>96</v>
      </c>
    </row>
    <row r="522" spans="2:65" s="1" customFormat="1" ht="16.5" customHeight="1">
      <c r="B522" s="18"/>
      <c r="C522" s="118" t="s">
        <v>491</v>
      </c>
      <c r="D522" s="118" t="s">
        <v>225</v>
      </c>
      <c r="E522" s="119" t="s">
        <v>438</v>
      </c>
      <c r="F522" s="120" t="s">
        <v>439</v>
      </c>
      <c r="G522" s="121" t="s">
        <v>343</v>
      </c>
      <c r="H522" s="122">
        <v>0.88</v>
      </c>
      <c r="I522" s="122"/>
      <c r="J522" s="123"/>
      <c r="K522" s="91"/>
      <c r="L522" s="120"/>
      <c r="M522" s="124"/>
      <c r="N522" s="125" t="s">
        <v>0</v>
      </c>
      <c r="O522" s="93" t="s">
        <v>25</v>
      </c>
      <c r="P522" s="94">
        <f>I522+J522</f>
        <v>0</v>
      </c>
      <c r="Q522" s="94">
        <f>ROUND(I522*H522,3)</f>
        <v>0</v>
      </c>
      <c r="R522" s="94">
        <f>ROUND(J522*H522,3)</f>
        <v>0</v>
      </c>
      <c r="S522" s="95">
        <v>0</v>
      </c>
      <c r="T522" s="95">
        <f>S522*H522</f>
        <v>0</v>
      </c>
      <c r="U522" s="95">
        <v>0</v>
      </c>
      <c r="V522" s="95">
        <f>U522*H522</f>
        <v>0</v>
      </c>
      <c r="W522" s="95">
        <v>0</v>
      </c>
      <c r="X522" s="96">
        <f>W522*H522</f>
        <v>0</v>
      </c>
      <c r="AR522" s="97" t="s">
        <v>156</v>
      </c>
      <c r="AT522" s="97" t="s">
        <v>225</v>
      </c>
      <c r="AU522" s="97" t="s">
        <v>44</v>
      </c>
      <c r="AY522" s="10" t="s">
        <v>96</v>
      </c>
      <c r="BE522" s="98">
        <f>IF(O522="základná",K522,0)</f>
        <v>0</v>
      </c>
      <c r="BF522" s="98">
        <f>IF(O522="znížená",K522,0)</f>
        <v>0</v>
      </c>
      <c r="BG522" s="98">
        <f>IF(O522="zákl. prenesená",K522,0)</f>
        <v>0</v>
      </c>
      <c r="BH522" s="98">
        <f>IF(O522="zníž. prenesená",K522,0)</f>
        <v>0</v>
      </c>
      <c r="BI522" s="98">
        <f>IF(O522="nulová",K522,0)</f>
        <v>0</v>
      </c>
      <c r="BJ522" s="10" t="s">
        <v>44</v>
      </c>
      <c r="BK522" s="99">
        <f>ROUND(P522*H522,3)</f>
        <v>0</v>
      </c>
      <c r="BL522" s="10" t="s">
        <v>138</v>
      </c>
      <c r="BM522" s="97" t="s">
        <v>1061</v>
      </c>
    </row>
    <row r="523" spans="2:65" s="7" customFormat="1" ht="11.4">
      <c r="B523" s="100"/>
      <c r="D523" s="101" t="s">
        <v>101</v>
      </c>
      <c r="E523" s="102" t="s">
        <v>0</v>
      </c>
      <c r="F523" s="103" t="s">
        <v>1062</v>
      </c>
      <c r="H523" s="104">
        <v>0.88</v>
      </c>
      <c r="K523" s="91"/>
      <c r="M523" s="100"/>
      <c r="N523" s="105"/>
      <c r="X523" s="106"/>
      <c r="AT523" s="102" t="s">
        <v>101</v>
      </c>
      <c r="AU523" s="102" t="s">
        <v>44</v>
      </c>
      <c r="AV523" s="7" t="s">
        <v>44</v>
      </c>
      <c r="AW523" s="7" t="s">
        <v>2</v>
      </c>
      <c r="AX523" s="7" t="s">
        <v>43</v>
      </c>
      <c r="AY523" s="102" t="s">
        <v>96</v>
      </c>
    </row>
    <row r="524" spans="2:65" s="1" customFormat="1" ht="24.15" customHeight="1">
      <c r="B524" s="18"/>
      <c r="C524" s="87" t="s">
        <v>494</v>
      </c>
      <c r="D524" s="87" t="s">
        <v>98</v>
      </c>
      <c r="E524" s="88" t="s">
        <v>441</v>
      </c>
      <c r="F524" s="89" t="s">
        <v>442</v>
      </c>
      <c r="G524" s="90" t="s">
        <v>343</v>
      </c>
      <c r="H524" s="91">
        <v>43.82</v>
      </c>
      <c r="I524" s="91"/>
      <c r="J524" s="91"/>
      <c r="K524" s="91"/>
      <c r="L524" s="89"/>
      <c r="M524" s="18"/>
      <c r="N524" s="92" t="s">
        <v>0</v>
      </c>
      <c r="O524" s="93" t="s">
        <v>25</v>
      </c>
      <c r="P524" s="94">
        <f>I524+J524</f>
        <v>0</v>
      </c>
      <c r="Q524" s="94">
        <f>ROUND(I524*H524,3)</f>
        <v>0</v>
      </c>
      <c r="R524" s="94">
        <f>ROUND(J524*H524,3)</f>
        <v>0</v>
      </c>
      <c r="S524" s="95">
        <v>0.22011</v>
      </c>
      <c r="T524" s="95">
        <f>S524*H524</f>
        <v>9.6452202000000007</v>
      </c>
      <c r="U524" s="95">
        <v>6.0730000000000003E-5</v>
      </c>
      <c r="V524" s="95">
        <f>U524*H524</f>
        <v>2.6611886000000003E-3</v>
      </c>
      <c r="W524" s="95">
        <v>0</v>
      </c>
      <c r="X524" s="96">
        <f>W524*H524</f>
        <v>0</v>
      </c>
      <c r="AR524" s="97" t="s">
        <v>138</v>
      </c>
      <c r="AT524" s="97" t="s">
        <v>98</v>
      </c>
      <c r="AU524" s="97" t="s">
        <v>44</v>
      </c>
      <c r="AY524" s="10" t="s">
        <v>96</v>
      </c>
      <c r="BE524" s="98">
        <f>IF(O524="základná",K524,0)</f>
        <v>0</v>
      </c>
      <c r="BF524" s="98">
        <f>IF(O524="znížená",K524,0)</f>
        <v>0</v>
      </c>
      <c r="BG524" s="98">
        <f>IF(O524="zákl. prenesená",K524,0)</f>
        <v>0</v>
      </c>
      <c r="BH524" s="98">
        <f>IF(O524="zníž. prenesená",K524,0)</f>
        <v>0</v>
      </c>
      <c r="BI524" s="98">
        <f>IF(O524="nulová",K524,0)</f>
        <v>0</v>
      </c>
      <c r="BJ524" s="10" t="s">
        <v>44</v>
      </c>
      <c r="BK524" s="99">
        <f>ROUND(P524*H524,3)</f>
        <v>0</v>
      </c>
      <c r="BL524" s="10" t="s">
        <v>138</v>
      </c>
      <c r="BM524" s="97" t="s">
        <v>1063</v>
      </c>
    </row>
    <row r="525" spans="2:65" s="7" customFormat="1" ht="11.4">
      <c r="B525" s="100"/>
      <c r="D525" s="101" t="s">
        <v>101</v>
      </c>
      <c r="E525" s="102" t="s">
        <v>0</v>
      </c>
      <c r="F525" s="103" t="s">
        <v>1064</v>
      </c>
      <c r="H525" s="104">
        <v>43.82</v>
      </c>
      <c r="K525" s="91"/>
      <c r="M525" s="100"/>
      <c r="N525" s="105"/>
      <c r="X525" s="106"/>
      <c r="AT525" s="102" t="s">
        <v>101</v>
      </c>
      <c r="AU525" s="102" t="s">
        <v>44</v>
      </c>
      <c r="AV525" s="7" t="s">
        <v>44</v>
      </c>
      <c r="AW525" s="7" t="s">
        <v>2</v>
      </c>
      <c r="AX525" s="7" t="s">
        <v>43</v>
      </c>
      <c r="AY525" s="102" t="s">
        <v>96</v>
      </c>
    </row>
    <row r="526" spans="2:65" s="1" customFormat="1" ht="24.15" customHeight="1">
      <c r="B526" s="18"/>
      <c r="C526" s="118" t="s">
        <v>499</v>
      </c>
      <c r="D526" s="118" t="s">
        <v>225</v>
      </c>
      <c r="E526" s="119" t="s">
        <v>1057</v>
      </c>
      <c r="F526" s="120" t="s">
        <v>1058</v>
      </c>
      <c r="G526" s="121" t="s">
        <v>249</v>
      </c>
      <c r="H526" s="122">
        <v>9.1999999999999993</v>
      </c>
      <c r="I526" s="122"/>
      <c r="J526" s="123"/>
      <c r="K526" s="91"/>
      <c r="L526" s="120"/>
      <c r="M526" s="124"/>
      <c r="N526" s="125" t="s">
        <v>0</v>
      </c>
      <c r="O526" s="93" t="s">
        <v>25</v>
      </c>
      <c r="P526" s="94">
        <f>I526+J526</f>
        <v>0</v>
      </c>
      <c r="Q526" s="94">
        <f>ROUND(I526*H526,3)</f>
        <v>0</v>
      </c>
      <c r="R526" s="94">
        <f>ROUND(J526*H526,3)</f>
        <v>0</v>
      </c>
      <c r="S526" s="95">
        <v>0</v>
      </c>
      <c r="T526" s="95">
        <f>S526*H526</f>
        <v>0</v>
      </c>
      <c r="U526" s="95">
        <v>2.0200000000000001E-3</v>
      </c>
      <c r="V526" s="95">
        <f>U526*H526</f>
        <v>1.8584E-2</v>
      </c>
      <c r="W526" s="95">
        <v>0</v>
      </c>
      <c r="X526" s="96">
        <f>W526*H526</f>
        <v>0</v>
      </c>
      <c r="AR526" s="97" t="s">
        <v>156</v>
      </c>
      <c r="AT526" s="97" t="s">
        <v>225</v>
      </c>
      <c r="AU526" s="97" t="s">
        <v>44</v>
      </c>
      <c r="AY526" s="10" t="s">
        <v>96</v>
      </c>
      <c r="BE526" s="98">
        <f>IF(O526="základná",K526,0)</f>
        <v>0</v>
      </c>
      <c r="BF526" s="98">
        <f>IF(O526="znížená",K526,0)</f>
        <v>0</v>
      </c>
      <c r="BG526" s="98">
        <f>IF(O526="zákl. prenesená",K526,0)</f>
        <v>0</v>
      </c>
      <c r="BH526" s="98">
        <f>IF(O526="zníž. prenesená",K526,0)</f>
        <v>0</v>
      </c>
      <c r="BI526" s="98">
        <f>IF(O526="nulová",K526,0)</f>
        <v>0</v>
      </c>
      <c r="BJ526" s="10" t="s">
        <v>44</v>
      </c>
      <c r="BK526" s="99">
        <f>ROUND(P526*H526,3)</f>
        <v>0</v>
      </c>
      <c r="BL526" s="10" t="s">
        <v>138</v>
      </c>
      <c r="BM526" s="97" t="s">
        <v>1065</v>
      </c>
    </row>
    <row r="527" spans="2:65" s="7" customFormat="1" ht="11.4">
      <c r="B527" s="100"/>
      <c r="D527" s="101" t="s">
        <v>101</v>
      </c>
      <c r="E527" s="102" t="s">
        <v>0</v>
      </c>
      <c r="F527" s="103" t="s">
        <v>1066</v>
      </c>
      <c r="H527" s="104">
        <v>9.1999999999999993</v>
      </c>
      <c r="K527" s="91"/>
      <c r="M527" s="100"/>
      <c r="N527" s="105"/>
      <c r="X527" s="106"/>
      <c r="AT527" s="102" t="s">
        <v>101</v>
      </c>
      <c r="AU527" s="102" t="s">
        <v>44</v>
      </c>
      <c r="AV527" s="7" t="s">
        <v>44</v>
      </c>
      <c r="AW527" s="7" t="s">
        <v>2</v>
      </c>
      <c r="AX527" s="7" t="s">
        <v>43</v>
      </c>
      <c r="AY527" s="102" t="s">
        <v>96</v>
      </c>
    </row>
    <row r="528" spans="2:65" s="1" customFormat="1" ht="24.15" customHeight="1">
      <c r="B528" s="18"/>
      <c r="C528" s="118" t="s">
        <v>500</v>
      </c>
      <c r="D528" s="118" t="s">
        <v>225</v>
      </c>
      <c r="E528" s="119" t="s">
        <v>1067</v>
      </c>
      <c r="F528" s="120" t="s">
        <v>1068</v>
      </c>
      <c r="G528" s="121" t="s">
        <v>249</v>
      </c>
      <c r="H528" s="122">
        <v>5</v>
      </c>
      <c r="I528" s="122"/>
      <c r="J528" s="123"/>
      <c r="K528" s="91"/>
      <c r="L528" s="120"/>
      <c r="M528" s="124"/>
      <c r="N528" s="125" t="s">
        <v>0</v>
      </c>
      <c r="O528" s="93" t="s">
        <v>25</v>
      </c>
      <c r="P528" s="94">
        <f>I528+J528</f>
        <v>0</v>
      </c>
      <c r="Q528" s="94">
        <f>ROUND(I528*H528,3)</f>
        <v>0</v>
      </c>
      <c r="R528" s="94">
        <f>ROUND(J528*H528,3)</f>
        <v>0</v>
      </c>
      <c r="S528" s="95">
        <v>0</v>
      </c>
      <c r="T528" s="95">
        <f>S528*H528</f>
        <v>0</v>
      </c>
      <c r="U528" s="95">
        <v>1.5900000000000001E-3</v>
      </c>
      <c r="V528" s="95">
        <f>U528*H528</f>
        <v>7.9500000000000005E-3</v>
      </c>
      <c r="W528" s="95">
        <v>0</v>
      </c>
      <c r="X528" s="96">
        <f>W528*H528</f>
        <v>0</v>
      </c>
      <c r="AR528" s="97" t="s">
        <v>156</v>
      </c>
      <c r="AT528" s="97" t="s">
        <v>225</v>
      </c>
      <c r="AU528" s="97" t="s">
        <v>44</v>
      </c>
      <c r="AY528" s="10" t="s">
        <v>96</v>
      </c>
      <c r="BE528" s="98">
        <f>IF(O528="základná",K528,0)</f>
        <v>0</v>
      </c>
      <c r="BF528" s="98">
        <f>IF(O528="znížená",K528,0)</f>
        <v>0</v>
      </c>
      <c r="BG528" s="98">
        <f>IF(O528="zákl. prenesená",K528,0)</f>
        <v>0</v>
      </c>
      <c r="BH528" s="98">
        <f>IF(O528="zníž. prenesená",K528,0)</f>
        <v>0</v>
      </c>
      <c r="BI528" s="98">
        <f>IF(O528="nulová",K528,0)</f>
        <v>0</v>
      </c>
      <c r="BJ528" s="10" t="s">
        <v>44</v>
      </c>
      <c r="BK528" s="99">
        <f>ROUND(P528*H528,3)</f>
        <v>0</v>
      </c>
      <c r="BL528" s="10" t="s">
        <v>138</v>
      </c>
      <c r="BM528" s="97" t="s">
        <v>1069</v>
      </c>
    </row>
    <row r="529" spans="2:65" s="7" customFormat="1" ht="11.4">
      <c r="B529" s="100"/>
      <c r="D529" s="101" t="s">
        <v>101</v>
      </c>
      <c r="E529" s="102" t="s">
        <v>0</v>
      </c>
      <c r="F529" s="103" t="s">
        <v>1070</v>
      </c>
      <c r="H529" s="104">
        <v>5</v>
      </c>
      <c r="K529" s="91"/>
      <c r="M529" s="100"/>
      <c r="N529" s="105"/>
      <c r="X529" s="106"/>
      <c r="AT529" s="102" t="s">
        <v>101</v>
      </c>
      <c r="AU529" s="102" t="s">
        <v>44</v>
      </c>
      <c r="AV529" s="7" t="s">
        <v>44</v>
      </c>
      <c r="AW529" s="7" t="s">
        <v>2</v>
      </c>
      <c r="AX529" s="7" t="s">
        <v>43</v>
      </c>
      <c r="AY529" s="102" t="s">
        <v>96</v>
      </c>
    </row>
    <row r="530" spans="2:65" s="1" customFormat="1" ht="24.15" customHeight="1">
      <c r="B530" s="18"/>
      <c r="C530" s="118" t="s">
        <v>503</v>
      </c>
      <c r="D530" s="118" t="s">
        <v>225</v>
      </c>
      <c r="E530" s="119" t="s">
        <v>445</v>
      </c>
      <c r="F530" s="120" t="s">
        <v>446</v>
      </c>
      <c r="G530" s="121" t="s">
        <v>249</v>
      </c>
      <c r="H530" s="122">
        <v>22</v>
      </c>
      <c r="I530" s="122"/>
      <c r="J530" s="123"/>
      <c r="K530" s="91"/>
      <c r="L530" s="120"/>
      <c r="M530" s="124"/>
      <c r="N530" s="125" t="s">
        <v>0</v>
      </c>
      <c r="O530" s="93" t="s">
        <v>25</v>
      </c>
      <c r="P530" s="94">
        <f>I530+J530</f>
        <v>0</v>
      </c>
      <c r="Q530" s="94">
        <f>ROUND(I530*H530,3)</f>
        <v>0</v>
      </c>
      <c r="R530" s="94">
        <f>ROUND(J530*H530,3)</f>
        <v>0</v>
      </c>
      <c r="S530" s="95">
        <v>0</v>
      </c>
      <c r="T530" s="95">
        <f>S530*H530</f>
        <v>0</v>
      </c>
      <c r="U530" s="95">
        <v>6.1999999999999998E-3</v>
      </c>
      <c r="V530" s="95">
        <f>U530*H530</f>
        <v>0.13639999999999999</v>
      </c>
      <c r="W530" s="95">
        <v>0</v>
      </c>
      <c r="X530" s="96">
        <f>W530*H530</f>
        <v>0</v>
      </c>
      <c r="AR530" s="97" t="s">
        <v>156</v>
      </c>
      <c r="AT530" s="97" t="s">
        <v>225</v>
      </c>
      <c r="AU530" s="97" t="s">
        <v>44</v>
      </c>
      <c r="AY530" s="10" t="s">
        <v>96</v>
      </c>
      <c r="BE530" s="98">
        <f>IF(O530="základná",K530,0)</f>
        <v>0</v>
      </c>
      <c r="BF530" s="98">
        <f>IF(O530="znížená",K530,0)</f>
        <v>0</v>
      </c>
      <c r="BG530" s="98">
        <f>IF(O530="zákl. prenesená",K530,0)</f>
        <v>0</v>
      </c>
      <c r="BH530" s="98">
        <f>IF(O530="zníž. prenesená",K530,0)</f>
        <v>0</v>
      </c>
      <c r="BI530" s="98">
        <f>IF(O530="nulová",K530,0)</f>
        <v>0</v>
      </c>
      <c r="BJ530" s="10" t="s">
        <v>44</v>
      </c>
      <c r="BK530" s="99">
        <f>ROUND(P530*H530,3)</f>
        <v>0</v>
      </c>
      <c r="BL530" s="10" t="s">
        <v>138</v>
      </c>
      <c r="BM530" s="97" t="s">
        <v>1071</v>
      </c>
    </row>
    <row r="531" spans="2:65" s="7" customFormat="1" ht="11.4">
      <c r="B531" s="100"/>
      <c r="D531" s="101" t="s">
        <v>101</v>
      </c>
      <c r="E531" s="102" t="s">
        <v>0</v>
      </c>
      <c r="F531" s="103" t="s">
        <v>1072</v>
      </c>
      <c r="H531" s="104">
        <v>22</v>
      </c>
      <c r="K531" s="91"/>
      <c r="M531" s="100"/>
      <c r="N531" s="105"/>
      <c r="X531" s="106"/>
      <c r="AT531" s="102" t="s">
        <v>101</v>
      </c>
      <c r="AU531" s="102" t="s">
        <v>44</v>
      </c>
      <c r="AV531" s="7" t="s">
        <v>44</v>
      </c>
      <c r="AW531" s="7" t="s">
        <v>2</v>
      </c>
      <c r="AX531" s="7" t="s">
        <v>43</v>
      </c>
      <c r="AY531" s="102" t="s">
        <v>96</v>
      </c>
    </row>
    <row r="532" spans="2:65" s="1" customFormat="1" ht="16.5" customHeight="1">
      <c r="B532" s="18"/>
      <c r="C532" s="118" t="s">
        <v>506</v>
      </c>
      <c r="D532" s="118" t="s">
        <v>225</v>
      </c>
      <c r="E532" s="119" t="s">
        <v>438</v>
      </c>
      <c r="F532" s="120" t="s">
        <v>439</v>
      </c>
      <c r="G532" s="121" t="s">
        <v>343</v>
      </c>
      <c r="H532" s="122">
        <v>3.98</v>
      </c>
      <c r="I532" s="122"/>
      <c r="J532" s="123"/>
      <c r="K532" s="91"/>
      <c r="L532" s="120"/>
      <c r="M532" s="124"/>
      <c r="N532" s="125" t="s">
        <v>0</v>
      </c>
      <c r="O532" s="93" t="s">
        <v>25</v>
      </c>
      <c r="P532" s="94">
        <f>I532+J532</f>
        <v>0</v>
      </c>
      <c r="Q532" s="94">
        <f>ROUND(I532*H532,3)</f>
        <v>0</v>
      </c>
      <c r="R532" s="94">
        <f>ROUND(J532*H532,3)</f>
        <v>0</v>
      </c>
      <c r="S532" s="95">
        <v>0</v>
      </c>
      <c r="T532" s="95">
        <f>S532*H532</f>
        <v>0</v>
      </c>
      <c r="U532" s="95">
        <v>0</v>
      </c>
      <c r="V532" s="95">
        <f>U532*H532</f>
        <v>0</v>
      </c>
      <c r="W532" s="95">
        <v>0</v>
      </c>
      <c r="X532" s="96">
        <f>W532*H532</f>
        <v>0</v>
      </c>
      <c r="AR532" s="97" t="s">
        <v>156</v>
      </c>
      <c r="AT532" s="97" t="s">
        <v>225</v>
      </c>
      <c r="AU532" s="97" t="s">
        <v>44</v>
      </c>
      <c r="AY532" s="10" t="s">
        <v>96</v>
      </c>
      <c r="BE532" s="98">
        <f>IF(O532="základná",K532,0)</f>
        <v>0</v>
      </c>
      <c r="BF532" s="98">
        <f>IF(O532="znížená",K532,0)</f>
        <v>0</v>
      </c>
      <c r="BG532" s="98">
        <f>IF(O532="zákl. prenesená",K532,0)</f>
        <v>0</v>
      </c>
      <c r="BH532" s="98">
        <f>IF(O532="zníž. prenesená",K532,0)</f>
        <v>0</v>
      </c>
      <c r="BI532" s="98">
        <f>IF(O532="nulová",K532,0)</f>
        <v>0</v>
      </c>
      <c r="BJ532" s="10" t="s">
        <v>44</v>
      </c>
      <c r="BK532" s="99">
        <f>ROUND(P532*H532,3)</f>
        <v>0</v>
      </c>
      <c r="BL532" s="10" t="s">
        <v>138</v>
      </c>
      <c r="BM532" s="97" t="s">
        <v>1073</v>
      </c>
    </row>
    <row r="533" spans="2:65" s="7" customFormat="1" ht="11.4">
      <c r="B533" s="100"/>
      <c r="D533" s="101" t="s">
        <v>101</v>
      </c>
      <c r="E533" s="102" t="s">
        <v>0</v>
      </c>
      <c r="F533" s="103" t="s">
        <v>1074</v>
      </c>
      <c r="H533" s="104">
        <v>3.98</v>
      </c>
      <c r="K533" s="91"/>
      <c r="M533" s="100"/>
      <c r="N533" s="105"/>
      <c r="X533" s="106"/>
      <c r="AT533" s="102" t="s">
        <v>101</v>
      </c>
      <c r="AU533" s="102" t="s">
        <v>44</v>
      </c>
      <c r="AV533" s="7" t="s">
        <v>44</v>
      </c>
      <c r="AW533" s="7" t="s">
        <v>2</v>
      </c>
      <c r="AX533" s="7" t="s">
        <v>43</v>
      </c>
      <c r="AY533" s="102" t="s">
        <v>96</v>
      </c>
    </row>
    <row r="534" spans="2:65" s="1" customFormat="1" ht="24.15" customHeight="1">
      <c r="B534" s="18"/>
      <c r="C534" s="87" t="s">
        <v>507</v>
      </c>
      <c r="D534" s="87" t="s">
        <v>98</v>
      </c>
      <c r="E534" s="88" t="s">
        <v>1075</v>
      </c>
      <c r="F534" s="89" t="s">
        <v>1076</v>
      </c>
      <c r="G534" s="90" t="s">
        <v>343</v>
      </c>
      <c r="H534" s="91">
        <v>144.30000000000001</v>
      </c>
      <c r="I534" s="91"/>
      <c r="J534" s="91"/>
      <c r="K534" s="91"/>
      <c r="L534" s="89"/>
      <c r="M534" s="18"/>
      <c r="N534" s="92" t="s">
        <v>0</v>
      </c>
      <c r="O534" s="93" t="s">
        <v>25</v>
      </c>
      <c r="P534" s="94">
        <f>I534+J534</f>
        <v>0</v>
      </c>
      <c r="Q534" s="94">
        <f>ROUND(I534*H534,3)</f>
        <v>0</v>
      </c>
      <c r="R534" s="94">
        <f>ROUND(J534*H534,3)</f>
        <v>0</v>
      </c>
      <c r="S534" s="95">
        <v>9.9089999999999998E-2</v>
      </c>
      <c r="T534" s="95">
        <f>S534*H534</f>
        <v>14.298687000000001</v>
      </c>
      <c r="U534" s="95">
        <v>5.1499999999999998E-5</v>
      </c>
      <c r="V534" s="95">
        <f>U534*H534</f>
        <v>7.43145E-3</v>
      </c>
      <c r="W534" s="95">
        <v>0</v>
      </c>
      <c r="X534" s="96">
        <f>W534*H534</f>
        <v>0</v>
      </c>
      <c r="AR534" s="97" t="s">
        <v>138</v>
      </c>
      <c r="AT534" s="97" t="s">
        <v>98</v>
      </c>
      <c r="AU534" s="97" t="s">
        <v>44</v>
      </c>
      <c r="AY534" s="10" t="s">
        <v>96</v>
      </c>
      <c r="BE534" s="98">
        <f>IF(O534="základná",K534,0)</f>
        <v>0</v>
      </c>
      <c r="BF534" s="98">
        <f>IF(O534="znížená",K534,0)</f>
        <v>0</v>
      </c>
      <c r="BG534" s="98">
        <f>IF(O534="zákl. prenesená",K534,0)</f>
        <v>0</v>
      </c>
      <c r="BH534" s="98">
        <f>IF(O534="zníž. prenesená",K534,0)</f>
        <v>0</v>
      </c>
      <c r="BI534" s="98">
        <f>IF(O534="nulová",K534,0)</f>
        <v>0</v>
      </c>
      <c r="BJ534" s="10" t="s">
        <v>44</v>
      </c>
      <c r="BK534" s="99">
        <f>ROUND(P534*H534,3)</f>
        <v>0</v>
      </c>
      <c r="BL534" s="10" t="s">
        <v>138</v>
      </c>
      <c r="BM534" s="97" t="s">
        <v>1077</v>
      </c>
    </row>
    <row r="535" spans="2:65" s="7" customFormat="1" ht="11.4">
      <c r="B535" s="100"/>
      <c r="D535" s="101" t="s">
        <v>101</v>
      </c>
      <c r="E535" s="102" t="s">
        <v>0</v>
      </c>
      <c r="F535" s="103" t="s">
        <v>1078</v>
      </c>
      <c r="H535" s="104">
        <v>68.12</v>
      </c>
      <c r="K535" s="91"/>
      <c r="M535" s="100"/>
      <c r="N535" s="105"/>
      <c r="X535" s="106"/>
      <c r="AT535" s="102" t="s">
        <v>101</v>
      </c>
      <c r="AU535" s="102" t="s">
        <v>44</v>
      </c>
      <c r="AV535" s="7" t="s">
        <v>44</v>
      </c>
      <c r="AW535" s="7" t="s">
        <v>2</v>
      </c>
      <c r="AX535" s="7" t="s">
        <v>42</v>
      </c>
      <c r="AY535" s="102" t="s">
        <v>96</v>
      </c>
    </row>
    <row r="536" spans="2:65" s="7" customFormat="1" ht="11.4">
      <c r="B536" s="100"/>
      <c r="D536" s="101" t="s">
        <v>101</v>
      </c>
      <c r="E536" s="102" t="s">
        <v>0</v>
      </c>
      <c r="F536" s="103" t="s">
        <v>1079</v>
      </c>
      <c r="H536" s="104">
        <v>40.479999999999997</v>
      </c>
      <c r="K536" s="91"/>
      <c r="M536" s="100"/>
      <c r="N536" s="105"/>
      <c r="X536" s="106"/>
      <c r="AT536" s="102" t="s">
        <v>101</v>
      </c>
      <c r="AU536" s="102" t="s">
        <v>44</v>
      </c>
      <c r="AV536" s="7" t="s">
        <v>44</v>
      </c>
      <c r="AW536" s="7" t="s">
        <v>2</v>
      </c>
      <c r="AX536" s="7" t="s">
        <v>42</v>
      </c>
      <c r="AY536" s="102" t="s">
        <v>96</v>
      </c>
    </row>
    <row r="537" spans="2:65" s="7" customFormat="1" ht="20.399999999999999">
      <c r="B537" s="100"/>
      <c r="D537" s="101" t="s">
        <v>101</v>
      </c>
      <c r="E537" s="102" t="s">
        <v>0</v>
      </c>
      <c r="F537" s="103" t="s">
        <v>1080</v>
      </c>
      <c r="H537" s="104">
        <v>35.700000000000003</v>
      </c>
      <c r="K537" s="91"/>
      <c r="M537" s="100"/>
      <c r="N537" s="105"/>
      <c r="X537" s="106"/>
      <c r="AT537" s="102" t="s">
        <v>101</v>
      </c>
      <c r="AU537" s="102" t="s">
        <v>44</v>
      </c>
      <c r="AV537" s="7" t="s">
        <v>44</v>
      </c>
      <c r="AW537" s="7" t="s">
        <v>2</v>
      </c>
      <c r="AX537" s="7" t="s">
        <v>42</v>
      </c>
      <c r="AY537" s="102" t="s">
        <v>96</v>
      </c>
    </row>
    <row r="538" spans="2:65" s="8" customFormat="1" ht="11.4">
      <c r="B538" s="107"/>
      <c r="D538" s="101" t="s">
        <v>101</v>
      </c>
      <c r="E538" s="108" t="s">
        <v>0</v>
      </c>
      <c r="F538" s="109" t="s">
        <v>102</v>
      </c>
      <c r="H538" s="110">
        <v>144.30000000000001</v>
      </c>
      <c r="K538" s="91"/>
      <c r="M538" s="107"/>
      <c r="N538" s="111"/>
      <c r="X538" s="112"/>
      <c r="AT538" s="108" t="s">
        <v>101</v>
      </c>
      <c r="AU538" s="108" t="s">
        <v>44</v>
      </c>
      <c r="AV538" s="8" t="s">
        <v>100</v>
      </c>
      <c r="AW538" s="8" t="s">
        <v>2</v>
      </c>
      <c r="AX538" s="8" t="s">
        <v>43</v>
      </c>
      <c r="AY538" s="108" t="s">
        <v>96</v>
      </c>
    </row>
    <row r="539" spans="2:65" s="1" customFormat="1" ht="24.15" customHeight="1">
      <c r="B539" s="18"/>
      <c r="C539" s="118" t="s">
        <v>508</v>
      </c>
      <c r="D539" s="118" t="s">
        <v>225</v>
      </c>
      <c r="E539" s="119" t="s">
        <v>1057</v>
      </c>
      <c r="F539" s="120" t="s">
        <v>1058</v>
      </c>
      <c r="G539" s="121" t="s">
        <v>249</v>
      </c>
      <c r="H539" s="122">
        <v>31.4</v>
      </c>
      <c r="I539" s="122"/>
      <c r="J539" s="123"/>
      <c r="K539" s="91"/>
      <c r="L539" s="120"/>
      <c r="M539" s="124"/>
      <c r="N539" s="125" t="s">
        <v>0</v>
      </c>
      <c r="O539" s="93" t="s">
        <v>25</v>
      </c>
      <c r="P539" s="94">
        <f>I539+J539</f>
        <v>0</v>
      </c>
      <c r="Q539" s="94">
        <f>ROUND(I539*H539,3)</f>
        <v>0</v>
      </c>
      <c r="R539" s="94">
        <f>ROUND(J539*H539,3)</f>
        <v>0</v>
      </c>
      <c r="S539" s="95">
        <v>0</v>
      </c>
      <c r="T539" s="95">
        <f>S539*H539</f>
        <v>0</v>
      </c>
      <c r="U539" s="95">
        <v>2.0200000000000001E-3</v>
      </c>
      <c r="V539" s="95">
        <f>U539*H539</f>
        <v>6.3427999999999998E-2</v>
      </c>
      <c r="W539" s="95">
        <v>0</v>
      </c>
      <c r="X539" s="96">
        <f>W539*H539</f>
        <v>0</v>
      </c>
      <c r="AR539" s="97" t="s">
        <v>156</v>
      </c>
      <c r="AT539" s="97" t="s">
        <v>225</v>
      </c>
      <c r="AU539" s="97" t="s">
        <v>44</v>
      </c>
      <c r="AY539" s="10" t="s">
        <v>96</v>
      </c>
      <c r="BE539" s="98">
        <f>IF(O539="základná",K539,0)</f>
        <v>0</v>
      </c>
      <c r="BF539" s="98">
        <f>IF(O539="znížená",K539,0)</f>
        <v>0</v>
      </c>
      <c r="BG539" s="98">
        <f>IF(O539="zákl. prenesená",K539,0)</f>
        <v>0</v>
      </c>
      <c r="BH539" s="98">
        <f>IF(O539="zníž. prenesená",K539,0)</f>
        <v>0</v>
      </c>
      <c r="BI539" s="98">
        <f>IF(O539="nulová",K539,0)</f>
        <v>0</v>
      </c>
      <c r="BJ539" s="10" t="s">
        <v>44</v>
      </c>
      <c r="BK539" s="99">
        <f>ROUND(P539*H539,3)</f>
        <v>0</v>
      </c>
      <c r="BL539" s="10" t="s">
        <v>138</v>
      </c>
      <c r="BM539" s="97" t="s">
        <v>1081</v>
      </c>
    </row>
    <row r="540" spans="2:65" s="7" customFormat="1" ht="11.4">
      <c r="B540" s="100"/>
      <c r="D540" s="101" t="s">
        <v>101</v>
      </c>
      <c r="E540" s="102" t="s">
        <v>0</v>
      </c>
      <c r="F540" s="103" t="s">
        <v>1082</v>
      </c>
      <c r="H540" s="104">
        <v>13</v>
      </c>
      <c r="K540" s="91"/>
      <c r="M540" s="100"/>
      <c r="N540" s="105"/>
      <c r="X540" s="106"/>
      <c r="AT540" s="102" t="s">
        <v>101</v>
      </c>
      <c r="AU540" s="102" t="s">
        <v>44</v>
      </c>
      <c r="AV540" s="7" t="s">
        <v>44</v>
      </c>
      <c r="AW540" s="7" t="s">
        <v>2</v>
      </c>
      <c r="AX540" s="7" t="s">
        <v>42</v>
      </c>
      <c r="AY540" s="102" t="s">
        <v>96</v>
      </c>
    </row>
    <row r="541" spans="2:65" s="7" customFormat="1" ht="11.4">
      <c r="B541" s="100"/>
      <c r="D541" s="101" t="s">
        <v>101</v>
      </c>
      <c r="E541" s="102" t="s">
        <v>0</v>
      </c>
      <c r="F541" s="103" t="s">
        <v>1083</v>
      </c>
      <c r="H541" s="104">
        <v>18.399999999999999</v>
      </c>
      <c r="K541" s="91"/>
      <c r="M541" s="100"/>
      <c r="N541" s="105"/>
      <c r="X541" s="106"/>
      <c r="AT541" s="102" t="s">
        <v>101</v>
      </c>
      <c r="AU541" s="102" t="s">
        <v>44</v>
      </c>
      <c r="AV541" s="7" t="s">
        <v>44</v>
      </c>
      <c r="AW541" s="7" t="s">
        <v>2</v>
      </c>
      <c r="AX541" s="7" t="s">
        <v>42</v>
      </c>
      <c r="AY541" s="102" t="s">
        <v>96</v>
      </c>
    </row>
    <row r="542" spans="2:65" s="8" customFormat="1" ht="11.4">
      <c r="B542" s="107"/>
      <c r="D542" s="101" t="s">
        <v>101</v>
      </c>
      <c r="E542" s="108" t="s">
        <v>0</v>
      </c>
      <c r="F542" s="109" t="s">
        <v>102</v>
      </c>
      <c r="H542" s="110">
        <v>31.4</v>
      </c>
      <c r="K542" s="91"/>
      <c r="M542" s="107"/>
      <c r="N542" s="111"/>
      <c r="X542" s="112"/>
      <c r="AT542" s="108" t="s">
        <v>101</v>
      </c>
      <c r="AU542" s="108" t="s">
        <v>44</v>
      </c>
      <c r="AV542" s="8" t="s">
        <v>100</v>
      </c>
      <c r="AW542" s="8" t="s">
        <v>2</v>
      </c>
      <c r="AX542" s="8" t="s">
        <v>43</v>
      </c>
      <c r="AY542" s="108" t="s">
        <v>96</v>
      </c>
    </row>
    <row r="543" spans="2:65" s="1" customFormat="1" ht="24.15" customHeight="1">
      <c r="B543" s="18"/>
      <c r="C543" s="118" t="s">
        <v>509</v>
      </c>
      <c r="D543" s="118" t="s">
        <v>225</v>
      </c>
      <c r="E543" s="119" t="s">
        <v>445</v>
      </c>
      <c r="F543" s="120" t="s">
        <v>446</v>
      </c>
      <c r="G543" s="121" t="s">
        <v>249</v>
      </c>
      <c r="H543" s="122">
        <v>27.75</v>
      </c>
      <c r="I543" s="122"/>
      <c r="J543" s="123"/>
      <c r="K543" s="91"/>
      <c r="L543" s="120"/>
      <c r="M543" s="124"/>
      <c r="N543" s="125" t="s">
        <v>0</v>
      </c>
      <c r="O543" s="93" t="s">
        <v>25</v>
      </c>
      <c r="P543" s="94">
        <f>I543+J543</f>
        <v>0</v>
      </c>
      <c r="Q543" s="94">
        <f>ROUND(I543*H543,3)</f>
        <v>0</v>
      </c>
      <c r="R543" s="94">
        <f>ROUND(J543*H543,3)</f>
        <v>0</v>
      </c>
      <c r="S543" s="95">
        <v>0</v>
      </c>
      <c r="T543" s="95">
        <f>S543*H543</f>
        <v>0</v>
      </c>
      <c r="U543" s="95">
        <v>6.1999999999999998E-3</v>
      </c>
      <c r="V543" s="95">
        <f>U543*H543</f>
        <v>0.17204999999999998</v>
      </c>
      <c r="W543" s="95">
        <v>0</v>
      </c>
      <c r="X543" s="96">
        <f>W543*H543</f>
        <v>0</v>
      </c>
      <c r="AR543" s="97" t="s">
        <v>156</v>
      </c>
      <c r="AT543" s="97" t="s">
        <v>225</v>
      </c>
      <c r="AU543" s="97" t="s">
        <v>44</v>
      </c>
      <c r="AY543" s="10" t="s">
        <v>96</v>
      </c>
      <c r="BE543" s="98">
        <f>IF(O543="základná",K543,0)</f>
        <v>0</v>
      </c>
      <c r="BF543" s="98">
        <f>IF(O543="znížená",K543,0)</f>
        <v>0</v>
      </c>
      <c r="BG543" s="98">
        <f>IF(O543="zákl. prenesená",K543,0)</f>
        <v>0</v>
      </c>
      <c r="BH543" s="98">
        <f>IF(O543="zníž. prenesená",K543,0)</f>
        <v>0</v>
      </c>
      <c r="BI543" s="98">
        <f>IF(O543="nulová",K543,0)</f>
        <v>0</v>
      </c>
      <c r="BJ543" s="10" t="s">
        <v>44</v>
      </c>
      <c r="BK543" s="99">
        <f>ROUND(P543*H543,3)</f>
        <v>0</v>
      </c>
      <c r="BL543" s="10" t="s">
        <v>138</v>
      </c>
      <c r="BM543" s="97" t="s">
        <v>1084</v>
      </c>
    </row>
    <row r="544" spans="2:65" s="7" customFormat="1" ht="11.4">
      <c r="B544" s="100"/>
      <c r="D544" s="101" t="s">
        <v>101</v>
      </c>
      <c r="E544" s="102" t="s">
        <v>0</v>
      </c>
      <c r="F544" s="103" t="s">
        <v>1085</v>
      </c>
      <c r="H544" s="104">
        <v>27.75</v>
      </c>
      <c r="K544" s="91"/>
      <c r="M544" s="100"/>
      <c r="N544" s="105"/>
      <c r="X544" s="106"/>
      <c r="AT544" s="102" t="s">
        <v>101</v>
      </c>
      <c r="AU544" s="102" t="s">
        <v>44</v>
      </c>
      <c r="AV544" s="7" t="s">
        <v>44</v>
      </c>
      <c r="AW544" s="7" t="s">
        <v>2</v>
      </c>
      <c r="AX544" s="7" t="s">
        <v>43</v>
      </c>
      <c r="AY544" s="102" t="s">
        <v>96</v>
      </c>
    </row>
    <row r="545" spans="2:65" s="1" customFormat="1" ht="24.15" customHeight="1">
      <c r="B545" s="18"/>
      <c r="C545" s="118" t="s">
        <v>511</v>
      </c>
      <c r="D545" s="118" t="s">
        <v>225</v>
      </c>
      <c r="E545" s="119" t="s">
        <v>1067</v>
      </c>
      <c r="F545" s="120" t="s">
        <v>1068</v>
      </c>
      <c r="G545" s="121" t="s">
        <v>249</v>
      </c>
      <c r="H545" s="122">
        <v>12</v>
      </c>
      <c r="I545" s="122"/>
      <c r="J545" s="123"/>
      <c r="K545" s="91"/>
      <c r="L545" s="120"/>
      <c r="M545" s="124"/>
      <c r="N545" s="125" t="s">
        <v>0</v>
      </c>
      <c r="O545" s="93" t="s">
        <v>25</v>
      </c>
      <c r="P545" s="94">
        <f>I545+J545</f>
        <v>0</v>
      </c>
      <c r="Q545" s="94">
        <f>ROUND(I545*H545,3)</f>
        <v>0</v>
      </c>
      <c r="R545" s="94">
        <f>ROUND(J545*H545,3)</f>
        <v>0</v>
      </c>
      <c r="S545" s="95">
        <v>0</v>
      </c>
      <c r="T545" s="95">
        <f>S545*H545</f>
        <v>0</v>
      </c>
      <c r="U545" s="95">
        <v>1.5900000000000001E-3</v>
      </c>
      <c r="V545" s="95">
        <f>U545*H545</f>
        <v>1.908E-2</v>
      </c>
      <c r="W545" s="95">
        <v>0</v>
      </c>
      <c r="X545" s="96">
        <f>W545*H545</f>
        <v>0</v>
      </c>
      <c r="AR545" s="97" t="s">
        <v>156</v>
      </c>
      <c r="AT545" s="97" t="s">
        <v>225</v>
      </c>
      <c r="AU545" s="97" t="s">
        <v>44</v>
      </c>
      <c r="AY545" s="10" t="s">
        <v>96</v>
      </c>
      <c r="BE545" s="98">
        <f>IF(O545="základná",K545,0)</f>
        <v>0</v>
      </c>
      <c r="BF545" s="98">
        <f>IF(O545="znížená",K545,0)</f>
        <v>0</v>
      </c>
      <c r="BG545" s="98">
        <f>IF(O545="zákl. prenesená",K545,0)</f>
        <v>0</v>
      </c>
      <c r="BH545" s="98">
        <f>IF(O545="zníž. prenesená",K545,0)</f>
        <v>0</v>
      </c>
      <c r="BI545" s="98">
        <f>IF(O545="nulová",K545,0)</f>
        <v>0</v>
      </c>
      <c r="BJ545" s="10" t="s">
        <v>44</v>
      </c>
      <c r="BK545" s="99">
        <f>ROUND(P545*H545,3)</f>
        <v>0</v>
      </c>
      <c r="BL545" s="10" t="s">
        <v>138</v>
      </c>
      <c r="BM545" s="97" t="s">
        <v>1086</v>
      </c>
    </row>
    <row r="546" spans="2:65" s="7" customFormat="1" ht="11.4">
      <c r="B546" s="100"/>
      <c r="D546" s="101" t="s">
        <v>101</v>
      </c>
      <c r="E546" s="102" t="s">
        <v>0</v>
      </c>
      <c r="F546" s="103" t="s">
        <v>1087</v>
      </c>
      <c r="H546" s="104">
        <v>12</v>
      </c>
      <c r="K546" s="91"/>
      <c r="M546" s="100"/>
      <c r="N546" s="105"/>
      <c r="X546" s="106"/>
      <c r="AT546" s="102" t="s">
        <v>101</v>
      </c>
      <c r="AU546" s="102" t="s">
        <v>44</v>
      </c>
      <c r="AV546" s="7" t="s">
        <v>44</v>
      </c>
      <c r="AW546" s="7" t="s">
        <v>2</v>
      </c>
      <c r="AX546" s="7" t="s">
        <v>43</v>
      </c>
      <c r="AY546" s="102" t="s">
        <v>96</v>
      </c>
    </row>
    <row r="547" spans="2:65" s="1" customFormat="1" ht="32.4" customHeight="1">
      <c r="B547" s="18"/>
      <c r="C547" s="118" t="s">
        <v>516</v>
      </c>
      <c r="D547" s="118" t="s">
        <v>225</v>
      </c>
      <c r="E547" s="119" t="s">
        <v>1088</v>
      </c>
      <c r="F547" s="120" t="s">
        <v>1089</v>
      </c>
      <c r="G547" s="121" t="s">
        <v>116</v>
      </c>
      <c r="H547" s="122">
        <v>3.5999999999999997E-2</v>
      </c>
      <c r="I547" s="122"/>
      <c r="J547" s="123"/>
      <c r="K547" s="91"/>
      <c r="L547" s="120"/>
      <c r="M547" s="124"/>
      <c r="N547" s="125" t="s">
        <v>0</v>
      </c>
      <c r="O547" s="93" t="s">
        <v>25</v>
      </c>
      <c r="P547" s="94">
        <f>I547+J547</f>
        <v>0</v>
      </c>
      <c r="Q547" s="94">
        <f>ROUND(I547*H547,3)</f>
        <v>0</v>
      </c>
      <c r="R547" s="94">
        <f>ROUND(J547*H547,3)</f>
        <v>0</v>
      </c>
      <c r="S547" s="95">
        <v>0</v>
      </c>
      <c r="T547" s="95">
        <f>S547*H547</f>
        <v>0</v>
      </c>
      <c r="U547" s="95">
        <v>1</v>
      </c>
      <c r="V547" s="95">
        <f>U547*H547</f>
        <v>3.5999999999999997E-2</v>
      </c>
      <c r="W547" s="95">
        <v>0</v>
      </c>
      <c r="X547" s="96">
        <f>W547*H547</f>
        <v>0</v>
      </c>
      <c r="AR547" s="97" t="s">
        <v>156</v>
      </c>
      <c r="AT547" s="97" t="s">
        <v>225</v>
      </c>
      <c r="AU547" s="97" t="s">
        <v>44</v>
      </c>
      <c r="AY547" s="10" t="s">
        <v>96</v>
      </c>
      <c r="BE547" s="98">
        <f>IF(O547="základná",K547,0)</f>
        <v>0</v>
      </c>
      <c r="BF547" s="98">
        <f>IF(O547="znížená",K547,0)</f>
        <v>0</v>
      </c>
      <c r="BG547" s="98">
        <f>IF(O547="zákl. prenesená",K547,0)</f>
        <v>0</v>
      </c>
      <c r="BH547" s="98">
        <f>IF(O547="zníž. prenesená",K547,0)</f>
        <v>0</v>
      </c>
      <c r="BI547" s="98">
        <f>IF(O547="nulová",K547,0)</f>
        <v>0</v>
      </c>
      <c r="BJ547" s="10" t="s">
        <v>44</v>
      </c>
      <c r="BK547" s="99">
        <f>ROUND(P547*H547,3)</f>
        <v>0</v>
      </c>
      <c r="BL547" s="10" t="s">
        <v>138</v>
      </c>
      <c r="BM547" s="97" t="s">
        <v>1090</v>
      </c>
    </row>
    <row r="548" spans="2:65" s="7" customFormat="1" ht="11.4">
      <c r="B548" s="100"/>
      <c r="D548" s="101" t="s">
        <v>101</v>
      </c>
      <c r="E548" s="102" t="s">
        <v>0</v>
      </c>
      <c r="F548" s="103" t="s">
        <v>1091</v>
      </c>
      <c r="H548" s="104">
        <v>3.5999999999999997E-2</v>
      </c>
      <c r="K548" s="91"/>
      <c r="M548" s="100"/>
      <c r="N548" s="105"/>
      <c r="X548" s="106"/>
      <c r="AT548" s="102" t="s">
        <v>101</v>
      </c>
      <c r="AU548" s="102" t="s">
        <v>44</v>
      </c>
      <c r="AV548" s="7" t="s">
        <v>44</v>
      </c>
      <c r="AW548" s="7" t="s">
        <v>2</v>
      </c>
      <c r="AX548" s="7" t="s">
        <v>43</v>
      </c>
      <c r="AY548" s="102" t="s">
        <v>96</v>
      </c>
    </row>
    <row r="549" spans="2:65" s="1" customFormat="1" ht="16.5" customHeight="1">
      <c r="B549" s="18"/>
      <c r="C549" s="118" t="s">
        <v>519</v>
      </c>
      <c r="D549" s="118" t="s">
        <v>225</v>
      </c>
      <c r="E549" s="119" t="s">
        <v>438</v>
      </c>
      <c r="F549" s="120" t="s">
        <v>439</v>
      </c>
      <c r="G549" s="121" t="s">
        <v>343</v>
      </c>
      <c r="H549" s="122">
        <v>9.8699999999999992</v>
      </c>
      <c r="I549" s="122"/>
      <c r="J549" s="123"/>
      <c r="K549" s="91"/>
      <c r="L549" s="120"/>
      <c r="M549" s="124"/>
      <c r="N549" s="125" t="s">
        <v>0</v>
      </c>
      <c r="O549" s="93" t="s">
        <v>25</v>
      </c>
      <c r="P549" s="94">
        <f>I549+J549</f>
        <v>0</v>
      </c>
      <c r="Q549" s="94">
        <f>ROUND(I549*H549,3)</f>
        <v>0</v>
      </c>
      <c r="R549" s="94">
        <f>ROUND(J549*H549,3)</f>
        <v>0</v>
      </c>
      <c r="S549" s="95">
        <v>0</v>
      </c>
      <c r="T549" s="95">
        <f>S549*H549</f>
        <v>0</v>
      </c>
      <c r="U549" s="95">
        <v>0</v>
      </c>
      <c r="V549" s="95">
        <f>U549*H549</f>
        <v>0</v>
      </c>
      <c r="W549" s="95">
        <v>0</v>
      </c>
      <c r="X549" s="96">
        <f>W549*H549</f>
        <v>0</v>
      </c>
      <c r="AR549" s="97" t="s">
        <v>156</v>
      </c>
      <c r="AT549" s="97" t="s">
        <v>225</v>
      </c>
      <c r="AU549" s="97" t="s">
        <v>44</v>
      </c>
      <c r="AY549" s="10" t="s">
        <v>96</v>
      </c>
      <c r="BE549" s="98">
        <f>IF(O549="základná",K549,0)</f>
        <v>0</v>
      </c>
      <c r="BF549" s="98">
        <f>IF(O549="znížená",K549,0)</f>
        <v>0</v>
      </c>
      <c r="BG549" s="98">
        <f>IF(O549="zákl. prenesená",K549,0)</f>
        <v>0</v>
      </c>
      <c r="BH549" s="98">
        <f>IF(O549="zníž. prenesená",K549,0)</f>
        <v>0</v>
      </c>
      <c r="BI549" s="98">
        <f>IF(O549="nulová",K549,0)</f>
        <v>0</v>
      </c>
      <c r="BJ549" s="10" t="s">
        <v>44</v>
      </c>
      <c r="BK549" s="99">
        <f>ROUND(P549*H549,3)</f>
        <v>0</v>
      </c>
      <c r="BL549" s="10" t="s">
        <v>138</v>
      </c>
      <c r="BM549" s="97" t="s">
        <v>1092</v>
      </c>
    </row>
    <row r="550" spans="2:65" s="7" customFormat="1" ht="11.4">
      <c r="B550" s="100"/>
      <c r="D550" s="101" t="s">
        <v>101</v>
      </c>
      <c r="E550" s="102" t="s">
        <v>0</v>
      </c>
      <c r="F550" s="103" t="s">
        <v>1093</v>
      </c>
      <c r="H550" s="104">
        <v>9.8699999999999992</v>
      </c>
      <c r="K550" s="91"/>
      <c r="M550" s="100"/>
      <c r="N550" s="105"/>
      <c r="X550" s="106"/>
      <c r="AT550" s="102" t="s">
        <v>101</v>
      </c>
      <c r="AU550" s="102" t="s">
        <v>44</v>
      </c>
      <c r="AV550" s="7" t="s">
        <v>44</v>
      </c>
      <c r="AW550" s="7" t="s">
        <v>2</v>
      </c>
      <c r="AX550" s="7" t="s">
        <v>43</v>
      </c>
      <c r="AY550" s="102" t="s">
        <v>96</v>
      </c>
    </row>
    <row r="551" spans="2:65" s="1" customFormat="1" ht="24.15" customHeight="1">
      <c r="B551" s="18"/>
      <c r="C551" s="87" t="s">
        <v>522</v>
      </c>
      <c r="D551" s="87" t="s">
        <v>98</v>
      </c>
      <c r="E551" s="88" t="s">
        <v>449</v>
      </c>
      <c r="F551" s="89" t="s">
        <v>450</v>
      </c>
      <c r="G551" s="90" t="s">
        <v>343</v>
      </c>
      <c r="H551" s="91">
        <v>80.52</v>
      </c>
      <c r="I551" s="91"/>
      <c r="J551" s="91"/>
      <c r="K551" s="91"/>
      <c r="L551" s="89"/>
      <c r="M551" s="18"/>
      <c r="N551" s="92" t="s">
        <v>0</v>
      </c>
      <c r="O551" s="93" t="s">
        <v>25</v>
      </c>
      <c r="P551" s="94">
        <f>I551+J551</f>
        <v>0</v>
      </c>
      <c r="Q551" s="94">
        <f>ROUND(I551*H551,3)</f>
        <v>0</v>
      </c>
      <c r="R551" s="94">
        <f>ROUND(J551*H551,3)</f>
        <v>0</v>
      </c>
      <c r="S551" s="95">
        <v>8.4080000000000002E-2</v>
      </c>
      <c r="T551" s="95">
        <f>S551*H551</f>
        <v>6.7701215999999995</v>
      </c>
      <c r="U551" s="95">
        <v>4.897E-5</v>
      </c>
      <c r="V551" s="95">
        <f>U551*H551</f>
        <v>3.9430643999999997E-3</v>
      </c>
      <c r="W551" s="95">
        <v>0</v>
      </c>
      <c r="X551" s="96">
        <f>W551*H551</f>
        <v>0</v>
      </c>
      <c r="AR551" s="97" t="s">
        <v>138</v>
      </c>
      <c r="AT551" s="97" t="s">
        <v>98</v>
      </c>
      <c r="AU551" s="97" t="s">
        <v>44</v>
      </c>
      <c r="AY551" s="10" t="s">
        <v>96</v>
      </c>
      <c r="BE551" s="98">
        <f>IF(O551="základná",K551,0)</f>
        <v>0</v>
      </c>
      <c r="BF551" s="98">
        <f>IF(O551="znížená",K551,0)</f>
        <v>0</v>
      </c>
      <c r="BG551" s="98">
        <f>IF(O551="zákl. prenesená",K551,0)</f>
        <v>0</v>
      </c>
      <c r="BH551" s="98">
        <f>IF(O551="zníž. prenesená",K551,0)</f>
        <v>0</v>
      </c>
      <c r="BI551" s="98">
        <f>IF(O551="nulová",K551,0)</f>
        <v>0</v>
      </c>
      <c r="BJ551" s="10" t="s">
        <v>44</v>
      </c>
      <c r="BK551" s="99">
        <f>ROUND(P551*H551,3)</f>
        <v>0</v>
      </c>
      <c r="BL551" s="10" t="s">
        <v>138</v>
      </c>
      <c r="BM551" s="97" t="s">
        <v>1094</v>
      </c>
    </row>
    <row r="552" spans="2:65" s="7" customFormat="1" ht="11.4">
      <c r="B552" s="100"/>
      <c r="D552" s="101" t="s">
        <v>101</v>
      </c>
      <c r="E552" s="102" t="s">
        <v>0</v>
      </c>
      <c r="F552" s="103" t="s">
        <v>1095</v>
      </c>
      <c r="H552" s="104">
        <v>80.52</v>
      </c>
      <c r="K552" s="91"/>
      <c r="M552" s="100"/>
      <c r="N552" s="105"/>
      <c r="X552" s="106"/>
      <c r="AT552" s="102" t="s">
        <v>101</v>
      </c>
      <c r="AU552" s="102" t="s">
        <v>44</v>
      </c>
      <c r="AV552" s="7" t="s">
        <v>44</v>
      </c>
      <c r="AW552" s="7" t="s">
        <v>2</v>
      </c>
      <c r="AX552" s="7" t="s">
        <v>42</v>
      </c>
      <c r="AY552" s="102" t="s">
        <v>96</v>
      </c>
    </row>
    <row r="553" spans="2:65" s="8" customFormat="1" ht="11.4">
      <c r="B553" s="107"/>
      <c r="D553" s="101" t="s">
        <v>101</v>
      </c>
      <c r="E553" s="108" t="s">
        <v>0</v>
      </c>
      <c r="F553" s="109" t="s">
        <v>102</v>
      </c>
      <c r="H553" s="110">
        <v>80.52</v>
      </c>
      <c r="K553" s="91"/>
      <c r="M553" s="107"/>
      <c r="N553" s="111"/>
      <c r="X553" s="112"/>
      <c r="AT553" s="108" t="s">
        <v>101</v>
      </c>
      <c r="AU553" s="108" t="s">
        <v>44</v>
      </c>
      <c r="AV553" s="8" t="s">
        <v>100</v>
      </c>
      <c r="AW553" s="8" t="s">
        <v>2</v>
      </c>
      <c r="AX553" s="8" t="s">
        <v>43</v>
      </c>
      <c r="AY553" s="108" t="s">
        <v>96</v>
      </c>
    </row>
    <row r="554" spans="2:65" s="1" customFormat="1" ht="24.15" customHeight="1">
      <c r="B554" s="18"/>
      <c r="C554" s="118" t="s">
        <v>525</v>
      </c>
      <c r="D554" s="118" t="s">
        <v>225</v>
      </c>
      <c r="E554" s="119" t="s">
        <v>1057</v>
      </c>
      <c r="F554" s="120" t="s">
        <v>1058</v>
      </c>
      <c r="G554" s="121" t="s">
        <v>249</v>
      </c>
      <c r="H554" s="122">
        <v>54.85</v>
      </c>
      <c r="I554" s="122"/>
      <c r="J554" s="123"/>
      <c r="K554" s="91"/>
      <c r="L554" s="120"/>
      <c r="M554" s="124"/>
      <c r="N554" s="125" t="s">
        <v>0</v>
      </c>
      <c r="O554" s="93" t="s">
        <v>25</v>
      </c>
      <c r="P554" s="94">
        <f>I554+J554</f>
        <v>0</v>
      </c>
      <c r="Q554" s="94">
        <f>ROUND(I554*H554,3)</f>
        <v>0</v>
      </c>
      <c r="R554" s="94">
        <f>ROUND(J554*H554,3)</f>
        <v>0</v>
      </c>
      <c r="S554" s="95">
        <v>0</v>
      </c>
      <c r="T554" s="95">
        <f>S554*H554</f>
        <v>0</v>
      </c>
      <c r="U554" s="95">
        <v>2.0200000000000001E-3</v>
      </c>
      <c r="V554" s="95">
        <f>U554*H554</f>
        <v>0.11079700000000001</v>
      </c>
      <c r="W554" s="95">
        <v>0</v>
      </c>
      <c r="X554" s="96">
        <f>W554*H554</f>
        <v>0</v>
      </c>
      <c r="AR554" s="97" t="s">
        <v>156</v>
      </c>
      <c r="AT554" s="97" t="s">
        <v>225</v>
      </c>
      <c r="AU554" s="97" t="s">
        <v>44</v>
      </c>
      <c r="AY554" s="10" t="s">
        <v>96</v>
      </c>
      <c r="BE554" s="98">
        <f>IF(O554="základná",K554,0)</f>
        <v>0</v>
      </c>
      <c r="BF554" s="98">
        <f>IF(O554="znížená",K554,0)</f>
        <v>0</v>
      </c>
      <c r="BG554" s="98">
        <f>IF(O554="zákl. prenesená",K554,0)</f>
        <v>0</v>
      </c>
      <c r="BH554" s="98">
        <f>IF(O554="zníž. prenesená",K554,0)</f>
        <v>0</v>
      </c>
      <c r="BI554" s="98">
        <f>IF(O554="nulová",K554,0)</f>
        <v>0</v>
      </c>
      <c r="BJ554" s="10" t="s">
        <v>44</v>
      </c>
      <c r="BK554" s="99">
        <f>ROUND(P554*H554,3)</f>
        <v>0</v>
      </c>
      <c r="BL554" s="10" t="s">
        <v>138</v>
      </c>
      <c r="BM554" s="97" t="s">
        <v>1096</v>
      </c>
    </row>
    <row r="555" spans="2:65" s="7" customFormat="1" ht="11.4">
      <c r="B555" s="100"/>
      <c r="D555" s="101" t="s">
        <v>101</v>
      </c>
      <c r="E555" s="102" t="s">
        <v>0</v>
      </c>
      <c r="F555" s="103" t="s">
        <v>1097</v>
      </c>
      <c r="H555" s="104">
        <v>54.85</v>
      </c>
      <c r="K555" s="91"/>
      <c r="M555" s="100"/>
      <c r="N555" s="105"/>
      <c r="X555" s="106"/>
      <c r="AT555" s="102" t="s">
        <v>101</v>
      </c>
      <c r="AU555" s="102" t="s">
        <v>44</v>
      </c>
      <c r="AV555" s="7" t="s">
        <v>44</v>
      </c>
      <c r="AW555" s="7" t="s">
        <v>2</v>
      </c>
      <c r="AX555" s="7" t="s">
        <v>42</v>
      </c>
      <c r="AY555" s="102" t="s">
        <v>96</v>
      </c>
    </row>
    <row r="556" spans="2:65" s="8" customFormat="1" ht="11.4">
      <c r="B556" s="107"/>
      <c r="D556" s="101" t="s">
        <v>101</v>
      </c>
      <c r="E556" s="108" t="s">
        <v>0</v>
      </c>
      <c r="F556" s="109" t="s">
        <v>102</v>
      </c>
      <c r="H556" s="110">
        <v>54.85</v>
      </c>
      <c r="K556" s="91"/>
      <c r="M556" s="107"/>
      <c r="N556" s="111"/>
      <c r="X556" s="112"/>
      <c r="AT556" s="108" t="s">
        <v>101</v>
      </c>
      <c r="AU556" s="108" t="s">
        <v>44</v>
      </c>
      <c r="AV556" s="8" t="s">
        <v>100</v>
      </c>
      <c r="AW556" s="8" t="s">
        <v>2</v>
      </c>
      <c r="AX556" s="8" t="s">
        <v>43</v>
      </c>
      <c r="AY556" s="108" t="s">
        <v>96</v>
      </c>
    </row>
    <row r="557" spans="2:65" s="1" customFormat="1" ht="24.15" customHeight="1">
      <c r="B557" s="18"/>
      <c r="C557" s="118" t="s">
        <v>528</v>
      </c>
      <c r="D557" s="118" t="s">
        <v>225</v>
      </c>
      <c r="E557" s="119" t="s">
        <v>1067</v>
      </c>
      <c r="F557" s="120" t="s">
        <v>1068</v>
      </c>
      <c r="G557" s="121" t="s">
        <v>249</v>
      </c>
      <c r="H557" s="122">
        <v>2.5</v>
      </c>
      <c r="I557" s="122"/>
      <c r="J557" s="123"/>
      <c r="K557" s="91"/>
      <c r="L557" s="120"/>
      <c r="M557" s="124"/>
      <c r="N557" s="125" t="s">
        <v>0</v>
      </c>
      <c r="O557" s="93" t="s">
        <v>25</v>
      </c>
      <c r="P557" s="94">
        <f>I557+J557</f>
        <v>0</v>
      </c>
      <c r="Q557" s="94">
        <f>ROUND(I557*H557,3)</f>
        <v>0</v>
      </c>
      <c r="R557" s="94">
        <f>ROUND(J557*H557,3)</f>
        <v>0</v>
      </c>
      <c r="S557" s="95">
        <v>0</v>
      </c>
      <c r="T557" s="95">
        <f>S557*H557</f>
        <v>0</v>
      </c>
      <c r="U557" s="95">
        <v>1.5900000000000001E-3</v>
      </c>
      <c r="V557" s="95">
        <f>U557*H557</f>
        <v>3.9750000000000002E-3</v>
      </c>
      <c r="W557" s="95">
        <v>0</v>
      </c>
      <c r="X557" s="96">
        <f>W557*H557</f>
        <v>0</v>
      </c>
      <c r="AR557" s="97" t="s">
        <v>156</v>
      </c>
      <c r="AT557" s="97" t="s">
        <v>225</v>
      </c>
      <c r="AU557" s="97" t="s">
        <v>44</v>
      </c>
      <c r="AY557" s="10" t="s">
        <v>96</v>
      </c>
      <c r="BE557" s="98">
        <f>IF(O557="základná",K557,0)</f>
        <v>0</v>
      </c>
      <c r="BF557" s="98">
        <f>IF(O557="znížená",K557,0)</f>
        <v>0</v>
      </c>
      <c r="BG557" s="98">
        <f>IF(O557="zákl. prenesená",K557,0)</f>
        <v>0</v>
      </c>
      <c r="BH557" s="98">
        <f>IF(O557="zníž. prenesená",K557,0)</f>
        <v>0</v>
      </c>
      <c r="BI557" s="98">
        <f>IF(O557="nulová",K557,0)</f>
        <v>0</v>
      </c>
      <c r="BJ557" s="10" t="s">
        <v>44</v>
      </c>
      <c r="BK557" s="99">
        <f>ROUND(P557*H557,3)</f>
        <v>0</v>
      </c>
      <c r="BL557" s="10" t="s">
        <v>138</v>
      </c>
      <c r="BM557" s="97" t="s">
        <v>1098</v>
      </c>
    </row>
    <row r="558" spans="2:65" s="7" customFormat="1" ht="11.4">
      <c r="B558" s="100"/>
      <c r="D558" s="101" t="s">
        <v>101</v>
      </c>
      <c r="E558" s="102" t="s">
        <v>0</v>
      </c>
      <c r="F558" s="103" t="s">
        <v>1099</v>
      </c>
      <c r="H558" s="104">
        <v>2.5</v>
      </c>
      <c r="K558" s="91"/>
      <c r="M558" s="100"/>
      <c r="N558" s="105"/>
      <c r="X558" s="106"/>
      <c r="AT558" s="102" t="s">
        <v>101</v>
      </c>
      <c r="AU558" s="102" t="s">
        <v>44</v>
      </c>
      <c r="AV558" s="7" t="s">
        <v>44</v>
      </c>
      <c r="AW558" s="7" t="s">
        <v>2</v>
      </c>
      <c r="AX558" s="7" t="s">
        <v>43</v>
      </c>
      <c r="AY558" s="102" t="s">
        <v>96</v>
      </c>
    </row>
    <row r="559" spans="2:65" s="1" customFormat="1" ht="24.15" customHeight="1">
      <c r="B559" s="18"/>
      <c r="C559" s="118" t="s">
        <v>533</v>
      </c>
      <c r="D559" s="118" t="s">
        <v>225</v>
      </c>
      <c r="E559" s="119" t="s">
        <v>445</v>
      </c>
      <c r="F559" s="120" t="s">
        <v>446</v>
      </c>
      <c r="G559" s="121" t="s">
        <v>249</v>
      </c>
      <c r="H559" s="122">
        <v>22</v>
      </c>
      <c r="I559" s="122"/>
      <c r="J559" s="123"/>
      <c r="K559" s="91"/>
      <c r="L559" s="120"/>
      <c r="M559" s="124"/>
      <c r="N559" s="125" t="s">
        <v>0</v>
      </c>
      <c r="O559" s="93" t="s">
        <v>25</v>
      </c>
      <c r="P559" s="94">
        <f>I559+J559</f>
        <v>0</v>
      </c>
      <c r="Q559" s="94">
        <f>ROUND(I559*H559,3)</f>
        <v>0</v>
      </c>
      <c r="R559" s="94">
        <f>ROUND(J559*H559,3)</f>
        <v>0</v>
      </c>
      <c r="S559" s="95">
        <v>0</v>
      </c>
      <c r="T559" s="95">
        <f>S559*H559</f>
        <v>0</v>
      </c>
      <c r="U559" s="95">
        <v>6.1999999999999998E-3</v>
      </c>
      <c r="V559" s="95">
        <f>U559*H559</f>
        <v>0.13639999999999999</v>
      </c>
      <c r="W559" s="95">
        <v>0</v>
      </c>
      <c r="X559" s="96">
        <f>W559*H559</f>
        <v>0</v>
      </c>
      <c r="AR559" s="97" t="s">
        <v>156</v>
      </c>
      <c r="AT559" s="97" t="s">
        <v>225</v>
      </c>
      <c r="AU559" s="97" t="s">
        <v>44</v>
      </c>
      <c r="AY559" s="10" t="s">
        <v>96</v>
      </c>
      <c r="BE559" s="98">
        <f>IF(O559="základná",K559,0)</f>
        <v>0</v>
      </c>
      <c r="BF559" s="98">
        <f>IF(O559="znížená",K559,0)</f>
        <v>0</v>
      </c>
      <c r="BG559" s="98">
        <f>IF(O559="zákl. prenesená",K559,0)</f>
        <v>0</v>
      </c>
      <c r="BH559" s="98">
        <f>IF(O559="zníž. prenesená",K559,0)</f>
        <v>0</v>
      </c>
      <c r="BI559" s="98">
        <f>IF(O559="nulová",K559,0)</f>
        <v>0</v>
      </c>
      <c r="BJ559" s="10" t="s">
        <v>44</v>
      </c>
      <c r="BK559" s="99">
        <f>ROUND(P559*H559,3)</f>
        <v>0</v>
      </c>
      <c r="BL559" s="10" t="s">
        <v>138</v>
      </c>
      <c r="BM559" s="97" t="s">
        <v>1100</v>
      </c>
    </row>
    <row r="560" spans="2:65" s="7" customFormat="1" ht="11.4">
      <c r="B560" s="100"/>
      <c r="D560" s="101" t="s">
        <v>101</v>
      </c>
      <c r="E560" s="102" t="s">
        <v>0</v>
      </c>
      <c r="F560" s="103" t="s">
        <v>1101</v>
      </c>
      <c r="H560" s="104">
        <v>22</v>
      </c>
      <c r="K560" s="91"/>
      <c r="M560" s="100"/>
      <c r="N560" s="105"/>
      <c r="X560" s="106"/>
      <c r="AT560" s="102" t="s">
        <v>101</v>
      </c>
      <c r="AU560" s="102" t="s">
        <v>44</v>
      </c>
      <c r="AV560" s="7" t="s">
        <v>44</v>
      </c>
      <c r="AW560" s="7" t="s">
        <v>2</v>
      </c>
      <c r="AX560" s="7" t="s">
        <v>43</v>
      </c>
      <c r="AY560" s="102" t="s">
        <v>96</v>
      </c>
    </row>
    <row r="561" spans="2:65" s="1" customFormat="1" ht="16.5" customHeight="1">
      <c r="B561" s="18"/>
      <c r="C561" s="118" t="s">
        <v>535</v>
      </c>
      <c r="D561" s="118" t="s">
        <v>225</v>
      </c>
      <c r="E561" s="119" t="s">
        <v>438</v>
      </c>
      <c r="F561" s="120" t="s">
        <v>439</v>
      </c>
      <c r="G561" s="121" t="s">
        <v>343</v>
      </c>
      <c r="H561" s="122">
        <v>4.01</v>
      </c>
      <c r="I561" s="122"/>
      <c r="J561" s="123"/>
      <c r="K561" s="91"/>
      <c r="L561" s="120"/>
      <c r="M561" s="124"/>
      <c r="N561" s="125" t="s">
        <v>0</v>
      </c>
      <c r="O561" s="93" t="s">
        <v>25</v>
      </c>
      <c r="P561" s="94">
        <f>I561+J561</f>
        <v>0</v>
      </c>
      <c r="Q561" s="94">
        <f>ROUND(I561*H561,3)</f>
        <v>0</v>
      </c>
      <c r="R561" s="94">
        <f>ROUND(J561*H561,3)</f>
        <v>0</v>
      </c>
      <c r="S561" s="95">
        <v>0</v>
      </c>
      <c r="T561" s="95">
        <f>S561*H561</f>
        <v>0</v>
      </c>
      <c r="U561" s="95">
        <v>0</v>
      </c>
      <c r="V561" s="95">
        <f>U561*H561</f>
        <v>0</v>
      </c>
      <c r="W561" s="95">
        <v>0</v>
      </c>
      <c r="X561" s="96">
        <f>W561*H561</f>
        <v>0</v>
      </c>
      <c r="AR561" s="97" t="s">
        <v>156</v>
      </c>
      <c r="AT561" s="97" t="s">
        <v>225</v>
      </c>
      <c r="AU561" s="97" t="s">
        <v>44</v>
      </c>
      <c r="AY561" s="10" t="s">
        <v>96</v>
      </c>
      <c r="BE561" s="98">
        <f>IF(O561="základná",K561,0)</f>
        <v>0</v>
      </c>
      <c r="BF561" s="98">
        <f>IF(O561="znížená",K561,0)</f>
        <v>0</v>
      </c>
      <c r="BG561" s="98">
        <f>IF(O561="zákl. prenesená",K561,0)</f>
        <v>0</v>
      </c>
      <c r="BH561" s="98">
        <f>IF(O561="zníž. prenesená",K561,0)</f>
        <v>0</v>
      </c>
      <c r="BI561" s="98">
        <f>IF(O561="nulová",K561,0)</f>
        <v>0</v>
      </c>
      <c r="BJ561" s="10" t="s">
        <v>44</v>
      </c>
      <c r="BK561" s="99">
        <f>ROUND(P561*H561,3)</f>
        <v>0</v>
      </c>
      <c r="BL561" s="10" t="s">
        <v>138</v>
      </c>
      <c r="BM561" s="97" t="s">
        <v>1102</v>
      </c>
    </row>
    <row r="562" spans="2:65" s="7" customFormat="1" ht="11.4">
      <c r="B562" s="100"/>
      <c r="D562" s="101" t="s">
        <v>101</v>
      </c>
      <c r="E562" s="102" t="s">
        <v>0</v>
      </c>
      <c r="F562" s="103" t="s">
        <v>1103</v>
      </c>
      <c r="H562" s="104">
        <v>4.01</v>
      </c>
      <c r="K562" s="91"/>
      <c r="M562" s="100"/>
      <c r="N562" s="105"/>
      <c r="X562" s="106"/>
      <c r="AT562" s="102" t="s">
        <v>101</v>
      </c>
      <c r="AU562" s="102" t="s">
        <v>44</v>
      </c>
      <c r="AV562" s="7" t="s">
        <v>44</v>
      </c>
      <c r="AW562" s="7" t="s">
        <v>2</v>
      </c>
      <c r="AX562" s="7" t="s">
        <v>43</v>
      </c>
      <c r="AY562" s="102" t="s">
        <v>96</v>
      </c>
    </row>
    <row r="563" spans="2:65" s="1" customFormat="1" ht="24.15" customHeight="1">
      <c r="B563" s="18"/>
      <c r="C563" s="87" t="s">
        <v>538</v>
      </c>
      <c r="D563" s="87" t="s">
        <v>98</v>
      </c>
      <c r="E563" s="88" t="s">
        <v>1104</v>
      </c>
      <c r="F563" s="89" t="s">
        <v>1105</v>
      </c>
      <c r="G563" s="90" t="s">
        <v>343</v>
      </c>
      <c r="H563" s="91">
        <v>656.56500000000005</v>
      </c>
      <c r="I563" s="91"/>
      <c r="J563" s="91"/>
      <c r="K563" s="91"/>
      <c r="L563" s="89"/>
      <c r="M563" s="18"/>
      <c r="N563" s="92" t="s">
        <v>0</v>
      </c>
      <c r="O563" s="93" t="s">
        <v>25</v>
      </c>
      <c r="P563" s="94">
        <f>I563+J563</f>
        <v>0</v>
      </c>
      <c r="Q563" s="94">
        <f>ROUND(I563*H563,3)</f>
        <v>0</v>
      </c>
      <c r="R563" s="94">
        <f>ROUND(J563*H563,3)</f>
        <v>0</v>
      </c>
      <c r="S563" s="95">
        <v>3.3079999999999998E-2</v>
      </c>
      <c r="T563" s="95">
        <f>S563*H563</f>
        <v>21.719170200000001</v>
      </c>
      <c r="U563" s="95">
        <v>4.5899999999999998E-5</v>
      </c>
      <c r="V563" s="95">
        <f>U563*H563</f>
        <v>3.0136333500000001E-2</v>
      </c>
      <c r="W563" s="95">
        <v>0</v>
      </c>
      <c r="X563" s="96">
        <f>W563*H563</f>
        <v>0</v>
      </c>
      <c r="AR563" s="97" t="s">
        <v>138</v>
      </c>
      <c r="AT563" s="97" t="s">
        <v>98</v>
      </c>
      <c r="AU563" s="97" t="s">
        <v>44</v>
      </c>
      <c r="AY563" s="10" t="s">
        <v>96</v>
      </c>
      <c r="BE563" s="98">
        <f>IF(O563="základná",K563,0)</f>
        <v>0</v>
      </c>
      <c r="BF563" s="98">
        <f>IF(O563="znížená",K563,0)</f>
        <v>0</v>
      </c>
      <c r="BG563" s="98">
        <f>IF(O563="zákl. prenesená",K563,0)</f>
        <v>0</v>
      </c>
      <c r="BH563" s="98">
        <f>IF(O563="zníž. prenesená",K563,0)</f>
        <v>0</v>
      </c>
      <c r="BI563" s="98">
        <f>IF(O563="nulová",K563,0)</f>
        <v>0</v>
      </c>
      <c r="BJ563" s="10" t="s">
        <v>44</v>
      </c>
      <c r="BK563" s="99">
        <f>ROUND(P563*H563,3)</f>
        <v>0</v>
      </c>
      <c r="BL563" s="10" t="s">
        <v>138</v>
      </c>
      <c r="BM563" s="97" t="s">
        <v>1106</v>
      </c>
    </row>
    <row r="564" spans="2:65" s="7" customFormat="1" ht="11.4">
      <c r="B564" s="100"/>
      <c r="D564" s="101" t="s">
        <v>101</v>
      </c>
      <c r="E564" s="102" t="s">
        <v>0</v>
      </c>
      <c r="F564" s="103" t="s">
        <v>1107</v>
      </c>
      <c r="H564" s="104">
        <v>656.56500000000005</v>
      </c>
      <c r="K564" s="91"/>
      <c r="M564" s="100"/>
      <c r="N564" s="105"/>
      <c r="X564" s="106"/>
      <c r="AT564" s="102" t="s">
        <v>101</v>
      </c>
      <c r="AU564" s="102" t="s">
        <v>44</v>
      </c>
      <c r="AV564" s="7" t="s">
        <v>44</v>
      </c>
      <c r="AW564" s="7" t="s">
        <v>2</v>
      </c>
      <c r="AX564" s="7" t="s">
        <v>43</v>
      </c>
      <c r="AY564" s="102" t="s">
        <v>96</v>
      </c>
    </row>
    <row r="565" spans="2:65" s="1" customFormat="1" ht="24.15" customHeight="1">
      <c r="B565" s="18"/>
      <c r="C565" s="118" t="s">
        <v>539</v>
      </c>
      <c r="D565" s="118" t="s">
        <v>225</v>
      </c>
      <c r="E565" s="119" t="s">
        <v>1108</v>
      </c>
      <c r="F565" s="120" t="s">
        <v>1109</v>
      </c>
      <c r="G565" s="121" t="s">
        <v>116</v>
      </c>
      <c r="H565" s="122">
        <v>0.65700000000000003</v>
      </c>
      <c r="I565" s="122"/>
      <c r="J565" s="123"/>
      <c r="K565" s="91"/>
      <c r="L565" s="120"/>
      <c r="M565" s="124"/>
      <c r="N565" s="125" t="s">
        <v>0</v>
      </c>
      <c r="O565" s="93" t="s">
        <v>25</v>
      </c>
      <c r="P565" s="94">
        <f>I565+J565</f>
        <v>0</v>
      </c>
      <c r="Q565" s="94">
        <f>ROUND(I565*H565,3)</f>
        <v>0</v>
      </c>
      <c r="R565" s="94">
        <f>ROUND(J565*H565,3)</f>
        <v>0</v>
      </c>
      <c r="S565" s="95">
        <v>0</v>
      </c>
      <c r="T565" s="95">
        <f>S565*H565</f>
        <v>0</v>
      </c>
      <c r="U565" s="95">
        <v>1</v>
      </c>
      <c r="V565" s="95">
        <f>U565*H565</f>
        <v>0.65700000000000003</v>
      </c>
      <c r="W565" s="95">
        <v>0</v>
      </c>
      <c r="X565" s="96">
        <f>W565*H565</f>
        <v>0</v>
      </c>
      <c r="AR565" s="97" t="s">
        <v>156</v>
      </c>
      <c r="AT565" s="97" t="s">
        <v>225</v>
      </c>
      <c r="AU565" s="97" t="s">
        <v>44</v>
      </c>
      <c r="AY565" s="10" t="s">
        <v>96</v>
      </c>
      <c r="BE565" s="98">
        <f>IF(O565="základná",K565,0)</f>
        <v>0</v>
      </c>
      <c r="BF565" s="98">
        <f>IF(O565="znížená",K565,0)</f>
        <v>0</v>
      </c>
      <c r="BG565" s="98">
        <f>IF(O565="zákl. prenesená",K565,0)</f>
        <v>0</v>
      </c>
      <c r="BH565" s="98">
        <f>IF(O565="zníž. prenesená",K565,0)</f>
        <v>0</v>
      </c>
      <c r="BI565" s="98">
        <f>IF(O565="nulová",K565,0)</f>
        <v>0</v>
      </c>
      <c r="BJ565" s="10" t="s">
        <v>44</v>
      </c>
      <c r="BK565" s="99">
        <f>ROUND(P565*H565,3)</f>
        <v>0</v>
      </c>
      <c r="BL565" s="10" t="s">
        <v>138</v>
      </c>
      <c r="BM565" s="97" t="s">
        <v>1110</v>
      </c>
    </row>
    <row r="566" spans="2:65" s="7" customFormat="1" ht="11.4">
      <c r="B566" s="100"/>
      <c r="D566" s="101" t="s">
        <v>101</v>
      </c>
      <c r="E566" s="102" t="s">
        <v>0</v>
      </c>
      <c r="F566" s="103" t="s">
        <v>1111</v>
      </c>
      <c r="H566" s="104">
        <v>0.65700000000000003</v>
      </c>
      <c r="K566" s="91"/>
      <c r="M566" s="100"/>
      <c r="N566" s="105"/>
      <c r="X566" s="106"/>
      <c r="AT566" s="102" t="s">
        <v>101</v>
      </c>
      <c r="AU566" s="102" t="s">
        <v>44</v>
      </c>
      <c r="AV566" s="7" t="s">
        <v>44</v>
      </c>
      <c r="AW566" s="7" t="s">
        <v>2</v>
      </c>
      <c r="AX566" s="7" t="s">
        <v>43</v>
      </c>
      <c r="AY566" s="102" t="s">
        <v>96</v>
      </c>
    </row>
    <row r="567" spans="2:65" s="1" customFormat="1" ht="24.15" customHeight="1">
      <c r="B567" s="18"/>
      <c r="C567" s="87" t="s">
        <v>542</v>
      </c>
      <c r="D567" s="87" t="s">
        <v>98</v>
      </c>
      <c r="E567" s="88" t="s">
        <v>455</v>
      </c>
      <c r="F567" s="89" t="s">
        <v>456</v>
      </c>
      <c r="G567" s="90" t="s">
        <v>116</v>
      </c>
      <c r="H567" s="91">
        <v>1.4159999999999999</v>
      </c>
      <c r="I567" s="91"/>
      <c r="J567" s="91"/>
      <c r="K567" s="91"/>
      <c r="L567" s="89"/>
      <c r="M567" s="18"/>
      <c r="N567" s="92" t="s">
        <v>0</v>
      </c>
      <c r="O567" s="93" t="s">
        <v>25</v>
      </c>
      <c r="P567" s="94">
        <f>I567+J567</f>
        <v>0</v>
      </c>
      <c r="Q567" s="94">
        <f>ROUND(I567*H567,3)</f>
        <v>0</v>
      </c>
      <c r="R567" s="94">
        <f>ROUND(J567*H567,3)</f>
        <v>0</v>
      </c>
      <c r="S567" s="95">
        <v>2.984</v>
      </c>
      <c r="T567" s="95">
        <f>S567*H567</f>
        <v>4.2253439999999998</v>
      </c>
      <c r="U567" s="95">
        <v>0</v>
      </c>
      <c r="V567" s="95">
        <f>U567*H567</f>
        <v>0</v>
      </c>
      <c r="W567" s="95">
        <v>0</v>
      </c>
      <c r="X567" s="96">
        <f>W567*H567</f>
        <v>0</v>
      </c>
      <c r="AR567" s="97" t="s">
        <v>138</v>
      </c>
      <c r="AT567" s="97" t="s">
        <v>98</v>
      </c>
      <c r="AU567" s="97" t="s">
        <v>44</v>
      </c>
      <c r="AY567" s="10" t="s">
        <v>96</v>
      </c>
      <c r="BE567" s="98">
        <f>IF(O567="základná",K567,0)</f>
        <v>0</v>
      </c>
      <c r="BF567" s="98">
        <f>IF(O567="znížená",K567,0)</f>
        <v>0</v>
      </c>
      <c r="BG567" s="98">
        <f>IF(O567="zákl. prenesená",K567,0)</f>
        <v>0</v>
      </c>
      <c r="BH567" s="98">
        <f>IF(O567="zníž. prenesená",K567,0)</f>
        <v>0</v>
      </c>
      <c r="BI567" s="98">
        <f>IF(O567="nulová",K567,0)</f>
        <v>0</v>
      </c>
      <c r="BJ567" s="10" t="s">
        <v>44</v>
      </c>
      <c r="BK567" s="99">
        <f>ROUND(P567*H567,3)</f>
        <v>0</v>
      </c>
      <c r="BL567" s="10" t="s">
        <v>138</v>
      </c>
      <c r="BM567" s="97" t="s">
        <v>1112</v>
      </c>
    </row>
    <row r="568" spans="2:65" s="6" customFormat="1" ht="22.8" customHeight="1">
      <c r="B568" s="75"/>
      <c r="D568" s="76" t="s">
        <v>41</v>
      </c>
      <c r="E568" s="85" t="s">
        <v>457</v>
      </c>
      <c r="F568" s="85" t="s">
        <v>458</v>
      </c>
      <c r="K568" s="91"/>
      <c r="M568" s="75"/>
      <c r="N568" s="79"/>
      <c r="Q568" s="80">
        <f>SUM(Q569:Q584)</f>
        <v>0</v>
      </c>
      <c r="R568" s="80">
        <f>SUM(R569:R584)</f>
        <v>0</v>
      </c>
      <c r="T568" s="81">
        <f>SUM(T569:T584)</f>
        <v>112.93969709999999</v>
      </c>
      <c r="V568" s="81">
        <f>SUM(V569:V584)</f>
        <v>7.2183287260000002</v>
      </c>
      <c r="X568" s="82">
        <f>SUM(X569:X584)</f>
        <v>0</v>
      </c>
      <c r="AR568" s="76" t="s">
        <v>44</v>
      </c>
      <c r="AT568" s="83" t="s">
        <v>41</v>
      </c>
      <c r="AU568" s="83" t="s">
        <v>43</v>
      </c>
      <c r="AY568" s="76" t="s">
        <v>96</v>
      </c>
      <c r="BK568" s="84">
        <f>SUM(BK569:BK584)</f>
        <v>0</v>
      </c>
    </row>
    <row r="569" spans="2:65" s="1" customFormat="1" ht="24.15" customHeight="1">
      <c r="B569" s="18"/>
      <c r="C569" s="87" t="s">
        <v>545</v>
      </c>
      <c r="D569" s="87" t="s">
        <v>98</v>
      </c>
      <c r="E569" s="88" t="s">
        <v>1113</v>
      </c>
      <c r="F569" s="89" t="s">
        <v>1114</v>
      </c>
      <c r="G569" s="90" t="s">
        <v>249</v>
      </c>
      <c r="H569" s="91">
        <v>63.01</v>
      </c>
      <c r="I569" s="91"/>
      <c r="J569" s="91"/>
      <c r="K569" s="91"/>
      <c r="L569" s="89"/>
      <c r="M569" s="18"/>
      <c r="N569" s="92" t="s">
        <v>0</v>
      </c>
      <c r="O569" s="93" t="s">
        <v>25</v>
      </c>
      <c r="P569" s="94">
        <f>I569+J569</f>
        <v>0</v>
      </c>
      <c r="Q569" s="94">
        <f>ROUND(I569*H569,3)</f>
        <v>0</v>
      </c>
      <c r="R569" s="94">
        <f>ROUND(J569*H569,3)</f>
        <v>0</v>
      </c>
      <c r="S569" s="95">
        <v>0.11117</v>
      </c>
      <c r="T569" s="95">
        <f>S569*H569</f>
        <v>7.0048216999999999</v>
      </c>
      <c r="U569" s="95">
        <v>3.5655999999999999E-3</v>
      </c>
      <c r="V569" s="95">
        <f>U569*H569</f>
        <v>0.22466845599999999</v>
      </c>
      <c r="W569" s="95">
        <v>0</v>
      </c>
      <c r="X569" s="96">
        <f>W569*H569</f>
        <v>0</v>
      </c>
      <c r="AR569" s="97" t="s">
        <v>138</v>
      </c>
      <c r="AT569" s="97" t="s">
        <v>98</v>
      </c>
      <c r="AU569" s="97" t="s">
        <v>44</v>
      </c>
      <c r="AY569" s="10" t="s">
        <v>96</v>
      </c>
      <c r="BE569" s="98">
        <f>IF(O569="základná",K569,0)</f>
        <v>0</v>
      </c>
      <c r="BF569" s="98">
        <f>IF(O569="znížená",K569,0)</f>
        <v>0</v>
      </c>
      <c r="BG569" s="98">
        <f>IF(O569="zákl. prenesená",K569,0)</f>
        <v>0</v>
      </c>
      <c r="BH569" s="98">
        <f>IF(O569="zníž. prenesená",K569,0)</f>
        <v>0</v>
      </c>
      <c r="BI569" s="98">
        <f>IF(O569="nulová",K569,0)</f>
        <v>0</v>
      </c>
      <c r="BJ569" s="10" t="s">
        <v>44</v>
      </c>
      <c r="BK569" s="99">
        <f>ROUND(P569*H569,3)</f>
        <v>0</v>
      </c>
      <c r="BL569" s="10" t="s">
        <v>138</v>
      </c>
      <c r="BM569" s="97" t="s">
        <v>1115</v>
      </c>
    </row>
    <row r="570" spans="2:65" s="7" customFormat="1" ht="11.4">
      <c r="B570" s="100"/>
      <c r="D570" s="101" t="s">
        <v>101</v>
      </c>
      <c r="E570" s="102" t="s">
        <v>0</v>
      </c>
      <c r="F570" s="103" t="s">
        <v>1116</v>
      </c>
      <c r="H570" s="104">
        <v>63.01</v>
      </c>
      <c r="K570" s="91"/>
      <c r="M570" s="100"/>
      <c r="N570" s="105"/>
      <c r="X570" s="106"/>
      <c r="AT570" s="102" t="s">
        <v>101</v>
      </c>
      <c r="AU570" s="102" t="s">
        <v>44</v>
      </c>
      <c r="AV570" s="7" t="s">
        <v>44</v>
      </c>
      <c r="AW570" s="7" t="s">
        <v>2</v>
      </c>
      <c r="AX570" s="7" t="s">
        <v>43</v>
      </c>
      <c r="AY570" s="102" t="s">
        <v>96</v>
      </c>
    </row>
    <row r="571" spans="2:65" s="1" customFormat="1" ht="24.15" customHeight="1">
      <c r="B571" s="18"/>
      <c r="C571" s="118" t="s">
        <v>548</v>
      </c>
      <c r="D571" s="118" t="s">
        <v>225</v>
      </c>
      <c r="E571" s="119" t="s">
        <v>1117</v>
      </c>
      <c r="F571" s="120" t="s">
        <v>1118</v>
      </c>
      <c r="G571" s="121" t="s">
        <v>135</v>
      </c>
      <c r="H571" s="122">
        <v>109.637</v>
      </c>
      <c r="I571" s="122"/>
      <c r="J571" s="123"/>
      <c r="K571" s="91"/>
      <c r="L571" s="120"/>
      <c r="M571" s="124"/>
      <c r="N571" s="125" t="s">
        <v>0</v>
      </c>
      <c r="O571" s="93" t="s">
        <v>25</v>
      </c>
      <c r="P571" s="94">
        <f>I571+J571</f>
        <v>0</v>
      </c>
      <c r="Q571" s="94">
        <f>ROUND(I571*H571,3)</f>
        <v>0</v>
      </c>
      <c r="R571" s="94">
        <f>ROUND(J571*H571,3)</f>
        <v>0</v>
      </c>
      <c r="S571" s="95">
        <v>0</v>
      </c>
      <c r="T571" s="95">
        <f>S571*H571</f>
        <v>0</v>
      </c>
      <c r="U571" s="95">
        <v>1.25E-3</v>
      </c>
      <c r="V571" s="95">
        <f>U571*H571</f>
        <v>0.13704625000000001</v>
      </c>
      <c r="W571" s="95">
        <v>0</v>
      </c>
      <c r="X571" s="96">
        <f>W571*H571</f>
        <v>0</v>
      </c>
      <c r="AR571" s="97" t="s">
        <v>156</v>
      </c>
      <c r="AT571" s="97" t="s">
        <v>225</v>
      </c>
      <c r="AU571" s="97" t="s">
        <v>44</v>
      </c>
      <c r="AY571" s="10" t="s">
        <v>96</v>
      </c>
      <c r="BE571" s="98">
        <f>IF(O571="základná",K571,0)</f>
        <v>0</v>
      </c>
      <c r="BF571" s="98">
        <f>IF(O571="znížená",K571,0)</f>
        <v>0</v>
      </c>
      <c r="BG571" s="98">
        <f>IF(O571="zákl. prenesená",K571,0)</f>
        <v>0</v>
      </c>
      <c r="BH571" s="98">
        <f>IF(O571="zníž. prenesená",K571,0)</f>
        <v>0</v>
      </c>
      <c r="BI571" s="98">
        <f>IF(O571="nulová",K571,0)</f>
        <v>0</v>
      </c>
      <c r="BJ571" s="10" t="s">
        <v>44</v>
      </c>
      <c r="BK571" s="99">
        <f>ROUND(P571*H571,3)</f>
        <v>0</v>
      </c>
      <c r="BL571" s="10" t="s">
        <v>138</v>
      </c>
      <c r="BM571" s="97" t="s">
        <v>1119</v>
      </c>
    </row>
    <row r="572" spans="2:65" s="7" customFormat="1" ht="11.4">
      <c r="B572" s="100"/>
      <c r="D572" s="101" t="s">
        <v>101</v>
      </c>
      <c r="F572" s="103" t="s">
        <v>1120</v>
      </c>
      <c r="H572" s="104">
        <v>109.637</v>
      </c>
      <c r="K572" s="91"/>
      <c r="M572" s="100"/>
      <c r="N572" s="105"/>
      <c r="X572" s="106"/>
      <c r="AT572" s="102" t="s">
        <v>101</v>
      </c>
      <c r="AU572" s="102" t="s">
        <v>44</v>
      </c>
      <c r="AV572" s="7" t="s">
        <v>44</v>
      </c>
      <c r="AW572" s="7" t="s">
        <v>1</v>
      </c>
      <c r="AX572" s="7" t="s">
        <v>43</v>
      </c>
      <c r="AY572" s="102" t="s">
        <v>96</v>
      </c>
    </row>
    <row r="573" spans="2:65" s="1" customFormat="1" ht="24.15" customHeight="1">
      <c r="B573" s="18"/>
      <c r="C573" s="87" t="s">
        <v>1121</v>
      </c>
      <c r="D573" s="87" t="s">
        <v>98</v>
      </c>
      <c r="E573" s="88" t="s">
        <v>460</v>
      </c>
      <c r="F573" s="89" t="s">
        <v>461</v>
      </c>
      <c r="G573" s="90" t="s">
        <v>127</v>
      </c>
      <c r="H573" s="91">
        <v>93.94</v>
      </c>
      <c r="I573" s="91"/>
      <c r="J573" s="91"/>
      <c r="K573" s="91"/>
      <c r="L573" s="89"/>
      <c r="M573" s="18"/>
      <c r="N573" s="92" t="s">
        <v>0</v>
      </c>
      <c r="O573" s="93" t="s">
        <v>25</v>
      </c>
      <c r="P573" s="94">
        <f>I573+J573</f>
        <v>0</v>
      </c>
      <c r="Q573" s="94">
        <f>ROUND(I573*H573,3)</f>
        <v>0</v>
      </c>
      <c r="R573" s="94">
        <f>ROUND(J573*H573,3)</f>
        <v>0</v>
      </c>
      <c r="S573" s="95">
        <v>0.91452999999999995</v>
      </c>
      <c r="T573" s="95">
        <f>S573*H573</f>
        <v>85.910948199999993</v>
      </c>
      <c r="U573" s="95">
        <v>4.4420000000000001E-2</v>
      </c>
      <c r="V573" s="95">
        <f>U573*H573</f>
        <v>4.1728148000000003</v>
      </c>
      <c r="W573" s="95">
        <v>0</v>
      </c>
      <c r="X573" s="96">
        <f>W573*H573</f>
        <v>0</v>
      </c>
      <c r="AR573" s="97" t="s">
        <v>138</v>
      </c>
      <c r="AT573" s="97" t="s">
        <v>98</v>
      </c>
      <c r="AU573" s="97" t="s">
        <v>44</v>
      </c>
      <c r="AY573" s="10" t="s">
        <v>96</v>
      </c>
      <c r="BE573" s="98">
        <f>IF(O573="základná",K573,0)</f>
        <v>0</v>
      </c>
      <c r="BF573" s="98">
        <f>IF(O573="znížená",K573,0)</f>
        <v>0</v>
      </c>
      <c r="BG573" s="98">
        <f>IF(O573="zákl. prenesená",K573,0)</f>
        <v>0</v>
      </c>
      <c r="BH573" s="98">
        <f>IF(O573="zníž. prenesená",K573,0)</f>
        <v>0</v>
      </c>
      <c r="BI573" s="98">
        <f>IF(O573="nulová",K573,0)</f>
        <v>0</v>
      </c>
      <c r="BJ573" s="10" t="s">
        <v>44</v>
      </c>
      <c r="BK573" s="99">
        <f>ROUND(P573*H573,3)</f>
        <v>0</v>
      </c>
      <c r="BL573" s="10" t="s">
        <v>138</v>
      </c>
      <c r="BM573" s="97" t="s">
        <v>1122</v>
      </c>
    </row>
    <row r="574" spans="2:65" s="7" customFormat="1" ht="20.399999999999999">
      <c r="B574" s="100"/>
      <c r="D574" s="101" t="s">
        <v>101</v>
      </c>
      <c r="E574" s="102" t="s">
        <v>0</v>
      </c>
      <c r="F574" s="103" t="s">
        <v>1123</v>
      </c>
      <c r="H574" s="104">
        <v>93.94</v>
      </c>
      <c r="K574" s="91"/>
      <c r="M574" s="100"/>
      <c r="N574" s="105"/>
      <c r="X574" s="106"/>
      <c r="AT574" s="102" t="s">
        <v>101</v>
      </c>
      <c r="AU574" s="102" t="s">
        <v>44</v>
      </c>
      <c r="AV574" s="7" t="s">
        <v>44</v>
      </c>
      <c r="AW574" s="7" t="s">
        <v>2</v>
      </c>
      <c r="AX574" s="7" t="s">
        <v>42</v>
      </c>
      <c r="AY574" s="102" t="s">
        <v>96</v>
      </c>
    </row>
    <row r="575" spans="2:65" s="9" customFormat="1" ht="30.6">
      <c r="B575" s="113"/>
      <c r="D575" s="101" t="s">
        <v>101</v>
      </c>
      <c r="E575" s="114" t="s">
        <v>0</v>
      </c>
      <c r="F575" s="115" t="s">
        <v>462</v>
      </c>
      <c r="H575" s="114" t="s">
        <v>0</v>
      </c>
      <c r="K575" s="91"/>
      <c r="M575" s="113"/>
      <c r="N575" s="116"/>
      <c r="X575" s="117"/>
      <c r="AT575" s="114" t="s">
        <v>101</v>
      </c>
      <c r="AU575" s="114" t="s">
        <v>44</v>
      </c>
      <c r="AV575" s="9" t="s">
        <v>43</v>
      </c>
      <c r="AW575" s="9" t="s">
        <v>2</v>
      </c>
      <c r="AX575" s="9" t="s">
        <v>42</v>
      </c>
      <c r="AY575" s="114" t="s">
        <v>96</v>
      </c>
    </row>
    <row r="576" spans="2:65" s="8" customFormat="1" ht="11.4">
      <c r="B576" s="107"/>
      <c r="D576" s="101" t="s">
        <v>101</v>
      </c>
      <c r="E576" s="108" t="s">
        <v>0</v>
      </c>
      <c r="F576" s="109" t="s">
        <v>102</v>
      </c>
      <c r="H576" s="110">
        <v>93.94</v>
      </c>
      <c r="K576" s="91"/>
      <c r="M576" s="107"/>
      <c r="N576" s="111"/>
      <c r="X576" s="112"/>
      <c r="AT576" s="108" t="s">
        <v>101</v>
      </c>
      <c r="AU576" s="108" t="s">
        <v>44</v>
      </c>
      <c r="AV576" s="8" t="s">
        <v>100</v>
      </c>
      <c r="AW576" s="8" t="s">
        <v>2</v>
      </c>
      <c r="AX576" s="8" t="s">
        <v>43</v>
      </c>
      <c r="AY576" s="108" t="s">
        <v>96</v>
      </c>
    </row>
    <row r="577" spans="2:65" s="1" customFormat="1" ht="24.15" customHeight="1">
      <c r="B577" s="18"/>
      <c r="C577" s="118" t="s">
        <v>1124</v>
      </c>
      <c r="D577" s="118" t="s">
        <v>225</v>
      </c>
      <c r="E577" s="119" t="s">
        <v>464</v>
      </c>
      <c r="F577" s="120" t="s">
        <v>465</v>
      </c>
      <c r="G577" s="121" t="s">
        <v>127</v>
      </c>
      <c r="H577" s="122">
        <v>99.575999999999993</v>
      </c>
      <c r="I577" s="122"/>
      <c r="J577" s="123"/>
      <c r="K577" s="91"/>
      <c r="L577" s="120"/>
      <c r="M577" s="124"/>
      <c r="N577" s="125" t="s">
        <v>0</v>
      </c>
      <c r="O577" s="93" t="s">
        <v>25</v>
      </c>
      <c r="P577" s="94">
        <f>I577+J577</f>
        <v>0</v>
      </c>
      <c r="Q577" s="94">
        <f>ROUND(I577*H577,3)</f>
        <v>0</v>
      </c>
      <c r="R577" s="94">
        <f>ROUND(J577*H577,3)</f>
        <v>0</v>
      </c>
      <c r="S577" s="95">
        <v>0</v>
      </c>
      <c r="T577" s="95">
        <f>S577*H577</f>
        <v>0</v>
      </c>
      <c r="U577" s="95">
        <v>2.3060000000000001E-2</v>
      </c>
      <c r="V577" s="95">
        <f>U577*H577</f>
        <v>2.2962225599999999</v>
      </c>
      <c r="W577" s="95">
        <v>0</v>
      </c>
      <c r="X577" s="96">
        <f>W577*H577</f>
        <v>0</v>
      </c>
      <c r="AR577" s="97" t="s">
        <v>156</v>
      </c>
      <c r="AT577" s="97" t="s">
        <v>225</v>
      </c>
      <c r="AU577" s="97" t="s">
        <v>44</v>
      </c>
      <c r="AY577" s="10" t="s">
        <v>96</v>
      </c>
      <c r="BE577" s="98">
        <f>IF(O577="základná",K577,0)</f>
        <v>0</v>
      </c>
      <c r="BF577" s="98">
        <f>IF(O577="znížená",K577,0)</f>
        <v>0</v>
      </c>
      <c r="BG577" s="98">
        <f>IF(O577="zákl. prenesená",K577,0)</f>
        <v>0</v>
      </c>
      <c r="BH577" s="98">
        <f>IF(O577="zníž. prenesená",K577,0)</f>
        <v>0</v>
      </c>
      <c r="BI577" s="98">
        <f>IF(O577="nulová",K577,0)</f>
        <v>0</v>
      </c>
      <c r="BJ577" s="10" t="s">
        <v>44</v>
      </c>
      <c r="BK577" s="99">
        <f>ROUND(P577*H577,3)</f>
        <v>0</v>
      </c>
      <c r="BL577" s="10" t="s">
        <v>138</v>
      </c>
      <c r="BM577" s="97" t="s">
        <v>1125</v>
      </c>
    </row>
    <row r="578" spans="2:65" s="7" customFormat="1" ht="11.4">
      <c r="B578" s="100"/>
      <c r="D578" s="101" t="s">
        <v>101</v>
      </c>
      <c r="F578" s="103" t="s">
        <v>1126</v>
      </c>
      <c r="H578" s="104">
        <v>99.575999999999993</v>
      </c>
      <c r="K578" s="91"/>
      <c r="M578" s="100"/>
      <c r="N578" s="105"/>
      <c r="X578" s="106"/>
      <c r="AT578" s="102" t="s">
        <v>101</v>
      </c>
      <c r="AU578" s="102" t="s">
        <v>44</v>
      </c>
      <c r="AV578" s="7" t="s">
        <v>44</v>
      </c>
      <c r="AW578" s="7" t="s">
        <v>1</v>
      </c>
      <c r="AX578" s="7" t="s">
        <v>43</v>
      </c>
      <c r="AY578" s="102" t="s">
        <v>96</v>
      </c>
    </row>
    <row r="579" spans="2:65" s="1" customFormat="1" ht="24.15" customHeight="1">
      <c r="B579" s="18"/>
      <c r="C579" s="87" t="s">
        <v>1127</v>
      </c>
      <c r="D579" s="87" t="s">
        <v>98</v>
      </c>
      <c r="E579" s="88" t="s">
        <v>1128</v>
      </c>
      <c r="F579" s="89" t="s">
        <v>1129</v>
      </c>
      <c r="G579" s="90" t="s">
        <v>127</v>
      </c>
      <c r="H579" s="91">
        <v>14.14</v>
      </c>
      <c r="I579" s="91"/>
      <c r="J579" s="91"/>
      <c r="K579" s="91"/>
      <c r="L579" s="89"/>
      <c r="M579" s="18"/>
      <c r="N579" s="92" t="s">
        <v>0</v>
      </c>
      <c r="O579" s="93" t="s">
        <v>25</v>
      </c>
      <c r="P579" s="94">
        <f>I579+J579</f>
        <v>0</v>
      </c>
      <c r="Q579" s="94">
        <f>ROUND(I579*H579,3)</f>
        <v>0</v>
      </c>
      <c r="R579" s="94">
        <f>ROUND(J579*H579,3)</f>
        <v>0</v>
      </c>
      <c r="S579" s="95">
        <v>0.76068000000000002</v>
      </c>
      <c r="T579" s="95">
        <f>S579*H579</f>
        <v>10.7560152</v>
      </c>
      <c r="U579" s="95">
        <v>2.967E-3</v>
      </c>
      <c r="V579" s="95">
        <f>U579*H579</f>
        <v>4.1953380000000005E-2</v>
      </c>
      <c r="W579" s="95">
        <v>0</v>
      </c>
      <c r="X579" s="96">
        <f>W579*H579</f>
        <v>0</v>
      </c>
      <c r="AR579" s="97" t="s">
        <v>138</v>
      </c>
      <c r="AT579" s="97" t="s">
        <v>98</v>
      </c>
      <c r="AU579" s="97" t="s">
        <v>44</v>
      </c>
      <c r="AY579" s="10" t="s">
        <v>96</v>
      </c>
      <c r="BE579" s="98">
        <f>IF(O579="základná",K579,0)</f>
        <v>0</v>
      </c>
      <c r="BF579" s="98">
        <f>IF(O579="znížená",K579,0)</f>
        <v>0</v>
      </c>
      <c r="BG579" s="98">
        <f>IF(O579="zákl. prenesená",K579,0)</f>
        <v>0</v>
      </c>
      <c r="BH579" s="98">
        <f>IF(O579="zníž. prenesená",K579,0)</f>
        <v>0</v>
      </c>
      <c r="BI579" s="98">
        <f>IF(O579="nulová",K579,0)</f>
        <v>0</v>
      </c>
      <c r="BJ579" s="10" t="s">
        <v>44</v>
      </c>
      <c r="BK579" s="99">
        <f>ROUND(P579*H579,3)</f>
        <v>0</v>
      </c>
      <c r="BL579" s="10" t="s">
        <v>138</v>
      </c>
      <c r="BM579" s="97" t="s">
        <v>1130</v>
      </c>
    </row>
    <row r="580" spans="2:65" s="7" customFormat="1" ht="20.399999999999999">
      <c r="B580" s="100"/>
      <c r="D580" s="101" t="s">
        <v>101</v>
      </c>
      <c r="E580" s="102" t="s">
        <v>0</v>
      </c>
      <c r="F580" s="103" t="s">
        <v>1131</v>
      </c>
      <c r="H580" s="104">
        <v>14.14</v>
      </c>
      <c r="K580" s="91"/>
      <c r="M580" s="100"/>
      <c r="N580" s="105"/>
      <c r="X580" s="106"/>
      <c r="AT580" s="102" t="s">
        <v>101</v>
      </c>
      <c r="AU580" s="102" t="s">
        <v>44</v>
      </c>
      <c r="AV580" s="7" t="s">
        <v>44</v>
      </c>
      <c r="AW580" s="7" t="s">
        <v>2</v>
      </c>
      <c r="AX580" s="7" t="s">
        <v>43</v>
      </c>
      <c r="AY580" s="102" t="s">
        <v>96</v>
      </c>
    </row>
    <row r="581" spans="2:65" s="1" customFormat="1" ht="24.15" customHeight="1">
      <c r="B581" s="18"/>
      <c r="C581" s="118" t="s">
        <v>1132</v>
      </c>
      <c r="D581" s="118" t="s">
        <v>225</v>
      </c>
      <c r="E581" s="119" t="s">
        <v>1133</v>
      </c>
      <c r="F581" s="120" t="s">
        <v>465</v>
      </c>
      <c r="G581" s="121" t="s">
        <v>127</v>
      </c>
      <c r="H581" s="122">
        <v>14.988</v>
      </c>
      <c r="I581" s="122"/>
      <c r="J581" s="123"/>
      <c r="K581" s="91"/>
      <c r="L581" s="120"/>
      <c r="M581" s="124"/>
      <c r="N581" s="125" t="s">
        <v>0</v>
      </c>
      <c r="O581" s="93" t="s">
        <v>25</v>
      </c>
      <c r="P581" s="94">
        <f>I581+J581</f>
        <v>0</v>
      </c>
      <c r="Q581" s="94">
        <f>ROUND(I581*H581,3)</f>
        <v>0</v>
      </c>
      <c r="R581" s="94">
        <f>ROUND(J581*H581,3)</f>
        <v>0</v>
      </c>
      <c r="S581" s="95">
        <v>0</v>
      </c>
      <c r="T581" s="95">
        <f>S581*H581</f>
        <v>0</v>
      </c>
      <c r="U581" s="95">
        <v>2.3060000000000001E-2</v>
      </c>
      <c r="V581" s="95">
        <f>U581*H581</f>
        <v>0.34562327999999998</v>
      </c>
      <c r="W581" s="95">
        <v>0</v>
      </c>
      <c r="X581" s="96">
        <f>W581*H581</f>
        <v>0</v>
      </c>
      <c r="AR581" s="97" t="s">
        <v>156</v>
      </c>
      <c r="AT581" s="97" t="s">
        <v>225</v>
      </c>
      <c r="AU581" s="97" t="s">
        <v>44</v>
      </c>
      <c r="AY581" s="10" t="s">
        <v>96</v>
      </c>
      <c r="BE581" s="98">
        <f>IF(O581="základná",K581,0)</f>
        <v>0</v>
      </c>
      <c r="BF581" s="98">
        <f>IF(O581="znížená",K581,0)</f>
        <v>0</v>
      </c>
      <c r="BG581" s="98">
        <f>IF(O581="zákl. prenesená",K581,0)</f>
        <v>0</v>
      </c>
      <c r="BH581" s="98">
        <f>IF(O581="zníž. prenesená",K581,0)</f>
        <v>0</v>
      </c>
      <c r="BI581" s="98">
        <f>IF(O581="nulová",K581,0)</f>
        <v>0</v>
      </c>
      <c r="BJ581" s="10" t="s">
        <v>44</v>
      </c>
      <c r="BK581" s="99">
        <f>ROUND(P581*H581,3)</f>
        <v>0</v>
      </c>
      <c r="BL581" s="10" t="s">
        <v>138</v>
      </c>
      <c r="BM581" s="97" t="s">
        <v>1134</v>
      </c>
    </row>
    <row r="582" spans="2:65" s="7" customFormat="1" ht="11.4">
      <c r="B582" s="100"/>
      <c r="D582" s="101" t="s">
        <v>101</v>
      </c>
      <c r="E582" s="102" t="s">
        <v>0</v>
      </c>
      <c r="F582" s="103" t="s">
        <v>1135</v>
      </c>
      <c r="H582" s="104">
        <v>14.14</v>
      </c>
      <c r="K582" s="91"/>
      <c r="M582" s="100"/>
      <c r="N582" s="105"/>
      <c r="X582" s="106"/>
      <c r="AT582" s="102" t="s">
        <v>101</v>
      </c>
      <c r="AU582" s="102" t="s">
        <v>44</v>
      </c>
      <c r="AV582" s="7" t="s">
        <v>44</v>
      </c>
      <c r="AW582" s="7" t="s">
        <v>2</v>
      </c>
      <c r="AX582" s="7" t="s">
        <v>43</v>
      </c>
      <c r="AY582" s="102" t="s">
        <v>96</v>
      </c>
    </row>
    <row r="583" spans="2:65" s="7" customFormat="1" ht="11.4">
      <c r="B583" s="100"/>
      <c r="D583" s="101" t="s">
        <v>101</v>
      </c>
      <c r="F583" s="103" t="s">
        <v>1136</v>
      </c>
      <c r="H583" s="104">
        <v>14.988</v>
      </c>
      <c r="K583" s="91"/>
      <c r="M583" s="100"/>
      <c r="N583" s="105"/>
      <c r="X583" s="106"/>
      <c r="AT583" s="102" t="s">
        <v>101</v>
      </c>
      <c r="AU583" s="102" t="s">
        <v>44</v>
      </c>
      <c r="AV583" s="7" t="s">
        <v>44</v>
      </c>
      <c r="AW583" s="7" t="s">
        <v>1</v>
      </c>
      <c r="AX583" s="7" t="s">
        <v>43</v>
      </c>
      <c r="AY583" s="102" t="s">
        <v>96</v>
      </c>
    </row>
    <row r="584" spans="2:65" s="1" customFormat="1" ht="24.15" customHeight="1">
      <c r="B584" s="18"/>
      <c r="C584" s="87" t="s">
        <v>1137</v>
      </c>
      <c r="D584" s="87" t="s">
        <v>98</v>
      </c>
      <c r="E584" s="88" t="s">
        <v>469</v>
      </c>
      <c r="F584" s="89" t="s">
        <v>470</v>
      </c>
      <c r="G584" s="90" t="s">
        <v>116</v>
      </c>
      <c r="H584" s="91">
        <v>7.218</v>
      </c>
      <c r="I584" s="91"/>
      <c r="J584" s="91"/>
      <c r="K584" s="91"/>
      <c r="L584" s="89"/>
      <c r="M584" s="18"/>
      <c r="N584" s="92" t="s">
        <v>0</v>
      </c>
      <c r="O584" s="93" t="s">
        <v>25</v>
      </c>
      <c r="P584" s="94">
        <f>I584+J584</f>
        <v>0</v>
      </c>
      <c r="Q584" s="94">
        <f>ROUND(I584*H584,3)</f>
        <v>0</v>
      </c>
      <c r="R584" s="94">
        <f>ROUND(J584*H584,3)</f>
        <v>0</v>
      </c>
      <c r="S584" s="95">
        <v>1.284</v>
      </c>
      <c r="T584" s="95">
        <f>S584*H584</f>
        <v>9.2679120000000008</v>
      </c>
      <c r="U584" s="95">
        <v>0</v>
      </c>
      <c r="V584" s="95">
        <f>U584*H584</f>
        <v>0</v>
      </c>
      <c r="W584" s="95">
        <v>0</v>
      </c>
      <c r="X584" s="96">
        <f>W584*H584</f>
        <v>0</v>
      </c>
      <c r="AR584" s="97" t="s">
        <v>138</v>
      </c>
      <c r="AT584" s="97" t="s">
        <v>98</v>
      </c>
      <c r="AU584" s="97" t="s">
        <v>44</v>
      </c>
      <c r="AY584" s="10" t="s">
        <v>96</v>
      </c>
      <c r="BE584" s="98">
        <f>IF(O584="základná",K584,0)</f>
        <v>0</v>
      </c>
      <c r="BF584" s="98">
        <f>IF(O584="znížená",K584,0)</f>
        <v>0</v>
      </c>
      <c r="BG584" s="98">
        <f>IF(O584="zákl. prenesená",K584,0)</f>
        <v>0</v>
      </c>
      <c r="BH584" s="98">
        <f>IF(O584="zníž. prenesená",K584,0)</f>
        <v>0</v>
      </c>
      <c r="BI584" s="98">
        <f>IF(O584="nulová",K584,0)</f>
        <v>0</v>
      </c>
      <c r="BJ584" s="10" t="s">
        <v>44</v>
      </c>
      <c r="BK584" s="99">
        <f>ROUND(P584*H584,3)</f>
        <v>0</v>
      </c>
      <c r="BL584" s="10" t="s">
        <v>138</v>
      </c>
      <c r="BM584" s="97" t="s">
        <v>1138</v>
      </c>
    </row>
    <row r="585" spans="2:65" s="6" customFormat="1" ht="22.8" customHeight="1">
      <c r="B585" s="75"/>
      <c r="D585" s="76" t="s">
        <v>41</v>
      </c>
      <c r="E585" s="85" t="s">
        <v>471</v>
      </c>
      <c r="F585" s="85" t="s">
        <v>472</v>
      </c>
      <c r="K585" s="91"/>
      <c r="M585" s="75"/>
      <c r="N585" s="79"/>
      <c r="Q585" s="80">
        <f>SUM(Q586:Q600)</f>
        <v>0</v>
      </c>
      <c r="R585" s="80">
        <f>SUM(R586:R600)</f>
        <v>0</v>
      </c>
      <c r="T585" s="81">
        <f>SUM(T586:T600)</f>
        <v>17.220514000000001</v>
      </c>
      <c r="V585" s="81">
        <f>SUM(V586:V600)</f>
        <v>0.38182874999999999</v>
      </c>
      <c r="X585" s="82">
        <f>SUM(X586:X600)</f>
        <v>0</v>
      </c>
      <c r="AR585" s="76" t="s">
        <v>44</v>
      </c>
      <c r="AT585" s="83" t="s">
        <v>41</v>
      </c>
      <c r="AU585" s="83" t="s">
        <v>43</v>
      </c>
      <c r="AY585" s="76" t="s">
        <v>96</v>
      </c>
      <c r="BK585" s="84">
        <f>SUM(BK586:BK600)</f>
        <v>0</v>
      </c>
    </row>
    <row r="586" spans="2:65" s="1" customFormat="1" ht="24.15" customHeight="1">
      <c r="B586" s="18"/>
      <c r="C586" s="87" t="s">
        <v>1139</v>
      </c>
      <c r="D586" s="87" t="s">
        <v>98</v>
      </c>
      <c r="E586" s="88" t="s">
        <v>474</v>
      </c>
      <c r="F586" s="89" t="s">
        <v>475</v>
      </c>
      <c r="G586" s="90" t="s">
        <v>249</v>
      </c>
      <c r="H586" s="91">
        <v>34.9</v>
      </c>
      <c r="I586" s="91"/>
      <c r="J586" s="91"/>
      <c r="K586" s="91"/>
      <c r="L586" s="89"/>
      <c r="M586" s="18"/>
      <c r="N586" s="92" t="s">
        <v>0</v>
      </c>
      <c r="O586" s="93" t="s">
        <v>25</v>
      </c>
      <c r="P586" s="94">
        <f>I586+J586</f>
        <v>0</v>
      </c>
      <c r="Q586" s="94">
        <f>ROUND(I586*H586,3)</f>
        <v>0</v>
      </c>
      <c r="R586" s="94">
        <f>ROUND(J586*H586,3)</f>
        <v>0</v>
      </c>
      <c r="S586" s="95">
        <v>0.17014000000000001</v>
      </c>
      <c r="T586" s="95">
        <f>S586*H586</f>
        <v>5.9378860000000007</v>
      </c>
      <c r="U586" s="95">
        <v>7.5000000000000002E-6</v>
      </c>
      <c r="V586" s="95">
        <f>U586*H586</f>
        <v>2.6174999999999999E-4</v>
      </c>
      <c r="W586" s="95">
        <v>0</v>
      </c>
      <c r="X586" s="96">
        <f>W586*H586</f>
        <v>0</v>
      </c>
      <c r="Z586" s="91"/>
      <c r="AR586" s="97" t="s">
        <v>138</v>
      </c>
      <c r="AT586" s="97" t="s">
        <v>98</v>
      </c>
      <c r="AU586" s="97" t="s">
        <v>44</v>
      </c>
      <c r="AY586" s="10" t="s">
        <v>96</v>
      </c>
      <c r="BE586" s="98">
        <f>IF(O586="základná",K586,0)</f>
        <v>0</v>
      </c>
      <c r="BF586" s="98">
        <f>IF(O586="znížená",K586,0)</f>
        <v>0</v>
      </c>
      <c r="BG586" s="98">
        <f>IF(O586="zákl. prenesená",K586,0)</f>
        <v>0</v>
      </c>
      <c r="BH586" s="98">
        <f>IF(O586="zníž. prenesená",K586,0)</f>
        <v>0</v>
      </c>
      <c r="BI586" s="98">
        <f>IF(O586="nulová",K586,0)</f>
        <v>0</v>
      </c>
      <c r="BJ586" s="10" t="s">
        <v>44</v>
      </c>
      <c r="BK586" s="99">
        <f>ROUND(P586*H586,3)</f>
        <v>0</v>
      </c>
      <c r="BL586" s="10" t="s">
        <v>138</v>
      </c>
      <c r="BM586" s="97" t="s">
        <v>1140</v>
      </c>
    </row>
    <row r="587" spans="2:65" s="7" customFormat="1" ht="11.4">
      <c r="B587" s="100"/>
      <c r="D587" s="101" t="s">
        <v>101</v>
      </c>
      <c r="E587" s="102" t="s">
        <v>0</v>
      </c>
      <c r="F587" s="223" t="s">
        <v>1578</v>
      </c>
      <c r="H587" s="104">
        <v>34.9</v>
      </c>
      <c r="K587" s="91"/>
      <c r="M587" s="100"/>
      <c r="N587" s="105"/>
      <c r="X587" s="106"/>
      <c r="Z587" s="122"/>
      <c r="AT587" s="102" t="s">
        <v>101</v>
      </c>
      <c r="AU587" s="102" t="s">
        <v>44</v>
      </c>
      <c r="AV587" s="7" t="s">
        <v>44</v>
      </c>
      <c r="AW587" s="7" t="s">
        <v>2</v>
      </c>
      <c r="AX587" s="7" t="s">
        <v>43</v>
      </c>
      <c r="AY587" s="102" t="s">
        <v>96</v>
      </c>
    </row>
    <row r="588" spans="2:65" s="1" customFormat="1" ht="24.15" customHeight="1">
      <c r="B588" s="18"/>
      <c r="C588" s="118" t="s">
        <v>1141</v>
      </c>
      <c r="D588" s="118" t="s">
        <v>225</v>
      </c>
      <c r="E588" s="119" t="s">
        <v>477</v>
      </c>
      <c r="F588" s="120" t="s">
        <v>478</v>
      </c>
      <c r="G588" s="121" t="s">
        <v>249</v>
      </c>
      <c r="H588" s="122">
        <v>35.24</v>
      </c>
      <c r="I588" s="122"/>
      <c r="J588" s="123"/>
      <c r="K588" s="91"/>
      <c r="L588" s="120"/>
      <c r="M588" s="124"/>
      <c r="N588" s="125" t="s">
        <v>0</v>
      </c>
      <c r="O588" s="93" t="s">
        <v>25</v>
      </c>
      <c r="P588" s="94">
        <f>I588+J588</f>
        <v>0</v>
      </c>
      <c r="Q588" s="94">
        <f>ROUND(I588*H588,3)</f>
        <v>0</v>
      </c>
      <c r="R588" s="94">
        <f>ROUND(J588*H588,3)</f>
        <v>0</v>
      </c>
      <c r="S588" s="95">
        <v>0</v>
      </c>
      <c r="T588" s="95">
        <f>S588*H588</f>
        <v>0</v>
      </c>
      <c r="U588" s="95">
        <v>6.9999999999999999E-4</v>
      </c>
      <c r="V588" s="95">
        <f>U588*H588</f>
        <v>2.4668000000000002E-2</v>
      </c>
      <c r="W588" s="95">
        <v>0</v>
      </c>
      <c r="X588" s="96">
        <f>W588*H588</f>
        <v>0</v>
      </c>
      <c r="Z588" s="104"/>
      <c r="AR588" s="97" t="s">
        <v>156</v>
      </c>
      <c r="AT588" s="97" t="s">
        <v>225</v>
      </c>
      <c r="AU588" s="97" t="s">
        <v>44</v>
      </c>
      <c r="AY588" s="10" t="s">
        <v>96</v>
      </c>
      <c r="BE588" s="98">
        <f>IF(O588="základná",K588,0)</f>
        <v>0</v>
      </c>
      <c r="BF588" s="98">
        <f>IF(O588="znížená",K588,0)</f>
        <v>0</v>
      </c>
      <c r="BG588" s="98">
        <f>IF(O588="zákl. prenesená",K588,0)</f>
        <v>0</v>
      </c>
      <c r="BH588" s="98">
        <f>IF(O588="zníž. prenesená",K588,0)</f>
        <v>0</v>
      </c>
      <c r="BI588" s="98">
        <f>IF(O588="nulová",K588,0)</f>
        <v>0</v>
      </c>
      <c r="BJ588" s="10" t="s">
        <v>44</v>
      </c>
      <c r="BK588" s="99">
        <f>ROUND(P588*H588,3)</f>
        <v>0</v>
      </c>
      <c r="BL588" s="10" t="s">
        <v>138</v>
      </c>
      <c r="BM588" s="97" t="s">
        <v>1142</v>
      </c>
    </row>
    <row r="589" spans="2:65" s="7" customFormat="1" ht="11.4">
      <c r="B589" s="100"/>
      <c r="D589" s="101" t="s">
        <v>101</v>
      </c>
      <c r="F589" s="223" t="s">
        <v>1579</v>
      </c>
      <c r="H589" s="104">
        <v>35.24</v>
      </c>
      <c r="K589" s="91"/>
      <c r="M589" s="100"/>
      <c r="N589" s="105"/>
      <c r="X589" s="106"/>
      <c r="Z589" s="122"/>
      <c r="AT589" s="102" t="s">
        <v>101</v>
      </c>
      <c r="AU589" s="102" t="s">
        <v>44</v>
      </c>
      <c r="AV589" s="7" t="s">
        <v>44</v>
      </c>
      <c r="AW589" s="7" t="s">
        <v>1</v>
      </c>
      <c r="AX589" s="7" t="s">
        <v>43</v>
      </c>
      <c r="AY589" s="102" t="s">
        <v>96</v>
      </c>
    </row>
    <row r="590" spans="2:65" s="1" customFormat="1" ht="22.8">
      <c r="B590" s="18"/>
      <c r="C590" s="118" t="s">
        <v>1143</v>
      </c>
      <c r="D590" s="118" t="s">
        <v>225</v>
      </c>
      <c r="E590" s="119" t="s">
        <v>480</v>
      </c>
      <c r="F590" s="120" t="s">
        <v>481</v>
      </c>
      <c r="G590" s="121" t="s">
        <v>135</v>
      </c>
      <c r="H590" s="122">
        <v>8.08</v>
      </c>
      <c r="I590" s="122"/>
      <c r="J590" s="123"/>
      <c r="K590" s="91"/>
      <c r="L590" s="120"/>
      <c r="M590" s="124"/>
      <c r="N590" s="125" t="s">
        <v>0</v>
      </c>
      <c r="O590" s="93" t="s">
        <v>25</v>
      </c>
      <c r="P590" s="94">
        <f>I590+J590</f>
        <v>0</v>
      </c>
      <c r="Q590" s="94">
        <f>ROUND(I590*H590,3)</f>
        <v>0</v>
      </c>
      <c r="R590" s="94">
        <f>ROUND(J590*H590,3)</f>
        <v>0</v>
      </c>
      <c r="S590" s="95">
        <v>0</v>
      </c>
      <c r="T590" s="95">
        <f>S590*H590</f>
        <v>0</v>
      </c>
      <c r="U590" s="95">
        <v>1E-4</v>
      </c>
      <c r="V590" s="95">
        <f>U590*H590</f>
        <v>8.0800000000000002E-4</v>
      </c>
      <c r="W590" s="95">
        <v>0</v>
      </c>
      <c r="X590" s="96">
        <f>W590*H590</f>
        <v>0</v>
      </c>
      <c r="Z590" s="104"/>
      <c r="AR590" s="97" t="s">
        <v>156</v>
      </c>
      <c r="AT590" s="97" t="s">
        <v>225</v>
      </c>
      <c r="AU590" s="97" t="s">
        <v>44</v>
      </c>
      <c r="AY590" s="10" t="s">
        <v>96</v>
      </c>
      <c r="BE590" s="98">
        <f>IF(O590="základná",K590,0)</f>
        <v>0</v>
      </c>
      <c r="BF590" s="98">
        <f>IF(O590="znížená",K590,0)</f>
        <v>0</v>
      </c>
      <c r="BG590" s="98">
        <f>IF(O590="zákl. prenesená",K590,0)</f>
        <v>0</v>
      </c>
      <c r="BH590" s="98">
        <f>IF(O590="zníž. prenesená",K590,0)</f>
        <v>0</v>
      </c>
      <c r="BI590" s="98">
        <f>IF(O590="nulová",K590,0)</f>
        <v>0</v>
      </c>
      <c r="BJ590" s="10" t="s">
        <v>44</v>
      </c>
      <c r="BK590" s="99">
        <f>ROUND(P590*H590,3)</f>
        <v>0</v>
      </c>
      <c r="BL590" s="10" t="s">
        <v>138</v>
      </c>
      <c r="BM590" s="97" t="s">
        <v>1144</v>
      </c>
    </row>
    <row r="591" spans="2:65" s="7" customFormat="1" ht="11.4">
      <c r="B591" s="100"/>
      <c r="D591" s="101" t="s">
        <v>101</v>
      </c>
      <c r="E591" s="102" t="s">
        <v>0</v>
      </c>
      <c r="F591" s="223" t="s">
        <v>1580</v>
      </c>
      <c r="H591" s="104">
        <v>8</v>
      </c>
      <c r="K591" s="91"/>
      <c r="M591" s="100"/>
      <c r="N591" s="105"/>
      <c r="X591" s="106"/>
      <c r="Z591" s="104"/>
      <c r="AT591" s="102" t="s">
        <v>101</v>
      </c>
      <c r="AU591" s="102" t="s">
        <v>44</v>
      </c>
      <c r="AV591" s="7" t="s">
        <v>44</v>
      </c>
      <c r="AW591" s="7" t="s">
        <v>2</v>
      </c>
      <c r="AX591" s="7" t="s">
        <v>43</v>
      </c>
      <c r="AY591" s="102" t="s">
        <v>96</v>
      </c>
    </row>
    <row r="592" spans="2:65" s="7" customFormat="1" ht="11.4">
      <c r="B592" s="100"/>
      <c r="D592" s="101" t="s">
        <v>101</v>
      </c>
      <c r="F592" s="223" t="s">
        <v>1581</v>
      </c>
      <c r="H592" s="104">
        <v>8.08</v>
      </c>
      <c r="K592" s="91"/>
      <c r="M592" s="100"/>
      <c r="N592" s="105"/>
      <c r="X592" s="106"/>
      <c r="Z592" s="91"/>
      <c r="AT592" s="102" t="s">
        <v>101</v>
      </c>
      <c r="AU592" s="102" t="s">
        <v>44</v>
      </c>
      <c r="AV592" s="7" t="s">
        <v>44</v>
      </c>
      <c r="AW592" s="7" t="s">
        <v>1</v>
      </c>
      <c r="AX592" s="7" t="s">
        <v>43</v>
      </c>
      <c r="AY592" s="102" t="s">
        <v>96</v>
      </c>
    </row>
    <row r="593" spans="2:65" s="1" customFormat="1" ht="24.15" customHeight="1">
      <c r="B593" s="18"/>
      <c r="C593" s="87" t="s">
        <v>1145</v>
      </c>
      <c r="D593" s="87" t="s">
        <v>98</v>
      </c>
      <c r="E593" s="88" t="s">
        <v>483</v>
      </c>
      <c r="F593" s="89" t="s">
        <v>484</v>
      </c>
      <c r="G593" s="90" t="s">
        <v>127</v>
      </c>
      <c r="H593" s="91">
        <v>36</v>
      </c>
      <c r="I593" s="91"/>
      <c r="J593" s="91"/>
      <c r="K593" s="91"/>
      <c r="L593" s="89"/>
      <c r="M593" s="18"/>
      <c r="N593" s="92" t="s">
        <v>0</v>
      </c>
      <c r="O593" s="93" t="s">
        <v>25</v>
      </c>
      <c r="P593" s="94">
        <f>I593+J593</f>
        <v>0</v>
      </c>
      <c r="Q593" s="94">
        <f>ROUND(I593*H593,3)</f>
        <v>0</v>
      </c>
      <c r="R593" s="94">
        <f>ROUND(J593*H593,3)</f>
        <v>0</v>
      </c>
      <c r="S593" s="95">
        <v>0.25618999999999997</v>
      </c>
      <c r="T593" s="95">
        <f>S593*H593</f>
        <v>9.2228399999999997</v>
      </c>
      <c r="U593" s="95">
        <v>2.0999999999999999E-5</v>
      </c>
      <c r="V593" s="95">
        <f>U593*H593</f>
        <v>7.5599999999999994E-4</v>
      </c>
      <c r="W593" s="95">
        <v>0</v>
      </c>
      <c r="X593" s="96">
        <f>W593*H593</f>
        <v>0</v>
      </c>
      <c r="Z593" s="104"/>
      <c r="AR593" s="97" t="s">
        <v>138</v>
      </c>
      <c r="AT593" s="97" t="s">
        <v>98</v>
      </c>
      <c r="AU593" s="97" t="s">
        <v>44</v>
      </c>
      <c r="AY593" s="10" t="s">
        <v>96</v>
      </c>
      <c r="BE593" s="98">
        <f>IF(O593="základná",K593,0)</f>
        <v>0</v>
      </c>
      <c r="BF593" s="98">
        <f>IF(O593="znížená",K593,0)</f>
        <v>0</v>
      </c>
      <c r="BG593" s="98">
        <f>IF(O593="zákl. prenesená",K593,0)</f>
        <v>0</v>
      </c>
      <c r="BH593" s="98">
        <f>IF(O593="zníž. prenesená",K593,0)</f>
        <v>0</v>
      </c>
      <c r="BI593" s="98">
        <f>IF(O593="nulová",K593,0)</f>
        <v>0</v>
      </c>
      <c r="BJ593" s="10" t="s">
        <v>44</v>
      </c>
      <c r="BK593" s="99">
        <f>ROUND(P593*H593,3)</f>
        <v>0</v>
      </c>
      <c r="BL593" s="10" t="s">
        <v>138</v>
      </c>
      <c r="BM593" s="97" t="s">
        <v>1146</v>
      </c>
    </row>
    <row r="594" spans="2:65" s="7" customFormat="1" ht="11.4">
      <c r="B594" s="100"/>
      <c r="D594" s="101" t="s">
        <v>101</v>
      </c>
      <c r="E594" s="102" t="s">
        <v>0</v>
      </c>
      <c r="F594" s="223" t="s">
        <v>1582</v>
      </c>
      <c r="H594" s="104">
        <v>36</v>
      </c>
      <c r="K594" s="91"/>
      <c r="M594" s="100"/>
      <c r="N594" s="105"/>
      <c r="X594" s="106"/>
      <c r="Z594" s="122"/>
      <c r="AT594" s="102" t="s">
        <v>101</v>
      </c>
      <c r="AU594" s="102" t="s">
        <v>44</v>
      </c>
      <c r="AV594" s="7" t="s">
        <v>44</v>
      </c>
      <c r="AW594" s="7" t="s">
        <v>2</v>
      </c>
      <c r="AX594" s="7" t="s">
        <v>43</v>
      </c>
      <c r="AY594" s="102" t="s">
        <v>96</v>
      </c>
    </row>
    <row r="595" spans="2:65" s="1" customFormat="1" ht="24.15" customHeight="1">
      <c r="B595" s="18"/>
      <c r="C595" s="118" t="s">
        <v>1147</v>
      </c>
      <c r="D595" s="118" t="s">
        <v>225</v>
      </c>
      <c r="E595" s="119" t="s">
        <v>486</v>
      </c>
      <c r="F595" s="120" t="s">
        <v>487</v>
      </c>
      <c r="G595" s="121" t="s">
        <v>127</v>
      </c>
      <c r="H595" s="122">
        <v>36.72</v>
      </c>
      <c r="I595" s="122"/>
      <c r="J595" s="123"/>
      <c r="K595" s="91"/>
      <c r="L595" s="120"/>
      <c r="M595" s="124"/>
      <c r="N595" s="125" t="s">
        <v>0</v>
      </c>
      <c r="O595" s="93" t="s">
        <v>25</v>
      </c>
      <c r="P595" s="94">
        <f>I595+J595</f>
        <v>0</v>
      </c>
      <c r="Q595" s="94">
        <f>ROUND(I595*H595,3)</f>
        <v>0</v>
      </c>
      <c r="R595" s="94">
        <f>ROUND(J595*H595,3)</f>
        <v>0</v>
      </c>
      <c r="S595" s="95">
        <v>0</v>
      </c>
      <c r="T595" s="95">
        <f>S595*H595</f>
        <v>0</v>
      </c>
      <c r="U595" s="95">
        <v>9.6200000000000001E-3</v>
      </c>
      <c r="V595" s="95">
        <f>U595*H595</f>
        <v>0.35324640000000002</v>
      </c>
      <c r="W595" s="95">
        <v>0</v>
      </c>
      <c r="X595" s="96">
        <f>W595*H595</f>
        <v>0</v>
      </c>
      <c r="Z595" s="104"/>
      <c r="AR595" s="97" t="s">
        <v>156</v>
      </c>
      <c r="AT595" s="97" t="s">
        <v>225</v>
      </c>
      <c r="AU595" s="97" t="s">
        <v>44</v>
      </c>
      <c r="AY595" s="10" t="s">
        <v>96</v>
      </c>
      <c r="BE595" s="98">
        <f>IF(O595="základná",K595,0)</f>
        <v>0</v>
      </c>
      <c r="BF595" s="98">
        <f>IF(O595="znížená",K595,0)</f>
        <v>0</v>
      </c>
      <c r="BG595" s="98">
        <f>IF(O595="zákl. prenesená",K595,0)</f>
        <v>0</v>
      </c>
      <c r="BH595" s="98">
        <f>IF(O595="zníž. prenesená",K595,0)</f>
        <v>0</v>
      </c>
      <c r="BI595" s="98">
        <f>IF(O595="nulová",K595,0)</f>
        <v>0</v>
      </c>
      <c r="BJ595" s="10" t="s">
        <v>44</v>
      </c>
      <c r="BK595" s="99">
        <f>ROUND(P595*H595,3)</f>
        <v>0</v>
      </c>
      <c r="BL595" s="10" t="s">
        <v>138</v>
      </c>
      <c r="BM595" s="97" t="s">
        <v>1148</v>
      </c>
    </row>
    <row r="596" spans="2:65" s="7" customFormat="1" ht="11.4">
      <c r="B596" s="100"/>
      <c r="D596" s="101" t="s">
        <v>101</v>
      </c>
      <c r="F596" s="223" t="s">
        <v>1583</v>
      </c>
      <c r="H596" s="104">
        <v>36.72</v>
      </c>
      <c r="K596" s="91"/>
      <c r="M596" s="100"/>
      <c r="N596" s="105"/>
      <c r="X596" s="106"/>
      <c r="Z596" s="91"/>
      <c r="AT596" s="102" t="s">
        <v>101</v>
      </c>
      <c r="AU596" s="102" t="s">
        <v>44</v>
      </c>
      <c r="AV596" s="7" t="s">
        <v>44</v>
      </c>
      <c r="AW596" s="7" t="s">
        <v>1</v>
      </c>
      <c r="AX596" s="7" t="s">
        <v>43</v>
      </c>
      <c r="AY596" s="102" t="s">
        <v>96</v>
      </c>
    </row>
    <row r="597" spans="2:65" s="1" customFormat="1" ht="24.15" customHeight="1">
      <c r="B597" s="18"/>
      <c r="C597" s="87" t="s">
        <v>1149</v>
      </c>
      <c r="D597" s="87" t="s">
        <v>98</v>
      </c>
      <c r="E597" s="88" t="s">
        <v>489</v>
      </c>
      <c r="F597" s="89" t="s">
        <v>490</v>
      </c>
      <c r="G597" s="90" t="s">
        <v>127</v>
      </c>
      <c r="H597" s="91">
        <v>33.799999999999997</v>
      </c>
      <c r="I597" s="91"/>
      <c r="J597" s="91"/>
      <c r="K597" s="91"/>
      <c r="L597" s="89"/>
      <c r="M597" s="18"/>
      <c r="N597" s="92" t="s">
        <v>0</v>
      </c>
      <c r="O597" s="93" t="s">
        <v>25</v>
      </c>
      <c r="P597" s="94">
        <f>I597+J597</f>
        <v>0</v>
      </c>
      <c r="Q597" s="94">
        <f>ROUND(I597*H597,3)</f>
        <v>0</v>
      </c>
      <c r="R597" s="94">
        <f>ROUND(J597*H597,3)</f>
        <v>0</v>
      </c>
      <c r="S597" s="95">
        <v>4.4010000000000001E-2</v>
      </c>
      <c r="T597" s="95">
        <f>S597*H597</f>
        <v>1.4875379999999998</v>
      </c>
      <c r="U597" s="95">
        <v>0</v>
      </c>
      <c r="V597" s="95">
        <f>U597*H597</f>
        <v>0</v>
      </c>
      <c r="W597" s="95">
        <v>0</v>
      </c>
      <c r="X597" s="96">
        <f>W597*H597</f>
        <v>0</v>
      </c>
      <c r="Z597" s="122"/>
      <c r="AR597" s="97" t="s">
        <v>138</v>
      </c>
      <c r="AT597" s="97" t="s">
        <v>98</v>
      </c>
      <c r="AU597" s="97" t="s">
        <v>44</v>
      </c>
      <c r="AY597" s="10" t="s">
        <v>96</v>
      </c>
      <c r="BE597" s="98">
        <f>IF(O597="základná",K597,0)</f>
        <v>0</v>
      </c>
      <c r="BF597" s="98">
        <f>IF(O597="znížená",K597,0)</f>
        <v>0</v>
      </c>
      <c r="BG597" s="98">
        <f>IF(O597="zákl. prenesená",K597,0)</f>
        <v>0</v>
      </c>
      <c r="BH597" s="98">
        <f>IF(O597="zníž. prenesená",K597,0)</f>
        <v>0</v>
      </c>
      <c r="BI597" s="98">
        <f>IF(O597="nulová",K597,0)</f>
        <v>0</v>
      </c>
      <c r="BJ597" s="10" t="s">
        <v>44</v>
      </c>
      <c r="BK597" s="99">
        <f>ROUND(P597*H597,3)</f>
        <v>0</v>
      </c>
      <c r="BL597" s="10" t="s">
        <v>138</v>
      </c>
      <c r="BM597" s="97" t="s">
        <v>1150</v>
      </c>
    </row>
    <row r="598" spans="2:65" s="1" customFormat="1" ht="24.15" customHeight="1">
      <c r="B598" s="18"/>
      <c r="C598" s="118" t="s">
        <v>1151</v>
      </c>
      <c r="D598" s="118" t="s">
        <v>225</v>
      </c>
      <c r="E598" s="119" t="s">
        <v>492</v>
      </c>
      <c r="F598" s="120" t="s">
        <v>493</v>
      </c>
      <c r="G598" s="121" t="s">
        <v>127</v>
      </c>
      <c r="H598" s="122">
        <v>34.81</v>
      </c>
      <c r="I598" s="122"/>
      <c r="J598" s="123"/>
      <c r="K598" s="91"/>
      <c r="L598" s="120"/>
      <c r="M598" s="124"/>
      <c r="N598" s="125" t="s">
        <v>0</v>
      </c>
      <c r="O598" s="93" t="s">
        <v>25</v>
      </c>
      <c r="P598" s="94">
        <f>I598+J598</f>
        <v>0</v>
      </c>
      <c r="Q598" s="94">
        <f>ROUND(I598*H598,3)</f>
        <v>0</v>
      </c>
      <c r="R598" s="94">
        <f>ROUND(J598*H598,3)</f>
        <v>0</v>
      </c>
      <c r="S598" s="95">
        <v>0</v>
      </c>
      <c r="T598" s="95">
        <f>S598*H598</f>
        <v>0</v>
      </c>
      <c r="U598" s="95">
        <v>6.0000000000000002E-5</v>
      </c>
      <c r="V598" s="95">
        <f>U598*H598</f>
        <v>2.0886000000000004E-3</v>
      </c>
      <c r="W598" s="95">
        <v>0</v>
      </c>
      <c r="X598" s="96">
        <f>W598*H598</f>
        <v>0</v>
      </c>
      <c r="Z598" s="104"/>
      <c r="AR598" s="97" t="s">
        <v>156</v>
      </c>
      <c r="AT598" s="97" t="s">
        <v>225</v>
      </c>
      <c r="AU598" s="97" t="s">
        <v>44</v>
      </c>
      <c r="AY598" s="10" t="s">
        <v>96</v>
      </c>
      <c r="BE598" s="98">
        <f>IF(O598="základná",K598,0)</f>
        <v>0</v>
      </c>
      <c r="BF598" s="98">
        <f>IF(O598="znížená",K598,0)</f>
        <v>0</v>
      </c>
      <c r="BG598" s="98">
        <f>IF(O598="zákl. prenesená",K598,0)</f>
        <v>0</v>
      </c>
      <c r="BH598" s="98">
        <f>IF(O598="zníž. prenesená",K598,0)</f>
        <v>0</v>
      </c>
      <c r="BI598" s="98">
        <f>IF(O598="nulová",K598,0)</f>
        <v>0</v>
      </c>
      <c r="BJ598" s="10" t="s">
        <v>44</v>
      </c>
      <c r="BK598" s="99">
        <f>ROUND(P598*H598,3)</f>
        <v>0</v>
      </c>
      <c r="BL598" s="10" t="s">
        <v>138</v>
      </c>
      <c r="BM598" s="97" t="s">
        <v>1152</v>
      </c>
    </row>
    <row r="599" spans="2:65" s="7" customFormat="1" ht="11.4">
      <c r="B599" s="100"/>
      <c r="D599" s="101" t="s">
        <v>101</v>
      </c>
      <c r="F599" s="223" t="s">
        <v>1584</v>
      </c>
      <c r="H599" s="104">
        <v>34.81</v>
      </c>
      <c r="K599" s="91"/>
      <c r="M599" s="100"/>
      <c r="N599" s="105"/>
      <c r="X599" s="106"/>
      <c r="Z599" s="91"/>
      <c r="AT599" s="102" t="s">
        <v>101</v>
      </c>
      <c r="AU599" s="102" t="s">
        <v>44</v>
      </c>
      <c r="AV599" s="7" t="s">
        <v>44</v>
      </c>
      <c r="AW599" s="7" t="s">
        <v>1</v>
      </c>
      <c r="AX599" s="7" t="s">
        <v>43</v>
      </c>
      <c r="AY599" s="102" t="s">
        <v>96</v>
      </c>
    </row>
    <row r="600" spans="2:65" s="1" customFormat="1" ht="24.15" customHeight="1">
      <c r="B600" s="18"/>
      <c r="C600" s="87" t="s">
        <v>1153</v>
      </c>
      <c r="D600" s="87" t="s">
        <v>98</v>
      </c>
      <c r="E600" s="88" t="s">
        <v>495</v>
      </c>
      <c r="F600" s="89" t="s">
        <v>496</v>
      </c>
      <c r="G600" s="90" t="s">
        <v>116</v>
      </c>
      <c r="H600" s="91">
        <v>0.25</v>
      </c>
      <c r="I600" s="91"/>
      <c r="J600" s="91"/>
      <c r="K600" s="91"/>
      <c r="L600" s="89"/>
      <c r="M600" s="18"/>
      <c r="N600" s="92" t="s">
        <v>0</v>
      </c>
      <c r="O600" s="93" t="s">
        <v>25</v>
      </c>
      <c r="P600" s="94">
        <f>I600+J600</f>
        <v>0</v>
      </c>
      <c r="Q600" s="94">
        <f>ROUND(I600*H600,3)</f>
        <v>0</v>
      </c>
      <c r="R600" s="94">
        <f>ROUND(J600*H600,3)</f>
        <v>0</v>
      </c>
      <c r="S600" s="95">
        <v>2.2890000000000001</v>
      </c>
      <c r="T600" s="95">
        <f>S600*H600</f>
        <v>0.57225000000000004</v>
      </c>
      <c r="U600" s="95">
        <v>0</v>
      </c>
      <c r="V600" s="95">
        <f>U600*H600</f>
        <v>0</v>
      </c>
      <c r="W600" s="95">
        <v>0</v>
      </c>
      <c r="X600" s="96">
        <f>W600*H600</f>
        <v>0</v>
      </c>
      <c r="AR600" s="97" t="s">
        <v>138</v>
      </c>
      <c r="AT600" s="97" t="s">
        <v>98</v>
      </c>
      <c r="AU600" s="97" t="s">
        <v>44</v>
      </c>
      <c r="AY600" s="10" t="s">
        <v>96</v>
      </c>
      <c r="BE600" s="98">
        <f>IF(O600="základná",K600,0)</f>
        <v>0</v>
      </c>
      <c r="BF600" s="98">
        <f>IF(O600="znížená",K600,0)</f>
        <v>0</v>
      </c>
      <c r="BG600" s="98">
        <f>IF(O600="zákl. prenesená",K600,0)</f>
        <v>0</v>
      </c>
      <c r="BH600" s="98">
        <f>IF(O600="zníž. prenesená",K600,0)</f>
        <v>0</v>
      </c>
      <c r="BI600" s="98">
        <f>IF(O600="nulová",K600,0)</f>
        <v>0</v>
      </c>
      <c r="BJ600" s="10" t="s">
        <v>44</v>
      </c>
      <c r="BK600" s="99">
        <f>ROUND(P600*H600,3)</f>
        <v>0</v>
      </c>
      <c r="BL600" s="10" t="s">
        <v>138</v>
      </c>
      <c r="BM600" s="97" t="s">
        <v>1154</v>
      </c>
    </row>
    <row r="601" spans="2:65" s="6" customFormat="1" ht="22.8" customHeight="1">
      <c r="B601" s="75"/>
      <c r="D601" s="76" t="s">
        <v>41</v>
      </c>
      <c r="E601" s="85" t="s">
        <v>497</v>
      </c>
      <c r="F601" s="85" t="s">
        <v>498</v>
      </c>
      <c r="K601" s="91"/>
      <c r="M601" s="75"/>
      <c r="N601" s="79"/>
      <c r="Q601" s="80">
        <f>SUM(Q602:Q611)</f>
        <v>0</v>
      </c>
      <c r="R601" s="80">
        <f>SUM(R602:R611)</f>
        <v>0</v>
      </c>
      <c r="T601" s="81">
        <f>SUM(T602:T611)</f>
        <v>4.1012490000000001</v>
      </c>
      <c r="V601" s="81">
        <f>SUM(V602:V611)</f>
        <v>3.2096050000000001E-2</v>
      </c>
      <c r="X601" s="82">
        <f>SUM(X602:X611)</f>
        <v>0</v>
      </c>
      <c r="AR601" s="76" t="s">
        <v>44</v>
      </c>
      <c r="AT601" s="83" t="s">
        <v>41</v>
      </c>
      <c r="AU601" s="83" t="s">
        <v>43</v>
      </c>
      <c r="AY601" s="76" t="s">
        <v>96</v>
      </c>
      <c r="BK601" s="84">
        <f>SUM(BK602:BK611)</f>
        <v>0</v>
      </c>
    </row>
    <row r="602" spans="2:65" s="1" customFormat="1" ht="24.15" customHeight="1">
      <c r="B602" s="18"/>
      <c r="C602" s="87" t="s">
        <v>1155</v>
      </c>
      <c r="D602" s="87" t="s">
        <v>98</v>
      </c>
      <c r="E602" s="88" t="s">
        <v>1156</v>
      </c>
      <c r="F602" s="89" t="s">
        <v>1157</v>
      </c>
      <c r="G602" s="90" t="s">
        <v>249</v>
      </c>
      <c r="H602" s="91">
        <v>16.489999999999998</v>
      </c>
      <c r="I602" s="91"/>
      <c r="J602" s="91"/>
      <c r="K602" s="91"/>
      <c r="L602" s="89"/>
      <c r="M602" s="18"/>
      <c r="N602" s="92" t="s">
        <v>0</v>
      </c>
      <c r="O602" s="93" t="s">
        <v>25</v>
      </c>
      <c r="P602" s="94">
        <f>I602+J602</f>
        <v>0</v>
      </c>
      <c r="Q602" s="94">
        <f>ROUND(I602*H602,3)</f>
        <v>0</v>
      </c>
      <c r="R602" s="94">
        <f>ROUND(J602*H602,3)</f>
        <v>0</v>
      </c>
      <c r="S602" s="95">
        <v>8.4140000000000006E-2</v>
      </c>
      <c r="T602" s="95">
        <f>S602*H602</f>
        <v>1.3874686000000001</v>
      </c>
      <c r="U602" s="95">
        <v>4.5000000000000003E-5</v>
      </c>
      <c r="V602" s="95">
        <f>U602*H602</f>
        <v>7.4204999999999996E-4</v>
      </c>
      <c r="W602" s="95">
        <v>0</v>
      </c>
      <c r="X602" s="96">
        <f>W602*H602</f>
        <v>0</v>
      </c>
      <c r="AR602" s="97" t="s">
        <v>138</v>
      </c>
      <c r="AT602" s="97" t="s">
        <v>98</v>
      </c>
      <c r="AU602" s="97" t="s">
        <v>44</v>
      </c>
      <c r="AY602" s="10" t="s">
        <v>96</v>
      </c>
      <c r="BE602" s="98">
        <f>IF(O602="základná",K602,0)</f>
        <v>0</v>
      </c>
      <c r="BF602" s="98">
        <f>IF(O602="znížená",K602,0)</f>
        <v>0</v>
      </c>
      <c r="BG602" s="98">
        <f>IF(O602="zákl. prenesená",K602,0)</f>
        <v>0</v>
      </c>
      <c r="BH602" s="98">
        <f>IF(O602="zníž. prenesená",K602,0)</f>
        <v>0</v>
      </c>
      <c r="BI602" s="98">
        <f>IF(O602="nulová",K602,0)</f>
        <v>0</v>
      </c>
      <c r="BJ602" s="10" t="s">
        <v>44</v>
      </c>
      <c r="BK602" s="99">
        <f>ROUND(P602*H602,3)</f>
        <v>0</v>
      </c>
      <c r="BL602" s="10" t="s">
        <v>138</v>
      </c>
      <c r="BM602" s="97" t="s">
        <v>1158</v>
      </c>
    </row>
    <row r="603" spans="2:65" s="7" customFormat="1" ht="11.4">
      <c r="B603" s="100"/>
      <c r="D603" s="101" t="s">
        <v>101</v>
      </c>
      <c r="E603" s="102" t="s">
        <v>0</v>
      </c>
      <c r="F603" s="103" t="s">
        <v>1159</v>
      </c>
      <c r="H603" s="104">
        <v>16.489999999999998</v>
      </c>
      <c r="K603" s="91"/>
      <c r="M603" s="100"/>
      <c r="N603" s="105"/>
      <c r="X603" s="106"/>
      <c r="AT603" s="102" t="s">
        <v>101</v>
      </c>
      <c r="AU603" s="102" t="s">
        <v>44</v>
      </c>
      <c r="AV603" s="7" t="s">
        <v>44</v>
      </c>
      <c r="AW603" s="7" t="s">
        <v>2</v>
      </c>
      <c r="AX603" s="7" t="s">
        <v>42</v>
      </c>
      <c r="AY603" s="102" t="s">
        <v>96</v>
      </c>
    </row>
    <row r="604" spans="2:65" s="1" customFormat="1" ht="24.15" customHeight="1">
      <c r="B604" s="18"/>
      <c r="C604" s="118" t="s">
        <v>1161</v>
      </c>
      <c r="D604" s="118" t="s">
        <v>225</v>
      </c>
      <c r="E604" s="119" t="s">
        <v>1162</v>
      </c>
      <c r="F604" s="120" t="s">
        <v>1163</v>
      </c>
      <c r="G604" s="121" t="s">
        <v>127</v>
      </c>
      <c r="H604" s="122">
        <v>1.69</v>
      </c>
      <c r="I604" s="122"/>
      <c r="J604" s="123"/>
      <c r="K604" s="91"/>
      <c r="L604" s="120"/>
      <c r="M604" s="124"/>
      <c r="N604" s="125" t="s">
        <v>0</v>
      </c>
      <c r="O604" s="93" t="s">
        <v>25</v>
      </c>
      <c r="P604" s="94">
        <f>I604+J604</f>
        <v>0</v>
      </c>
      <c r="Q604" s="94">
        <f>ROUND(I604*H604,3)</f>
        <v>0</v>
      </c>
      <c r="R604" s="94">
        <f>ROUND(J604*H604,3)</f>
        <v>0</v>
      </c>
      <c r="S604" s="95">
        <v>0</v>
      </c>
      <c r="T604" s="95">
        <f>S604*H604</f>
        <v>0</v>
      </c>
      <c r="U604" s="95">
        <v>3.0000000000000001E-3</v>
      </c>
      <c r="V604" s="95">
        <f>U604*H604</f>
        <v>5.0699999999999999E-3</v>
      </c>
      <c r="W604" s="95">
        <v>0</v>
      </c>
      <c r="X604" s="96">
        <f>W604*H604</f>
        <v>0</v>
      </c>
      <c r="AR604" s="97" t="s">
        <v>156</v>
      </c>
      <c r="AT604" s="97" t="s">
        <v>225</v>
      </c>
      <c r="AU604" s="97" t="s">
        <v>44</v>
      </c>
      <c r="AY604" s="10" t="s">
        <v>96</v>
      </c>
      <c r="BE604" s="98">
        <f>IF(O604="základná",K604,0)</f>
        <v>0</v>
      </c>
      <c r="BF604" s="98">
        <f>IF(O604="znížená",K604,0)</f>
        <v>0</v>
      </c>
      <c r="BG604" s="98">
        <f>IF(O604="zákl. prenesená",K604,0)</f>
        <v>0</v>
      </c>
      <c r="BH604" s="98">
        <f>IF(O604="zníž. prenesená",K604,0)</f>
        <v>0</v>
      </c>
      <c r="BI604" s="98">
        <f>IF(O604="nulová",K604,0)</f>
        <v>0</v>
      </c>
      <c r="BJ604" s="10" t="s">
        <v>44</v>
      </c>
      <c r="BK604" s="99">
        <f>ROUND(P604*H604,3)</f>
        <v>0</v>
      </c>
      <c r="BL604" s="10" t="s">
        <v>138</v>
      </c>
      <c r="BM604" s="97" t="s">
        <v>1164</v>
      </c>
    </row>
    <row r="605" spans="2:65" s="7" customFormat="1" ht="11.4">
      <c r="B605" s="100"/>
      <c r="D605" s="101" t="s">
        <v>101</v>
      </c>
      <c r="F605" s="223" t="s">
        <v>1587</v>
      </c>
      <c r="H605" s="104">
        <v>1.69</v>
      </c>
      <c r="K605" s="91"/>
      <c r="M605" s="100"/>
      <c r="N605" s="105"/>
      <c r="X605" s="106"/>
      <c r="AT605" s="102" t="s">
        <v>101</v>
      </c>
      <c r="AU605" s="102" t="s">
        <v>44</v>
      </c>
      <c r="AV605" s="7" t="s">
        <v>44</v>
      </c>
      <c r="AW605" s="7" t="s">
        <v>1</v>
      </c>
      <c r="AX605" s="7" t="s">
        <v>43</v>
      </c>
      <c r="AY605" s="102" t="s">
        <v>96</v>
      </c>
    </row>
    <row r="606" spans="2:65" s="1" customFormat="1" ht="24.15" customHeight="1">
      <c r="B606" s="18"/>
      <c r="C606" s="87" t="s">
        <v>1165</v>
      </c>
      <c r="D606" s="87" t="s">
        <v>98</v>
      </c>
      <c r="E606" s="88" t="s">
        <v>501</v>
      </c>
      <c r="F606" s="89" t="s">
        <v>502</v>
      </c>
      <c r="G606" s="90" t="s">
        <v>127</v>
      </c>
      <c r="H606" s="91">
        <v>7.53</v>
      </c>
      <c r="I606" s="91"/>
      <c r="J606" s="91"/>
      <c r="K606" s="91"/>
      <c r="L606" s="89"/>
      <c r="M606" s="18"/>
      <c r="N606" s="92" t="s">
        <v>0</v>
      </c>
      <c r="O606" s="93" t="s">
        <v>25</v>
      </c>
      <c r="P606" s="94">
        <f>I606+J606</f>
        <v>0</v>
      </c>
      <c r="Q606" s="94">
        <f>ROUND(I606*H606,3)</f>
        <v>0</v>
      </c>
      <c r="R606" s="94">
        <f>ROUND(J606*H606,3)</f>
        <v>0</v>
      </c>
      <c r="S606" s="95">
        <v>0.30908000000000002</v>
      </c>
      <c r="T606" s="95">
        <f>S606*H606</f>
        <v>2.3273724000000002</v>
      </c>
      <c r="U606" s="95">
        <v>2.9999999999999997E-4</v>
      </c>
      <c r="V606" s="95">
        <f>U606*H606</f>
        <v>2.2589999999999997E-3</v>
      </c>
      <c r="W606" s="95">
        <v>0</v>
      </c>
      <c r="X606" s="96">
        <f>W606*H606</f>
        <v>0</v>
      </c>
      <c r="AR606" s="97" t="s">
        <v>138</v>
      </c>
      <c r="AT606" s="97" t="s">
        <v>98</v>
      </c>
      <c r="AU606" s="97" t="s">
        <v>44</v>
      </c>
      <c r="AY606" s="10" t="s">
        <v>96</v>
      </c>
      <c r="BE606" s="98">
        <f>IF(O606="základná",K606,0)</f>
        <v>0</v>
      </c>
      <c r="BF606" s="98">
        <f>IF(O606="znížená",K606,0)</f>
        <v>0</v>
      </c>
      <c r="BG606" s="98">
        <f>IF(O606="zákl. prenesená",K606,0)</f>
        <v>0</v>
      </c>
      <c r="BH606" s="98">
        <f>IF(O606="zníž. prenesená",K606,0)</f>
        <v>0</v>
      </c>
      <c r="BI606" s="98">
        <f>IF(O606="nulová",K606,0)</f>
        <v>0</v>
      </c>
      <c r="BJ606" s="10" t="s">
        <v>44</v>
      </c>
      <c r="BK606" s="99">
        <f>ROUND(P606*H606,3)</f>
        <v>0</v>
      </c>
      <c r="BL606" s="10" t="s">
        <v>138</v>
      </c>
      <c r="BM606" s="97" t="s">
        <v>1166</v>
      </c>
    </row>
    <row r="607" spans="2:65" s="7" customFormat="1" ht="11.4">
      <c r="B607" s="100"/>
      <c r="D607" s="101" t="s">
        <v>101</v>
      </c>
      <c r="E607" s="102" t="s">
        <v>0</v>
      </c>
      <c r="F607" s="223">
        <v>7.53</v>
      </c>
      <c r="H607" s="104">
        <v>7.53</v>
      </c>
      <c r="K607" s="91"/>
      <c r="M607" s="100"/>
      <c r="N607" s="105"/>
      <c r="X607" s="106"/>
      <c r="AT607" s="102" t="s">
        <v>101</v>
      </c>
      <c r="AU607" s="102" t="s">
        <v>44</v>
      </c>
      <c r="AV607" s="7" t="s">
        <v>44</v>
      </c>
      <c r="AW607" s="7" t="s">
        <v>2</v>
      </c>
      <c r="AX607" s="7" t="s">
        <v>43</v>
      </c>
      <c r="AY607" s="102" t="s">
        <v>96</v>
      </c>
    </row>
    <row r="608" spans="2:65" s="1" customFormat="1" ht="24.15" customHeight="1">
      <c r="B608" s="18"/>
      <c r="C608" s="118" t="s">
        <v>1167</v>
      </c>
      <c r="D608" s="118" t="s">
        <v>225</v>
      </c>
      <c r="E608" s="119" t="s">
        <v>504</v>
      </c>
      <c r="F608" s="120" t="s">
        <v>505</v>
      </c>
      <c r="G608" s="121" t="s">
        <v>127</v>
      </c>
      <c r="H608" s="122">
        <v>7.75</v>
      </c>
      <c r="I608" s="122"/>
      <c r="J608" s="123"/>
      <c r="K608" s="91"/>
      <c r="L608" s="120"/>
      <c r="M608" s="124"/>
      <c r="N608" s="125" t="s">
        <v>0</v>
      </c>
      <c r="O608" s="93" t="s">
        <v>25</v>
      </c>
      <c r="P608" s="94">
        <f>I608+J608</f>
        <v>0</v>
      </c>
      <c r="Q608" s="94">
        <f>ROUND(I608*H608,3)</f>
        <v>0</v>
      </c>
      <c r="R608" s="94">
        <f>ROUND(J608*H608,3)</f>
        <v>0</v>
      </c>
      <c r="S608" s="95">
        <v>0</v>
      </c>
      <c r="T608" s="95">
        <f>S608*H608</f>
        <v>0</v>
      </c>
      <c r="U608" s="95">
        <v>3.0999999999999999E-3</v>
      </c>
      <c r="V608" s="95">
        <f>U608*H608</f>
        <v>2.4024999999999998E-2</v>
      </c>
      <c r="W608" s="95">
        <v>0</v>
      </c>
      <c r="X608" s="96">
        <f>W608*H608</f>
        <v>0</v>
      </c>
      <c r="AR608" s="97" t="s">
        <v>156</v>
      </c>
      <c r="AT608" s="97" t="s">
        <v>225</v>
      </c>
      <c r="AU608" s="97" t="s">
        <v>44</v>
      </c>
      <c r="AY608" s="10" t="s">
        <v>96</v>
      </c>
      <c r="BE608" s="98">
        <f>IF(O608="základná",K608,0)</f>
        <v>0</v>
      </c>
      <c r="BF608" s="98">
        <f>IF(O608="znížená",K608,0)</f>
        <v>0</v>
      </c>
      <c r="BG608" s="98">
        <f>IF(O608="zákl. prenesená",K608,0)</f>
        <v>0</v>
      </c>
      <c r="BH608" s="98">
        <f>IF(O608="zníž. prenesená",K608,0)</f>
        <v>0</v>
      </c>
      <c r="BI608" s="98">
        <f>IF(O608="nulová",K608,0)</f>
        <v>0</v>
      </c>
      <c r="BJ608" s="10" t="s">
        <v>44</v>
      </c>
      <c r="BK608" s="99">
        <f>ROUND(P608*H608,3)</f>
        <v>0</v>
      </c>
      <c r="BL608" s="10" t="s">
        <v>138</v>
      </c>
      <c r="BM608" s="97" t="s">
        <v>1168</v>
      </c>
    </row>
    <row r="609" spans="2:65" s="7" customFormat="1" ht="11.4">
      <c r="B609" s="100"/>
      <c r="D609" s="101" t="s">
        <v>101</v>
      </c>
      <c r="F609" s="223" t="s">
        <v>1588</v>
      </c>
      <c r="H609" s="104">
        <v>7.75</v>
      </c>
      <c r="K609" s="91"/>
      <c r="M609" s="100"/>
      <c r="N609" s="105"/>
      <c r="X609" s="106"/>
      <c r="AT609" s="102" t="s">
        <v>101</v>
      </c>
      <c r="AU609" s="102" t="s">
        <v>44</v>
      </c>
      <c r="AV609" s="7" t="s">
        <v>44</v>
      </c>
      <c r="AW609" s="7" t="s">
        <v>1</v>
      </c>
      <c r="AX609" s="7" t="s">
        <v>43</v>
      </c>
      <c r="AY609" s="102" t="s">
        <v>96</v>
      </c>
    </row>
    <row r="610" spans="2:65" s="1" customFormat="1" ht="24.15" customHeight="1">
      <c r="B610" s="18"/>
      <c r="C610" s="87" t="s">
        <v>1169</v>
      </c>
      <c r="D610" s="87" t="s">
        <v>98</v>
      </c>
      <c r="E610" s="88" t="s">
        <v>510</v>
      </c>
      <c r="F610" s="89" t="s">
        <v>1170</v>
      </c>
      <c r="G610" s="90" t="s">
        <v>127</v>
      </c>
      <c r="H610" s="91">
        <v>7.53</v>
      </c>
      <c r="I610" s="91"/>
      <c r="J610" s="91"/>
      <c r="K610" s="91"/>
      <c r="L610" s="89"/>
      <c r="M610" s="18"/>
      <c r="N610" s="92" t="s">
        <v>0</v>
      </c>
      <c r="O610" s="93" t="s">
        <v>25</v>
      </c>
      <c r="P610" s="94">
        <f>I610+J610</f>
        <v>0</v>
      </c>
      <c r="Q610" s="94">
        <f>ROUND(I610*H610,3)</f>
        <v>0</v>
      </c>
      <c r="R610" s="94">
        <f>ROUND(J610*H610,3)</f>
        <v>0</v>
      </c>
      <c r="S610" s="95">
        <v>3.9E-2</v>
      </c>
      <c r="T610" s="95">
        <f>S610*H610</f>
        <v>0.29366999999999999</v>
      </c>
      <c r="U610" s="95">
        <v>0</v>
      </c>
      <c r="V610" s="95">
        <f>U610*H610</f>
        <v>0</v>
      </c>
      <c r="W610" s="95">
        <v>0</v>
      </c>
      <c r="X610" s="96">
        <f>W610*H610</f>
        <v>0</v>
      </c>
      <c r="AR610" s="97" t="s">
        <v>138</v>
      </c>
      <c r="AT610" s="97" t="s">
        <v>98</v>
      </c>
      <c r="AU610" s="97" t="s">
        <v>44</v>
      </c>
      <c r="AY610" s="10" t="s">
        <v>96</v>
      </c>
      <c r="BE610" s="98">
        <f>IF(O610="základná",K610,0)</f>
        <v>0</v>
      </c>
      <c r="BF610" s="98">
        <f>IF(O610="znížená",K610,0)</f>
        <v>0</v>
      </c>
      <c r="BG610" s="98">
        <f>IF(O610="zákl. prenesená",K610,0)</f>
        <v>0</v>
      </c>
      <c r="BH610" s="98">
        <f>IF(O610="zníž. prenesená",K610,0)</f>
        <v>0</v>
      </c>
      <c r="BI610" s="98">
        <f>IF(O610="nulová",K610,0)</f>
        <v>0</v>
      </c>
      <c r="BJ610" s="10" t="s">
        <v>44</v>
      </c>
      <c r="BK610" s="99">
        <f>ROUND(P610*H610,3)</f>
        <v>0</v>
      </c>
      <c r="BL610" s="10" t="s">
        <v>138</v>
      </c>
      <c r="BM610" s="97" t="s">
        <v>1171</v>
      </c>
    </row>
    <row r="611" spans="2:65" s="1" customFormat="1" ht="24.15" customHeight="1">
      <c r="B611" s="18"/>
      <c r="C611" s="87" t="s">
        <v>1172</v>
      </c>
      <c r="D611" s="87" t="s">
        <v>98</v>
      </c>
      <c r="E611" s="88" t="s">
        <v>512</v>
      </c>
      <c r="F611" s="89" t="s">
        <v>513</v>
      </c>
      <c r="G611" s="90" t="s">
        <v>116</v>
      </c>
      <c r="H611" s="91">
        <v>8.8999999999999996E-2</v>
      </c>
      <c r="I611" s="91"/>
      <c r="J611" s="91"/>
      <c r="K611" s="91"/>
      <c r="L611" s="89"/>
      <c r="M611" s="18"/>
      <c r="N611" s="92" t="s">
        <v>0</v>
      </c>
      <c r="O611" s="93" t="s">
        <v>25</v>
      </c>
      <c r="P611" s="94">
        <f>I611+J611</f>
        <v>0</v>
      </c>
      <c r="Q611" s="94">
        <f>ROUND(I611*H611,3)</f>
        <v>0</v>
      </c>
      <c r="R611" s="94">
        <f>ROUND(J611*H611,3)</f>
        <v>0</v>
      </c>
      <c r="S611" s="95">
        <v>1.042</v>
      </c>
      <c r="T611" s="95">
        <f>S611*H611</f>
        <v>9.2738000000000001E-2</v>
      </c>
      <c r="U611" s="95">
        <v>0</v>
      </c>
      <c r="V611" s="95">
        <f>U611*H611</f>
        <v>0</v>
      </c>
      <c r="W611" s="95">
        <v>0</v>
      </c>
      <c r="X611" s="96">
        <f>W611*H611</f>
        <v>0</v>
      </c>
      <c r="AR611" s="97" t="s">
        <v>138</v>
      </c>
      <c r="AT611" s="97" t="s">
        <v>98</v>
      </c>
      <c r="AU611" s="97" t="s">
        <v>44</v>
      </c>
      <c r="AY611" s="10" t="s">
        <v>96</v>
      </c>
      <c r="BE611" s="98">
        <f>IF(O611="základná",K611,0)</f>
        <v>0</v>
      </c>
      <c r="BF611" s="98">
        <f>IF(O611="znížená",K611,0)</f>
        <v>0</v>
      </c>
      <c r="BG611" s="98">
        <f>IF(O611="zákl. prenesená",K611,0)</f>
        <v>0</v>
      </c>
      <c r="BH611" s="98">
        <f>IF(O611="zníž. prenesená",K611,0)</f>
        <v>0</v>
      </c>
      <c r="BI611" s="98">
        <f>IF(O611="nulová",K611,0)</f>
        <v>0</v>
      </c>
      <c r="BJ611" s="10" t="s">
        <v>44</v>
      </c>
      <c r="BK611" s="99">
        <f>ROUND(P611*H611,3)</f>
        <v>0</v>
      </c>
      <c r="BL611" s="10" t="s">
        <v>138</v>
      </c>
      <c r="BM611" s="97" t="s">
        <v>1173</v>
      </c>
    </row>
    <row r="612" spans="2:65" s="6" customFormat="1" ht="22.8" customHeight="1">
      <c r="B612" s="75"/>
      <c r="D612" s="76" t="s">
        <v>41</v>
      </c>
      <c r="E612" s="85" t="s">
        <v>514</v>
      </c>
      <c r="F612" s="85" t="s">
        <v>515</v>
      </c>
      <c r="K612" s="91"/>
      <c r="M612" s="75"/>
      <c r="N612" s="79"/>
      <c r="Q612" s="80">
        <f>SUM(Q613:Q615)</f>
        <v>0</v>
      </c>
      <c r="R612" s="80">
        <f>SUM(R613:R615)</f>
        <v>0</v>
      </c>
      <c r="T612" s="81">
        <f>SUM(T613:T615)</f>
        <v>176.64259999999999</v>
      </c>
      <c r="V612" s="81">
        <f>SUM(V613:V615)</f>
        <v>5.9661200000000001</v>
      </c>
      <c r="X612" s="82">
        <f>SUM(X613:X615)</f>
        <v>0</v>
      </c>
      <c r="AR612" s="76" t="s">
        <v>44</v>
      </c>
      <c r="AT612" s="83" t="s">
        <v>41</v>
      </c>
      <c r="AU612" s="83" t="s">
        <v>43</v>
      </c>
      <c r="AY612" s="76" t="s">
        <v>96</v>
      </c>
      <c r="BK612" s="84">
        <f>SUM(BK613:BK615)</f>
        <v>0</v>
      </c>
    </row>
    <row r="613" spans="2:65" s="1" customFormat="1" ht="37.799999999999997" customHeight="1">
      <c r="B613" s="18"/>
      <c r="C613" s="87" t="s">
        <v>1174</v>
      </c>
      <c r="D613" s="87" t="s">
        <v>98</v>
      </c>
      <c r="E613" s="88" t="s">
        <v>517</v>
      </c>
      <c r="F613" s="89" t="s">
        <v>518</v>
      </c>
      <c r="G613" s="90" t="s">
        <v>127</v>
      </c>
      <c r="H613" s="91">
        <v>80</v>
      </c>
      <c r="I613" s="91"/>
      <c r="J613" s="91"/>
      <c r="K613" s="91"/>
      <c r="L613" s="89"/>
      <c r="M613" s="18"/>
      <c r="N613" s="92" t="s">
        <v>0</v>
      </c>
      <c r="O613" s="93" t="s">
        <v>25</v>
      </c>
      <c r="P613" s="94">
        <f>I613+J613</f>
        <v>0</v>
      </c>
      <c r="Q613" s="94">
        <f>ROUND(I613*H613,3)</f>
        <v>0</v>
      </c>
      <c r="R613" s="94">
        <f>ROUND(J613*H613,3)</f>
        <v>0</v>
      </c>
      <c r="S613" s="95">
        <v>2.1179199999999998</v>
      </c>
      <c r="T613" s="95">
        <f>S613*H613</f>
        <v>169.43359999999998</v>
      </c>
      <c r="U613" s="95">
        <v>5.5825E-2</v>
      </c>
      <c r="V613" s="95">
        <f>U613*H613</f>
        <v>4.4660000000000002</v>
      </c>
      <c r="W613" s="95">
        <v>0</v>
      </c>
      <c r="X613" s="96">
        <f>W613*H613</f>
        <v>0</v>
      </c>
      <c r="AR613" s="97" t="s">
        <v>138</v>
      </c>
      <c r="AT613" s="97" t="s">
        <v>98</v>
      </c>
      <c r="AU613" s="97" t="s">
        <v>44</v>
      </c>
      <c r="AY613" s="10" t="s">
        <v>96</v>
      </c>
      <c r="BE613" s="98">
        <f>IF(O613="základná",K613,0)</f>
        <v>0</v>
      </c>
      <c r="BF613" s="98">
        <f>IF(O613="znížená",K613,0)</f>
        <v>0</v>
      </c>
      <c r="BG613" s="98">
        <f>IF(O613="zákl. prenesená",K613,0)</f>
        <v>0</v>
      </c>
      <c r="BH613" s="98">
        <f>IF(O613="zníž. prenesená",K613,0)</f>
        <v>0</v>
      </c>
      <c r="BI613" s="98">
        <f>IF(O613="nulová",K613,0)</f>
        <v>0</v>
      </c>
      <c r="BJ613" s="10" t="s">
        <v>44</v>
      </c>
      <c r="BK613" s="99">
        <f>ROUND(P613*H613,3)</f>
        <v>0</v>
      </c>
      <c r="BL613" s="10" t="s">
        <v>138</v>
      </c>
      <c r="BM613" s="97" t="s">
        <v>1175</v>
      </c>
    </row>
    <row r="614" spans="2:65" s="1" customFormat="1" ht="24.15" customHeight="1">
      <c r="B614" s="18"/>
      <c r="C614" s="118" t="s">
        <v>1176</v>
      </c>
      <c r="D614" s="118" t="s">
        <v>225</v>
      </c>
      <c r="E614" s="119" t="s">
        <v>520</v>
      </c>
      <c r="F614" s="120" t="s">
        <v>521</v>
      </c>
      <c r="G614" s="121" t="s">
        <v>127</v>
      </c>
      <c r="H614" s="122">
        <v>81</v>
      </c>
      <c r="I614" s="122"/>
      <c r="J614" s="123"/>
      <c r="K614" s="91"/>
      <c r="L614" s="120"/>
      <c r="M614" s="124"/>
      <c r="N614" s="125" t="s">
        <v>0</v>
      </c>
      <c r="O614" s="93" t="s">
        <v>25</v>
      </c>
      <c r="P614" s="94">
        <f>I614+J614</f>
        <v>0</v>
      </c>
      <c r="Q614" s="94">
        <f>ROUND(I614*H614,3)</f>
        <v>0</v>
      </c>
      <c r="R614" s="94">
        <f>ROUND(J614*H614,3)</f>
        <v>0</v>
      </c>
      <c r="S614" s="95">
        <v>0</v>
      </c>
      <c r="T614" s="95">
        <f>S614*H614</f>
        <v>0</v>
      </c>
      <c r="U614" s="95">
        <v>1.8519999999999998E-2</v>
      </c>
      <c r="V614" s="95">
        <f>U614*H614</f>
        <v>1.5001199999999999</v>
      </c>
      <c r="W614" s="95">
        <v>0</v>
      </c>
      <c r="X614" s="96">
        <f>W614*H614</f>
        <v>0</v>
      </c>
      <c r="AR614" s="97" t="s">
        <v>156</v>
      </c>
      <c r="AT614" s="97" t="s">
        <v>225</v>
      </c>
      <c r="AU614" s="97" t="s">
        <v>44</v>
      </c>
      <c r="AY614" s="10" t="s">
        <v>96</v>
      </c>
      <c r="BE614" s="98">
        <f>IF(O614="základná",K614,0)</f>
        <v>0</v>
      </c>
      <c r="BF614" s="98">
        <f>IF(O614="znížená",K614,0)</f>
        <v>0</v>
      </c>
      <c r="BG614" s="98">
        <f>IF(O614="zákl. prenesená",K614,0)</f>
        <v>0</v>
      </c>
      <c r="BH614" s="98">
        <f>IF(O614="zníž. prenesená",K614,0)</f>
        <v>0</v>
      </c>
      <c r="BI614" s="98">
        <f>IF(O614="nulová",K614,0)</f>
        <v>0</v>
      </c>
      <c r="BJ614" s="10" t="s">
        <v>44</v>
      </c>
      <c r="BK614" s="99">
        <f>ROUND(P614*H614,3)</f>
        <v>0</v>
      </c>
      <c r="BL614" s="10" t="s">
        <v>138</v>
      </c>
      <c r="BM614" s="97" t="s">
        <v>1177</v>
      </c>
    </row>
    <row r="615" spans="2:65" s="1" customFormat="1" ht="24.15" customHeight="1">
      <c r="B615" s="18"/>
      <c r="C615" s="87" t="s">
        <v>1178</v>
      </c>
      <c r="D615" s="87" t="s">
        <v>98</v>
      </c>
      <c r="E615" s="88" t="s">
        <v>1179</v>
      </c>
      <c r="F615" s="89" t="s">
        <v>1180</v>
      </c>
      <c r="G615" s="90" t="s">
        <v>116</v>
      </c>
      <c r="H615" s="91">
        <v>4.5</v>
      </c>
      <c r="I615" s="91"/>
      <c r="J615" s="91"/>
      <c r="K615" s="91"/>
      <c r="L615" s="89"/>
      <c r="M615" s="18"/>
      <c r="N615" s="92" t="s">
        <v>0</v>
      </c>
      <c r="O615" s="93" t="s">
        <v>25</v>
      </c>
      <c r="P615" s="94">
        <f>I615+J615</f>
        <v>0</v>
      </c>
      <c r="Q615" s="94">
        <f>ROUND(I615*H615,3)</f>
        <v>0</v>
      </c>
      <c r="R615" s="94">
        <f>ROUND(J615*H615,3)</f>
        <v>0</v>
      </c>
      <c r="S615" s="95">
        <v>1.6020000000000001</v>
      </c>
      <c r="T615" s="95">
        <f>S615*H615</f>
        <v>7.2090000000000005</v>
      </c>
      <c r="U615" s="95">
        <v>0</v>
      </c>
      <c r="V615" s="95">
        <f>U615*H615</f>
        <v>0</v>
      </c>
      <c r="W615" s="95">
        <v>0</v>
      </c>
      <c r="X615" s="96">
        <f>W615*H615</f>
        <v>0</v>
      </c>
      <c r="AR615" s="97" t="s">
        <v>138</v>
      </c>
      <c r="AT615" s="97" t="s">
        <v>98</v>
      </c>
      <c r="AU615" s="97" t="s">
        <v>44</v>
      </c>
      <c r="AY615" s="10" t="s">
        <v>96</v>
      </c>
      <c r="BE615" s="98">
        <f>IF(O615="základná",K615,0)</f>
        <v>0</v>
      </c>
      <c r="BF615" s="98">
        <f>IF(O615="znížená",K615,0)</f>
        <v>0</v>
      </c>
      <c r="BG615" s="98">
        <f>IF(O615="zákl. prenesená",K615,0)</f>
        <v>0</v>
      </c>
      <c r="BH615" s="98">
        <f>IF(O615="zníž. prenesená",K615,0)</f>
        <v>0</v>
      </c>
      <c r="BI615" s="98">
        <f>IF(O615="nulová",K615,0)</f>
        <v>0</v>
      </c>
      <c r="BJ615" s="10" t="s">
        <v>44</v>
      </c>
      <c r="BK615" s="99">
        <f>ROUND(P615*H615,3)</f>
        <v>0</v>
      </c>
      <c r="BL615" s="10" t="s">
        <v>138</v>
      </c>
      <c r="BM615" s="97" t="s">
        <v>1181</v>
      </c>
    </row>
    <row r="616" spans="2:65" s="6" customFormat="1" ht="22.8" customHeight="1">
      <c r="B616" s="75"/>
      <c r="D616" s="76" t="s">
        <v>41</v>
      </c>
      <c r="E616" s="85" t="s">
        <v>1182</v>
      </c>
      <c r="F616" s="85" t="s">
        <v>1183</v>
      </c>
      <c r="K616" s="91"/>
      <c r="M616" s="75"/>
      <c r="N616" s="79"/>
      <c r="Q616" s="80">
        <f>SUM(Q617:Q623)</f>
        <v>0</v>
      </c>
      <c r="R616" s="80">
        <f>SUM(R617:R623)</f>
        <v>0</v>
      </c>
      <c r="T616" s="81">
        <f>SUM(T617:T623)</f>
        <v>90.895746200000019</v>
      </c>
      <c r="V616" s="81">
        <f>SUM(V617:V623)</f>
        <v>0.13133494500000001</v>
      </c>
      <c r="X616" s="82">
        <f>SUM(X617:X623)</f>
        <v>0</v>
      </c>
      <c r="AR616" s="76" t="s">
        <v>44</v>
      </c>
      <c r="AT616" s="83" t="s">
        <v>41</v>
      </c>
      <c r="AU616" s="83" t="s">
        <v>43</v>
      </c>
      <c r="AY616" s="76" t="s">
        <v>96</v>
      </c>
      <c r="BK616" s="84">
        <f>SUM(BK617:BK623)</f>
        <v>0</v>
      </c>
    </row>
    <row r="617" spans="2:65" s="1" customFormat="1" ht="37.799999999999997" customHeight="1">
      <c r="B617" s="18"/>
      <c r="C617" s="87" t="s">
        <v>1184</v>
      </c>
      <c r="D617" s="87" t="s">
        <v>98</v>
      </c>
      <c r="E617" s="88" t="s">
        <v>1185</v>
      </c>
      <c r="F617" s="89" t="s">
        <v>1186</v>
      </c>
      <c r="G617" s="90" t="s">
        <v>127</v>
      </c>
      <c r="H617" s="91">
        <v>543.83000000000004</v>
      </c>
      <c r="I617" s="91"/>
      <c r="J617" s="91"/>
      <c r="K617" s="91"/>
      <c r="L617" s="89"/>
      <c r="M617" s="18"/>
      <c r="N617" s="92" t="s">
        <v>0</v>
      </c>
      <c r="O617" s="93" t="s">
        <v>25</v>
      </c>
      <c r="P617" s="94">
        <f>I617+J617</f>
        <v>0</v>
      </c>
      <c r="Q617" s="94">
        <f>ROUND(I617*H617,3)</f>
        <v>0</v>
      </c>
      <c r="R617" s="94">
        <f>ROUND(J617*H617,3)</f>
        <v>0</v>
      </c>
      <c r="S617" s="95">
        <v>0.16714000000000001</v>
      </c>
      <c r="T617" s="95">
        <f>S617*H617</f>
        <v>90.895746200000019</v>
      </c>
      <c r="U617" s="95">
        <v>2.4149999999999999E-4</v>
      </c>
      <c r="V617" s="95">
        <f>U617*H617</f>
        <v>0.13133494500000001</v>
      </c>
      <c r="W617" s="95">
        <v>0</v>
      </c>
      <c r="X617" s="96">
        <f>W617*H617</f>
        <v>0</v>
      </c>
      <c r="AR617" s="97" t="s">
        <v>138</v>
      </c>
      <c r="AT617" s="97" t="s">
        <v>98</v>
      </c>
      <c r="AU617" s="97" t="s">
        <v>44</v>
      </c>
      <c r="AY617" s="10" t="s">
        <v>96</v>
      </c>
      <c r="BE617" s="98">
        <f>IF(O617="základná",K617,0)</f>
        <v>0</v>
      </c>
      <c r="BF617" s="98">
        <f>IF(O617="znížená",K617,0)</f>
        <v>0</v>
      </c>
      <c r="BG617" s="98">
        <f>IF(O617="zákl. prenesená",K617,0)</f>
        <v>0</v>
      </c>
      <c r="BH617" s="98">
        <f>IF(O617="zníž. prenesená",K617,0)</f>
        <v>0</v>
      </c>
      <c r="BI617" s="98">
        <f>IF(O617="nulová",K617,0)</f>
        <v>0</v>
      </c>
      <c r="BJ617" s="10" t="s">
        <v>44</v>
      </c>
      <c r="BK617" s="99">
        <f>ROUND(P617*H617,3)</f>
        <v>0</v>
      </c>
      <c r="BL617" s="10" t="s">
        <v>138</v>
      </c>
      <c r="BM617" s="97" t="s">
        <v>1187</v>
      </c>
    </row>
    <row r="618" spans="2:65" s="7" customFormat="1" ht="11.4">
      <c r="B618" s="100"/>
      <c r="D618" s="101" t="s">
        <v>101</v>
      </c>
      <c r="E618" s="102" t="s">
        <v>0</v>
      </c>
      <c r="F618" s="103" t="s">
        <v>1188</v>
      </c>
      <c r="H618" s="104">
        <v>272.18</v>
      </c>
      <c r="K618" s="91"/>
      <c r="M618" s="100"/>
      <c r="N618" s="105"/>
      <c r="X618" s="106"/>
      <c r="AT618" s="102" t="s">
        <v>101</v>
      </c>
      <c r="AU618" s="102" t="s">
        <v>44</v>
      </c>
      <c r="AV618" s="7" t="s">
        <v>44</v>
      </c>
      <c r="AW618" s="7" t="s">
        <v>2</v>
      </c>
      <c r="AX618" s="7" t="s">
        <v>42</v>
      </c>
      <c r="AY618" s="102" t="s">
        <v>96</v>
      </c>
    </row>
    <row r="619" spans="2:65" s="7" customFormat="1" ht="20.399999999999999">
      <c r="B619" s="100"/>
      <c r="D619" s="101" t="s">
        <v>101</v>
      </c>
      <c r="E619" s="102" t="s">
        <v>0</v>
      </c>
      <c r="F619" s="103" t="s">
        <v>1189</v>
      </c>
      <c r="H619" s="104">
        <v>105.12</v>
      </c>
      <c r="K619" s="91"/>
      <c r="M619" s="100"/>
      <c r="N619" s="105"/>
      <c r="X619" s="106"/>
      <c r="AT619" s="102" t="s">
        <v>101</v>
      </c>
      <c r="AU619" s="102" t="s">
        <v>44</v>
      </c>
      <c r="AV619" s="7" t="s">
        <v>44</v>
      </c>
      <c r="AW619" s="7" t="s">
        <v>2</v>
      </c>
      <c r="AX619" s="7" t="s">
        <v>42</v>
      </c>
      <c r="AY619" s="102" t="s">
        <v>96</v>
      </c>
    </row>
    <row r="620" spans="2:65" s="7" customFormat="1" ht="11.4">
      <c r="B620" s="100"/>
      <c r="D620" s="101" t="s">
        <v>101</v>
      </c>
      <c r="E620" s="102" t="s">
        <v>0</v>
      </c>
      <c r="F620" s="103" t="s">
        <v>1190</v>
      </c>
      <c r="H620" s="104">
        <v>48.1</v>
      </c>
      <c r="K620" s="91"/>
      <c r="M620" s="100"/>
      <c r="N620" s="105"/>
      <c r="X620" s="106"/>
      <c r="AT620" s="102" t="s">
        <v>101</v>
      </c>
      <c r="AU620" s="102" t="s">
        <v>44</v>
      </c>
      <c r="AV620" s="7" t="s">
        <v>44</v>
      </c>
      <c r="AW620" s="7" t="s">
        <v>2</v>
      </c>
      <c r="AX620" s="7" t="s">
        <v>42</v>
      </c>
      <c r="AY620" s="102" t="s">
        <v>96</v>
      </c>
    </row>
    <row r="621" spans="2:65" s="7" customFormat="1" ht="20.399999999999999">
      <c r="B621" s="100"/>
      <c r="D621" s="101" t="s">
        <v>101</v>
      </c>
      <c r="E621" s="102" t="s">
        <v>0</v>
      </c>
      <c r="F621" s="103" t="s">
        <v>1191</v>
      </c>
      <c r="H621" s="104">
        <v>118.43</v>
      </c>
      <c r="K621" s="91"/>
      <c r="M621" s="100"/>
      <c r="N621" s="105"/>
      <c r="X621" s="106"/>
      <c r="AT621" s="102" t="s">
        <v>101</v>
      </c>
      <c r="AU621" s="102" t="s">
        <v>44</v>
      </c>
      <c r="AV621" s="7" t="s">
        <v>44</v>
      </c>
      <c r="AW621" s="7" t="s">
        <v>2</v>
      </c>
      <c r="AX621" s="7" t="s">
        <v>42</v>
      </c>
      <c r="AY621" s="102" t="s">
        <v>96</v>
      </c>
    </row>
    <row r="622" spans="2:65" s="9" customFormat="1" ht="20.399999999999999">
      <c r="B622" s="113"/>
      <c r="D622" s="101" t="s">
        <v>101</v>
      </c>
      <c r="E622" s="114" t="s">
        <v>0</v>
      </c>
      <c r="F622" s="115" t="s">
        <v>1192</v>
      </c>
      <c r="H622" s="114" t="s">
        <v>0</v>
      </c>
      <c r="K622" s="91"/>
      <c r="M622" s="113"/>
      <c r="N622" s="116"/>
      <c r="X622" s="117"/>
      <c r="AT622" s="114" t="s">
        <v>101</v>
      </c>
      <c r="AU622" s="114" t="s">
        <v>44</v>
      </c>
      <c r="AV622" s="9" t="s">
        <v>43</v>
      </c>
      <c r="AW622" s="9" t="s">
        <v>2</v>
      </c>
      <c r="AX622" s="9" t="s">
        <v>42</v>
      </c>
      <c r="AY622" s="114" t="s">
        <v>96</v>
      </c>
    </row>
    <row r="623" spans="2:65" s="8" customFormat="1" ht="11.4">
      <c r="B623" s="107"/>
      <c r="D623" s="101" t="s">
        <v>101</v>
      </c>
      <c r="E623" s="108" t="s">
        <v>0</v>
      </c>
      <c r="F623" s="109" t="s">
        <v>102</v>
      </c>
      <c r="H623" s="110">
        <v>543.83000000000004</v>
      </c>
      <c r="K623" s="91"/>
      <c r="M623" s="107"/>
      <c r="N623" s="111"/>
      <c r="X623" s="112"/>
      <c r="AT623" s="108" t="s">
        <v>101</v>
      </c>
      <c r="AU623" s="108" t="s">
        <v>44</v>
      </c>
      <c r="AV623" s="8" t="s">
        <v>100</v>
      </c>
      <c r="AW623" s="8" t="s">
        <v>2</v>
      </c>
      <c r="AX623" s="8" t="s">
        <v>43</v>
      </c>
      <c r="AY623" s="108" t="s">
        <v>96</v>
      </c>
    </row>
    <row r="624" spans="2:65" s="6" customFormat="1" ht="22.8" customHeight="1">
      <c r="B624" s="75"/>
      <c r="D624" s="76" t="s">
        <v>41</v>
      </c>
      <c r="E624" s="85" t="s">
        <v>523</v>
      </c>
      <c r="F624" s="85" t="s">
        <v>524</v>
      </c>
      <c r="K624" s="91"/>
      <c r="M624" s="75"/>
      <c r="N624" s="79"/>
      <c r="Q624" s="80">
        <f>SUM(Q625:Q629)</f>
        <v>0</v>
      </c>
      <c r="R624" s="80">
        <f>SUM(R625:R629)</f>
        <v>0</v>
      </c>
      <c r="T624" s="81">
        <f>SUM(T625:T629)</f>
        <v>41.171801279999997</v>
      </c>
      <c r="V624" s="81">
        <f>SUM(V625:V629)</f>
        <v>0.17252374704000001</v>
      </c>
      <c r="X624" s="82">
        <f>SUM(X625:X629)</f>
        <v>0</v>
      </c>
      <c r="AR624" s="76" t="s">
        <v>44</v>
      </c>
      <c r="AT624" s="83" t="s">
        <v>41</v>
      </c>
      <c r="AU624" s="83" t="s">
        <v>43</v>
      </c>
      <c r="AY624" s="76" t="s">
        <v>96</v>
      </c>
      <c r="BK624" s="84">
        <f>SUM(BK625:BK629)</f>
        <v>0</v>
      </c>
    </row>
    <row r="625" spans="2:65" s="1" customFormat="1" ht="37.799999999999997" customHeight="1">
      <c r="B625" s="18"/>
      <c r="C625" s="87" t="s">
        <v>1193</v>
      </c>
      <c r="D625" s="87" t="s">
        <v>98</v>
      </c>
      <c r="E625" s="88" t="s">
        <v>526</v>
      </c>
      <c r="F625" s="89" t="s">
        <v>527</v>
      </c>
      <c r="G625" s="90" t="s">
        <v>127</v>
      </c>
      <c r="H625" s="91">
        <v>599.12400000000002</v>
      </c>
      <c r="I625" s="91"/>
      <c r="J625" s="91"/>
      <c r="K625" s="91"/>
      <c r="L625" s="89"/>
      <c r="M625" s="18"/>
      <c r="N625" s="92" t="s">
        <v>0</v>
      </c>
      <c r="O625" s="93" t="s">
        <v>25</v>
      </c>
      <c r="P625" s="94">
        <f>I625+J625</f>
        <v>0</v>
      </c>
      <c r="Q625" s="94">
        <f>ROUND(I625*H625,3)</f>
        <v>0</v>
      </c>
      <c r="R625" s="94">
        <f>ROUND(J625*H625,3)</f>
        <v>0</v>
      </c>
      <c r="S625" s="95">
        <v>3.381E-2</v>
      </c>
      <c r="T625" s="95">
        <f>S625*H625</f>
        <v>20.256382439999999</v>
      </c>
      <c r="U625" s="95">
        <v>1.1648E-4</v>
      </c>
      <c r="V625" s="95">
        <f>U625*H625</f>
        <v>6.9785963519999994E-2</v>
      </c>
      <c r="W625" s="95">
        <v>0</v>
      </c>
      <c r="X625" s="96">
        <f>W625*H625</f>
        <v>0</v>
      </c>
      <c r="AR625" s="97" t="s">
        <v>138</v>
      </c>
      <c r="AT625" s="97" t="s">
        <v>98</v>
      </c>
      <c r="AU625" s="97" t="s">
        <v>44</v>
      </c>
      <c r="AY625" s="10" t="s">
        <v>96</v>
      </c>
      <c r="BE625" s="98">
        <f>IF(O625="základná",K625,0)</f>
        <v>0</v>
      </c>
      <c r="BF625" s="98">
        <f>IF(O625="znížená",K625,0)</f>
        <v>0</v>
      </c>
      <c r="BG625" s="98">
        <f>IF(O625="zákl. prenesená",K625,0)</f>
        <v>0</v>
      </c>
      <c r="BH625" s="98">
        <f>IF(O625="zníž. prenesená",K625,0)</f>
        <v>0</v>
      </c>
      <c r="BI625" s="98">
        <f>IF(O625="nulová",K625,0)</f>
        <v>0</v>
      </c>
      <c r="BJ625" s="10" t="s">
        <v>44</v>
      </c>
      <c r="BK625" s="99">
        <f>ROUND(P625*H625,3)</f>
        <v>0</v>
      </c>
      <c r="BL625" s="10" t="s">
        <v>138</v>
      </c>
      <c r="BM625" s="97" t="s">
        <v>1194</v>
      </c>
    </row>
    <row r="626" spans="2:65" s="7" customFormat="1" ht="11.4">
      <c r="B626" s="100"/>
      <c r="D626" s="101" t="s">
        <v>101</v>
      </c>
      <c r="E626" s="102" t="s">
        <v>0</v>
      </c>
      <c r="F626" s="103" t="s">
        <v>1195</v>
      </c>
      <c r="H626" s="104">
        <v>139.9</v>
      </c>
      <c r="K626" s="91"/>
      <c r="M626" s="100"/>
      <c r="N626" s="105"/>
      <c r="X626" s="106"/>
      <c r="AT626" s="102" t="s">
        <v>101</v>
      </c>
      <c r="AU626" s="102" t="s">
        <v>44</v>
      </c>
      <c r="AV626" s="7" t="s">
        <v>44</v>
      </c>
      <c r="AW626" s="7" t="s">
        <v>2</v>
      </c>
      <c r="AX626" s="7" t="s">
        <v>42</v>
      </c>
      <c r="AY626" s="102" t="s">
        <v>96</v>
      </c>
    </row>
    <row r="627" spans="2:65" s="7" customFormat="1" ht="11.4">
      <c r="B627" s="100"/>
      <c r="D627" s="101" t="s">
        <v>101</v>
      </c>
      <c r="E627" s="102" t="s">
        <v>0</v>
      </c>
      <c r="F627" s="103" t="s">
        <v>1197</v>
      </c>
      <c r="H627" s="104">
        <v>459.22399999999999</v>
      </c>
      <c r="K627" s="91"/>
      <c r="M627" s="100"/>
      <c r="N627" s="105"/>
      <c r="X627" s="106"/>
      <c r="AT627" s="102" t="s">
        <v>101</v>
      </c>
      <c r="AU627" s="102" t="s">
        <v>44</v>
      </c>
      <c r="AV627" s="7" t="s">
        <v>44</v>
      </c>
      <c r="AW627" s="7" t="s">
        <v>2</v>
      </c>
      <c r="AX627" s="7" t="s">
        <v>42</v>
      </c>
      <c r="AY627" s="102" t="s">
        <v>96</v>
      </c>
    </row>
    <row r="628" spans="2:65" s="8" customFormat="1" ht="11.4">
      <c r="B628" s="107"/>
      <c r="D628" s="101" t="s">
        <v>101</v>
      </c>
      <c r="E628" s="108" t="s">
        <v>0</v>
      </c>
      <c r="F628" s="109" t="s">
        <v>102</v>
      </c>
      <c r="H628" s="110">
        <v>599.12400000000002</v>
      </c>
      <c r="K628" s="91"/>
      <c r="M628" s="107"/>
      <c r="N628" s="111"/>
      <c r="X628" s="112"/>
      <c r="AT628" s="108" t="s">
        <v>101</v>
      </c>
      <c r="AU628" s="108" t="s">
        <v>44</v>
      </c>
      <c r="AV628" s="8" t="s">
        <v>100</v>
      </c>
      <c r="AW628" s="8" t="s">
        <v>2</v>
      </c>
      <c r="AX628" s="8" t="s">
        <v>43</v>
      </c>
      <c r="AY628" s="108" t="s">
        <v>96</v>
      </c>
    </row>
    <row r="629" spans="2:65" s="1" customFormat="1" ht="37.799999999999997" customHeight="1">
      <c r="B629" s="18"/>
      <c r="C629" s="87" t="s">
        <v>1198</v>
      </c>
      <c r="D629" s="87" t="s">
        <v>98</v>
      </c>
      <c r="E629" s="88" t="s">
        <v>529</v>
      </c>
      <c r="F629" s="89" t="s">
        <v>530</v>
      </c>
      <c r="G629" s="90" t="s">
        <v>127</v>
      </c>
      <c r="H629" s="91">
        <v>599.12400000000002</v>
      </c>
      <c r="I629" s="91"/>
      <c r="J629" s="91"/>
      <c r="K629" s="91"/>
      <c r="L629" s="89"/>
      <c r="M629" s="18"/>
      <c r="N629" s="92" t="s">
        <v>0</v>
      </c>
      <c r="O629" s="93" t="s">
        <v>25</v>
      </c>
      <c r="P629" s="94">
        <f>I629+J629</f>
        <v>0</v>
      </c>
      <c r="Q629" s="94">
        <f>ROUND(I629*H629,3)</f>
        <v>0</v>
      </c>
      <c r="R629" s="94">
        <f>ROUND(J629*H629,3)</f>
        <v>0</v>
      </c>
      <c r="S629" s="95">
        <v>3.4909999999999997E-2</v>
      </c>
      <c r="T629" s="95">
        <f>S629*H629</f>
        <v>20.915418839999997</v>
      </c>
      <c r="U629" s="95">
        <v>1.7148E-4</v>
      </c>
      <c r="V629" s="95">
        <f>U629*H629</f>
        <v>0.10273778352</v>
      </c>
      <c r="W629" s="95">
        <v>0</v>
      </c>
      <c r="X629" s="96">
        <f>W629*H629</f>
        <v>0</v>
      </c>
      <c r="AR629" s="97" t="s">
        <v>138</v>
      </c>
      <c r="AT629" s="97" t="s">
        <v>98</v>
      </c>
      <c r="AU629" s="97" t="s">
        <v>44</v>
      </c>
      <c r="AY629" s="10" t="s">
        <v>96</v>
      </c>
      <c r="BE629" s="98">
        <f>IF(O629="základná",K629,0)</f>
        <v>0</v>
      </c>
      <c r="BF629" s="98">
        <f>IF(O629="znížená",K629,0)</f>
        <v>0</v>
      </c>
      <c r="BG629" s="98">
        <f>IF(O629="zákl. prenesená",K629,0)</f>
        <v>0</v>
      </c>
      <c r="BH629" s="98">
        <f>IF(O629="zníž. prenesená",K629,0)</f>
        <v>0</v>
      </c>
      <c r="BI629" s="98">
        <f>IF(O629="nulová",K629,0)</f>
        <v>0</v>
      </c>
      <c r="BJ629" s="10" t="s">
        <v>44</v>
      </c>
      <c r="BK629" s="99">
        <f>ROUND(P629*H629,3)</f>
        <v>0</v>
      </c>
      <c r="BL629" s="10" t="s">
        <v>138</v>
      </c>
      <c r="BM629" s="97" t="s">
        <v>1199</v>
      </c>
    </row>
    <row r="630" spans="2:65" s="6" customFormat="1" ht="25.95" customHeight="1">
      <c r="B630" s="75"/>
      <c r="D630" s="76" t="s">
        <v>41</v>
      </c>
      <c r="E630" s="77" t="s">
        <v>531</v>
      </c>
      <c r="F630" s="77" t="s">
        <v>532</v>
      </c>
      <c r="K630" s="91"/>
      <c r="M630" s="75"/>
      <c r="N630" s="79"/>
      <c r="Q630" s="80">
        <f>SUM(Q631:Q635)</f>
        <v>0</v>
      </c>
      <c r="R630" s="80">
        <f>SUM(R631:R635)</f>
        <v>0</v>
      </c>
      <c r="T630" s="81">
        <f>SUM(T631:T635)</f>
        <v>0</v>
      </c>
      <c r="V630" s="81">
        <f>SUM(V631:V635)</f>
        <v>0</v>
      </c>
      <c r="X630" s="82">
        <f>SUM(X631:X635)</f>
        <v>0</v>
      </c>
      <c r="AR630" s="76" t="s">
        <v>110</v>
      </c>
      <c r="AT630" s="83" t="s">
        <v>41</v>
      </c>
      <c r="AU630" s="83" t="s">
        <v>42</v>
      </c>
      <c r="AY630" s="76" t="s">
        <v>96</v>
      </c>
      <c r="BK630" s="84">
        <f>SUM(BK631:BK635)</f>
        <v>0</v>
      </c>
    </row>
    <row r="631" spans="2:65" s="1" customFormat="1" ht="24.15" customHeight="1">
      <c r="B631" s="18"/>
      <c r="C631" s="87" t="s">
        <v>1200</v>
      </c>
      <c r="D631" s="87" t="s">
        <v>98</v>
      </c>
      <c r="E631" s="88" t="s">
        <v>536</v>
      </c>
      <c r="F631" s="89" t="s">
        <v>537</v>
      </c>
      <c r="G631" s="90" t="s">
        <v>427</v>
      </c>
      <c r="H631" s="91">
        <v>1</v>
      </c>
      <c r="I631" s="91"/>
      <c r="J631" s="91"/>
      <c r="K631" s="91"/>
      <c r="L631" s="89"/>
      <c r="M631" s="18"/>
      <c r="N631" s="92" t="s">
        <v>0</v>
      </c>
      <c r="O631" s="93" t="s">
        <v>25</v>
      </c>
      <c r="P631" s="94">
        <f>I631+J631</f>
        <v>0</v>
      </c>
      <c r="Q631" s="94">
        <f>ROUND(I631*H631,3)</f>
        <v>0</v>
      </c>
      <c r="R631" s="94">
        <f>ROUND(J631*H631,3)</f>
        <v>0</v>
      </c>
      <c r="S631" s="95">
        <v>0</v>
      </c>
      <c r="T631" s="95">
        <f>S631*H631</f>
        <v>0</v>
      </c>
      <c r="U631" s="95">
        <v>0</v>
      </c>
      <c r="V631" s="95">
        <f>U631*H631</f>
        <v>0</v>
      </c>
      <c r="W631" s="95">
        <v>0</v>
      </c>
      <c r="X631" s="96">
        <f>W631*H631</f>
        <v>0</v>
      </c>
      <c r="AR631" s="97" t="s">
        <v>534</v>
      </c>
      <c r="AT631" s="97" t="s">
        <v>98</v>
      </c>
      <c r="AU631" s="97" t="s">
        <v>43</v>
      </c>
      <c r="AY631" s="10" t="s">
        <v>96</v>
      </c>
      <c r="BE631" s="98">
        <f>IF(O631="základná",K631,0)</f>
        <v>0</v>
      </c>
      <c r="BF631" s="98">
        <f>IF(O631="znížená",K631,0)</f>
        <v>0</v>
      </c>
      <c r="BG631" s="98">
        <f>IF(O631="zákl. prenesená",K631,0)</f>
        <v>0</v>
      </c>
      <c r="BH631" s="98">
        <f>IF(O631="zníž. prenesená",K631,0)</f>
        <v>0</v>
      </c>
      <c r="BI631" s="98">
        <f>IF(O631="nulová",K631,0)</f>
        <v>0</v>
      </c>
      <c r="BJ631" s="10" t="s">
        <v>44</v>
      </c>
      <c r="BK631" s="99">
        <f>ROUND(P631*H631,3)</f>
        <v>0</v>
      </c>
      <c r="BL631" s="10" t="s">
        <v>534</v>
      </c>
      <c r="BM631" s="97" t="s">
        <v>1201</v>
      </c>
    </row>
    <row r="632" spans="2:65" s="1" customFormat="1" ht="24.15" customHeight="1">
      <c r="B632" s="18"/>
      <c r="C632" s="87" t="s">
        <v>1202</v>
      </c>
      <c r="D632" s="87" t="s">
        <v>98</v>
      </c>
      <c r="E632" s="88" t="s">
        <v>540</v>
      </c>
      <c r="F632" s="89" t="s">
        <v>541</v>
      </c>
      <c r="G632" s="90" t="s">
        <v>427</v>
      </c>
      <c r="H632" s="91">
        <v>1</v>
      </c>
      <c r="I632" s="91"/>
      <c r="J632" s="91"/>
      <c r="K632" s="91"/>
      <c r="L632" s="89"/>
      <c r="M632" s="18"/>
      <c r="N632" s="92" t="s">
        <v>0</v>
      </c>
      <c r="O632" s="93" t="s">
        <v>25</v>
      </c>
      <c r="P632" s="94">
        <f>I632+J632</f>
        <v>0</v>
      </c>
      <c r="Q632" s="94">
        <f>ROUND(I632*H632,3)</f>
        <v>0</v>
      </c>
      <c r="R632" s="94">
        <f>ROUND(J632*H632,3)</f>
        <v>0</v>
      </c>
      <c r="S632" s="95">
        <v>0</v>
      </c>
      <c r="T632" s="95">
        <f>S632*H632</f>
        <v>0</v>
      </c>
      <c r="U632" s="95">
        <v>0</v>
      </c>
      <c r="V632" s="95">
        <f>U632*H632</f>
        <v>0</v>
      </c>
      <c r="W632" s="95">
        <v>0</v>
      </c>
      <c r="X632" s="96">
        <f>W632*H632</f>
        <v>0</v>
      </c>
      <c r="AR632" s="97" t="s">
        <v>534</v>
      </c>
      <c r="AT632" s="97" t="s">
        <v>98</v>
      </c>
      <c r="AU632" s="97" t="s">
        <v>43</v>
      </c>
      <c r="AY632" s="10" t="s">
        <v>96</v>
      </c>
      <c r="BE632" s="98">
        <f>IF(O632="základná",K632,0)</f>
        <v>0</v>
      </c>
      <c r="BF632" s="98">
        <f>IF(O632="znížená",K632,0)</f>
        <v>0</v>
      </c>
      <c r="BG632" s="98">
        <f>IF(O632="zákl. prenesená",K632,0)</f>
        <v>0</v>
      </c>
      <c r="BH632" s="98">
        <f>IF(O632="zníž. prenesená",K632,0)</f>
        <v>0</v>
      </c>
      <c r="BI632" s="98">
        <f>IF(O632="nulová",K632,0)</f>
        <v>0</v>
      </c>
      <c r="BJ632" s="10" t="s">
        <v>44</v>
      </c>
      <c r="BK632" s="99">
        <f>ROUND(P632*H632,3)</f>
        <v>0</v>
      </c>
      <c r="BL632" s="10" t="s">
        <v>534</v>
      </c>
      <c r="BM632" s="97" t="s">
        <v>1203</v>
      </c>
    </row>
    <row r="633" spans="2:65" s="1" customFormat="1" ht="24.15" customHeight="1">
      <c r="B633" s="18"/>
      <c r="C633" s="87" t="s">
        <v>1204</v>
      </c>
      <c r="D633" s="87" t="s">
        <v>98</v>
      </c>
      <c r="E633" s="88" t="s">
        <v>543</v>
      </c>
      <c r="F633" s="89" t="s">
        <v>544</v>
      </c>
      <c r="G633" s="90" t="s">
        <v>427</v>
      </c>
      <c r="H633" s="91">
        <v>1</v>
      </c>
      <c r="I633" s="91"/>
      <c r="J633" s="91"/>
      <c r="K633" s="91"/>
      <c r="L633" s="89"/>
      <c r="M633" s="18"/>
      <c r="N633" s="92" t="s">
        <v>0</v>
      </c>
      <c r="O633" s="93" t="s">
        <v>25</v>
      </c>
      <c r="P633" s="94">
        <f>I633+J633</f>
        <v>0</v>
      </c>
      <c r="Q633" s="94">
        <f>ROUND(I633*H633,3)</f>
        <v>0</v>
      </c>
      <c r="R633" s="94">
        <f>ROUND(J633*H633,3)</f>
        <v>0</v>
      </c>
      <c r="S633" s="95">
        <v>0</v>
      </c>
      <c r="T633" s="95">
        <f>S633*H633</f>
        <v>0</v>
      </c>
      <c r="U633" s="95">
        <v>0</v>
      </c>
      <c r="V633" s="95">
        <f>U633*H633</f>
        <v>0</v>
      </c>
      <c r="W633" s="95">
        <v>0</v>
      </c>
      <c r="X633" s="96">
        <f>W633*H633</f>
        <v>0</v>
      </c>
      <c r="AR633" s="97" t="s">
        <v>534</v>
      </c>
      <c r="AT633" s="97" t="s">
        <v>98</v>
      </c>
      <c r="AU633" s="97" t="s">
        <v>43</v>
      </c>
      <c r="AY633" s="10" t="s">
        <v>96</v>
      </c>
      <c r="BE633" s="98">
        <f>IF(O633="základná",K633,0)</f>
        <v>0</v>
      </c>
      <c r="BF633" s="98">
        <f>IF(O633="znížená",K633,0)</f>
        <v>0</v>
      </c>
      <c r="BG633" s="98">
        <f>IF(O633="zákl. prenesená",K633,0)</f>
        <v>0</v>
      </c>
      <c r="BH633" s="98">
        <f>IF(O633="zníž. prenesená",K633,0)</f>
        <v>0</v>
      </c>
      <c r="BI633" s="98">
        <f>IF(O633="nulová",K633,0)</f>
        <v>0</v>
      </c>
      <c r="BJ633" s="10" t="s">
        <v>44</v>
      </c>
      <c r="BK633" s="99">
        <f>ROUND(P633*H633,3)</f>
        <v>0</v>
      </c>
      <c r="BL633" s="10" t="s">
        <v>534</v>
      </c>
      <c r="BM633" s="97" t="s">
        <v>1205</v>
      </c>
    </row>
    <row r="634" spans="2:65" s="1" customFormat="1" ht="24.15" customHeight="1">
      <c r="B634" s="18"/>
      <c r="C634" s="87" t="s">
        <v>1206</v>
      </c>
      <c r="D634" s="87" t="s">
        <v>98</v>
      </c>
      <c r="E634" s="88" t="s">
        <v>546</v>
      </c>
      <c r="F634" s="89" t="s">
        <v>547</v>
      </c>
      <c r="G634" s="90" t="s">
        <v>427</v>
      </c>
      <c r="H634" s="91">
        <v>1</v>
      </c>
      <c r="I634" s="91"/>
      <c r="J634" s="91"/>
      <c r="K634" s="91"/>
      <c r="L634" s="89"/>
      <c r="M634" s="18"/>
      <c r="N634" s="92" t="s">
        <v>0</v>
      </c>
      <c r="O634" s="93" t="s">
        <v>25</v>
      </c>
      <c r="P634" s="94">
        <f>I634+J634</f>
        <v>0</v>
      </c>
      <c r="Q634" s="94">
        <f>ROUND(I634*H634,3)</f>
        <v>0</v>
      </c>
      <c r="R634" s="94">
        <f>ROUND(J634*H634,3)</f>
        <v>0</v>
      </c>
      <c r="S634" s="95">
        <v>0</v>
      </c>
      <c r="T634" s="95">
        <f>S634*H634</f>
        <v>0</v>
      </c>
      <c r="U634" s="95">
        <v>0</v>
      </c>
      <c r="V634" s="95">
        <f>U634*H634</f>
        <v>0</v>
      </c>
      <c r="W634" s="95">
        <v>0</v>
      </c>
      <c r="X634" s="96">
        <f>W634*H634</f>
        <v>0</v>
      </c>
      <c r="AR634" s="97" t="s">
        <v>534</v>
      </c>
      <c r="AT634" s="97" t="s">
        <v>98</v>
      </c>
      <c r="AU634" s="97" t="s">
        <v>43</v>
      </c>
      <c r="AY634" s="10" t="s">
        <v>96</v>
      </c>
      <c r="BE634" s="98">
        <f>IF(O634="základná",K634,0)</f>
        <v>0</v>
      </c>
      <c r="BF634" s="98">
        <f>IF(O634="znížená",K634,0)</f>
        <v>0</v>
      </c>
      <c r="BG634" s="98">
        <f>IF(O634="zákl. prenesená",K634,0)</f>
        <v>0</v>
      </c>
      <c r="BH634" s="98">
        <f>IF(O634="zníž. prenesená",K634,0)</f>
        <v>0</v>
      </c>
      <c r="BI634" s="98">
        <f>IF(O634="nulová",K634,0)</f>
        <v>0</v>
      </c>
      <c r="BJ634" s="10" t="s">
        <v>44</v>
      </c>
      <c r="BK634" s="99">
        <f>ROUND(P634*H634,3)</f>
        <v>0</v>
      </c>
      <c r="BL634" s="10" t="s">
        <v>534</v>
      </c>
      <c r="BM634" s="97" t="s">
        <v>1207</v>
      </c>
    </row>
    <row r="635" spans="2:65" s="1" customFormat="1" ht="24.15" customHeight="1">
      <c r="B635" s="18"/>
      <c r="C635" s="87" t="s">
        <v>1208</v>
      </c>
      <c r="D635" s="87" t="s">
        <v>98</v>
      </c>
      <c r="E635" s="88" t="s">
        <v>549</v>
      </c>
      <c r="F635" s="89" t="s">
        <v>550</v>
      </c>
      <c r="G635" s="90" t="s">
        <v>427</v>
      </c>
      <c r="H635" s="91">
        <v>1</v>
      </c>
      <c r="I635" s="91"/>
      <c r="J635" s="91"/>
      <c r="K635" s="91"/>
      <c r="L635" s="89"/>
      <c r="M635" s="18"/>
      <c r="N635" s="126" t="s">
        <v>0</v>
      </c>
      <c r="O635" s="127" t="s">
        <v>25</v>
      </c>
      <c r="P635" s="128">
        <f>I635+J635</f>
        <v>0</v>
      </c>
      <c r="Q635" s="128">
        <f>ROUND(I635*H635,3)</f>
        <v>0</v>
      </c>
      <c r="R635" s="128">
        <f>ROUND(J635*H635,3)</f>
        <v>0</v>
      </c>
      <c r="S635" s="129">
        <v>0</v>
      </c>
      <c r="T635" s="129">
        <f>S635*H635</f>
        <v>0</v>
      </c>
      <c r="U635" s="129">
        <v>0</v>
      </c>
      <c r="V635" s="129">
        <f>U635*H635</f>
        <v>0</v>
      </c>
      <c r="W635" s="129">
        <v>0</v>
      </c>
      <c r="X635" s="130">
        <f>W635*H635</f>
        <v>0</v>
      </c>
      <c r="AR635" s="97" t="s">
        <v>534</v>
      </c>
      <c r="AT635" s="97" t="s">
        <v>98</v>
      </c>
      <c r="AU635" s="97" t="s">
        <v>43</v>
      </c>
      <c r="AY635" s="10" t="s">
        <v>96</v>
      </c>
      <c r="BE635" s="98">
        <f>IF(O635="základná",K635,0)</f>
        <v>0</v>
      </c>
      <c r="BF635" s="98">
        <f>IF(O635="znížená",K635,0)</f>
        <v>0</v>
      </c>
      <c r="BG635" s="98">
        <f>IF(O635="zákl. prenesená",K635,0)</f>
        <v>0</v>
      </c>
      <c r="BH635" s="98">
        <f>IF(O635="zníž. prenesená",K635,0)</f>
        <v>0</v>
      </c>
      <c r="BI635" s="98">
        <f>IF(O635="nulová",K635,0)</f>
        <v>0</v>
      </c>
      <c r="BJ635" s="10" t="s">
        <v>44</v>
      </c>
      <c r="BK635" s="99">
        <f>ROUND(P635*H635,3)</f>
        <v>0</v>
      </c>
      <c r="BL635" s="10" t="s">
        <v>534</v>
      </c>
      <c r="BM635" s="97" t="s">
        <v>1209</v>
      </c>
    </row>
    <row r="636" spans="2:65" s="1" customFormat="1" ht="24.15" customHeight="1">
      <c r="B636" s="18"/>
      <c r="C636" s="464">
        <v>227</v>
      </c>
      <c r="D636" s="464" t="s">
        <v>98</v>
      </c>
      <c r="E636" s="465" t="s">
        <v>1666</v>
      </c>
      <c r="F636" s="466" t="s">
        <v>1667</v>
      </c>
      <c r="G636" s="467" t="s">
        <v>127</v>
      </c>
      <c r="H636" s="454">
        <v>139.9</v>
      </c>
      <c r="I636" s="459"/>
      <c r="J636" s="459"/>
      <c r="K636" s="459"/>
      <c r="L636" s="457"/>
      <c r="M636" s="18"/>
      <c r="N636" s="460"/>
      <c r="O636" s="461"/>
      <c r="P636" s="462"/>
      <c r="Q636" s="462"/>
      <c r="R636" s="462"/>
      <c r="S636" s="463"/>
      <c r="T636" s="463"/>
      <c r="U636" s="463"/>
      <c r="V636" s="463"/>
      <c r="W636" s="463"/>
      <c r="X636" s="463"/>
      <c r="AR636" s="97"/>
      <c r="AT636" s="97"/>
      <c r="AU636" s="97"/>
      <c r="AY636" s="10"/>
      <c r="BE636" s="98"/>
      <c r="BF636" s="98"/>
      <c r="BG636" s="98"/>
      <c r="BH636" s="98"/>
      <c r="BI636" s="98"/>
      <c r="BJ636" s="10"/>
      <c r="BK636" s="99"/>
      <c r="BL636" s="10"/>
      <c r="BM636" s="97"/>
    </row>
    <row r="637" spans="2:65" s="1" customFormat="1" ht="24.15" customHeight="1">
      <c r="B637" s="18"/>
      <c r="C637" s="464">
        <v>228</v>
      </c>
      <c r="D637" s="464" t="s">
        <v>98</v>
      </c>
      <c r="E637" s="465" t="s">
        <v>1668</v>
      </c>
      <c r="F637" s="466" t="s">
        <v>1669</v>
      </c>
      <c r="G637" s="467" t="s">
        <v>127</v>
      </c>
      <c r="H637" s="454">
        <v>367.33</v>
      </c>
      <c r="I637" s="459"/>
      <c r="J637" s="459"/>
      <c r="K637" s="459"/>
      <c r="L637" s="457"/>
      <c r="M637" s="18"/>
      <c r="N637" s="460"/>
      <c r="O637" s="461"/>
      <c r="P637" s="462"/>
      <c r="Q637" s="462"/>
      <c r="R637" s="462"/>
      <c r="S637" s="463"/>
      <c r="T637" s="463"/>
      <c r="U637" s="463"/>
      <c r="V637" s="463"/>
      <c r="W637" s="463"/>
      <c r="X637" s="463"/>
      <c r="AR637" s="97"/>
      <c r="AT637" s="97"/>
      <c r="AU637" s="97"/>
      <c r="AY637" s="10"/>
      <c r="BE637" s="98"/>
      <c r="BF637" s="98"/>
      <c r="BG637" s="98"/>
      <c r="BH637" s="98"/>
      <c r="BI637" s="98"/>
      <c r="BJ637" s="10"/>
      <c r="BK637" s="99"/>
      <c r="BL637" s="10"/>
      <c r="BM637" s="97"/>
    </row>
    <row r="638" spans="2:65" s="1" customFormat="1" ht="24.15" customHeight="1">
      <c r="B638" s="18"/>
      <c r="C638" s="455"/>
      <c r="D638" s="455"/>
      <c r="E638" s="456"/>
      <c r="F638" s="457"/>
      <c r="G638" s="458"/>
      <c r="H638" s="459"/>
      <c r="I638" s="459"/>
      <c r="J638" s="459"/>
      <c r="K638" s="459"/>
      <c r="L638" s="457"/>
      <c r="M638" s="18"/>
      <c r="N638" s="460"/>
      <c r="O638" s="461"/>
      <c r="P638" s="462"/>
      <c r="Q638" s="462"/>
      <c r="R638" s="462"/>
      <c r="S638" s="463"/>
      <c r="T638" s="463"/>
      <c r="U638" s="463"/>
      <c r="V638" s="463"/>
      <c r="W638" s="463"/>
      <c r="X638" s="463"/>
      <c r="AR638" s="97"/>
      <c r="AT638" s="97"/>
      <c r="AU638" s="97"/>
      <c r="AY638" s="10"/>
      <c r="BE638" s="98"/>
      <c r="BF638" s="98"/>
      <c r="BG638" s="98"/>
      <c r="BH638" s="98"/>
      <c r="BI638" s="98"/>
      <c r="BJ638" s="10"/>
      <c r="BK638" s="99"/>
      <c r="BL638" s="10"/>
      <c r="BM638" s="97"/>
    </row>
    <row r="639" spans="2:65" s="1" customFormat="1" ht="24.15" customHeight="1">
      <c r="B639" s="18"/>
      <c r="C639" s="455"/>
      <c r="D639" s="455"/>
      <c r="E639" s="456"/>
      <c r="F639" s="457"/>
      <c r="G639" s="458"/>
      <c r="H639" s="459"/>
      <c r="I639" s="459"/>
      <c r="J639" s="459"/>
      <c r="K639" s="459"/>
      <c r="L639" s="457"/>
      <c r="M639" s="18"/>
      <c r="N639" s="460"/>
      <c r="O639" s="461"/>
      <c r="P639" s="462"/>
      <c r="Q639" s="462"/>
      <c r="R639" s="462"/>
      <c r="S639" s="463"/>
      <c r="T639" s="463"/>
      <c r="U639" s="463"/>
      <c r="V639" s="463"/>
      <c r="W639" s="463"/>
      <c r="X639" s="463"/>
      <c r="AR639" s="97"/>
      <c r="AT639" s="97"/>
      <c r="AU639" s="97"/>
      <c r="AY639" s="10"/>
      <c r="BE639" s="98"/>
      <c r="BF639" s="98"/>
      <c r="BG639" s="98"/>
      <c r="BH639" s="98"/>
      <c r="BI639" s="98"/>
      <c r="BJ639" s="10"/>
      <c r="BK639" s="99"/>
      <c r="BL639" s="10"/>
      <c r="BM639" s="97"/>
    </row>
    <row r="640" spans="2:65" s="1" customFormat="1" ht="24.15" customHeight="1">
      <c r="B640" s="18"/>
      <c r="C640" s="455"/>
      <c r="D640" s="455"/>
      <c r="E640" s="456"/>
      <c r="F640" s="457"/>
      <c r="G640" s="458"/>
      <c r="H640" s="459"/>
      <c r="I640" s="459"/>
      <c r="J640" s="459"/>
      <c r="K640" s="459"/>
      <c r="L640" s="457"/>
      <c r="M640" s="18"/>
      <c r="N640" s="460"/>
      <c r="O640" s="461"/>
      <c r="P640" s="462"/>
      <c r="Q640" s="462"/>
      <c r="R640" s="462"/>
      <c r="S640" s="463"/>
      <c r="T640" s="463"/>
      <c r="U640" s="463"/>
      <c r="V640" s="463"/>
      <c r="W640" s="463"/>
      <c r="X640" s="463"/>
      <c r="AR640" s="97"/>
      <c r="AT640" s="97"/>
      <c r="AU640" s="97"/>
      <c r="AY640" s="10"/>
      <c r="BE640" s="98"/>
      <c r="BF640" s="98"/>
      <c r="BG640" s="98"/>
      <c r="BH640" s="98"/>
      <c r="BI640" s="98"/>
      <c r="BJ640" s="10"/>
      <c r="BK640" s="99"/>
      <c r="BL640" s="10"/>
      <c r="BM640" s="97"/>
    </row>
    <row r="641" spans="2:65" s="1" customFormat="1" ht="24.15" customHeight="1">
      <c r="B641" s="18"/>
      <c r="C641" s="455"/>
      <c r="D641" s="455"/>
      <c r="E641" s="456"/>
      <c r="F641" s="457"/>
      <c r="G641" s="458"/>
      <c r="H641" s="459"/>
      <c r="I641" s="459"/>
      <c r="J641" s="459"/>
      <c r="K641" s="459"/>
      <c r="L641" s="457"/>
      <c r="M641" s="18"/>
      <c r="N641" s="460"/>
      <c r="O641" s="461"/>
      <c r="P641" s="462"/>
      <c r="Q641" s="462"/>
      <c r="R641" s="462"/>
      <c r="S641" s="463"/>
      <c r="T641" s="463"/>
      <c r="U641" s="463"/>
      <c r="V641" s="463"/>
      <c r="W641" s="463"/>
      <c r="X641" s="463"/>
      <c r="AR641" s="97"/>
      <c r="AT641" s="97"/>
      <c r="AU641" s="97"/>
      <c r="AY641" s="10"/>
      <c r="BE641" s="98"/>
      <c r="BF641" s="98"/>
      <c r="BG641" s="98"/>
      <c r="BH641" s="98"/>
      <c r="BI641" s="98"/>
      <c r="BJ641" s="10"/>
      <c r="BK641" s="99"/>
      <c r="BL641" s="10"/>
      <c r="BM641" s="97"/>
    </row>
    <row r="642" spans="2:65" s="1" customFormat="1" ht="24.15" customHeight="1">
      <c r="B642" s="18"/>
      <c r="C642" s="455"/>
      <c r="D642" s="455"/>
      <c r="E642" s="456"/>
      <c r="F642" s="457"/>
      <c r="G642" s="458"/>
      <c r="H642" s="459"/>
      <c r="I642" s="459"/>
      <c r="J642" s="459"/>
      <c r="K642" s="459"/>
      <c r="L642" s="457"/>
      <c r="M642" s="18"/>
      <c r="N642" s="460"/>
      <c r="O642" s="461"/>
      <c r="P642" s="462"/>
      <c r="Q642" s="462"/>
      <c r="R642" s="462"/>
      <c r="S642" s="463"/>
      <c r="T642" s="463"/>
      <c r="U642" s="463"/>
      <c r="V642" s="463"/>
      <c r="W642" s="463"/>
      <c r="X642" s="463"/>
      <c r="AR642" s="97"/>
      <c r="AT642" s="97"/>
      <c r="AU642" s="97"/>
      <c r="AY642" s="10"/>
      <c r="BE642" s="98"/>
      <c r="BF642" s="98"/>
      <c r="BG642" s="98"/>
      <c r="BH642" s="98"/>
      <c r="BI642" s="98"/>
      <c r="BJ642" s="10"/>
      <c r="BK642" s="99"/>
      <c r="BL642" s="10"/>
      <c r="BM642" s="97"/>
    </row>
    <row r="643" spans="2:65" s="1" customFormat="1" ht="24.15" customHeight="1">
      <c r="B643" s="18"/>
      <c r="C643" s="455"/>
      <c r="D643" s="455"/>
      <c r="E643" s="456"/>
      <c r="F643" s="457"/>
      <c r="G643" s="458"/>
      <c r="H643" s="459"/>
      <c r="I643" s="459"/>
      <c r="J643" s="459"/>
      <c r="K643" s="459"/>
      <c r="L643" s="457"/>
      <c r="M643" s="18"/>
      <c r="N643" s="460"/>
      <c r="O643" s="461"/>
      <c r="P643" s="462"/>
      <c r="Q643" s="462"/>
      <c r="R643" s="462"/>
      <c r="S643" s="463"/>
      <c r="T643" s="463"/>
      <c r="U643" s="463"/>
      <c r="V643" s="463"/>
      <c r="W643" s="463"/>
      <c r="X643" s="463"/>
      <c r="AR643" s="97"/>
      <c r="AT643" s="97"/>
      <c r="AU643" s="97"/>
      <c r="AY643" s="10"/>
      <c r="BE643" s="98"/>
      <c r="BF643" s="98"/>
      <c r="BG643" s="98"/>
      <c r="BH643" s="98"/>
      <c r="BI643" s="98"/>
      <c r="BJ643" s="10"/>
      <c r="BK643" s="99"/>
      <c r="BL643" s="10"/>
      <c r="BM643" s="97"/>
    </row>
    <row r="644" spans="2:65" s="1" customFormat="1" ht="24.15" customHeight="1">
      <c r="B644" s="18"/>
      <c r="C644" s="455"/>
      <c r="D644" s="455"/>
      <c r="E644" s="456"/>
      <c r="F644" s="457"/>
      <c r="G644" s="458"/>
      <c r="H644" s="459"/>
      <c r="I644" s="459"/>
      <c r="J644" s="459"/>
      <c r="K644" s="459"/>
      <c r="L644" s="457"/>
      <c r="M644" s="18"/>
      <c r="N644" s="460"/>
      <c r="O644" s="461"/>
      <c r="P644" s="462"/>
      <c r="Q644" s="462"/>
      <c r="R644" s="462"/>
      <c r="S644" s="463"/>
      <c r="T644" s="463"/>
      <c r="U644" s="463"/>
      <c r="V644" s="463"/>
      <c r="W644" s="463"/>
      <c r="X644" s="463"/>
      <c r="AR644" s="97"/>
      <c r="AT644" s="97"/>
      <c r="AU644" s="97"/>
      <c r="AY644" s="10"/>
      <c r="BE644" s="98"/>
      <c r="BF644" s="98"/>
      <c r="BG644" s="98"/>
      <c r="BH644" s="98"/>
      <c r="BI644" s="98"/>
      <c r="BJ644" s="10"/>
      <c r="BK644" s="99"/>
      <c r="BL644" s="10"/>
      <c r="BM644" s="97"/>
    </row>
    <row r="645" spans="2:65" s="1" customFormat="1" ht="24.15" customHeight="1">
      <c r="B645" s="18"/>
      <c r="C645" s="455"/>
      <c r="D645" s="455"/>
      <c r="E645" s="456"/>
      <c r="F645" s="457"/>
      <c r="G645" s="458"/>
      <c r="H645" s="459"/>
      <c r="I645" s="459"/>
      <c r="J645" s="459"/>
      <c r="K645" s="459"/>
      <c r="L645" s="457"/>
      <c r="M645" s="18"/>
      <c r="N645" s="460"/>
      <c r="O645" s="461"/>
      <c r="P645" s="462"/>
      <c r="Q645" s="462"/>
      <c r="R645" s="462"/>
      <c r="S645" s="463"/>
      <c r="T645" s="463"/>
      <c r="U645" s="463"/>
      <c r="V645" s="463"/>
      <c r="W645" s="463"/>
      <c r="X645" s="463"/>
      <c r="AR645" s="97"/>
      <c r="AT645" s="97"/>
      <c r="AU645" s="97"/>
      <c r="AY645" s="10"/>
      <c r="BE645" s="98"/>
      <c r="BF645" s="98"/>
      <c r="BG645" s="98"/>
      <c r="BH645" s="98"/>
      <c r="BI645" s="98"/>
      <c r="BJ645" s="10"/>
      <c r="BK645" s="99"/>
      <c r="BL645" s="10"/>
      <c r="BM645" s="97"/>
    </row>
    <row r="646" spans="2:65" s="1" customFormat="1" ht="24.15" customHeight="1">
      <c r="B646" s="18"/>
      <c r="C646" s="455"/>
      <c r="D646" s="455"/>
      <c r="E646" s="456"/>
      <c r="F646" s="457"/>
      <c r="G646" s="458"/>
      <c r="H646" s="459"/>
      <c r="I646" s="459"/>
      <c r="J646" s="459"/>
      <c r="K646" s="459"/>
      <c r="L646" s="457"/>
      <c r="M646" s="18"/>
      <c r="N646" s="460"/>
      <c r="O646" s="461"/>
      <c r="P646" s="462"/>
      <c r="Q646" s="462"/>
      <c r="R646" s="462"/>
      <c r="S646" s="463"/>
      <c r="T646" s="463"/>
      <c r="U646" s="463"/>
      <c r="V646" s="463"/>
      <c r="W646" s="463"/>
      <c r="X646" s="463"/>
      <c r="AR646" s="97"/>
      <c r="AT646" s="97"/>
      <c r="AU646" s="97"/>
      <c r="AY646" s="10"/>
      <c r="BE646" s="98"/>
      <c r="BF646" s="98"/>
      <c r="BG646" s="98"/>
      <c r="BH646" s="98"/>
      <c r="BI646" s="98"/>
      <c r="BJ646" s="10"/>
      <c r="BK646" s="99"/>
      <c r="BL646" s="10"/>
      <c r="BM646" s="97"/>
    </row>
    <row r="647" spans="2:65" s="1" customFormat="1" ht="6.9" customHeight="1">
      <c r="B647" s="25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18"/>
    </row>
  </sheetData>
  <mergeCells count="12">
    <mergeCell ref="E137:H137"/>
    <mergeCell ref="M2:Z2"/>
    <mergeCell ref="E7:H7"/>
    <mergeCell ref="E9:H9"/>
    <mergeCell ref="E11:H11"/>
    <mergeCell ref="E20:H20"/>
    <mergeCell ref="E29:H29"/>
    <mergeCell ref="E85:H85"/>
    <mergeCell ref="E87:H87"/>
    <mergeCell ref="E89:H89"/>
    <mergeCell ref="E133:H133"/>
    <mergeCell ref="E135:H135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0ABEC-65E5-4565-82F0-F4CBD4FAB008}">
  <sheetPr>
    <pageSetUpPr fitToPage="1"/>
  </sheetPr>
  <dimension ref="A1:I48"/>
  <sheetViews>
    <sheetView zoomScale="90" zoomScaleNormal="90" workbookViewId="0">
      <selection activeCell="J34" sqref="J34"/>
    </sheetView>
  </sheetViews>
  <sheetFormatPr defaultColWidth="10.42578125" defaultRowHeight="10.199999999999999"/>
  <cols>
    <col min="1" max="2" width="7.42578125" style="149" customWidth="1"/>
    <col min="3" max="3" width="21" style="150" customWidth="1"/>
    <col min="4" max="4" width="66.5703125" style="150" customWidth="1"/>
    <col min="5" max="5" width="13.85546875" style="150" customWidth="1"/>
    <col min="6" max="6" width="10.85546875" style="151" customWidth="1"/>
    <col min="7" max="7" width="14.5703125" style="151" customWidth="1"/>
    <col min="8" max="8" width="14.42578125" style="151" customWidth="1"/>
    <col min="9" max="256" width="10.42578125" style="134"/>
    <col min="257" max="258" width="7.42578125" style="134" customWidth="1"/>
    <col min="259" max="259" width="21" style="134" customWidth="1"/>
    <col min="260" max="260" width="66.5703125" style="134" customWidth="1"/>
    <col min="261" max="261" width="13.85546875" style="134" customWidth="1"/>
    <col min="262" max="262" width="10.85546875" style="134" customWidth="1"/>
    <col min="263" max="263" width="14.5703125" style="134" customWidth="1"/>
    <col min="264" max="264" width="14.42578125" style="134" customWidth="1"/>
    <col min="265" max="512" width="10.42578125" style="134"/>
    <col min="513" max="514" width="7.42578125" style="134" customWidth="1"/>
    <col min="515" max="515" width="21" style="134" customWidth="1"/>
    <col min="516" max="516" width="66.5703125" style="134" customWidth="1"/>
    <col min="517" max="517" width="13.85546875" style="134" customWidth="1"/>
    <col min="518" max="518" width="10.85546875" style="134" customWidth="1"/>
    <col min="519" max="519" width="14.5703125" style="134" customWidth="1"/>
    <col min="520" max="520" width="14.42578125" style="134" customWidth="1"/>
    <col min="521" max="768" width="10.42578125" style="134"/>
    <col min="769" max="770" width="7.42578125" style="134" customWidth="1"/>
    <col min="771" max="771" width="21" style="134" customWidth="1"/>
    <col min="772" max="772" width="66.5703125" style="134" customWidth="1"/>
    <col min="773" max="773" width="13.85546875" style="134" customWidth="1"/>
    <col min="774" max="774" width="10.85546875" style="134" customWidth="1"/>
    <col min="775" max="775" width="14.5703125" style="134" customWidth="1"/>
    <col min="776" max="776" width="14.42578125" style="134" customWidth="1"/>
    <col min="777" max="1024" width="10.42578125" style="134"/>
    <col min="1025" max="1026" width="7.42578125" style="134" customWidth="1"/>
    <col min="1027" max="1027" width="21" style="134" customWidth="1"/>
    <col min="1028" max="1028" width="66.5703125" style="134" customWidth="1"/>
    <col min="1029" max="1029" width="13.85546875" style="134" customWidth="1"/>
    <col min="1030" max="1030" width="10.85546875" style="134" customWidth="1"/>
    <col min="1031" max="1031" width="14.5703125" style="134" customWidth="1"/>
    <col min="1032" max="1032" width="14.42578125" style="134" customWidth="1"/>
    <col min="1033" max="1280" width="10.42578125" style="134"/>
    <col min="1281" max="1282" width="7.42578125" style="134" customWidth="1"/>
    <col min="1283" max="1283" width="21" style="134" customWidth="1"/>
    <col min="1284" max="1284" width="66.5703125" style="134" customWidth="1"/>
    <col min="1285" max="1285" width="13.85546875" style="134" customWidth="1"/>
    <col min="1286" max="1286" width="10.85546875" style="134" customWidth="1"/>
    <col min="1287" max="1287" width="14.5703125" style="134" customWidth="1"/>
    <col min="1288" max="1288" width="14.42578125" style="134" customWidth="1"/>
    <col min="1289" max="1536" width="10.42578125" style="134"/>
    <col min="1537" max="1538" width="7.42578125" style="134" customWidth="1"/>
    <col min="1539" max="1539" width="21" style="134" customWidth="1"/>
    <col min="1540" max="1540" width="66.5703125" style="134" customWidth="1"/>
    <col min="1541" max="1541" width="13.85546875" style="134" customWidth="1"/>
    <col min="1542" max="1542" width="10.85546875" style="134" customWidth="1"/>
    <col min="1543" max="1543" width="14.5703125" style="134" customWidth="1"/>
    <col min="1544" max="1544" width="14.42578125" style="134" customWidth="1"/>
    <col min="1545" max="1792" width="10.42578125" style="134"/>
    <col min="1793" max="1794" width="7.42578125" style="134" customWidth="1"/>
    <col min="1795" max="1795" width="21" style="134" customWidth="1"/>
    <col min="1796" max="1796" width="66.5703125" style="134" customWidth="1"/>
    <col min="1797" max="1797" width="13.85546875" style="134" customWidth="1"/>
    <col min="1798" max="1798" width="10.85546875" style="134" customWidth="1"/>
    <col min="1799" max="1799" width="14.5703125" style="134" customWidth="1"/>
    <col min="1800" max="1800" width="14.42578125" style="134" customWidth="1"/>
    <col min="1801" max="2048" width="10.42578125" style="134"/>
    <col min="2049" max="2050" width="7.42578125" style="134" customWidth="1"/>
    <col min="2051" max="2051" width="21" style="134" customWidth="1"/>
    <col min="2052" max="2052" width="66.5703125" style="134" customWidth="1"/>
    <col min="2053" max="2053" width="13.85546875" style="134" customWidth="1"/>
    <col min="2054" max="2054" width="10.85546875" style="134" customWidth="1"/>
    <col min="2055" max="2055" width="14.5703125" style="134" customWidth="1"/>
    <col min="2056" max="2056" width="14.42578125" style="134" customWidth="1"/>
    <col min="2057" max="2304" width="10.42578125" style="134"/>
    <col min="2305" max="2306" width="7.42578125" style="134" customWidth="1"/>
    <col min="2307" max="2307" width="21" style="134" customWidth="1"/>
    <col min="2308" max="2308" width="66.5703125" style="134" customWidth="1"/>
    <col min="2309" max="2309" width="13.85546875" style="134" customWidth="1"/>
    <col min="2310" max="2310" width="10.85546875" style="134" customWidth="1"/>
    <col min="2311" max="2311" width="14.5703125" style="134" customWidth="1"/>
    <col min="2312" max="2312" width="14.42578125" style="134" customWidth="1"/>
    <col min="2313" max="2560" width="10.42578125" style="134"/>
    <col min="2561" max="2562" width="7.42578125" style="134" customWidth="1"/>
    <col min="2563" max="2563" width="21" style="134" customWidth="1"/>
    <col min="2564" max="2564" width="66.5703125" style="134" customWidth="1"/>
    <col min="2565" max="2565" width="13.85546875" style="134" customWidth="1"/>
    <col min="2566" max="2566" width="10.85546875" style="134" customWidth="1"/>
    <col min="2567" max="2567" width="14.5703125" style="134" customWidth="1"/>
    <col min="2568" max="2568" width="14.42578125" style="134" customWidth="1"/>
    <col min="2569" max="2816" width="10.42578125" style="134"/>
    <col min="2817" max="2818" width="7.42578125" style="134" customWidth="1"/>
    <col min="2819" max="2819" width="21" style="134" customWidth="1"/>
    <col min="2820" max="2820" width="66.5703125" style="134" customWidth="1"/>
    <col min="2821" max="2821" width="13.85546875" style="134" customWidth="1"/>
    <col min="2822" max="2822" width="10.85546875" style="134" customWidth="1"/>
    <col min="2823" max="2823" width="14.5703125" style="134" customWidth="1"/>
    <col min="2824" max="2824" width="14.42578125" style="134" customWidth="1"/>
    <col min="2825" max="3072" width="10.42578125" style="134"/>
    <col min="3073" max="3074" width="7.42578125" style="134" customWidth="1"/>
    <col min="3075" max="3075" width="21" style="134" customWidth="1"/>
    <col min="3076" max="3076" width="66.5703125" style="134" customWidth="1"/>
    <col min="3077" max="3077" width="13.85546875" style="134" customWidth="1"/>
    <col min="3078" max="3078" width="10.85546875" style="134" customWidth="1"/>
    <col min="3079" max="3079" width="14.5703125" style="134" customWidth="1"/>
    <col min="3080" max="3080" width="14.42578125" style="134" customWidth="1"/>
    <col min="3081" max="3328" width="10.42578125" style="134"/>
    <col min="3329" max="3330" width="7.42578125" style="134" customWidth="1"/>
    <col min="3331" max="3331" width="21" style="134" customWidth="1"/>
    <col min="3332" max="3332" width="66.5703125" style="134" customWidth="1"/>
    <col min="3333" max="3333" width="13.85546875" style="134" customWidth="1"/>
    <col min="3334" max="3334" width="10.85546875" style="134" customWidth="1"/>
    <col min="3335" max="3335" width="14.5703125" style="134" customWidth="1"/>
    <col min="3336" max="3336" width="14.42578125" style="134" customWidth="1"/>
    <col min="3337" max="3584" width="10.42578125" style="134"/>
    <col min="3585" max="3586" width="7.42578125" style="134" customWidth="1"/>
    <col min="3587" max="3587" width="21" style="134" customWidth="1"/>
    <col min="3588" max="3588" width="66.5703125" style="134" customWidth="1"/>
    <col min="3589" max="3589" width="13.85546875" style="134" customWidth="1"/>
    <col min="3590" max="3590" width="10.85546875" style="134" customWidth="1"/>
    <col min="3591" max="3591" width="14.5703125" style="134" customWidth="1"/>
    <col min="3592" max="3592" width="14.42578125" style="134" customWidth="1"/>
    <col min="3593" max="3840" width="10.42578125" style="134"/>
    <col min="3841" max="3842" width="7.42578125" style="134" customWidth="1"/>
    <col min="3843" max="3843" width="21" style="134" customWidth="1"/>
    <col min="3844" max="3844" width="66.5703125" style="134" customWidth="1"/>
    <col min="3845" max="3845" width="13.85546875" style="134" customWidth="1"/>
    <col min="3846" max="3846" width="10.85546875" style="134" customWidth="1"/>
    <col min="3847" max="3847" width="14.5703125" style="134" customWidth="1"/>
    <col min="3848" max="3848" width="14.42578125" style="134" customWidth="1"/>
    <col min="3849" max="4096" width="10.42578125" style="134"/>
    <col min="4097" max="4098" width="7.42578125" style="134" customWidth="1"/>
    <col min="4099" max="4099" width="21" style="134" customWidth="1"/>
    <col min="4100" max="4100" width="66.5703125" style="134" customWidth="1"/>
    <col min="4101" max="4101" width="13.85546875" style="134" customWidth="1"/>
    <col min="4102" max="4102" width="10.85546875" style="134" customWidth="1"/>
    <col min="4103" max="4103" width="14.5703125" style="134" customWidth="1"/>
    <col min="4104" max="4104" width="14.42578125" style="134" customWidth="1"/>
    <col min="4105" max="4352" width="10.42578125" style="134"/>
    <col min="4353" max="4354" width="7.42578125" style="134" customWidth="1"/>
    <col min="4355" max="4355" width="21" style="134" customWidth="1"/>
    <col min="4356" max="4356" width="66.5703125" style="134" customWidth="1"/>
    <col min="4357" max="4357" width="13.85546875" style="134" customWidth="1"/>
    <col min="4358" max="4358" width="10.85546875" style="134" customWidth="1"/>
    <col min="4359" max="4359" width="14.5703125" style="134" customWidth="1"/>
    <col min="4360" max="4360" width="14.42578125" style="134" customWidth="1"/>
    <col min="4361" max="4608" width="10.42578125" style="134"/>
    <col min="4609" max="4610" width="7.42578125" style="134" customWidth="1"/>
    <col min="4611" max="4611" width="21" style="134" customWidth="1"/>
    <col min="4612" max="4612" width="66.5703125" style="134" customWidth="1"/>
    <col min="4613" max="4613" width="13.85546875" style="134" customWidth="1"/>
    <col min="4614" max="4614" width="10.85546875" style="134" customWidth="1"/>
    <col min="4615" max="4615" width="14.5703125" style="134" customWidth="1"/>
    <col min="4616" max="4616" width="14.42578125" style="134" customWidth="1"/>
    <col min="4617" max="4864" width="10.42578125" style="134"/>
    <col min="4865" max="4866" width="7.42578125" style="134" customWidth="1"/>
    <col min="4867" max="4867" width="21" style="134" customWidth="1"/>
    <col min="4868" max="4868" width="66.5703125" style="134" customWidth="1"/>
    <col min="4869" max="4869" width="13.85546875" style="134" customWidth="1"/>
    <col min="4870" max="4870" width="10.85546875" style="134" customWidth="1"/>
    <col min="4871" max="4871" width="14.5703125" style="134" customWidth="1"/>
    <col min="4872" max="4872" width="14.42578125" style="134" customWidth="1"/>
    <col min="4873" max="5120" width="10.42578125" style="134"/>
    <col min="5121" max="5122" width="7.42578125" style="134" customWidth="1"/>
    <col min="5123" max="5123" width="21" style="134" customWidth="1"/>
    <col min="5124" max="5124" width="66.5703125" style="134" customWidth="1"/>
    <col min="5125" max="5125" width="13.85546875" style="134" customWidth="1"/>
    <col min="5126" max="5126" width="10.85546875" style="134" customWidth="1"/>
    <col min="5127" max="5127" width="14.5703125" style="134" customWidth="1"/>
    <col min="5128" max="5128" width="14.42578125" style="134" customWidth="1"/>
    <col min="5129" max="5376" width="10.42578125" style="134"/>
    <col min="5377" max="5378" width="7.42578125" style="134" customWidth="1"/>
    <col min="5379" max="5379" width="21" style="134" customWidth="1"/>
    <col min="5380" max="5380" width="66.5703125" style="134" customWidth="1"/>
    <col min="5381" max="5381" width="13.85546875" style="134" customWidth="1"/>
    <col min="5382" max="5382" width="10.85546875" style="134" customWidth="1"/>
    <col min="5383" max="5383" width="14.5703125" style="134" customWidth="1"/>
    <col min="5384" max="5384" width="14.42578125" style="134" customWidth="1"/>
    <col min="5385" max="5632" width="10.42578125" style="134"/>
    <col min="5633" max="5634" width="7.42578125" style="134" customWidth="1"/>
    <col min="5635" max="5635" width="21" style="134" customWidth="1"/>
    <col min="5636" max="5636" width="66.5703125" style="134" customWidth="1"/>
    <col min="5637" max="5637" width="13.85546875" style="134" customWidth="1"/>
    <col min="5638" max="5638" width="10.85546875" style="134" customWidth="1"/>
    <col min="5639" max="5639" width="14.5703125" style="134" customWidth="1"/>
    <col min="5640" max="5640" width="14.42578125" style="134" customWidth="1"/>
    <col min="5641" max="5888" width="10.42578125" style="134"/>
    <col min="5889" max="5890" width="7.42578125" style="134" customWidth="1"/>
    <col min="5891" max="5891" width="21" style="134" customWidth="1"/>
    <col min="5892" max="5892" width="66.5703125" style="134" customWidth="1"/>
    <col min="5893" max="5893" width="13.85546875" style="134" customWidth="1"/>
    <col min="5894" max="5894" width="10.85546875" style="134" customWidth="1"/>
    <col min="5895" max="5895" width="14.5703125" style="134" customWidth="1"/>
    <col min="5896" max="5896" width="14.42578125" style="134" customWidth="1"/>
    <col min="5897" max="6144" width="10.42578125" style="134"/>
    <col min="6145" max="6146" width="7.42578125" style="134" customWidth="1"/>
    <col min="6147" max="6147" width="21" style="134" customWidth="1"/>
    <col min="6148" max="6148" width="66.5703125" style="134" customWidth="1"/>
    <col min="6149" max="6149" width="13.85546875" style="134" customWidth="1"/>
    <col min="6150" max="6150" width="10.85546875" style="134" customWidth="1"/>
    <col min="6151" max="6151" width="14.5703125" style="134" customWidth="1"/>
    <col min="6152" max="6152" width="14.42578125" style="134" customWidth="1"/>
    <col min="6153" max="6400" width="10.42578125" style="134"/>
    <col min="6401" max="6402" width="7.42578125" style="134" customWidth="1"/>
    <col min="6403" max="6403" width="21" style="134" customWidth="1"/>
    <col min="6404" max="6404" width="66.5703125" style="134" customWidth="1"/>
    <col min="6405" max="6405" width="13.85546875" style="134" customWidth="1"/>
    <col min="6406" max="6406" width="10.85546875" style="134" customWidth="1"/>
    <col min="6407" max="6407" width="14.5703125" style="134" customWidth="1"/>
    <col min="6408" max="6408" width="14.42578125" style="134" customWidth="1"/>
    <col min="6409" max="6656" width="10.42578125" style="134"/>
    <col min="6657" max="6658" width="7.42578125" style="134" customWidth="1"/>
    <col min="6659" max="6659" width="21" style="134" customWidth="1"/>
    <col min="6660" max="6660" width="66.5703125" style="134" customWidth="1"/>
    <col min="6661" max="6661" width="13.85546875" style="134" customWidth="1"/>
    <col min="6662" max="6662" width="10.85546875" style="134" customWidth="1"/>
    <col min="6663" max="6663" width="14.5703125" style="134" customWidth="1"/>
    <col min="6664" max="6664" width="14.42578125" style="134" customWidth="1"/>
    <col min="6665" max="6912" width="10.42578125" style="134"/>
    <col min="6913" max="6914" width="7.42578125" style="134" customWidth="1"/>
    <col min="6915" max="6915" width="21" style="134" customWidth="1"/>
    <col min="6916" max="6916" width="66.5703125" style="134" customWidth="1"/>
    <col min="6917" max="6917" width="13.85546875" style="134" customWidth="1"/>
    <col min="6918" max="6918" width="10.85546875" style="134" customWidth="1"/>
    <col min="6919" max="6919" width="14.5703125" style="134" customWidth="1"/>
    <col min="6920" max="6920" width="14.42578125" style="134" customWidth="1"/>
    <col min="6921" max="7168" width="10.42578125" style="134"/>
    <col min="7169" max="7170" width="7.42578125" style="134" customWidth="1"/>
    <col min="7171" max="7171" width="21" style="134" customWidth="1"/>
    <col min="7172" max="7172" width="66.5703125" style="134" customWidth="1"/>
    <col min="7173" max="7173" width="13.85546875" style="134" customWidth="1"/>
    <col min="7174" max="7174" width="10.85546875" style="134" customWidth="1"/>
    <col min="7175" max="7175" width="14.5703125" style="134" customWidth="1"/>
    <col min="7176" max="7176" width="14.42578125" style="134" customWidth="1"/>
    <col min="7177" max="7424" width="10.42578125" style="134"/>
    <col min="7425" max="7426" width="7.42578125" style="134" customWidth="1"/>
    <col min="7427" max="7427" width="21" style="134" customWidth="1"/>
    <col min="7428" max="7428" width="66.5703125" style="134" customWidth="1"/>
    <col min="7429" max="7429" width="13.85546875" style="134" customWidth="1"/>
    <col min="7430" max="7430" width="10.85546875" style="134" customWidth="1"/>
    <col min="7431" max="7431" width="14.5703125" style="134" customWidth="1"/>
    <col min="7432" max="7432" width="14.42578125" style="134" customWidth="1"/>
    <col min="7433" max="7680" width="10.42578125" style="134"/>
    <col min="7681" max="7682" width="7.42578125" style="134" customWidth="1"/>
    <col min="7683" max="7683" width="21" style="134" customWidth="1"/>
    <col min="7684" max="7684" width="66.5703125" style="134" customWidth="1"/>
    <col min="7685" max="7685" width="13.85546875" style="134" customWidth="1"/>
    <col min="7686" max="7686" width="10.85546875" style="134" customWidth="1"/>
    <col min="7687" max="7687" width="14.5703125" style="134" customWidth="1"/>
    <col min="7688" max="7688" width="14.42578125" style="134" customWidth="1"/>
    <col min="7689" max="7936" width="10.42578125" style="134"/>
    <col min="7937" max="7938" width="7.42578125" style="134" customWidth="1"/>
    <col min="7939" max="7939" width="21" style="134" customWidth="1"/>
    <col min="7940" max="7940" width="66.5703125" style="134" customWidth="1"/>
    <col min="7941" max="7941" width="13.85546875" style="134" customWidth="1"/>
    <col min="7942" max="7942" width="10.85546875" style="134" customWidth="1"/>
    <col min="7943" max="7943" width="14.5703125" style="134" customWidth="1"/>
    <col min="7944" max="7944" width="14.42578125" style="134" customWidth="1"/>
    <col min="7945" max="8192" width="10.42578125" style="134"/>
    <col min="8193" max="8194" width="7.42578125" style="134" customWidth="1"/>
    <col min="8195" max="8195" width="21" style="134" customWidth="1"/>
    <col min="8196" max="8196" width="66.5703125" style="134" customWidth="1"/>
    <col min="8197" max="8197" width="13.85546875" style="134" customWidth="1"/>
    <col min="8198" max="8198" width="10.85546875" style="134" customWidth="1"/>
    <col min="8199" max="8199" width="14.5703125" style="134" customWidth="1"/>
    <col min="8200" max="8200" width="14.42578125" style="134" customWidth="1"/>
    <col min="8201" max="8448" width="10.42578125" style="134"/>
    <col min="8449" max="8450" width="7.42578125" style="134" customWidth="1"/>
    <col min="8451" max="8451" width="21" style="134" customWidth="1"/>
    <col min="8452" max="8452" width="66.5703125" style="134" customWidth="1"/>
    <col min="8453" max="8453" width="13.85546875" style="134" customWidth="1"/>
    <col min="8454" max="8454" width="10.85546875" style="134" customWidth="1"/>
    <col min="8455" max="8455" width="14.5703125" style="134" customWidth="1"/>
    <col min="8456" max="8456" width="14.42578125" style="134" customWidth="1"/>
    <col min="8457" max="8704" width="10.42578125" style="134"/>
    <col min="8705" max="8706" width="7.42578125" style="134" customWidth="1"/>
    <col min="8707" max="8707" width="21" style="134" customWidth="1"/>
    <col min="8708" max="8708" width="66.5703125" style="134" customWidth="1"/>
    <col min="8709" max="8709" width="13.85546875" style="134" customWidth="1"/>
    <col min="8710" max="8710" width="10.85546875" style="134" customWidth="1"/>
    <col min="8711" max="8711" width="14.5703125" style="134" customWidth="1"/>
    <col min="8712" max="8712" width="14.42578125" style="134" customWidth="1"/>
    <col min="8713" max="8960" width="10.42578125" style="134"/>
    <col min="8961" max="8962" width="7.42578125" style="134" customWidth="1"/>
    <col min="8963" max="8963" width="21" style="134" customWidth="1"/>
    <col min="8964" max="8964" width="66.5703125" style="134" customWidth="1"/>
    <col min="8965" max="8965" width="13.85546875" style="134" customWidth="1"/>
    <col min="8966" max="8966" width="10.85546875" style="134" customWidth="1"/>
    <col min="8967" max="8967" width="14.5703125" style="134" customWidth="1"/>
    <col min="8968" max="8968" width="14.42578125" style="134" customWidth="1"/>
    <col min="8969" max="9216" width="10.42578125" style="134"/>
    <col min="9217" max="9218" width="7.42578125" style="134" customWidth="1"/>
    <col min="9219" max="9219" width="21" style="134" customWidth="1"/>
    <col min="9220" max="9220" width="66.5703125" style="134" customWidth="1"/>
    <col min="9221" max="9221" width="13.85546875" style="134" customWidth="1"/>
    <col min="9222" max="9222" width="10.85546875" style="134" customWidth="1"/>
    <col min="9223" max="9223" width="14.5703125" style="134" customWidth="1"/>
    <col min="9224" max="9224" width="14.42578125" style="134" customWidth="1"/>
    <col min="9225" max="9472" width="10.42578125" style="134"/>
    <col min="9473" max="9474" width="7.42578125" style="134" customWidth="1"/>
    <col min="9475" max="9475" width="21" style="134" customWidth="1"/>
    <col min="9476" max="9476" width="66.5703125" style="134" customWidth="1"/>
    <col min="9477" max="9477" width="13.85546875" style="134" customWidth="1"/>
    <col min="9478" max="9478" width="10.85546875" style="134" customWidth="1"/>
    <col min="9479" max="9479" width="14.5703125" style="134" customWidth="1"/>
    <col min="9480" max="9480" width="14.42578125" style="134" customWidth="1"/>
    <col min="9481" max="9728" width="10.42578125" style="134"/>
    <col min="9729" max="9730" width="7.42578125" style="134" customWidth="1"/>
    <col min="9731" max="9731" width="21" style="134" customWidth="1"/>
    <col min="9732" max="9732" width="66.5703125" style="134" customWidth="1"/>
    <col min="9733" max="9733" width="13.85546875" style="134" customWidth="1"/>
    <col min="9734" max="9734" width="10.85546875" style="134" customWidth="1"/>
    <col min="9735" max="9735" width="14.5703125" style="134" customWidth="1"/>
    <col min="9736" max="9736" width="14.42578125" style="134" customWidth="1"/>
    <col min="9737" max="9984" width="10.42578125" style="134"/>
    <col min="9985" max="9986" width="7.42578125" style="134" customWidth="1"/>
    <col min="9987" max="9987" width="21" style="134" customWidth="1"/>
    <col min="9988" max="9988" width="66.5703125" style="134" customWidth="1"/>
    <col min="9989" max="9989" width="13.85546875" style="134" customWidth="1"/>
    <col min="9990" max="9990" width="10.85546875" style="134" customWidth="1"/>
    <col min="9991" max="9991" width="14.5703125" style="134" customWidth="1"/>
    <col min="9992" max="9992" width="14.42578125" style="134" customWidth="1"/>
    <col min="9993" max="10240" width="10.42578125" style="134"/>
    <col min="10241" max="10242" width="7.42578125" style="134" customWidth="1"/>
    <col min="10243" max="10243" width="21" style="134" customWidth="1"/>
    <col min="10244" max="10244" width="66.5703125" style="134" customWidth="1"/>
    <col min="10245" max="10245" width="13.85546875" style="134" customWidth="1"/>
    <col min="10246" max="10246" width="10.85546875" style="134" customWidth="1"/>
    <col min="10247" max="10247" width="14.5703125" style="134" customWidth="1"/>
    <col min="10248" max="10248" width="14.42578125" style="134" customWidth="1"/>
    <col min="10249" max="10496" width="10.42578125" style="134"/>
    <col min="10497" max="10498" width="7.42578125" style="134" customWidth="1"/>
    <col min="10499" max="10499" width="21" style="134" customWidth="1"/>
    <col min="10500" max="10500" width="66.5703125" style="134" customWidth="1"/>
    <col min="10501" max="10501" width="13.85546875" style="134" customWidth="1"/>
    <col min="10502" max="10502" width="10.85546875" style="134" customWidth="1"/>
    <col min="10503" max="10503" width="14.5703125" style="134" customWidth="1"/>
    <col min="10504" max="10504" width="14.42578125" style="134" customWidth="1"/>
    <col min="10505" max="10752" width="10.42578125" style="134"/>
    <col min="10753" max="10754" width="7.42578125" style="134" customWidth="1"/>
    <col min="10755" max="10755" width="21" style="134" customWidth="1"/>
    <col min="10756" max="10756" width="66.5703125" style="134" customWidth="1"/>
    <col min="10757" max="10757" width="13.85546875" style="134" customWidth="1"/>
    <col min="10758" max="10758" width="10.85546875" style="134" customWidth="1"/>
    <col min="10759" max="10759" width="14.5703125" style="134" customWidth="1"/>
    <col min="10760" max="10760" width="14.42578125" style="134" customWidth="1"/>
    <col min="10761" max="11008" width="10.42578125" style="134"/>
    <col min="11009" max="11010" width="7.42578125" style="134" customWidth="1"/>
    <col min="11011" max="11011" width="21" style="134" customWidth="1"/>
    <col min="11012" max="11012" width="66.5703125" style="134" customWidth="1"/>
    <col min="11013" max="11013" width="13.85546875" style="134" customWidth="1"/>
    <col min="11014" max="11014" width="10.85546875" style="134" customWidth="1"/>
    <col min="11015" max="11015" width="14.5703125" style="134" customWidth="1"/>
    <col min="11016" max="11016" width="14.42578125" style="134" customWidth="1"/>
    <col min="11017" max="11264" width="10.42578125" style="134"/>
    <col min="11265" max="11266" width="7.42578125" style="134" customWidth="1"/>
    <col min="11267" max="11267" width="21" style="134" customWidth="1"/>
    <col min="11268" max="11268" width="66.5703125" style="134" customWidth="1"/>
    <col min="11269" max="11269" width="13.85546875" style="134" customWidth="1"/>
    <col min="11270" max="11270" width="10.85546875" style="134" customWidth="1"/>
    <col min="11271" max="11271" width="14.5703125" style="134" customWidth="1"/>
    <col min="11272" max="11272" width="14.42578125" style="134" customWidth="1"/>
    <col min="11273" max="11520" width="10.42578125" style="134"/>
    <col min="11521" max="11522" width="7.42578125" style="134" customWidth="1"/>
    <col min="11523" max="11523" width="21" style="134" customWidth="1"/>
    <col min="11524" max="11524" width="66.5703125" style="134" customWidth="1"/>
    <col min="11525" max="11525" width="13.85546875" style="134" customWidth="1"/>
    <col min="11526" max="11526" width="10.85546875" style="134" customWidth="1"/>
    <col min="11527" max="11527" width="14.5703125" style="134" customWidth="1"/>
    <col min="11528" max="11528" width="14.42578125" style="134" customWidth="1"/>
    <col min="11529" max="11776" width="10.42578125" style="134"/>
    <col min="11777" max="11778" width="7.42578125" style="134" customWidth="1"/>
    <col min="11779" max="11779" width="21" style="134" customWidth="1"/>
    <col min="11780" max="11780" width="66.5703125" style="134" customWidth="1"/>
    <col min="11781" max="11781" width="13.85546875" style="134" customWidth="1"/>
    <col min="11782" max="11782" width="10.85546875" style="134" customWidth="1"/>
    <col min="11783" max="11783" width="14.5703125" style="134" customWidth="1"/>
    <col min="11784" max="11784" width="14.42578125" style="134" customWidth="1"/>
    <col min="11785" max="12032" width="10.42578125" style="134"/>
    <col min="12033" max="12034" width="7.42578125" style="134" customWidth="1"/>
    <col min="12035" max="12035" width="21" style="134" customWidth="1"/>
    <col min="12036" max="12036" width="66.5703125" style="134" customWidth="1"/>
    <col min="12037" max="12037" width="13.85546875" style="134" customWidth="1"/>
    <col min="12038" max="12038" width="10.85546875" style="134" customWidth="1"/>
    <col min="12039" max="12039" width="14.5703125" style="134" customWidth="1"/>
    <col min="12040" max="12040" width="14.42578125" style="134" customWidth="1"/>
    <col min="12041" max="12288" width="10.42578125" style="134"/>
    <col min="12289" max="12290" width="7.42578125" style="134" customWidth="1"/>
    <col min="12291" max="12291" width="21" style="134" customWidth="1"/>
    <col min="12292" max="12292" width="66.5703125" style="134" customWidth="1"/>
    <col min="12293" max="12293" width="13.85546875" style="134" customWidth="1"/>
    <col min="12294" max="12294" width="10.85546875" style="134" customWidth="1"/>
    <col min="12295" max="12295" width="14.5703125" style="134" customWidth="1"/>
    <col min="12296" max="12296" width="14.42578125" style="134" customWidth="1"/>
    <col min="12297" max="12544" width="10.42578125" style="134"/>
    <col min="12545" max="12546" width="7.42578125" style="134" customWidth="1"/>
    <col min="12547" max="12547" width="21" style="134" customWidth="1"/>
    <col min="12548" max="12548" width="66.5703125" style="134" customWidth="1"/>
    <col min="12549" max="12549" width="13.85546875" style="134" customWidth="1"/>
    <col min="12550" max="12550" width="10.85546875" style="134" customWidth="1"/>
    <col min="12551" max="12551" width="14.5703125" style="134" customWidth="1"/>
    <col min="12552" max="12552" width="14.42578125" style="134" customWidth="1"/>
    <col min="12553" max="12800" width="10.42578125" style="134"/>
    <col min="12801" max="12802" width="7.42578125" style="134" customWidth="1"/>
    <col min="12803" max="12803" width="21" style="134" customWidth="1"/>
    <col min="12804" max="12804" width="66.5703125" style="134" customWidth="1"/>
    <col min="12805" max="12805" width="13.85546875" style="134" customWidth="1"/>
    <col min="12806" max="12806" width="10.85546875" style="134" customWidth="1"/>
    <col min="12807" max="12807" width="14.5703125" style="134" customWidth="1"/>
    <col min="12808" max="12808" width="14.42578125" style="134" customWidth="1"/>
    <col min="12809" max="13056" width="10.42578125" style="134"/>
    <col min="13057" max="13058" width="7.42578125" style="134" customWidth="1"/>
    <col min="13059" max="13059" width="21" style="134" customWidth="1"/>
    <col min="13060" max="13060" width="66.5703125" style="134" customWidth="1"/>
    <col min="13061" max="13061" width="13.85546875" style="134" customWidth="1"/>
    <col min="13062" max="13062" width="10.85546875" style="134" customWidth="1"/>
    <col min="13063" max="13063" width="14.5703125" style="134" customWidth="1"/>
    <col min="13064" max="13064" width="14.42578125" style="134" customWidth="1"/>
    <col min="13065" max="13312" width="10.42578125" style="134"/>
    <col min="13313" max="13314" width="7.42578125" style="134" customWidth="1"/>
    <col min="13315" max="13315" width="21" style="134" customWidth="1"/>
    <col min="13316" max="13316" width="66.5703125" style="134" customWidth="1"/>
    <col min="13317" max="13317" width="13.85546875" style="134" customWidth="1"/>
    <col min="13318" max="13318" width="10.85546875" style="134" customWidth="1"/>
    <col min="13319" max="13319" width="14.5703125" style="134" customWidth="1"/>
    <col min="13320" max="13320" width="14.42578125" style="134" customWidth="1"/>
    <col min="13321" max="13568" width="10.42578125" style="134"/>
    <col min="13569" max="13570" width="7.42578125" style="134" customWidth="1"/>
    <col min="13571" max="13571" width="21" style="134" customWidth="1"/>
    <col min="13572" max="13572" width="66.5703125" style="134" customWidth="1"/>
    <col min="13573" max="13573" width="13.85546875" style="134" customWidth="1"/>
    <col min="13574" max="13574" width="10.85546875" style="134" customWidth="1"/>
    <col min="13575" max="13575" width="14.5703125" style="134" customWidth="1"/>
    <col min="13576" max="13576" width="14.42578125" style="134" customWidth="1"/>
    <col min="13577" max="13824" width="10.42578125" style="134"/>
    <col min="13825" max="13826" width="7.42578125" style="134" customWidth="1"/>
    <col min="13827" max="13827" width="21" style="134" customWidth="1"/>
    <col min="13828" max="13828" width="66.5703125" style="134" customWidth="1"/>
    <col min="13829" max="13829" width="13.85546875" style="134" customWidth="1"/>
    <col min="13830" max="13830" width="10.85546875" style="134" customWidth="1"/>
    <col min="13831" max="13831" width="14.5703125" style="134" customWidth="1"/>
    <col min="13832" max="13832" width="14.42578125" style="134" customWidth="1"/>
    <col min="13833" max="14080" width="10.42578125" style="134"/>
    <col min="14081" max="14082" width="7.42578125" style="134" customWidth="1"/>
    <col min="14083" max="14083" width="21" style="134" customWidth="1"/>
    <col min="14084" max="14084" width="66.5703125" style="134" customWidth="1"/>
    <col min="14085" max="14085" width="13.85546875" style="134" customWidth="1"/>
    <col min="14086" max="14086" width="10.85546875" style="134" customWidth="1"/>
    <col min="14087" max="14087" width="14.5703125" style="134" customWidth="1"/>
    <col min="14088" max="14088" width="14.42578125" style="134" customWidth="1"/>
    <col min="14089" max="14336" width="10.42578125" style="134"/>
    <col min="14337" max="14338" width="7.42578125" style="134" customWidth="1"/>
    <col min="14339" max="14339" width="21" style="134" customWidth="1"/>
    <col min="14340" max="14340" width="66.5703125" style="134" customWidth="1"/>
    <col min="14341" max="14341" width="13.85546875" style="134" customWidth="1"/>
    <col min="14342" max="14342" width="10.85546875" style="134" customWidth="1"/>
    <col min="14343" max="14343" width="14.5703125" style="134" customWidth="1"/>
    <col min="14344" max="14344" width="14.42578125" style="134" customWidth="1"/>
    <col min="14345" max="14592" width="10.42578125" style="134"/>
    <col min="14593" max="14594" width="7.42578125" style="134" customWidth="1"/>
    <col min="14595" max="14595" width="21" style="134" customWidth="1"/>
    <col min="14596" max="14596" width="66.5703125" style="134" customWidth="1"/>
    <col min="14597" max="14597" width="13.85546875" style="134" customWidth="1"/>
    <col min="14598" max="14598" width="10.85546875" style="134" customWidth="1"/>
    <col min="14599" max="14599" width="14.5703125" style="134" customWidth="1"/>
    <col min="14600" max="14600" width="14.42578125" style="134" customWidth="1"/>
    <col min="14601" max="14848" width="10.42578125" style="134"/>
    <col min="14849" max="14850" width="7.42578125" style="134" customWidth="1"/>
    <col min="14851" max="14851" width="21" style="134" customWidth="1"/>
    <col min="14852" max="14852" width="66.5703125" style="134" customWidth="1"/>
    <col min="14853" max="14853" width="13.85546875" style="134" customWidth="1"/>
    <col min="14854" max="14854" width="10.85546875" style="134" customWidth="1"/>
    <col min="14855" max="14855" width="14.5703125" style="134" customWidth="1"/>
    <col min="14856" max="14856" width="14.42578125" style="134" customWidth="1"/>
    <col min="14857" max="15104" width="10.42578125" style="134"/>
    <col min="15105" max="15106" width="7.42578125" style="134" customWidth="1"/>
    <col min="15107" max="15107" width="21" style="134" customWidth="1"/>
    <col min="15108" max="15108" width="66.5703125" style="134" customWidth="1"/>
    <col min="15109" max="15109" width="13.85546875" style="134" customWidth="1"/>
    <col min="15110" max="15110" width="10.85546875" style="134" customWidth="1"/>
    <col min="15111" max="15111" width="14.5703125" style="134" customWidth="1"/>
    <col min="15112" max="15112" width="14.42578125" style="134" customWidth="1"/>
    <col min="15113" max="15360" width="10.42578125" style="134"/>
    <col min="15361" max="15362" width="7.42578125" style="134" customWidth="1"/>
    <col min="15363" max="15363" width="21" style="134" customWidth="1"/>
    <col min="15364" max="15364" width="66.5703125" style="134" customWidth="1"/>
    <col min="15365" max="15365" width="13.85546875" style="134" customWidth="1"/>
    <col min="15366" max="15366" width="10.85546875" style="134" customWidth="1"/>
    <col min="15367" max="15367" width="14.5703125" style="134" customWidth="1"/>
    <col min="15368" max="15368" width="14.42578125" style="134" customWidth="1"/>
    <col min="15369" max="15616" width="10.42578125" style="134"/>
    <col min="15617" max="15618" width="7.42578125" style="134" customWidth="1"/>
    <col min="15619" max="15619" width="21" style="134" customWidth="1"/>
    <col min="15620" max="15620" width="66.5703125" style="134" customWidth="1"/>
    <col min="15621" max="15621" width="13.85546875" style="134" customWidth="1"/>
    <col min="15622" max="15622" width="10.85546875" style="134" customWidth="1"/>
    <col min="15623" max="15623" width="14.5703125" style="134" customWidth="1"/>
    <col min="15624" max="15624" width="14.42578125" style="134" customWidth="1"/>
    <col min="15625" max="15872" width="10.42578125" style="134"/>
    <col min="15873" max="15874" width="7.42578125" style="134" customWidth="1"/>
    <col min="15875" max="15875" width="21" style="134" customWidth="1"/>
    <col min="15876" max="15876" width="66.5703125" style="134" customWidth="1"/>
    <col min="15877" max="15877" width="13.85546875" style="134" customWidth="1"/>
    <col min="15878" max="15878" width="10.85546875" style="134" customWidth="1"/>
    <col min="15879" max="15879" width="14.5703125" style="134" customWidth="1"/>
    <col min="15880" max="15880" width="14.42578125" style="134" customWidth="1"/>
    <col min="15881" max="16128" width="10.42578125" style="134"/>
    <col min="16129" max="16130" width="7.42578125" style="134" customWidth="1"/>
    <col min="16131" max="16131" width="21" style="134" customWidth="1"/>
    <col min="16132" max="16132" width="66.5703125" style="134" customWidth="1"/>
    <col min="16133" max="16133" width="13.85546875" style="134" customWidth="1"/>
    <col min="16134" max="16134" width="10.85546875" style="134" customWidth="1"/>
    <col min="16135" max="16135" width="14.5703125" style="134" customWidth="1"/>
    <col min="16136" max="16136" width="14.42578125" style="134" customWidth="1"/>
    <col min="16137" max="16384" width="10.42578125" style="134"/>
  </cols>
  <sheetData>
    <row r="1" spans="1:8" ht="6.75" customHeight="1">
      <c r="A1" s="131"/>
      <c r="B1" s="131"/>
      <c r="C1" s="132"/>
      <c r="D1" s="132"/>
      <c r="E1" s="132"/>
      <c r="F1" s="133"/>
      <c r="G1" s="133"/>
      <c r="H1" s="133"/>
    </row>
    <row r="2" spans="1:8" ht="15">
      <c r="A2" s="135" t="s">
        <v>48</v>
      </c>
      <c r="B2" s="135" t="s">
        <v>1210</v>
      </c>
      <c r="C2" s="136"/>
      <c r="D2" s="136"/>
      <c r="E2" s="136"/>
      <c r="F2" s="136"/>
      <c r="G2" s="136"/>
      <c r="H2" s="136"/>
    </row>
    <row r="3" spans="1:8" ht="25.2" customHeight="1">
      <c r="A3" s="134"/>
      <c r="B3" s="134"/>
      <c r="C3" s="136"/>
      <c r="D3" s="136"/>
      <c r="E3" s="136"/>
      <c r="F3" s="136"/>
      <c r="G3" s="136"/>
      <c r="H3" s="136"/>
    </row>
    <row r="4" spans="1:8" ht="30.6">
      <c r="A4" s="137" t="s">
        <v>1211</v>
      </c>
      <c r="B4" s="137" t="s">
        <v>1212</v>
      </c>
      <c r="C4" s="137" t="s">
        <v>1213</v>
      </c>
      <c r="D4" s="137" t="s">
        <v>39</v>
      </c>
      <c r="E4" s="137" t="s">
        <v>80</v>
      </c>
      <c r="F4" s="137" t="s">
        <v>81</v>
      </c>
      <c r="G4" s="137" t="s">
        <v>1214</v>
      </c>
      <c r="H4" s="137" t="s">
        <v>1215</v>
      </c>
    </row>
    <row r="5" spans="1:8" ht="12.75" hidden="1" customHeight="1">
      <c r="A5" s="138" t="s">
        <v>43</v>
      </c>
      <c r="B5" s="138"/>
      <c r="C5" s="138" t="s">
        <v>44</v>
      </c>
      <c r="D5" s="138" t="s">
        <v>105</v>
      </c>
      <c r="E5" s="138" t="s">
        <v>100</v>
      </c>
      <c r="F5" s="138" t="s">
        <v>110</v>
      </c>
      <c r="G5" s="138" t="s">
        <v>113</v>
      </c>
      <c r="H5" s="138" t="s">
        <v>118</v>
      </c>
    </row>
    <row r="6" spans="1:8" ht="6" customHeight="1">
      <c r="A6" s="136"/>
      <c r="B6" s="136"/>
      <c r="C6" s="136"/>
      <c r="D6" s="136"/>
      <c r="E6" s="136"/>
      <c r="F6" s="136"/>
      <c r="G6" s="136"/>
      <c r="H6" s="136"/>
    </row>
    <row r="7" spans="1:8" ht="13.8">
      <c r="A7" s="139"/>
      <c r="B7" s="139"/>
      <c r="C7" s="140" t="s">
        <v>1216</v>
      </c>
      <c r="D7" s="140" t="s">
        <v>1217</v>
      </c>
      <c r="E7" s="187"/>
      <c r="F7" s="187"/>
      <c r="G7" s="141"/>
      <c r="H7" s="141"/>
    </row>
    <row r="8" spans="1:8">
      <c r="A8" s="142">
        <v>1</v>
      </c>
      <c r="B8" s="142"/>
      <c r="C8" s="143" t="s">
        <v>1218</v>
      </c>
      <c r="D8" s="187" t="s">
        <v>1219</v>
      </c>
      <c r="E8" s="187" t="s">
        <v>249</v>
      </c>
      <c r="F8" s="187" t="s">
        <v>397</v>
      </c>
      <c r="G8" s="187"/>
      <c r="H8" s="187"/>
    </row>
    <row r="9" spans="1:8">
      <c r="A9" s="144">
        <v>2</v>
      </c>
      <c r="B9" s="144"/>
      <c r="C9" s="145" t="s">
        <v>1220</v>
      </c>
      <c r="D9" s="187" t="s">
        <v>1221</v>
      </c>
      <c r="E9" s="187" t="s">
        <v>343</v>
      </c>
      <c r="F9" s="187" t="s">
        <v>152</v>
      </c>
      <c r="G9" s="187"/>
      <c r="H9" s="187"/>
    </row>
    <row r="10" spans="1:8">
      <c r="A10" s="142">
        <v>3</v>
      </c>
      <c r="B10" s="142"/>
      <c r="C10" s="143" t="s">
        <v>1222</v>
      </c>
      <c r="D10" s="187" t="s">
        <v>1223</v>
      </c>
      <c r="E10" s="187" t="s">
        <v>249</v>
      </c>
      <c r="F10" s="187" t="s">
        <v>159</v>
      </c>
      <c r="G10" s="187"/>
      <c r="H10" s="187"/>
    </row>
    <row r="11" spans="1:8">
      <c r="A11" s="144">
        <v>4</v>
      </c>
      <c r="B11" s="144"/>
      <c r="C11" s="145" t="s">
        <v>1224</v>
      </c>
      <c r="D11" s="187" t="s">
        <v>1225</v>
      </c>
      <c r="E11" s="187" t="s">
        <v>249</v>
      </c>
      <c r="F11" s="187" t="s">
        <v>159</v>
      </c>
      <c r="G11" s="187"/>
      <c r="H11" s="187"/>
    </row>
    <row r="12" spans="1:8">
      <c r="A12" s="142">
        <v>5</v>
      </c>
      <c r="B12" s="144"/>
      <c r="C12" s="145" t="s">
        <v>1226</v>
      </c>
      <c r="D12" s="187" t="s">
        <v>1227</v>
      </c>
      <c r="E12" s="187" t="s">
        <v>135</v>
      </c>
      <c r="F12" s="187" t="s">
        <v>159</v>
      </c>
      <c r="G12" s="187"/>
      <c r="H12" s="187"/>
    </row>
    <row r="13" spans="1:8">
      <c r="A13" s="144">
        <v>6</v>
      </c>
      <c r="B13" s="144"/>
      <c r="C13" s="145" t="s">
        <v>1220</v>
      </c>
      <c r="D13" s="187" t="s">
        <v>1228</v>
      </c>
      <c r="E13" s="187" t="s">
        <v>343</v>
      </c>
      <c r="F13" s="187" t="s">
        <v>133</v>
      </c>
      <c r="G13" s="187"/>
      <c r="H13" s="187"/>
    </row>
    <row r="14" spans="1:8">
      <c r="A14" s="142">
        <v>7</v>
      </c>
      <c r="B14" s="142"/>
      <c r="C14" s="143" t="s">
        <v>1229</v>
      </c>
      <c r="D14" s="187" t="s">
        <v>1230</v>
      </c>
      <c r="E14" s="187" t="s">
        <v>135</v>
      </c>
      <c r="F14" s="187" t="s">
        <v>105</v>
      </c>
      <c r="G14" s="187"/>
      <c r="H14" s="187"/>
    </row>
    <row r="15" spans="1:8">
      <c r="A15" s="144">
        <v>8</v>
      </c>
      <c r="B15" s="144"/>
      <c r="C15" s="146" t="s">
        <v>1231</v>
      </c>
      <c r="D15" s="187" t="s">
        <v>1232</v>
      </c>
      <c r="E15" s="187" t="s">
        <v>135</v>
      </c>
      <c r="F15" s="187" t="s">
        <v>105</v>
      </c>
      <c r="G15" s="187"/>
      <c r="H15" s="187"/>
    </row>
    <row r="16" spans="1:8">
      <c r="A16" s="142">
        <v>9</v>
      </c>
      <c r="B16" s="142"/>
      <c r="C16" s="143" t="s">
        <v>1233</v>
      </c>
      <c r="D16" s="187" t="s">
        <v>1234</v>
      </c>
      <c r="E16" s="187" t="s">
        <v>135</v>
      </c>
      <c r="F16" s="187" t="s">
        <v>105</v>
      </c>
      <c r="G16" s="187"/>
      <c r="H16" s="187"/>
    </row>
    <row r="17" spans="1:8" ht="20.399999999999999">
      <c r="A17" s="144">
        <v>10</v>
      </c>
      <c r="B17" s="144"/>
      <c r="C17" s="145" t="s">
        <v>1235</v>
      </c>
      <c r="D17" s="187" t="s">
        <v>1236</v>
      </c>
      <c r="E17" s="187" t="s">
        <v>135</v>
      </c>
      <c r="F17" s="187" t="s">
        <v>105</v>
      </c>
      <c r="G17" s="187"/>
      <c r="H17" s="187"/>
    </row>
    <row r="18" spans="1:8">
      <c r="A18" s="142">
        <v>11</v>
      </c>
      <c r="B18" s="142"/>
      <c r="C18" s="143" t="s">
        <v>1237</v>
      </c>
      <c r="D18" s="187" t="s">
        <v>1238</v>
      </c>
      <c r="E18" s="187" t="s">
        <v>135</v>
      </c>
      <c r="F18" s="187" t="s">
        <v>310</v>
      </c>
      <c r="G18" s="187"/>
      <c r="H18" s="187"/>
    </row>
    <row r="19" spans="1:8">
      <c r="A19" s="144">
        <v>12</v>
      </c>
      <c r="B19" s="142"/>
      <c r="C19" s="143" t="s">
        <v>1239</v>
      </c>
      <c r="D19" s="187" t="s">
        <v>1240</v>
      </c>
      <c r="E19" s="187" t="s">
        <v>135</v>
      </c>
      <c r="F19" s="187" t="s">
        <v>118</v>
      </c>
      <c r="G19" s="187"/>
      <c r="H19" s="187"/>
    </row>
    <row r="20" spans="1:8">
      <c r="A20" s="142">
        <v>13</v>
      </c>
      <c r="B20" s="144"/>
      <c r="C20" s="145" t="s">
        <v>1241</v>
      </c>
      <c r="D20" s="187" t="s">
        <v>1242</v>
      </c>
      <c r="E20" s="187" t="s">
        <v>135</v>
      </c>
      <c r="F20" s="187" t="s">
        <v>118</v>
      </c>
      <c r="G20" s="187"/>
      <c r="H20" s="187"/>
    </row>
    <row r="21" spans="1:8">
      <c r="A21" s="144">
        <v>14</v>
      </c>
      <c r="B21" s="142"/>
      <c r="C21" s="143" t="s">
        <v>1243</v>
      </c>
      <c r="D21" s="187" t="s">
        <v>1244</v>
      </c>
      <c r="E21" s="187" t="s">
        <v>135</v>
      </c>
      <c r="F21" s="187" t="s">
        <v>118</v>
      </c>
      <c r="G21" s="187"/>
      <c r="H21" s="187"/>
    </row>
    <row r="22" spans="1:8">
      <c r="A22" s="142">
        <v>15</v>
      </c>
      <c r="B22" s="144"/>
      <c r="C22" s="145" t="s">
        <v>1245</v>
      </c>
      <c r="D22" s="187" t="s">
        <v>1246</v>
      </c>
      <c r="E22" s="187" t="s">
        <v>135</v>
      </c>
      <c r="F22" s="187" t="s">
        <v>118</v>
      </c>
      <c r="G22" s="187"/>
      <c r="H22" s="187"/>
    </row>
    <row r="23" spans="1:8">
      <c r="A23" s="144">
        <v>16</v>
      </c>
      <c r="B23" s="142"/>
      <c r="C23" s="143" t="s">
        <v>1247</v>
      </c>
      <c r="D23" s="187" t="s">
        <v>1248</v>
      </c>
      <c r="E23" s="187" t="s">
        <v>249</v>
      </c>
      <c r="F23" s="187" t="s">
        <v>3</v>
      </c>
      <c r="G23" s="187"/>
      <c r="H23" s="187"/>
    </row>
    <row r="24" spans="1:8">
      <c r="A24" s="142">
        <v>17</v>
      </c>
      <c r="B24" s="144"/>
      <c r="C24" s="145" t="s">
        <v>1249</v>
      </c>
      <c r="D24" s="187" t="s">
        <v>1250</v>
      </c>
      <c r="E24" s="187" t="s">
        <v>343</v>
      </c>
      <c r="F24" s="187" t="s">
        <v>3</v>
      </c>
      <c r="G24" s="187"/>
      <c r="H24" s="187"/>
    </row>
    <row r="25" spans="1:8">
      <c r="A25" s="144">
        <v>18</v>
      </c>
      <c r="B25" s="142"/>
      <c r="C25" s="143" t="s">
        <v>1251</v>
      </c>
      <c r="D25" s="187" t="s">
        <v>1252</v>
      </c>
      <c r="E25" s="187" t="s">
        <v>135</v>
      </c>
      <c r="F25" s="187" t="s">
        <v>118</v>
      </c>
      <c r="G25" s="187"/>
      <c r="H25" s="187"/>
    </row>
    <row r="26" spans="1:8">
      <c r="A26" s="142">
        <v>19</v>
      </c>
      <c r="B26" s="144"/>
      <c r="C26" s="145" t="s">
        <v>1253</v>
      </c>
      <c r="D26" s="187" t="s">
        <v>1254</v>
      </c>
      <c r="E26" s="187" t="s">
        <v>135</v>
      </c>
      <c r="F26" s="187" t="s">
        <v>118</v>
      </c>
      <c r="G26" s="187"/>
      <c r="H26" s="187"/>
    </row>
    <row r="27" spans="1:8">
      <c r="A27" s="144">
        <v>20</v>
      </c>
      <c r="B27" s="142"/>
      <c r="C27" s="143" t="s">
        <v>1255</v>
      </c>
      <c r="D27" s="187" t="s">
        <v>1256</v>
      </c>
      <c r="E27" s="187" t="s">
        <v>135</v>
      </c>
      <c r="F27" s="187" t="s">
        <v>118</v>
      </c>
      <c r="G27" s="187"/>
      <c r="H27" s="187"/>
    </row>
    <row r="28" spans="1:8">
      <c r="A28" s="142">
        <v>21</v>
      </c>
      <c r="B28" s="144"/>
      <c r="C28" s="145" t="s">
        <v>1257</v>
      </c>
      <c r="D28" s="187" t="s">
        <v>1258</v>
      </c>
      <c r="E28" s="187" t="s">
        <v>135</v>
      </c>
      <c r="F28" s="187" t="s">
        <v>118</v>
      </c>
      <c r="G28" s="187"/>
      <c r="H28" s="187"/>
    </row>
    <row r="29" spans="1:8">
      <c r="A29" s="144">
        <v>22</v>
      </c>
      <c r="B29" s="142"/>
      <c r="C29" s="143" t="s">
        <v>1259</v>
      </c>
      <c r="D29" s="187" t="s">
        <v>1260</v>
      </c>
      <c r="E29" s="187" t="s">
        <v>135</v>
      </c>
      <c r="F29" s="187" t="s">
        <v>118</v>
      </c>
      <c r="G29" s="187"/>
      <c r="H29" s="187"/>
    </row>
    <row r="30" spans="1:8" ht="20.399999999999999">
      <c r="A30" s="142">
        <v>23</v>
      </c>
      <c r="B30" s="144"/>
      <c r="C30" s="145" t="s">
        <v>1261</v>
      </c>
      <c r="D30" s="187" t="s">
        <v>1262</v>
      </c>
      <c r="E30" s="187" t="s">
        <v>135</v>
      </c>
      <c r="F30" s="187" t="s">
        <v>118</v>
      </c>
      <c r="G30" s="187"/>
      <c r="H30" s="187"/>
    </row>
    <row r="31" spans="1:8">
      <c r="A31" s="144">
        <v>24</v>
      </c>
      <c r="B31" s="142"/>
      <c r="C31" s="143" t="s">
        <v>1263</v>
      </c>
      <c r="D31" s="187" t="s">
        <v>1264</v>
      </c>
      <c r="E31" s="187" t="s">
        <v>135</v>
      </c>
      <c r="F31" s="187" t="s">
        <v>137</v>
      </c>
      <c r="G31" s="187"/>
      <c r="H31" s="187"/>
    </row>
    <row r="32" spans="1:8">
      <c r="A32" s="142">
        <v>25</v>
      </c>
      <c r="B32" s="144"/>
      <c r="C32" s="145" t="s">
        <v>1265</v>
      </c>
      <c r="D32" s="187" t="s">
        <v>1266</v>
      </c>
      <c r="E32" s="187" t="s">
        <v>135</v>
      </c>
      <c r="F32" s="187" t="s">
        <v>137</v>
      </c>
      <c r="G32" s="187"/>
      <c r="H32" s="187"/>
    </row>
    <row r="33" spans="1:9">
      <c r="A33" s="144">
        <v>26</v>
      </c>
      <c r="B33" s="142"/>
      <c r="C33" s="143" t="s">
        <v>1267</v>
      </c>
      <c r="D33" s="187" t="s">
        <v>1268</v>
      </c>
      <c r="E33" s="187" t="s">
        <v>135</v>
      </c>
      <c r="F33" s="187" t="s">
        <v>118</v>
      </c>
      <c r="G33" s="187"/>
      <c r="H33" s="187"/>
    </row>
    <row r="34" spans="1:9">
      <c r="A34" s="142">
        <v>27</v>
      </c>
      <c r="B34" s="144"/>
      <c r="C34" s="145" t="s">
        <v>1269</v>
      </c>
      <c r="D34" s="187" t="s">
        <v>1270</v>
      </c>
      <c r="E34" s="187" t="s">
        <v>135</v>
      </c>
      <c r="F34" s="187" t="s">
        <v>118</v>
      </c>
      <c r="G34" s="187"/>
      <c r="H34" s="187"/>
    </row>
    <row r="35" spans="1:9">
      <c r="A35" s="144">
        <v>28</v>
      </c>
      <c r="B35" s="142"/>
      <c r="C35" s="143" t="s">
        <v>1271</v>
      </c>
      <c r="D35" s="187" t="s">
        <v>1272</v>
      </c>
      <c r="E35" s="187" t="s">
        <v>135</v>
      </c>
      <c r="F35" s="187" t="s">
        <v>118</v>
      </c>
      <c r="G35" s="187"/>
      <c r="H35" s="187"/>
    </row>
    <row r="36" spans="1:9">
      <c r="A36" s="142">
        <v>29</v>
      </c>
      <c r="B36" s="144"/>
      <c r="C36" s="145" t="s">
        <v>1273</v>
      </c>
      <c r="D36" s="187" t="s">
        <v>1274</v>
      </c>
      <c r="E36" s="187" t="s">
        <v>135</v>
      </c>
      <c r="F36" s="187" t="s">
        <v>118</v>
      </c>
      <c r="G36" s="187"/>
      <c r="H36" s="187"/>
    </row>
    <row r="37" spans="1:9">
      <c r="A37" s="144">
        <v>30</v>
      </c>
      <c r="B37" s="142"/>
      <c r="C37" s="143" t="s">
        <v>1275</v>
      </c>
      <c r="D37" s="187" t="s">
        <v>1276</v>
      </c>
      <c r="E37" s="187" t="s">
        <v>135</v>
      </c>
      <c r="F37" s="187" t="s">
        <v>44</v>
      </c>
      <c r="G37" s="187"/>
      <c r="H37" s="187"/>
    </row>
    <row r="38" spans="1:9" ht="20.399999999999999">
      <c r="A38" s="142">
        <v>31</v>
      </c>
      <c r="B38" s="144"/>
      <c r="C38" s="145" t="s">
        <v>1277</v>
      </c>
      <c r="D38" s="187" t="s">
        <v>1278</v>
      </c>
      <c r="E38" s="187" t="s">
        <v>135</v>
      </c>
      <c r="F38" s="187" t="s">
        <v>44</v>
      </c>
      <c r="G38" s="187"/>
      <c r="H38" s="187"/>
    </row>
    <row r="39" spans="1:9">
      <c r="A39" s="144">
        <v>32</v>
      </c>
      <c r="B39" s="144"/>
      <c r="C39" s="145" t="s">
        <v>1279</v>
      </c>
      <c r="D39" s="187" t="s">
        <v>1280</v>
      </c>
      <c r="E39" s="187" t="s">
        <v>1281</v>
      </c>
      <c r="F39" s="187">
        <v>1</v>
      </c>
      <c r="G39" s="187"/>
      <c r="H39" s="187"/>
    </row>
    <row r="40" spans="1:9" ht="13.8">
      <c r="A40" s="139"/>
      <c r="B40" s="139"/>
      <c r="C40" s="140" t="s">
        <v>1282</v>
      </c>
      <c r="D40" s="140" t="s">
        <v>1283</v>
      </c>
      <c r="E40" s="140"/>
      <c r="F40" s="141"/>
      <c r="G40" s="141"/>
      <c r="H40" s="188"/>
      <c r="I40" s="147"/>
    </row>
    <row r="41" spans="1:9">
      <c r="A41" s="142">
        <v>33</v>
      </c>
      <c r="B41" s="142"/>
      <c r="C41" s="143" t="s">
        <v>1284</v>
      </c>
      <c r="D41" s="187" t="s">
        <v>1285</v>
      </c>
      <c r="E41" s="187" t="s">
        <v>249</v>
      </c>
      <c r="F41" s="187" t="s">
        <v>3</v>
      </c>
      <c r="G41" s="187"/>
      <c r="H41" s="187"/>
    </row>
    <row r="42" spans="1:9" ht="20.399999999999999">
      <c r="A42" s="142">
        <v>34</v>
      </c>
      <c r="B42" s="142"/>
      <c r="C42" s="143" t="s">
        <v>1286</v>
      </c>
      <c r="D42" s="187" t="s">
        <v>1287</v>
      </c>
      <c r="E42" s="187" t="s">
        <v>249</v>
      </c>
      <c r="F42" s="187" t="s">
        <v>3</v>
      </c>
      <c r="G42" s="187"/>
      <c r="H42" s="187"/>
    </row>
    <row r="43" spans="1:9">
      <c r="A43" s="142">
        <v>35</v>
      </c>
      <c r="B43" s="142"/>
      <c r="C43" s="143" t="s">
        <v>1288</v>
      </c>
      <c r="D43" s="187" t="s">
        <v>1289</v>
      </c>
      <c r="E43" s="187" t="s">
        <v>1281</v>
      </c>
      <c r="F43" s="187">
        <v>1</v>
      </c>
      <c r="G43" s="187"/>
      <c r="H43" s="187"/>
    </row>
    <row r="44" spans="1:9">
      <c r="A44" s="142">
        <v>36</v>
      </c>
      <c r="B44" s="142"/>
      <c r="C44" s="143" t="s">
        <v>1290</v>
      </c>
      <c r="D44" s="187" t="s">
        <v>1291</v>
      </c>
      <c r="E44" s="187" t="s">
        <v>1281</v>
      </c>
      <c r="F44" s="187">
        <v>1</v>
      </c>
      <c r="G44" s="187"/>
      <c r="H44" s="187"/>
    </row>
    <row r="45" spans="1:9">
      <c r="A45" s="142">
        <v>37</v>
      </c>
      <c r="B45" s="144"/>
      <c r="C45" s="145" t="s">
        <v>1292</v>
      </c>
      <c r="D45" s="187" t="s">
        <v>1293</v>
      </c>
      <c r="E45" s="187" t="s">
        <v>1281</v>
      </c>
      <c r="F45" s="187">
        <v>1</v>
      </c>
      <c r="G45" s="187"/>
      <c r="H45" s="187"/>
    </row>
    <row r="46" spans="1:9">
      <c r="A46" s="142">
        <v>38</v>
      </c>
      <c r="B46" s="142"/>
      <c r="C46" s="143" t="s">
        <v>329</v>
      </c>
      <c r="D46" s="187" t="s">
        <v>1294</v>
      </c>
      <c r="E46" s="187" t="s">
        <v>1281</v>
      </c>
      <c r="F46" s="187">
        <v>1</v>
      </c>
      <c r="G46" s="187"/>
      <c r="H46" s="187"/>
    </row>
    <row r="47" spans="1:9">
      <c r="A47" s="142">
        <v>39</v>
      </c>
      <c r="B47" s="142"/>
      <c r="C47" s="143" t="s">
        <v>41</v>
      </c>
      <c r="D47" s="187" t="s">
        <v>1295</v>
      </c>
      <c r="E47" s="187" t="s">
        <v>1296</v>
      </c>
      <c r="F47" s="187" t="s">
        <v>44</v>
      </c>
      <c r="G47" s="187"/>
      <c r="H47" s="187"/>
    </row>
    <row r="48" spans="1:9" ht="13.8">
      <c r="A48" s="139"/>
      <c r="B48" s="139"/>
      <c r="C48" s="140"/>
      <c r="D48" s="140" t="s">
        <v>1297</v>
      </c>
      <c r="E48" s="140"/>
      <c r="F48" s="141"/>
      <c r="G48" s="141"/>
      <c r="H48" s="141"/>
      <c r="I48" s="148"/>
    </row>
  </sheetData>
  <pageMargins left="0.7" right="0.7" top="0.75" bottom="0.75" header="0.3" footer="0.3"/>
  <pageSetup paperSize="9" scale="7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830BC-0858-4DFA-A29B-2B73DC8C6690}">
  <sheetPr>
    <pageSetUpPr fitToPage="1"/>
  </sheetPr>
  <dimension ref="A1:H65"/>
  <sheetViews>
    <sheetView workbookViewId="0">
      <selection activeCell="J8" sqref="J8"/>
    </sheetView>
  </sheetViews>
  <sheetFormatPr defaultColWidth="11.7109375" defaultRowHeight="10.199999999999999"/>
  <cols>
    <col min="1" max="1" width="14.42578125" customWidth="1"/>
    <col min="2" max="2" width="10.42578125" customWidth="1"/>
    <col min="3" max="3" width="18.7109375" customWidth="1"/>
    <col min="4" max="4" width="64.85546875" customWidth="1"/>
    <col min="5" max="5" width="5.85546875" customWidth="1"/>
    <col min="6" max="6" width="13.7109375" customWidth="1"/>
    <col min="7" max="7" width="15.42578125" customWidth="1"/>
    <col min="8" max="8" width="18.7109375" customWidth="1"/>
    <col min="257" max="257" width="8.140625" customWidth="1"/>
    <col min="258" max="258" width="10.42578125" customWidth="1"/>
    <col min="259" max="259" width="18.7109375" customWidth="1"/>
    <col min="260" max="260" width="64.85546875" customWidth="1"/>
    <col min="261" max="261" width="5.85546875" customWidth="1"/>
    <col min="262" max="262" width="13.7109375" customWidth="1"/>
    <col min="263" max="263" width="15.42578125" customWidth="1"/>
    <col min="264" max="264" width="18.7109375" customWidth="1"/>
    <col min="513" max="513" width="8.140625" customWidth="1"/>
    <col min="514" max="514" width="10.42578125" customWidth="1"/>
    <col min="515" max="515" width="18.7109375" customWidth="1"/>
    <col min="516" max="516" width="64.85546875" customWidth="1"/>
    <col min="517" max="517" width="5.85546875" customWidth="1"/>
    <col min="518" max="518" width="13.7109375" customWidth="1"/>
    <col min="519" max="519" width="15.42578125" customWidth="1"/>
    <col min="520" max="520" width="18.7109375" customWidth="1"/>
    <col min="769" max="769" width="8.140625" customWidth="1"/>
    <col min="770" max="770" width="10.42578125" customWidth="1"/>
    <col min="771" max="771" width="18.7109375" customWidth="1"/>
    <col min="772" max="772" width="64.85546875" customWidth="1"/>
    <col min="773" max="773" width="5.85546875" customWidth="1"/>
    <col min="774" max="774" width="13.7109375" customWidth="1"/>
    <col min="775" max="775" width="15.42578125" customWidth="1"/>
    <col min="776" max="776" width="18.7109375" customWidth="1"/>
    <col min="1025" max="1025" width="8.140625" customWidth="1"/>
    <col min="1026" max="1026" width="10.42578125" customWidth="1"/>
    <col min="1027" max="1027" width="18.7109375" customWidth="1"/>
    <col min="1028" max="1028" width="64.85546875" customWidth="1"/>
    <col min="1029" max="1029" width="5.85546875" customWidth="1"/>
    <col min="1030" max="1030" width="13.7109375" customWidth="1"/>
    <col min="1031" max="1031" width="15.42578125" customWidth="1"/>
    <col min="1032" max="1032" width="18.7109375" customWidth="1"/>
    <col min="1281" max="1281" width="8.140625" customWidth="1"/>
    <col min="1282" max="1282" width="10.42578125" customWidth="1"/>
    <col min="1283" max="1283" width="18.7109375" customWidth="1"/>
    <col min="1284" max="1284" width="64.85546875" customWidth="1"/>
    <col min="1285" max="1285" width="5.85546875" customWidth="1"/>
    <col min="1286" max="1286" width="13.7109375" customWidth="1"/>
    <col min="1287" max="1287" width="15.42578125" customWidth="1"/>
    <col min="1288" max="1288" width="18.7109375" customWidth="1"/>
    <col min="1537" max="1537" width="8.140625" customWidth="1"/>
    <col min="1538" max="1538" width="10.42578125" customWidth="1"/>
    <col min="1539" max="1539" width="18.7109375" customWidth="1"/>
    <col min="1540" max="1540" width="64.85546875" customWidth="1"/>
    <col min="1541" max="1541" width="5.85546875" customWidth="1"/>
    <col min="1542" max="1542" width="13.7109375" customWidth="1"/>
    <col min="1543" max="1543" width="15.42578125" customWidth="1"/>
    <col min="1544" max="1544" width="18.7109375" customWidth="1"/>
    <col min="1793" max="1793" width="8.140625" customWidth="1"/>
    <col min="1794" max="1794" width="10.42578125" customWidth="1"/>
    <col min="1795" max="1795" width="18.7109375" customWidth="1"/>
    <col min="1796" max="1796" width="64.85546875" customWidth="1"/>
    <col min="1797" max="1797" width="5.85546875" customWidth="1"/>
    <col min="1798" max="1798" width="13.7109375" customWidth="1"/>
    <col min="1799" max="1799" width="15.42578125" customWidth="1"/>
    <col min="1800" max="1800" width="18.7109375" customWidth="1"/>
    <col min="2049" max="2049" width="8.140625" customWidth="1"/>
    <col min="2050" max="2050" width="10.42578125" customWidth="1"/>
    <col min="2051" max="2051" width="18.7109375" customWidth="1"/>
    <col min="2052" max="2052" width="64.85546875" customWidth="1"/>
    <col min="2053" max="2053" width="5.85546875" customWidth="1"/>
    <col min="2054" max="2054" width="13.7109375" customWidth="1"/>
    <col min="2055" max="2055" width="15.42578125" customWidth="1"/>
    <col min="2056" max="2056" width="18.7109375" customWidth="1"/>
    <col min="2305" max="2305" width="8.140625" customWidth="1"/>
    <col min="2306" max="2306" width="10.42578125" customWidth="1"/>
    <col min="2307" max="2307" width="18.7109375" customWidth="1"/>
    <col min="2308" max="2308" width="64.85546875" customWidth="1"/>
    <col min="2309" max="2309" width="5.85546875" customWidth="1"/>
    <col min="2310" max="2310" width="13.7109375" customWidth="1"/>
    <col min="2311" max="2311" width="15.42578125" customWidth="1"/>
    <col min="2312" max="2312" width="18.7109375" customWidth="1"/>
    <col min="2561" max="2561" width="8.140625" customWidth="1"/>
    <col min="2562" max="2562" width="10.42578125" customWidth="1"/>
    <col min="2563" max="2563" width="18.7109375" customWidth="1"/>
    <col min="2564" max="2564" width="64.85546875" customWidth="1"/>
    <col min="2565" max="2565" width="5.85546875" customWidth="1"/>
    <col min="2566" max="2566" width="13.7109375" customWidth="1"/>
    <col min="2567" max="2567" width="15.42578125" customWidth="1"/>
    <col min="2568" max="2568" width="18.7109375" customWidth="1"/>
    <col min="2817" max="2817" width="8.140625" customWidth="1"/>
    <col min="2818" max="2818" width="10.42578125" customWidth="1"/>
    <col min="2819" max="2819" width="18.7109375" customWidth="1"/>
    <col min="2820" max="2820" width="64.85546875" customWidth="1"/>
    <col min="2821" max="2821" width="5.85546875" customWidth="1"/>
    <col min="2822" max="2822" width="13.7109375" customWidth="1"/>
    <col min="2823" max="2823" width="15.42578125" customWidth="1"/>
    <col min="2824" max="2824" width="18.7109375" customWidth="1"/>
    <col min="3073" max="3073" width="8.140625" customWidth="1"/>
    <col min="3074" max="3074" width="10.42578125" customWidth="1"/>
    <col min="3075" max="3075" width="18.7109375" customWidth="1"/>
    <col min="3076" max="3076" width="64.85546875" customWidth="1"/>
    <col min="3077" max="3077" width="5.85546875" customWidth="1"/>
    <col min="3078" max="3078" width="13.7109375" customWidth="1"/>
    <col min="3079" max="3079" width="15.42578125" customWidth="1"/>
    <col min="3080" max="3080" width="18.7109375" customWidth="1"/>
    <col min="3329" max="3329" width="8.140625" customWidth="1"/>
    <col min="3330" max="3330" width="10.42578125" customWidth="1"/>
    <col min="3331" max="3331" width="18.7109375" customWidth="1"/>
    <col min="3332" max="3332" width="64.85546875" customWidth="1"/>
    <col min="3333" max="3333" width="5.85546875" customWidth="1"/>
    <col min="3334" max="3334" width="13.7109375" customWidth="1"/>
    <col min="3335" max="3335" width="15.42578125" customWidth="1"/>
    <col min="3336" max="3336" width="18.7109375" customWidth="1"/>
    <col min="3585" max="3585" width="8.140625" customWidth="1"/>
    <col min="3586" max="3586" width="10.42578125" customWidth="1"/>
    <col min="3587" max="3587" width="18.7109375" customWidth="1"/>
    <col min="3588" max="3588" width="64.85546875" customWidth="1"/>
    <col min="3589" max="3589" width="5.85546875" customWidth="1"/>
    <col min="3590" max="3590" width="13.7109375" customWidth="1"/>
    <col min="3591" max="3591" width="15.42578125" customWidth="1"/>
    <col min="3592" max="3592" width="18.7109375" customWidth="1"/>
    <col min="3841" max="3841" width="8.140625" customWidth="1"/>
    <col min="3842" max="3842" width="10.42578125" customWidth="1"/>
    <col min="3843" max="3843" width="18.7109375" customWidth="1"/>
    <col min="3844" max="3844" width="64.85546875" customWidth="1"/>
    <col min="3845" max="3845" width="5.85546875" customWidth="1"/>
    <col min="3846" max="3846" width="13.7109375" customWidth="1"/>
    <col min="3847" max="3847" width="15.42578125" customWidth="1"/>
    <col min="3848" max="3848" width="18.7109375" customWidth="1"/>
    <col min="4097" max="4097" width="8.140625" customWidth="1"/>
    <col min="4098" max="4098" width="10.42578125" customWidth="1"/>
    <col min="4099" max="4099" width="18.7109375" customWidth="1"/>
    <col min="4100" max="4100" width="64.85546875" customWidth="1"/>
    <col min="4101" max="4101" width="5.85546875" customWidth="1"/>
    <col min="4102" max="4102" width="13.7109375" customWidth="1"/>
    <col min="4103" max="4103" width="15.42578125" customWidth="1"/>
    <col min="4104" max="4104" width="18.7109375" customWidth="1"/>
    <col min="4353" max="4353" width="8.140625" customWidth="1"/>
    <col min="4354" max="4354" width="10.42578125" customWidth="1"/>
    <col min="4355" max="4355" width="18.7109375" customWidth="1"/>
    <col min="4356" max="4356" width="64.85546875" customWidth="1"/>
    <col min="4357" max="4357" width="5.85546875" customWidth="1"/>
    <col min="4358" max="4358" width="13.7109375" customWidth="1"/>
    <col min="4359" max="4359" width="15.42578125" customWidth="1"/>
    <col min="4360" max="4360" width="18.7109375" customWidth="1"/>
    <col min="4609" max="4609" width="8.140625" customWidth="1"/>
    <col min="4610" max="4610" width="10.42578125" customWidth="1"/>
    <col min="4611" max="4611" width="18.7109375" customWidth="1"/>
    <col min="4612" max="4612" width="64.85546875" customWidth="1"/>
    <col min="4613" max="4613" width="5.85546875" customWidth="1"/>
    <col min="4614" max="4614" width="13.7109375" customWidth="1"/>
    <col min="4615" max="4615" width="15.42578125" customWidth="1"/>
    <col min="4616" max="4616" width="18.7109375" customWidth="1"/>
    <col min="4865" max="4865" width="8.140625" customWidth="1"/>
    <col min="4866" max="4866" width="10.42578125" customWidth="1"/>
    <col min="4867" max="4867" width="18.7109375" customWidth="1"/>
    <col min="4868" max="4868" width="64.85546875" customWidth="1"/>
    <col min="4869" max="4869" width="5.85546875" customWidth="1"/>
    <col min="4870" max="4870" width="13.7109375" customWidth="1"/>
    <col min="4871" max="4871" width="15.42578125" customWidth="1"/>
    <col min="4872" max="4872" width="18.7109375" customWidth="1"/>
    <col min="5121" max="5121" width="8.140625" customWidth="1"/>
    <col min="5122" max="5122" width="10.42578125" customWidth="1"/>
    <col min="5123" max="5123" width="18.7109375" customWidth="1"/>
    <col min="5124" max="5124" width="64.85546875" customWidth="1"/>
    <col min="5125" max="5125" width="5.85546875" customWidth="1"/>
    <col min="5126" max="5126" width="13.7109375" customWidth="1"/>
    <col min="5127" max="5127" width="15.42578125" customWidth="1"/>
    <col min="5128" max="5128" width="18.7109375" customWidth="1"/>
    <col min="5377" max="5377" width="8.140625" customWidth="1"/>
    <col min="5378" max="5378" width="10.42578125" customWidth="1"/>
    <col min="5379" max="5379" width="18.7109375" customWidth="1"/>
    <col min="5380" max="5380" width="64.85546875" customWidth="1"/>
    <col min="5381" max="5381" width="5.85546875" customWidth="1"/>
    <col min="5382" max="5382" width="13.7109375" customWidth="1"/>
    <col min="5383" max="5383" width="15.42578125" customWidth="1"/>
    <col min="5384" max="5384" width="18.7109375" customWidth="1"/>
    <col min="5633" max="5633" width="8.140625" customWidth="1"/>
    <col min="5634" max="5634" width="10.42578125" customWidth="1"/>
    <col min="5635" max="5635" width="18.7109375" customWidth="1"/>
    <col min="5636" max="5636" width="64.85546875" customWidth="1"/>
    <col min="5637" max="5637" width="5.85546875" customWidth="1"/>
    <col min="5638" max="5638" width="13.7109375" customWidth="1"/>
    <col min="5639" max="5639" width="15.42578125" customWidth="1"/>
    <col min="5640" max="5640" width="18.7109375" customWidth="1"/>
    <col min="5889" max="5889" width="8.140625" customWidth="1"/>
    <col min="5890" max="5890" width="10.42578125" customWidth="1"/>
    <col min="5891" max="5891" width="18.7109375" customWidth="1"/>
    <col min="5892" max="5892" width="64.85546875" customWidth="1"/>
    <col min="5893" max="5893" width="5.85546875" customWidth="1"/>
    <col min="5894" max="5894" width="13.7109375" customWidth="1"/>
    <col min="5895" max="5895" width="15.42578125" customWidth="1"/>
    <col min="5896" max="5896" width="18.7109375" customWidth="1"/>
    <col min="6145" max="6145" width="8.140625" customWidth="1"/>
    <col min="6146" max="6146" width="10.42578125" customWidth="1"/>
    <col min="6147" max="6147" width="18.7109375" customWidth="1"/>
    <col min="6148" max="6148" width="64.85546875" customWidth="1"/>
    <col min="6149" max="6149" width="5.85546875" customWidth="1"/>
    <col min="6150" max="6150" width="13.7109375" customWidth="1"/>
    <col min="6151" max="6151" width="15.42578125" customWidth="1"/>
    <col min="6152" max="6152" width="18.7109375" customWidth="1"/>
    <col min="6401" max="6401" width="8.140625" customWidth="1"/>
    <col min="6402" max="6402" width="10.42578125" customWidth="1"/>
    <col min="6403" max="6403" width="18.7109375" customWidth="1"/>
    <col min="6404" max="6404" width="64.85546875" customWidth="1"/>
    <col min="6405" max="6405" width="5.85546875" customWidth="1"/>
    <col min="6406" max="6406" width="13.7109375" customWidth="1"/>
    <col min="6407" max="6407" width="15.42578125" customWidth="1"/>
    <col min="6408" max="6408" width="18.7109375" customWidth="1"/>
    <col min="6657" max="6657" width="8.140625" customWidth="1"/>
    <col min="6658" max="6658" width="10.42578125" customWidth="1"/>
    <col min="6659" max="6659" width="18.7109375" customWidth="1"/>
    <col min="6660" max="6660" width="64.85546875" customWidth="1"/>
    <col min="6661" max="6661" width="5.85546875" customWidth="1"/>
    <col min="6662" max="6662" width="13.7109375" customWidth="1"/>
    <col min="6663" max="6663" width="15.42578125" customWidth="1"/>
    <col min="6664" max="6664" width="18.7109375" customWidth="1"/>
    <col min="6913" max="6913" width="8.140625" customWidth="1"/>
    <col min="6914" max="6914" width="10.42578125" customWidth="1"/>
    <col min="6915" max="6915" width="18.7109375" customWidth="1"/>
    <col min="6916" max="6916" width="64.85546875" customWidth="1"/>
    <col min="6917" max="6917" width="5.85546875" customWidth="1"/>
    <col min="6918" max="6918" width="13.7109375" customWidth="1"/>
    <col min="6919" max="6919" width="15.42578125" customWidth="1"/>
    <col min="6920" max="6920" width="18.7109375" customWidth="1"/>
    <col min="7169" max="7169" width="8.140625" customWidth="1"/>
    <col min="7170" max="7170" width="10.42578125" customWidth="1"/>
    <col min="7171" max="7171" width="18.7109375" customWidth="1"/>
    <col min="7172" max="7172" width="64.85546875" customWidth="1"/>
    <col min="7173" max="7173" width="5.85546875" customWidth="1"/>
    <col min="7174" max="7174" width="13.7109375" customWidth="1"/>
    <col min="7175" max="7175" width="15.42578125" customWidth="1"/>
    <col min="7176" max="7176" width="18.7109375" customWidth="1"/>
    <col min="7425" max="7425" width="8.140625" customWidth="1"/>
    <col min="7426" max="7426" width="10.42578125" customWidth="1"/>
    <col min="7427" max="7427" width="18.7109375" customWidth="1"/>
    <col min="7428" max="7428" width="64.85546875" customWidth="1"/>
    <col min="7429" max="7429" width="5.85546875" customWidth="1"/>
    <col min="7430" max="7430" width="13.7109375" customWidth="1"/>
    <col min="7431" max="7431" width="15.42578125" customWidth="1"/>
    <col min="7432" max="7432" width="18.7109375" customWidth="1"/>
    <col min="7681" max="7681" width="8.140625" customWidth="1"/>
    <col min="7682" max="7682" width="10.42578125" customWidth="1"/>
    <col min="7683" max="7683" width="18.7109375" customWidth="1"/>
    <col min="7684" max="7684" width="64.85546875" customWidth="1"/>
    <col min="7685" max="7685" width="5.85546875" customWidth="1"/>
    <col min="7686" max="7686" width="13.7109375" customWidth="1"/>
    <col min="7687" max="7687" width="15.42578125" customWidth="1"/>
    <col min="7688" max="7688" width="18.7109375" customWidth="1"/>
    <col min="7937" max="7937" width="8.140625" customWidth="1"/>
    <col min="7938" max="7938" width="10.42578125" customWidth="1"/>
    <col min="7939" max="7939" width="18.7109375" customWidth="1"/>
    <col min="7940" max="7940" width="64.85546875" customWidth="1"/>
    <col min="7941" max="7941" width="5.85546875" customWidth="1"/>
    <col min="7942" max="7942" width="13.7109375" customWidth="1"/>
    <col min="7943" max="7943" width="15.42578125" customWidth="1"/>
    <col min="7944" max="7944" width="18.7109375" customWidth="1"/>
    <col min="8193" max="8193" width="8.140625" customWidth="1"/>
    <col min="8194" max="8194" width="10.42578125" customWidth="1"/>
    <col min="8195" max="8195" width="18.7109375" customWidth="1"/>
    <col min="8196" max="8196" width="64.85546875" customWidth="1"/>
    <col min="8197" max="8197" width="5.85546875" customWidth="1"/>
    <col min="8198" max="8198" width="13.7109375" customWidth="1"/>
    <col min="8199" max="8199" width="15.42578125" customWidth="1"/>
    <col min="8200" max="8200" width="18.7109375" customWidth="1"/>
    <col min="8449" max="8449" width="8.140625" customWidth="1"/>
    <col min="8450" max="8450" width="10.42578125" customWidth="1"/>
    <col min="8451" max="8451" width="18.7109375" customWidth="1"/>
    <col min="8452" max="8452" width="64.85546875" customWidth="1"/>
    <col min="8453" max="8453" width="5.85546875" customWidth="1"/>
    <col min="8454" max="8454" width="13.7109375" customWidth="1"/>
    <col min="8455" max="8455" width="15.42578125" customWidth="1"/>
    <col min="8456" max="8456" width="18.7109375" customWidth="1"/>
    <col min="8705" max="8705" width="8.140625" customWidth="1"/>
    <col min="8706" max="8706" width="10.42578125" customWidth="1"/>
    <col min="8707" max="8707" width="18.7109375" customWidth="1"/>
    <col min="8708" max="8708" width="64.85546875" customWidth="1"/>
    <col min="8709" max="8709" width="5.85546875" customWidth="1"/>
    <col min="8710" max="8710" width="13.7109375" customWidth="1"/>
    <col min="8711" max="8711" width="15.42578125" customWidth="1"/>
    <col min="8712" max="8712" width="18.7109375" customWidth="1"/>
    <col min="8961" max="8961" width="8.140625" customWidth="1"/>
    <col min="8962" max="8962" width="10.42578125" customWidth="1"/>
    <col min="8963" max="8963" width="18.7109375" customWidth="1"/>
    <col min="8964" max="8964" width="64.85546875" customWidth="1"/>
    <col min="8965" max="8965" width="5.85546875" customWidth="1"/>
    <col min="8966" max="8966" width="13.7109375" customWidth="1"/>
    <col min="8967" max="8967" width="15.42578125" customWidth="1"/>
    <col min="8968" max="8968" width="18.7109375" customWidth="1"/>
    <col min="9217" max="9217" width="8.140625" customWidth="1"/>
    <col min="9218" max="9218" width="10.42578125" customWidth="1"/>
    <col min="9219" max="9219" width="18.7109375" customWidth="1"/>
    <col min="9220" max="9220" width="64.85546875" customWidth="1"/>
    <col min="9221" max="9221" width="5.85546875" customWidth="1"/>
    <col min="9222" max="9222" width="13.7109375" customWidth="1"/>
    <col min="9223" max="9223" width="15.42578125" customWidth="1"/>
    <col min="9224" max="9224" width="18.7109375" customWidth="1"/>
    <col min="9473" max="9473" width="8.140625" customWidth="1"/>
    <col min="9474" max="9474" width="10.42578125" customWidth="1"/>
    <col min="9475" max="9475" width="18.7109375" customWidth="1"/>
    <col min="9476" max="9476" width="64.85546875" customWidth="1"/>
    <col min="9477" max="9477" width="5.85546875" customWidth="1"/>
    <col min="9478" max="9478" width="13.7109375" customWidth="1"/>
    <col min="9479" max="9479" width="15.42578125" customWidth="1"/>
    <col min="9480" max="9480" width="18.7109375" customWidth="1"/>
    <col min="9729" max="9729" width="8.140625" customWidth="1"/>
    <col min="9730" max="9730" width="10.42578125" customWidth="1"/>
    <col min="9731" max="9731" width="18.7109375" customWidth="1"/>
    <col min="9732" max="9732" width="64.85546875" customWidth="1"/>
    <col min="9733" max="9733" width="5.85546875" customWidth="1"/>
    <col min="9734" max="9734" width="13.7109375" customWidth="1"/>
    <col min="9735" max="9735" width="15.42578125" customWidth="1"/>
    <col min="9736" max="9736" width="18.7109375" customWidth="1"/>
    <col min="9985" max="9985" width="8.140625" customWidth="1"/>
    <col min="9986" max="9986" width="10.42578125" customWidth="1"/>
    <col min="9987" max="9987" width="18.7109375" customWidth="1"/>
    <col min="9988" max="9988" width="64.85546875" customWidth="1"/>
    <col min="9989" max="9989" width="5.85546875" customWidth="1"/>
    <col min="9990" max="9990" width="13.7109375" customWidth="1"/>
    <col min="9991" max="9991" width="15.42578125" customWidth="1"/>
    <col min="9992" max="9992" width="18.7109375" customWidth="1"/>
    <col min="10241" max="10241" width="8.140625" customWidth="1"/>
    <col min="10242" max="10242" width="10.42578125" customWidth="1"/>
    <col min="10243" max="10243" width="18.7109375" customWidth="1"/>
    <col min="10244" max="10244" width="64.85546875" customWidth="1"/>
    <col min="10245" max="10245" width="5.85546875" customWidth="1"/>
    <col min="10246" max="10246" width="13.7109375" customWidth="1"/>
    <col min="10247" max="10247" width="15.42578125" customWidth="1"/>
    <col min="10248" max="10248" width="18.7109375" customWidth="1"/>
    <col min="10497" max="10497" width="8.140625" customWidth="1"/>
    <col min="10498" max="10498" width="10.42578125" customWidth="1"/>
    <col min="10499" max="10499" width="18.7109375" customWidth="1"/>
    <col min="10500" max="10500" width="64.85546875" customWidth="1"/>
    <col min="10501" max="10501" width="5.85546875" customWidth="1"/>
    <col min="10502" max="10502" width="13.7109375" customWidth="1"/>
    <col min="10503" max="10503" width="15.42578125" customWidth="1"/>
    <col min="10504" max="10504" width="18.7109375" customWidth="1"/>
    <col min="10753" max="10753" width="8.140625" customWidth="1"/>
    <col min="10754" max="10754" width="10.42578125" customWidth="1"/>
    <col min="10755" max="10755" width="18.7109375" customWidth="1"/>
    <col min="10756" max="10756" width="64.85546875" customWidth="1"/>
    <col min="10757" max="10757" width="5.85546875" customWidth="1"/>
    <col min="10758" max="10758" width="13.7109375" customWidth="1"/>
    <col min="10759" max="10759" width="15.42578125" customWidth="1"/>
    <col min="10760" max="10760" width="18.7109375" customWidth="1"/>
    <col min="11009" max="11009" width="8.140625" customWidth="1"/>
    <col min="11010" max="11010" width="10.42578125" customWidth="1"/>
    <col min="11011" max="11011" width="18.7109375" customWidth="1"/>
    <col min="11012" max="11012" width="64.85546875" customWidth="1"/>
    <col min="11013" max="11013" width="5.85546875" customWidth="1"/>
    <col min="11014" max="11014" width="13.7109375" customWidth="1"/>
    <col min="11015" max="11015" width="15.42578125" customWidth="1"/>
    <col min="11016" max="11016" width="18.7109375" customWidth="1"/>
    <col min="11265" max="11265" width="8.140625" customWidth="1"/>
    <col min="11266" max="11266" width="10.42578125" customWidth="1"/>
    <col min="11267" max="11267" width="18.7109375" customWidth="1"/>
    <col min="11268" max="11268" width="64.85546875" customWidth="1"/>
    <col min="11269" max="11269" width="5.85546875" customWidth="1"/>
    <col min="11270" max="11270" width="13.7109375" customWidth="1"/>
    <col min="11271" max="11271" width="15.42578125" customWidth="1"/>
    <col min="11272" max="11272" width="18.7109375" customWidth="1"/>
    <col min="11521" max="11521" width="8.140625" customWidth="1"/>
    <col min="11522" max="11522" width="10.42578125" customWidth="1"/>
    <col min="11523" max="11523" width="18.7109375" customWidth="1"/>
    <col min="11524" max="11524" width="64.85546875" customWidth="1"/>
    <col min="11525" max="11525" width="5.85546875" customWidth="1"/>
    <col min="11526" max="11526" width="13.7109375" customWidth="1"/>
    <col min="11527" max="11527" width="15.42578125" customWidth="1"/>
    <col min="11528" max="11528" width="18.7109375" customWidth="1"/>
    <col min="11777" max="11777" width="8.140625" customWidth="1"/>
    <col min="11778" max="11778" width="10.42578125" customWidth="1"/>
    <col min="11779" max="11779" width="18.7109375" customWidth="1"/>
    <col min="11780" max="11780" width="64.85546875" customWidth="1"/>
    <col min="11781" max="11781" width="5.85546875" customWidth="1"/>
    <col min="11782" max="11782" width="13.7109375" customWidth="1"/>
    <col min="11783" max="11783" width="15.42578125" customWidth="1"/>
    <col min="11784" max="11784" width="18.7109375" customWidth="1"/>
    <col min="12033" max="12033" width="8.140625" customWidth="1"/>
    <col min="12034" max="12034" width="10.42578125" customWidth="1"/>
    <col min="12035" max="12035" width="18.7109375" customWidth="1"/>
    <col min="12036" max="12036" width="64.85546875" customWidth="1"/>
    <col min="12037" max="12037" width="5.85546875" customWidth="1"/>
    <col min="12038" max="12038" width="13.7109375" customWidth="1"/>
    <col min="12039" max="12039" width="15.42578125" customWidth="1"/>
    <col min="12040" max="12040" width="18.7109375" customWidth="1"/>
    <col min="12289" max="12289" width="8.140625" customWidth="1"/>
    <col min="12290" max="12290" width="10.42578125" customWidth="1"/>
    <col min="12291" max="12291" width="18.7109375" customWidth="1"/>
    <col min="12292" max="12292" width="64.85546875" customWidth="1"/>
    <col min="12293" max="12293" width="5.85546875" customWidth="1"/>
    <col min="12294" max="12294" width="13.7109375" customWidth="1"/>
    <col min="12295" max="12295" width="15.42578125" customWidth="1"/>
    <col min="12296" max="12296" width="18.7109375" customWidth="1"/>
    <col min="12545" max="12545" width="8.140625" customWidth="1"/>
    <col min="12546" max="12546" width="10.42578125" customWidth="1"/>
    <col min="12547" max="12547" width="18.7109375" customWidth="1"/>
    <col min="12548" max="12548" width="64.85546875" customWidth="1"/>
    <col min="12549" max="12549" width="5.85546875" customWidth="1"/>
    <col min="12550" max="12550" width="13.7109375" customWidth="1"/>
    <col min="12551" max="12551" width="15.42578125" customWidth="1"/>
    <col min="12552" max="12552" width="18.7109375" customWidth="1"/>
    <col min="12801" max="12801" width="8.140625" customWidth="1"/>
    <col min="12802" max="12802" width="10.42578125" customWidth="1"/>
    <col min="12803" max="12803" width="18.7109375" customWidth="1"/>
    <col min="12804" max="12804" width="64.85546875" customWidth="1"/>
    <col min="12805" max="12805" width="5.85546875" customWidth="1"/>
    <col min="12806" max="12806" width="13.7109375" customWidth="1"/>
    <col min="12807" max="12807" width="15.42578125" customWidth="1"/>
    <col min="12808" max="12808" width="18.7109375" customWidth="1"/>
    <col min="13057" max="13057" width="8.140625" customWidth="1"/>
    <col min="13058" max="13058" width="10.42578125" customWidth="1"/>
    <col min="13059" max="13059" width="18.7109375" customWidth="1"/>
    <col min="13060" max="13060" width="64.85546875" customWidth="1"/>
    <col min="13061" max="13061" width="5.85546875" customWidth="1"/>
    <col min="13062" max="13062" width="13.7109375" customWidth="1"/>
    <col min="13063" max="13063" width="15.42578125" customWidth="1"/>
    <col min="13064" max="13064" width="18.7109375" customWidth="1"/>
    <col min="13313" max="13313" width="8.140625" customWidth="1"/>
    <col min="13314" max="13314" width="10.42578125" customWidth="1"/>
    <col min="13315" max="13315" width="18.7109375" customWidth="1"/>
    <col min="13316" max="13316" width="64.85546875" customWidth="1"/>
    <col min="13317" max="13317" width="5.85546875" customWidth="1"/>
    <col min="13318" max="13318" width="13.7109375" customWidth="1"/>
    <col min="13319" max="13319" width="15.42578125" customWidth="1"/>
    <col min="13320" max="13320" width="18.7109375" customWidth="1"/>
    <col min="13569" max="13569" width="8.140625" customWidth="1"/>
    <col min="13570" max="13570" width="10.42578125" customWidth="1"/>
    <col min="13571" max="13571" width="18.7109375" customWidth="1"/>
    <col min="13572" max="13572" width="64.85546875" customWidth="1"/>
    <col min="13573" max="13573" width="5.85546875" customWidth="1"/>
    <col min="13574" max="13574" width="13.7109375" customWidth="1"/>
    <col min="13575" max="13575" width="15.42578125" customWidth="1"/>
    <col min="13576" max="13576" width="18.7109375" customWidth="1"/>
    <col min="13825" max="13825" width="8.140625" customWidth="1"/>
    <col min="13826" max="13826" width="10.42578125" customWidth="1"/>
    <col min="13827" max="13827" width="18.7109375" customWidth="1"/>
    <col min="13828" max="13828" width="64.85546875" customWidth="1"/>
    <col min="13829" max="13829" width="5.85546875" customWidth="1"/>
    <col min="13830" max="13830" width="13.7109375" customWidth="1"/>
    <col min="13831" max="13831" width="15.42578125" customWidth="1"/>
    <col min="13832" max="13832" width="18.7109375" customWidth="1"/>
    <col min="14081" max="14081" width="8.140625" customWidth="1"/>
    <col min="14082" max="14082" width="10.42578125" customWidth="1"/>
    <col min="14083" max="14083" width="18.7109375" customWidth="1"/>
    <col min="14084" max="14084" width="64.85546875" customWidth="1"/>
    <col min="14085" max="14085" width="5.85546875" customWidth="1"/>
    <col min="14086" max="14086" width="13.7109375" customWidth="1"/>
    <col min="14087" max="14087" width="15.42578125" customWidth="1"/>
    <col min="14088" max="14088" width="18.7109375" customWidth="1"/>
    <col min="14337" max="14337" width="8.140625" customWidth="1"/>
    <col min="14338" max="14338" width="10.42578125" customWidth="1"/>
    <col min="14339" max="14339" width="18.7109375" customWidth="1"/>
    <col min="14340" max="14340" width="64.85546875" customWidth="1"/>
    <col min="14341" max="14341" width="5.85546875" customWidth="1"/>
    <col min="14342" max="14342" width="13.7109375" customWidth="1"/>
    <col min="14343" max="14343" width="15.42578125" customWidth="1"/>
    <col min="14344" max="14344" width="18.7109375" customWidth="1"/>
    <col min="14593" max="14593" width="8.140625" customWidth="1"/>
    <col min="14594" max="14594" width="10.42578125" customWidth="1"/>
    <col min="14595" max="14595" width="18.7109375" customWidth="1"/>
    <col min="14596" max="14596" width="64.85546875" customWidth="1"/>
    <col min="14597" max="14597" width="5.85546875" customWidth="1"/>
    <col min="14598" max="14598" width="13.7109375" customWidth="1"/>
    <col min="14599" max="14599" width="15.42578125" customWidth="1"/>
    <col min="14600" max="14600" width="18.7109375" customWidth="1"/>
    <col min="14849" max="14849" width="8.140625" customWidth="1"/>
    <col min="14850" max="14850" width="10.42578125" customWidth="1"/>
    <col min="14851" max="14851" width="18.7109375" customWidth="1"/>
    <col min="14852" max="14852" width="64.85546875" customWidth="1"/>
    <col min="14853" max="14853" width="5.85546875" customWidth="1"/>
    <col min="14854" max="14854" width="13.7109375" customWidth="1"/>
    <col min="14855" max="14855" width="15.42578125" customWidth="1"/>
    <col min="14856" max="14856" width="18.7109375" customWidth="1"/>
    <col min="15105" max="15105" width="8.140625" customWidth="1"/>
    <col min="15106" max="15106" width="10.42578125" customWidth="1"/>
    <col min="15107" max="15107" width="18.7109375" customWidth="1"/>
    <col min="15108" max="15108" width="64.85546875" customWidth="1"/>
    <col min="15109" max="15109" width="5.85546875" customWidth="1"/>
    <col min="15110" max="15110" width="13.7109375" customWidth="1"/>
    <col min="15111" max="15111" width="15.42578125" customWidth="1"/>
    <col min="15112" max="15112" width="18.7109375" customWidth="1"/>
    <col min="15361" max="15361" width="8.140625" customWidth="1"/>
    <col min="15362" max="15362" width="10.42578125" customWidth="1"/>
    <col min="15363" max="15363" width="18.7109375" customWidth="1"/>
    <col min="15364" max="15364" width="64.85546875" customWidth="1"/>
    <col min="15365" max="15365" width="5.85546875" customWidth="1"/>
    <col min="15366" max="15366" width="13.7109375" customWidth="1"/>
    <col min="15367" max="15367" width="15.42578125" customWidth="1"/>
    <col min="15368" max="15368" width="18.7109375" customWidth="1"/>
    <col min="15617" max="15617" width="8.140625" customWidth="1"/>
    <col min="15618" max="15618" width="10.42578125" customWidth="1"/>
    <col min="15619" max="15619" width="18.7109375" customWidth="1"/>
    <col min="15620" max="15620" width="64.85546875" customWidth="1"/>
    <col min="15621" max="15621" width="5.85546875" customWidth="1"/>
    <col min="15622" max="15622" width="13.7109375" customWidth="1"/>
    <col min="15623" max="15623" width="15.42578125" customWidth="1"/>
    <col min="15624" max="15624" width="18.7109375" customWidth="1"/>
    <col min="15873" max="15873" width="8.140625" customWidth="1"/>
    <col min="15874" max="15874" width="10.42578125" customWidth="1"/>
    <col min="15875" max="15875" width="18.7109375" customWidth="1"/>
    <col min="15876" max="15876" width="64.85546875" customWidth="1"/>
    <col min="15877" max="15877" width="5.85546875" customWidth="1"/>
    <col min="15878" max="15878" width="13.7109375" customWidth="1"/>
    <col min="15879" max="15879" width="15.42578125" customWidth="1"/>
    <col min="15880" max="15880" width="18.7109375" customWidth="1"/>
    <col min="16129" max="16129" width="8.140625" customWidth="1"/>
    <col min="16130" max="16130" width="10.42578125" customWidth="1"/>
    <col min="16131" max="16131" width="18.7109375" customWidth="1"/>
    <col min="16132" max="16132" width="64.85546875" customWidth="1"/>
    <col min="16133" max="16133" width="5.85546875" customWidth="1"/>
    <col min="16134" max="16134" width="13.7109375" customWidth="1"/>
    <col min="16135" max="16135" width="15.42578125" customWidth="1"/>
    <col min="16136" max="16136" width="18.7109375" customWidth="1"/>
  </cols>
  <sheetData>
    <row r="1" spans="1:8" ht="14.4" customHeight="1">
      <c r="A1" s="152"/>
      <c r="B1" s="440"/>
      <c r="C1" s="441"/>
      <c r="D1" s="441"/>
      <c r="E1" s="441"/>
      <c r="F1" s="441"/>
      <c r="G1" s="441"/>
    </row>
    <row r="2" spans="1:8" ht="34.799999999999997" customHeight="1">
      <c r="A2" s="186" t="s">
        <v>1298</v>
      </c>
      <c r="B2" s="449" t="s">
        <v>1299</v>
      </c>
      <c r="C2" s="450"/>
      <c r="D2" s="450"/>
      <c r="E2" s="450"/>
      <c r="F2" s="450"/>
      <c r="G2" s="450"/>
    </row>
    <row r="4" spans="1:8" ht="29.25" customHeight="1">
      <c r="A4" s="153" t="s">
        <v>1211</v>
      </c>
      <c r="B4" s="153" t="s">
        <v>1212</v>
      </c>
      <c r="C4" s="153" t="s">
        <v>1213</v>
      </c>
      <c r="D4" s="153" t="s">
        <v>39</v>
      </c>
      <c r="E4" s="153" t="s">
        <v>80</v>
      </c>
      <c r="F4" s="153" t="s">
        <v>81</v>
      </c>
      <c r="G4" s="153" t="s">
        <v>1300</v>
      </c>
      <c r="H4" s="153" t="s">
        <v>1215</v>
      </c>
    </row>
    <row r="5" spans="1:8" ht="17.25" customHeight="1">
      <c r="A5" s="154"/>
      <c r="B5" s="155"/>
      <c r="C5" s="156" t="s">
        <v>94</v>
      </c>
      <c r="D5" s="156" t="s">
        <v>95</v>
      </c>
      <c r="E5" s="157"/>
      <c r="F5" s="157"/>
      <c r="G5" s="157"/>
      <c r="H5" s="158"/>
    </row>
    <row r="6" spans="1:8" ht="17.25" customHeight="1">
      <c r="A6" s="154"/>
      <c r="B6" s="155"/>
      <c r="C6" s="159" t="s">
        <v>124</v>
      </c>
      <c r="D6" s="160" t="s">
        <v>228</v>
      </c>
      <c r="E6" s="157"/>
      <c r="F6" s="161"/>
      <c r="G6" s="157"/>
      <c r="H6" s="162"/>
    </row>
    <row r="7" spans="1:8" ht="26.25" customHeight="1">
      <c r="A7" s="163" t="s">
        <v>43</v>
      </c>
      <c r="B7" s="163" t="s">
        <v>98</v>
      </c>
      <c r="C7" s="164" t="s">
        <v>1301</v>
      </c>
      <c r="D7" s="165" t="s">
        <v>1302</v>
      </c>
      <c r="E7" s="166" t="s">
        <v>1303</v>
      </c>
      <c r="F7" s="161">
        <v>350</v>
      </c>
      <c r="G7" s="167"/>
      <c r="H7" s="167"/>
    </row>
    <row r="8" spans="1:8" ht="26.25" customHeight="1">
      <c r="A8" s="163">
        <v>2</v>
      </c>
      <c r="B8" s="163" t="s">
        <v>98</v>
      </c>
      <c r="C8" s="164" t="s">
        <v>314</v>
      </c>
      <c r="D8" s="165" t="s">
        <v>315</v>
      </c>
      <c r="E8" s="166" t="s">
        <v>116</v>
      </c>
      <c r="F8" s="161">
        <v>1.2</v>
      </c>
      <c r="G8" s="167"/>
      <c r="H8" s="167"/>
    </row>
    <row r="9" spans="1:8" ht="26.25" customHeight="1">
      <c r="A9" s="163">
        <v>3</v>
      </c>
      <c r="B9" s="163" t="s">
        <v>98</v>
      </c>
      <c r="C9" s="164" t="s">
        <v>308</v>
      </c>
      <c r="D9" s="165" t="s">
        <v>309</v>
      </c>
      <c r="E9" s="166" t="s">
        <v>116</v>
      </c>
      <c r="F9" s="161">
        <v>1.2</v>
      </c>
      <c r="G9" s="167"/>
      <c r="H9" s="167"/>
    </row>
    <row r="10" spans="1:8" ht="27" customHeight="1">
      <c r="A10" s="163">
        <v>4</v>
      </c>
      <c r="B10" s="163" t="s">
        <v>98</v>
      </c>
      <c r="C10" s="164" t="s">
        <v>311</v>
      </c>
      <c r="D10" s="165" t="s">
        <v>1304</v>
      </c>
      <c r="E10" s="166" t="s">
        <v>116</v>
      </c>
      <c r="F10" s="161">
        <v>12</v>
      </c>
      <c r="G10" s="167"/>
      <c r="H10" s="167"/>
    </row>
    <row r="11" spans="1:8" ht="26.25" customHeight="1">
      <c r="A11" s="163">
        <v>5</v>
      </c>
      <c r="B11" s="163" t="s">
        <v>98</v>
      </c>
      <c r="C11" s="164" t="s">
        <v>1305</v>
      </c>
      <c r="D11" s="165" t="s">
        <v>1306</v>
      </c>
      <c r="E11" s="166" t="s">
        <v>116</v>
      </c>
      <c r="F11" s="161">
        <v>1.2</v>
      </c>
      <c r="G11" s="167"/>
      <c r="H11" s="167"/>
    </row>
    <row r="12" spans="1:8" ht="17.25" customHeight="1">
      <c r="A12" s="163"/>
      <c r="B12" s="168"/>
      <c r="C12" s="169" t="s">
        <v>329</v>
      </c>
      <c r="D12" s="169" t="s">
        <v>330</v>
      </c>
      <c r="E12" s="170"/>
      <c r="F12" s="161"/>
      <c r="G12" s="170"/>
      <c r="H12" s="171"/>
    </row>
    <row r="13" spans="1:8" ht="17.25" customHeight="1">
      <c r="A13" s="163"/>
      <c r="B13" s="194"/>
      <c r="C13" s="190" t="s">
        <v>354</v>
      </c>
      <c r="D13" s="189" t="s">
        <v>355</v>
      </c>
      <c r="E13" s="190"/>
      <c r="F13" s="195"/>
      <c r="G13" s="196"/>
      <c r="H13" s="171"/>
    </row>
    <row r="14" spans="1:8" ht="24" customHeight="1">
      <c r="A14" s="163">
        <v>6</v>
      </c>
      <c r="B14" s="194" t="s">
        <v>329</v>
      </c>
      <c r="C14" s="164" t="s">
        <v>1657</v>
      </c>
      <c r="D14" s="165" t="s">
        <v>1658</v>
      </c>
      <c r="E14" s="166" t="s">
        <v>127</v>
      </c>
      <c r="F14" s="161">
        <v>13</v>
      </c>
      <c r="G14" s="167"/>
      <c r="H14" s="167"/>
    </row>
    <row r="15" spans="1:8" ht="22.2" customHeight="1">
      <c r="A15" s="163">
        <v>7</v>
      </c>
      <c r="B15" s="194" t="s">
        <v>329</v>
      </c>
      <c r="C15" s="164" t="s">
        <v>1659</v>
      </c>
      <c r="D15" s="165" t="s">
        <v>1660</v>
      </c>
      <c r="E15" s="166" t="s">
        <v>127</v>
      </c>
      <c r="F15" s="161">
        <v>8.5</v>
      </c>
      <c r="G15" s="167"/>
      <c r="H15" s="167"/>
    </row>
    <row r="16" spans="1:8" ht="32.4" customHeight="1">
      <c r="A16" s="163">
        <v>8</v>
      </c>
      <c r="B16" s="194" t="s">
        <v>329</v>
      </c>
      <c r="C16" s="164" t="s">
        <v>1661</v>
      </c>
      <c r="D16" s="165" t="s">
        <v>1662</v>
      </c>
      <c r="E16" s="166" t="s">
        <v>127</v>
      </c>
      <c r="F16" s="161">
        <v>4.5</v>
      </c>
      <c r="G16" s="167"/>
      <c r="H16" s="167"/>
    </row>
    <row r="17" spans="1:8" ht="17.25" customHeight="1">
      <c r="A17" s="163"/>
      <c r="B17" s="172"/>
      <c r="C17" s="172" t="s">
        <v>1307</v>
      </c>
      <c r="D17" s="160" t="s">
        <v>1308</v>
      </c>
      <c r="E17" s="166"/>
      <c r="F17" s="161"/>
      <c r="G17" s="173"/>
      <c r="H17" s="171"/>
    </row>
    <row r="18" spans="1:8" ht="24.6" customHeight="1">
      <c r="A18" s="163">
        <v>9</v>
      </c>
      <c r="B18" s="163" t="s">
        <v>329</v>
      </c>
      <c r="C18" s="174" t="s">
        <v>1309</v>
      </c>
      <c r="D18" s="165" t="s">
        <v>1310</v>
      </c>
      <c r="E18" s="166" t="s">
        <v>135</v>
      </c>
      <c r="F18" s="161">
        <v>1</v>
      </c>
      <c r="G18" s="167"/>
      <c r="H18" s="167"/>
    </row>
    <row r="19" spans="1:8" ht="37.200000000000003" customHeight="1">
      <c r="A19" s="163">
        <v>10</v>
      </c>
      <c r="B19" s="163" t="s">
        <v>329</v>
      </c>
      <c r="C19" s="174" t="s">
        <v>1311</v>
      </c>
      <c r="D19" s="165" t="s">
        <v>1312</v>
      </c>
      <c r="E19" s="166" t="s">
        <v>135</v>
      </c>
      <c r="F19" s="161">
        <v>1</v>
      </c>
      <c r="G19" s="167"/>
      <c r="H19" s="167"/>
    </row>
    <row r="20" spans="1:8" ht="30" customHeight="1">
      <c r="A20" s="163">
        <v>11</v>
      </c>
      <c r="B20" s="163" t="s">
        <v>329</v>
      </c>
      <c r="C20" s="174" t="s">
        <v>1313</v>
      </c>
      <c r="D20" s="165" t="s">
        <v>1314</v>
      </c>
      <c r="E20" s="166" t="s">
        <v>135</v>
      </c>
      <c r="F20" s="161">
        <v>1</v>
      </c>
      <c r="G20" s="167"/>
      <c r="H20" s="167"/>
    </row>
    <row r="21" spans="1:8" ht="30.6" customHeight="1">
      <c r="A21" s="163">
        <v>12</v>
      </c>
      <c r="B21" s="163" t="s">
        <v>329</v>
      </c>
      <c r="C21" s="174" t="s">
        <v>1315</v>
      </c>
      <c r="D21" s="165" t="s">
        <v>1316</v>
      </c>
      <c r="E21" s="166" t="s">
        <v>135</v>
      </c>
      <c r="F21" s="161">
        <v>1</v>
      </c>
      <c r="G21" s="167"/>
      <c r="H21" s="167"/>
    </row>
    <row r="22" spans="1:8" ht="25.8" customHeight="1">
      <c r="A22" s="163">
        <v>13</v>
      </c>
      <c r="B22" s="163" t="s">
        <v>329</v>
      </c>
      <c r="C22" s="174" t="s">
        <v>1317</v>
      </c>
      <c r="D22" s="165" t="s">
        <v>1318</v>
      </c>
      <c r="E22" s="166" t="s">
        <v>135</v>
      </c>
      <c r="F22" s="161">
        <v>1</v>
      </c>
      <c r="G22" s="167"/>
      <c r="H22" s="167"/>
    </row>
    <row r="23" spans="1:8" ht="17.25" customHeight="1">
      <c r="A23" s="163">
        <v>14</v>
      </c>
      <c r="B23" s="163" t="s">
        <v>329</v>
      </c>
      <c r="C23" s="174" t="s">
        <v>1319</v>
      </c>
      <c r="D23" s="165" t="s">
        <v>1320</v>
      </c>
      <c r="E23" s="166" t="s">
        <v>135</v>
      </c>
      <c r="F23" s="161">
        <v>2</v>
      </c>
      <c r="G23" s="167"/>
      <c r="H23" s="167"/>
    </row>
    <row r="24" spans="1:8" ht="17.25" customHeight="1">
      <c r="A24" s="163">
        <v>15</v>
      </c>
      <c r="B24" s="163" t="s">
        <v>329</v>
      </c>
      <c r="C24" s="174" t="s">
        <v>1321</v>
      </c>
      <c r="D24" s="165" t="s">
        <v>1322</v>
      </c>
      <c r="E24" s="166" t="s">
        <v>135</v>
      </c>
      <c r="F24" s="161">
        <v>1</v>
      </c>
      <c r="G24" s="167"/>
      <c r="H24" s="167"/>
    </row>
    <row r="25" spans="1:8" ht="17.25" customHeight="1">
      <c r="A25" s="163">
        <v>16</v>
      </c>
      <c r="B25" s="163"/>
      <c r="C25" s="174" t="s">
        <v>1323</v>
      </c>
      <c r="D25" s="165" t="s">
        <v>1324</v>
      </c>
      <c r="E25" s="166" t="s">
        <v>135</v>
      </c>
      <c r="F25" s="161">
        <v>1</v>
      </c>
      <c r="G25" s="167"/>
      <c r="H25" s="167"/>
    </row>
    <row r="26" spans="1:8" ht="17.25" customHeight="1">
      <c r="A26" s="163">
        <v>17</v>
      </c>
      <c r="B26" s="163" t="s">
        <v>329</v>
      </c>
      <c r="C26" s="174" t="s">
        <v>1325</v>
      </c>
      <c r="D26" s="165" t="s">
        <v>1326</v>
      </c>
      <c r="E26" s="166" t="s">
        <v>135</v>
      </c>
      <c r="F26" s="161">
        <v>1</v>
      </c>
      <c r="G26" s="167"/>
      <c r="H26" s="167"/>
    </row>
    <row r="27" spans="1:8" ht="23.4" customHeight="1">
      <c r="A27" s="163">
        <v>18</v>
      </c>
      <c r="B27" s="163" t="s">
        <v>329</v>
      </c>
      <c r="C27" s="174" t="s">
        <v>1327</v>
      </c>
      <c r="D27" s="165" t="s">
        <v>1328</v>
      </c>
      <c r="E27" s="166" t="s">
        <v>116</v>
      </c>
      <c r="F27" s="161">
        <v>0.1</v>
      </c>
      <c r="G27" s="167"/>
      <c r="H27" s="167"/>
    </row>
    <row r="28" spans="1:8" ht="15">
      <c r="A28" s="163"/>
      <c r="B28" s="168"/>
      <c r="C28" s="175" t="s">
        <v>1329</v>
      </c>
      <c r="D28" s="176" t="s">
        <v>1330</v>
      </c>
      <c r="E28" s="170"/>
      <c r="F28" s="161"/>
      <c r="G28" s="170"/>
      <c r="H28" s="171"/>
    </row>
    <row r="29" spans="1:8" ht="11.4">
      <c r="A29" s="163">
        <v>19</v>
      </c>
      <c r="B29" s="163" t="s">
        <v>98</v>
      </c>
      <c r="C29" s="164" t="s">
        <v>1331</v>
      </c>
      <c r="D29" s="165" t="s">
        <v>1332</v>
      </c>
      <c r="E29" s="166" t="s">
        <v>249</v>
      </c>
      <c r="F29" s="161">
        <v>300</v>
      </c>
      <c r="G29" s="167"/>
      <c r="H29" s="167"/>
    </row>
    <row r="30" spans="1:8" ht="22.8">
      <c r="A30" s="163">
        <v>20</v>
      </c>
      <c r="B30" s="163" t="s">
        <v>98</v>
      </c>
      <c r="C30" s="164" t="s">
        <v>1333</v>
      </c>
      <c r="D30" s="165" t="s">
        <v>1334</v>
      </c>
      <c r="E30" s="166" t="s">
        <v>249</v>
      </c>
      <c r="F30" s="161">
        <v>80</v>
      </c>
      <c r="G30" s="167"/>
      <c r="H30" s="167"/>
    </row>
    <row r="31" spans="1:8" ht="22.8">
      <c r="A31" s="163">
        <v>21</v>
      </c>
      <c r="B31" s="163" t="s">
        <v>98</v>
      </c>
      <c r="C31" s="164" t="s">
        <v>1335</v>
      </c>
      <c r="D31" s="165" t="s">
        <v>1336</v>
      </c>
      <c r="E31" s="166" t="s">
        <v>249</v>
      </c>
      <c r="F31" s="161">
        <v>75</v>
      </c>
      <c r="G31" s="167"/>
      <c r="H31" s="167"/>
    </row>
    <row r="32" spans="1:8" ht="22.8">
      <c r="A32" s="163">
        <v>22</v>
      </c>
      <c r="B32" s="163" t="s">
        <v>98</v>
      </c>
      <c r="C32" s="164" t="s">
        <v>1337</v>
      </c>
      <c r="D32" s="165" t="s">
        <v>1338</v>
      </c>
      <c r="E32" s="166" t="s">
        <v>249</v>
      </c>
      <c r="F32" s="161">
        <v>100</v>
      </c>
      <c r="G32" s="167"/>
      <c r="H32" s="167"/>
    </row>
    <row r="33" spans="1:8" ht="15">
      <c r="A33" s="163"/>
      <c r="B33" s="168"/>
      <c r="C33" s="175" t="s">
        <v>1339</v>
      </c>
      <c r="D33" s="176" t="s">
        <v>1340</v>
      </c>
      <c r="E33" s="170"/>
      <c r="F33" s="161"/>
      <c r="G33" s="170"/>
      <c r="H33" s="171"/>
    </row>
    <row r="34" spans="1:8" ht="11.4">
      <c r="A34" s="163">
        <v>23</v>
      </c>
      <c r="B34" s="163" t="s">
        <v>98</v>
      </c>
      <c r="C34" s="164" t="s">
        <v>1341</v>
      </c>
      <c r="D34" s="165" t="s">
        <v>1342</v>
      </c>
      <c r="E34" s="166" t="s">
        <v>135</v>
      </c>
      <c r="F34" s="161">
        <v>30</v>
      </c>
      <c r="G34" s="167"/>
      <c r="H34" s="167"/>
    </row>
    <row r="35" spans="1:8" ht="11.4">
      <c r="A35" s="163">
        <v>24</v>
      </c>
      <c r="B35" s="163" t="s">
        <v>98</v>
      </c>
      <c r="C35" s="164" t="s">
        <v>1343</v>
      </c>
      <c r="D35" s="165" t="s">
        <v>1344</v>
      </c>
      <c r="E35" s="166" t="s">
        <v>135</v>
      </c>
      <c r="F35" s="161">
        <v>30</v>
      </c>
      <c r="G35" s="167"/>
      <c r="H35" s="167"/>
    </row>
    <row r="36" spans="1:8" ht="22.8">
      <c r="A36" s="163">
        <v>25</v>
      </c>
      <c r="B36" s="177" t="s">
        <v>225</v>
      </c>
      <c r="C36" s="178" t="s">
        <v>1345</v>
      </c>
      <c r="D36" s="179" t="s">
        <v>1346</v>
      </c>
      <c r="E36" s="180" t="s">
        <v>135</v>
      </c>
      <c r="F36" s="161">
        <v>15</v>
      </c>
      <c r="G36" s="181"/>
      <c r="H36" s="167"/>
    </row>
    <row r="37" spans="1:8" ht="22.8">
      <c r="A37" s="163">
        <v>26</v>
      </c>
      <c r="B37" s="177" t="s">
        <v>225</v>
      </c>
      <c r="C37" s="178" t="s">
        <v>1347</v>
      </c>
      <c r="D37" s="179" t="s">
        <v>1348</v>
      </c>
      <c r="E37" s="180" t="s">
        <v>135</v>
      </c>
      <c r="F37" s="161">
        <v>15</v>
      </c>
      <c r="G37" s="181"/>
      <c r="H37" s="167"/>
    </row>
    <row r="38" spans="1:8" ht="11.4">
      <c r="A38" s="163">
        <v>27</v>
      </c>
      <c r="B38" s="163" t="s">
        <v>98</v>
      </c>
      <c r="C38" s="164" t="s">
        <v>1349</v>
      </c>
      <c r="D38" s="165" t="s">
        <v>1350</v>
      </c>
      <c r="E38" s="166" t="s">
        <v>135</v>
      </c>
      <c r="F38" s="161">
        <v>15</v>
      </c>
      <c r="G38" s="167"/>
      <c r="H38" s="167"/>
    </row>
    <row r="39" spans="1:8" ht="11.4">
      <c r="A39" s="163">
        <v>28</v>
      </c>
      <c r="B39" s="177" t="s">
        <v>225</v>
      </c>
      <c r="C39" s="178" t="s">
        <v>1351</v>
      </c>
      <c r="D39" s="179" t="s">
        <v>1352</v>
      </c>
      <c r="E39" s="180" t="s">
        <v>135</v>
      </c>
      <c r="F39" s="161">
        <v>15</v>
      </c>
      <c r="G39" s="181"/>
      <c r="H39" s="167"/>
    </row>
    <row r="40" spans="1:8" ht="11.4">
      <c r="A40" s="163">
        <v>29</v>
      </c>
      <c r="B40" s="163" t="s">
        <v>98</v>
      </c>
      <c r="C40" s="174" t="s">
        <v>1353</v>
      </c>
      <c r="D40" s="165" t="s">
        <v>1354</v>
      </c>
      <c r="E40" s="180" t="s">
        <v>135</v>
      </c>
      <c r="F40" s="161">
        <v>16</v>
      </c>
      <c r="G40" s="181"/>
      <c r="H40" s="167"/>
    </row>
    <row r="41" spans="1:8" ht="22.8">
      <c r="A41" s="163">
        <v>30</v>
      </c>
      <c r="B41" s="177" t="s">
        <v>225</v>
      </c>
      <c r="C41" s="174" t="s">
        <v>1355</v>
      </c>
      <c r="D41" s="165" t="s">
        <v>1596</v>
      </c>
      <c r="E41" s="180" t="s">
        <v>135</v>
      </c>
      <c r="F41" s="161">
        <v>12</v>
      </c>
      <c r="G41" s="181"/>
      <c r="H41" s="167"/>
    </row>
    <row r="42" spans="1:8" ht="11.4">
      <c r="A42" s="163">
        <v>31</v>
      </c>
      <c r="B42" s="177" t="s">
        <v>225</v>
      </c>
      <c r="C42" s="174" t="s">
        <v>1356</v>
      </c>
      <c r="D42" s="165" t="s">
        <v>1357</v>
      </c>
      <c r="E42" s="180" t="s">
        <v>135</v>
      </c>
      <c r="F42" s="161">
        <v>4</v>
      </c>
      <c r="G42" s="181"/>
      <c r="H42" s="167"/>
    </row>
    <row r="43" spans="1:8" ht="11.4">
      <c r="A43" s="163">
        <v>32</v>
      </c>
      <c r="B43" s="163" t="s">
        <v>98</v>
      </c>
      <c r="C43" s="174" t="s">
        <v>1358</v>
      </c>
      <c r="D43" s="165" t="s">
        <v>1359</v>
      </c>
      <c r="E43" s="180" t="s">
        <v>135</v>
      </c>
      <c r="F43" s="161">
        <v>1</v>
      </c>
      <c r="G43" s="181"/>
      <c r="H43" s="167"/>
    </row>
    <row r="44" spans="1:8" ht="22.8">
      <c r="A44" s="163">
        <v>33</v>
      </c>
      <c r="B44" s="177" t="s">
        <v>225</v>
      </c>
      <c r="C44" s="174" t="s">
        <v>1360</v>
      </c>
      <c r="D44" s="165" t="s">
        <v>1361</v>
      </c>
      <c r="E44" s="180" t="s">
        <v>135</v>
      </c>
      <c r="F44" s="161">
        <v>12</v>
      </c>
      <c r="G44" s="181"/>
      <c r="H44" s="167"/>
    </row>
    <row r="45" spans="1:8" ht="11.4">
      <c r="A45" s="163">
        <v>34</v>
      </c>
      <c r="B45" s="163" t="s">
        <v>98</v>
      </c>
      <c r="C45" s="174" t="s">
        <v>1362</v>
      </c>
      <c r="D45" s="165" t="s">
        <v>1363</v>
      </c>
      <c r="E45" s="180" t="s">
        <v>135</v>
      </c>
      <c r="F45" s="161">
        <v>4</v>
      </c>
      <c r="G45" s="181"/>
      <c r="H45" s="167"/>
    </row>
    <row r="46" spans="1:8" ht="11.4">
      <c r="A46" s="163">
        <v>35</v>
      </c>
      <c r="B46" s="177" t="s">
        <v>225</v>
      </c>
      <c r="C46" s="174" t="s">
        <v>1364</v>
      </c>
      <c r="D46" s="165" t="s">
        <v>1365</v>
      </c>
      <c r="E46" s="180" t="s">
        <v>135</v>
      </c>
      <c r="F46" s="161">
        <v>1</v>
      </c>
      <c r="G46" s="181"/>
      <c r="H46" s="167"/>
    </row>
    <row r="47" spans="1:8" ht="11.4">
      <c r="A47" s="163">
        <v>36</v>
      </c>
      <c r="B47" s="177" t="s">
        <v>225</v>
      </c>
      <c r="C47" s="164" t="s">
        <v>1366</v>
      </c>
      <c r="D47" s="165" t="s">
        <v>1367</v>
      </c>
      <c r="E47" s="166" t="s">
        <v>135</v>
      </c>
      <c r="F47" s="161">
        <v>1</v>
      </c>
      <c r="G47" s="167"/>
      <c r="H47" s="167"/>
    </row>
    <row r="48" spans="1:8" ht="11.4">
      <c r="A48" s="163">
        <v>37</v>
      </c>
      <c r="B48" s="177" t="s">
        <v>225</v>
      </c>
      <c r="C48" s="164" t="s">
        <v>1368</v>
      </c>
      <c r="D48" s="165" t="s">
        <v>1369</v>
      </c>
      <c r="E48" s="166" t="s">
        <v>135</v>
      </c>
      <c r="F48" s="161">
        <v>3</v>
      </c>
      <c r="G48" s="167"/>
      <c r="H48" s="167"/>
    </row>
    <row r="49" spans="1:8" ht="11.4">
      <c r="A49" s="163">
        <v>38</v>
      </c>
      <c r="B49" s="177" t="s">
        <v>225</v>
      </c>
      <c r="C49" s="164" t="s">
        <v>1370</v>
      </c>
      <c r="D49" s="165" t="s">
        <v>1371</v>
      </c>
      <c r="E49" s="166" t="s">
        <v>135</v>
      </c>
      <c r="F49" s="161">
        <v>1</v>
      </c>
      <c r="G49" s="167"/>
      <c r="H49" s="167"/>
    </row>
    <row r="50" spans="1:8" ht="11.4">
      <c r="A50" s="163">
        <v>39</v>
      </c>
      <c r="B50" s="177" t="s">
        <v>225</v>
      </c>
      <c r="C50" s="164" t="s">
        <v>1372</v>
      </c>
      <c r="D50" s="165" t="s">
        <v>1373</v>
      </c>
      <c r="E50" s="166" t="s">
        <v>135</v>
      </c>
      <c r="F50" s="161">
        <v>1</v>
      </c>
      <c r="G50" s="167"/>
      <c r="H50" s="167"/>
    </row>
    <row r="51" spans="1:8" ht="11.4">
      <c r="A51" s="163">
        <v>40</v>
      </c>
      <c r="B51" s="177" t="s">
        <v>225</v>
      </c>
      <c r="C51" s="164" t="s">
        <v>1374</v>
      </c>
      <c r="D51" s="165" t="s">
        <v>1375</v>
      </c>
      <c r="E51" s="166" t="s">
        <v>135</v>
      </c>
      <c r="F51" s="161">
        <v>1</v>
      </c>
      <c r="G51" s="167"/>
      <c r="H51" s="167"/>
    </row>
    <row r="52" spans="1:8" ht="15.6">
      <c r="A52" s="182"/>
      <c r="B52" s="168"/>
      <c r="C52" s="175" t="s">
        <v>1376</v>
      </c>
      <c r="D52" s="176" t="s">
        <v>1377</v>
      </c>
      <c r="E52" s="170"/>
      <c r="F52" s="170"/>
      <c r="G52" s="170"/>
      <c r="H52" s="171"/>
    </row>
    <row r="53" spans="1:8" ht="22.8">
      <c r="A53" s="163">
        <v>41</v>
      </c>
      <c r="B53" s="177" t="s">
        <v>329</v>
      </c>
      <c r="C53" s="174" t="s">
        <v>1592</v>
      </c>
      <c r="D53" s="165" t="s">
        <v>1593</v>
      </c>
      <c r="E53" s="166" t="s">
        <v>135</v>
      </c>
      <c r="F53" s="161">
        <v>5</v>
      </c>
      <c r="G53" s="167"/>
      <c r="H53" s="167"/>
    </row>
    <row r="54" spans="1:8" ht="22.8">
      <c r="A54" s="163">
        <v>42</v>
      </c>
      <c r="B54" s="177" t="s">
        <v>329</v>
      </c>
      <c r="C54" s="174" t="s">
        <v>1595</v>
      </c>
      <c r="D54" s="165" t="s">
        <v>1594</v>
      </c>
      <c r="E54" s="166" t="s">
        <v>135</v>
      </c>
      <c r="F54" s="161">
        <v>5</v>
      </c>
      <c r="G54" s="167"/>
      <c r="H54" s="167"/>
    </row>
    <row r="55" spans="1:8" ht="22.8">
      <c r="A55" s="163">
        <v>43</v>
      </c>
      <c r="B55" s="177" t="s">
        <v>329</v>
      </c>
      <c r="C55" s="174" t="s">
        <v>1382</v>
      </c>
      <c r="D55" s="165" t="s">
        <v>1383</v>
      </c>
      <c r="E55" s="166" t="s">
        <v>135</v>
      </c>
      <c r="F55" s="161">
        <v>3</v>
      </c>
      <c r="G55" s="167"/>
      <c r="H55" s="167"/>
    </row>
    <row r="56" spans="1:8" ht="22.8">
      <c r="A56" s="163">
        <v>44</v>
      </c>
      <c r="B56" s="177" t="s">
        <v>329</v>
      </c>
      <c r="C56" s="174" t="s">
        <v>1384</v>
      </c>
      <c r="D56" s="165" t="s">
        <v>1385</v>
      </c>
      <c r="E56" s="166" t="s">
        <v>135</v>
      </c>
      <c r="F56" s="161">
        <v>3</v>
      </c>
      <c r="G56" s="167"/>
      <c r="H56" s="167"/>
    </row>
    <row r="57" spans="1:8" ht="22.8">
      <c r="A57" s="163">
        <v>45</v>
      </c>
      <c r="B57" s="177" t="s">
        <v>329</v>
      </c>
      <c r="C57" s="174" t="s">
        <v>1386</v>
      </c>
      <c r="D57" s="165" t="s">
        <v>1387</v>
      </c>
      <c r="E57" s="166" t="s">
        <v>135</v>
      </c>
      <c r="F57" s="161">
        <v>7</v>
      </c>
      <c r="G57" s="167"/>
      <c r="H57" s="167"/>
    </row>
    <row r="58" spans="1:8" ht="22.8">
      <c r="A58" s="163">
        <v>46</v>
      </c>
      <c r="B58" s="177" t="s">
        <v>329</v>
      </c>
      <c r="C58" s="174" t="s">
        <v>1388</v>
      </c>
      <c r="D58" s="165" t="s">
        <v>1389</v>
      </c>
      <c r="E58" s="166" t="s">
        <v>135</v>
      </c>
      <c r="F58" s="161">
        <v>7</v>
      </c>
      <c r="G58" s="167"/>
      <c r="H58" s="167"/>
    </row>
    <row r="59" spans="1:8" ht="11.4">
      <c r="A59" s="163">
        <v>47</v>
      </c>
      <c r="B59" s="177" t="s">
        <v>98</v>
      </c>
      <c r="C59" s="164" t="s">
        <v>1390</v>
      </c>
      <c r="D59" s="165" t="s">
        <v>1391</v>
      </c>
      <c r="E59" s="166" t="s">
        <v>127</v>
      </c>
      <c r="F59" s="161">
        <v>30</v>
      </c>
      <c r="G59" s="167"/>
      <c r="H59" s="167"/>
    </row>
    <row r="60" spans="1:8" ht="22.8">
      <c r="A60" s="163">
        <v>48</v>
      </c>
      <c r="B60" s="177" t="s">
        <v>98</v>
      </c>
      <c r="C60" s="164" t="s">
        <v>1392</v>
      </c>
      <c r="D60" s="165" t="s">
        <v>1393</v>
      </c>
      <c r="E60" s="166" t="s">
        <v>116</v>
      </c>
      <c r="F60" s="161">
        <v>2.5</v>
      </c>
      <c r="G60" s="167"/>
      <c r="H60" s="167"/>
    </row>
    <row r="61" spans="1:8" ht="11.4">
      <c r="A61" s="163">
        <v>49</v>
      </c>
      <c r="B61" s="177" t="s">
        <v>98</v>
      </c>
      <c r="C61" s="164" t="s">
        <v>1394</v>
      </c>
      <c r="D61" s="165" t="s">
        <v>1395</v>
      </c>
      <c r="E61" s="166" t="s">
        <v>116</v>
      </c>
      <c r="F61" s="161">
        <v>2.5</v>
      </c>
      <c r="G61" s="167"/>
      <c r="H61" s="167"/>
    </row>
    <row r="62" spans="1:8" ht="11.4">
      <c r="A62" s="163">
        <v>50</v>
      </c>
      <c r="B62" s="177" t="s">
        <v>98</v>
      </c>
      <c r="C62" s="164" t="s">
        <v>1396</v>
      </c>
      <c r="D62" s="165" t="s">
        <v>1397</v>
      </c>
      <c r="E62" s="166" t="s">
        <v>249</v>
      </c>
      <c r="F62" s="161">
        <v>400</v>
      </c>
      <c r="G62" s="167"/>
      <c r="H62" s="167"/>
    </row>
    <row r="63" spans="1:8" ht="11.4">
      <c r="A63" s="163">
        <v>51</v>
      </c>
      <c r="B63" s="177" t="s">
        <v>98</v>
      </c>
      <c r="C63" s="164" t="s">
        <v>1398</v>
      </c>
      <c r="D63" s="165" t="s">
        <v>1399</v>
      </c>
      <c r="E63" s="166" t="s">
        <v>135</v>
      </c>
      <c r="F63" s="161">
        <v>1</v>
      </c>
      <c r="G63" s="167"/>
      <c r="H63" s="167"/>
    </row>
    <row r="64" spans="1:8">
      <c r="A64" s="183"/>
      <c r="B64" s="183"/>
      <c r="C64" s="183"/>
      <c r="D64" s="183"/>
      <c r="E64" s="183"/>
      <c r="F64" s="183"/>
      <c r="G64" s="183"/>
      <c r="H64" s="183"/>
    </row>
    <row r="65" spans="1:8" ht="12">
      <c r="A65" s="183"/>
      <c r="B65" s="183"/>
      <c r="C65" s="183"/>
      <c r="D65" s="282" t="s">
        <v>1400</v>
      </c>
      <c r="E65" s="221"/>
      <c r="F65" s="221"/>
      <c r="G65" s="221"/>
      <c r="H65" s="222"/>
    </row>
  </sheetData>
  <mergeCells count="2">
    <mergeCell ref="B1:G1"/>
    <mergeCell ref="B2:G2"/>
  </mergeCells>
  <pageMargins left="0.7" right="0.7" top="0.75" bottom="0.75" header="0.3" footer="0.3"/>
  <pageSetup paperSize="9" scale="6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EBCCD-3903-4A70-A607-AD4D5D6EB32E}">
  <sheetPr>
    <pageSetUpPr fitToPage="1"/>
  </sheetPr>
  <dimension ref="A2:H46"/>
  <sheetViews>
    <sheetView topLeftCell="A32" workbookViewId="0">
      <selection activeCell="D55" sqref="D55"/>
    </sheetView>
  </sheetViews>
  <sheetFormatPr defaultColWidth="11.7109375" defaultRowHeight="10.199999999999999"/>
  <cols>
    <col min="1" max="1" width="15.140625" customWidth="1"/>
    <col min="2" max="2" width="16.140625" customWidth="1"/>
    <col min="3" max="3" width="18.7109375" customWidth="1"/>
    <col min="4" max="4" width="64.85546875" customWidth="1"/>
    <col min="5" max="5" width="5.85546875" customWidth="1"/>
    <col min="6" max="6" width="13.7109375" customWidth="1"/>
    <col min="7" max="7" width="15.42578125" customWidth="1"/>
    <col min="8" max="8" width="18.7109375" customWidth="1"/>
    <col min="257" max="257" width="4.28515625" customWidth="1"/>
    <col min="258" max="258" width="16.140625" customWidth="1"/>
    <col min="259" max="259" width="18.7109375" customWidth="1"/>
    <col min="260" max="260" width="64.85546875" customWidth="1"/>
    <col min="261" max="261" width="5.85546875" customWidth="1"/>
    <col min="262" max="262" width="13.7109375" customWidth="1"/>
    <col min="263" max="263" width="15.42578125" customWidth="1"/>
    <col min="264" max="264" width="18.7109375" customWidth="1"/>
    <col min="513" max="513" width="4.28515625" customWidth="1"/>
    <col min="514" max="514" width="16.140625" customWidth="1"/>
    <col min="515" max="515" width="18.7109375" customWidth="1"/>
    <col min="516" max="516" width="64.85546875" customWidth="1"/>
    <col min="517" max="517" width="5.85546875" customWidth="1"/>
    <col min="518" max="518" width="13.7109375" customWidth="1"/>
    <col min="519" max="519" width="15.42578125" customWidth="1"/>
    <col min="520" max="520" width="18.7109375" customWidth="1"/>
    <col min="769" max="769" width="4.28515625" customWidth="1"/>
    <col min="770" max="770" width="16.140625" customWidth="1"/>
    <col min="771" max="771" width="18.7109375" customWidth="1"/>
    <col min="772" max="772" width="64.85546875" customWidth="1"/>
    <col min="773" max="773" width="5.85546875" customWidth="1"/>
    <col min="774" max="774" width="13.7109375" customWidth="1"/>
    <col min="775" max="775" width="15.42578125" customWidth="1"/>
    <col min="776" max="776" width="18.7109375" customWidth="1"/>
    <col min="1025" max="1025" width="4.28515625" customWidth="1"/>
    <col min="1026" max="1026" width="16.140625" customWidth="1"/>
    <col min="1027" max="1027" width="18.7109375" customWidth="1"/>
    <col min="1028" max="1028" width="64.85546875" customWidth="1"/>
    <col min="1029" max="1029" width="5.85546875" customWidth="1"/>
    <col min="1030" max="1030" width="13.7109375" customWidth="1"/>
    <col min="1031" max="1031" width="15.42578125" customWidth="1"/>
    <col min="1032" max="1032" width="18.7109375" customWidth="1"/>
    <col min="1281" max="1281" width="4.28515625" customWidth="1"/>
    <col min="1282" max="1282" width="16.140625" customWidth="1"/>
    <col min="1283" max="1283" width="18.7109375" customWidth="1"/>
    <col min="1284" max="1284" width="64.85546875" customWidth="1"/>
    <col min="1285" max="1285" width="5.85546875" customWidth="1"/>
    <col min="1286" max="1286" width="13.7109375" customWidth="1"/>
    <col min="1287" max="1287" width="15.42578125" customWidth="1"/>
    <col min="1288" max="1288" width="18.7109375" customWidth="1"/>
    <col min="1537" max="1537" width="4.28515625" customWidth="1"/>
    <col min="1538" max="1538" width="16.140625" customWidth="1"/>
    <col min="1539" max="1539" width="18.7109375" customWidth="1"/>
    <col min="1540" max="1540" width="64.85546875" customWidth="1"/>
    <col min="1541" max="1541" width="5.85546875" customWidth="1"/>
    <col min="1542" max="1542" width="13.7109375" customWidth="1"/>
    <col min="1543" max="1543" width="15.42578125" customWidth="1"/>
    <col min="1544" max="1544" width="18.7109375" customWidth="1"/>
    <col min="1793" max="1793" width="4.28515625" customWidth="1"/>
    <col min="1794" max="1794" width="16.140625" customWidth="1"/>
    <col min="1795" max="1795" width="18.7109375" customWidth="1"/>
    <col min="1796" max="1796" width="64.85546875" customWidth="1"/>
    <col min="1797" max="1797" width="5.85546875" customWidth="1"/>
    <col min="1798" max="1798" width="13.7109375" customWidth="1"/>
    <col min="1799" max="1799" width="15.42578125" customWidth="1"/>
    <col min="1800" max="1800" width="18.7109375" customWidth="1"/>
    <col min="2049" max="2049" width="4.28515625" customWidth="1"/>
    <col min="2050" max="2050" width="16.140625" customWidth="1"/>
    <col min="2051" max="2051" width="18.7109375" customWidth="1"/>
    <col min="2052" max="2052" width="64.85546875" customWidth="1"/>
    <col min="2053" max="2053" width="5.85546875" customWidth="1"/>
    <col min="2054" max="2054" width="13.7109375" customWidth="1"/>
    <col min="2055" max="2055" width="15.42578125" customWidth="1"/>
    <col min="2056" max="2056" width="18.7109375" customWidth="1"/>
    <col min="2305" max="2305" width="4.28515625" customWidth="1"/>
    <col min="2306" max="2306" width="16.140625" customWidth="1"/>
    <col min="2307" max="2307" width="18.7109375" customWidth="1"/>
    <col min="2308" max="2308" width="64.85546875" customWidth="1"/>
    <col min="2309" max="2309" width="5.85546875" customWidth="1"/>
    <col min="2310" max="2310" width="13.7109375" customWidth="1"/>
    <col min="2311" max="2311" width="15.42578125" customWidth="1"/>
    <col min="2312" max="2312" width="18.7109375" customWidth="1"/>
    <col min="2561" max="2561" width="4.28515625" customWidth="1"/>
    <col min="2562" max="2562" width="16.140625" customWidth="1"/>
    <col min="2563" max="2563" width="18.7109375" customWidth="1"/>
    <col min="2564" max="2564" width="64.85546875" customWidth="1"/>
    <col min="2565" max="2565" width="5.85546875" customWidth="1"/>
    <col min="2566" max="2566" width="13.7109375" customWidth="1"/>
    <col min="2567" max="2567" width="15.42578125" customWidth="1"/>
    <col min="2568" max="2568" width="18.7109375" customWidth="1"/>
    <col min="2817" max="2817" width="4.28515625" customWidth="1"/>
    <col min="2818" max="2818" width="16.140625" customWidth="1"/>
    <col min="2819" max="2819" width="18.7109375" customWidth="1"/>
    <col min="2820" max="2820" width="64.85546875" customWidth="1"/>
    <col min="2821" max="2821" width="5.85546875" customWidth="1"/>
    <col min="2822" max="2822" width="13.7109375" customWidth="1"/>
    <col min="2823" max="2823" width="15.42578125" customWidth="1"/>
    <col min="2824" max="2824" width="18.7109375" customWidth="1"/>
    <col min="3073" max="3073" width="4.28515625" customWidth="1"/>
    <col min="3074" max="3074" width="16.140625" customWidth="1"/>
    <col min="3075" max="3075" width="18.7109375" customWidth="1"/>
    <col min="3076" max="3076" width="64.85546875" customWidth="1"/>
    <col min="3077" max="3077" width="5.85546875" customWidth="1"/>
    <col min="3078" max="3078" width="13.7109375" customWidth="1"/>
    <col min="3079" max="3079" width="15.42578125" customWidth="1"/>
    <col min="3080" max="3080" width="18.7109375" customWidth="1"/>
    <col min="3329" max="3329" width="4.28515625" customWidth="1"/>
    <col min="3330" max="3330" width="16.140625" customWidth="1"/>
    <col min="3331" max="3331" width="18.7109375" customWidth="1"/>
    <col min="3332" max="3332" width="64.85546875" customWidth="1"/>
    <col min="3333" max="3333" width="5.85546875" customWidth="1"/>
    <col min="3334" max="3334" width="13.7109375" customWidth="1"/>
    <col min="3335" max="3335" width="15.42578125" customWidth="1"/>
    <col min="3336" max="3336" width="18.7109375" customWidth="1"/>
    <col min="3585" max="3585" width="4.28515625" customWidth="1"/>
    <col min="3586" max="3586" width="16.140625" customWidth="1"/>
    <col min="3587" max="3587" width="18.7109375" customWidth="1"/>
    <col min="3588" max="3588" width="64.85546875" customWidth="1"/>
    <col min="3589" max="3589" width="5.85546875" customWidth="1"/>
    <col min="3590" max="3590" width="13.7109375" customWidth="1"/>
    <col min="3591" max="3591" width="15.42578125" customWidth="1"/>
    <col min="3592" max="3592" width="18.7109375" customWidth="1"/>
    <col min="3841" max="3841" width="4.28515625" customWidth="1"/>
    <col min="3842" max="3842" width="16.140625" customWidth="1"/>
    <col min="3843" max="3843" width="18.7109375" customWidth="1"/>
    <col min="3844" max="3844" width="64.85546875" customWidth="1"/>
    <col min="3845" max="3845" width="5.85546875" customWidth="1"/>
    <col min="3846" max="3846" width="13.7109375" customWidth="1"/>
    <col min="3847" max="3847" width="15.42578125" customWidth="1"/>
    <col min="3848" max="3848" width="18.7109375" customWidth="1"/>
    <col min="4097" max="4097" width="4.28515625" customWidth="1"/>
    <col min="4098" max="4098" width="16.140625" customWidth="1"/>
    <col min="4099" max="4099" width="18.7109375" customWidth="1"/>
    <col min="4100" max="4100" width="64.85546875" customWidth="1"/>
    <col min="4101" max="4101" width="5.85546875" customWidth="1"/>
    <col min="4102" max="4102" width="13.7109375" customWidth="1"/>
    <col min="4103" max="4103" width="15.42578125" customWidth="1"/>
    <col min="4104" max="4104" width="18.7109375" customWidth="1"/>
    <col min="4353" max="4353" width="4.28515625" customWidth="1"/>
    <col min="4354" max="4354" width="16.140625" customWidth="1"/>
    <col min="4355" max="4355" width="18.7109375" customWidth="1"/>
    <col min="4356" max="4356" width="64.85546875" customWidth="1"/>
    <col min="4357" max="4357" width="5.85546875" customWidth="1"/>
    <col min="4358" max="4358" width="13.7109375" customWidth="1"/>
    <col min="4359" max="4359" width="15.42578125" customWidth="1"/>
    <col min="4360" max="4360" width="18.7109375" customWidth="1"/>
    <col min="4609" max="4609" width="4.28515625" customWidth="1"/>
    <col min="4610" max="4610" width="16.140625" customWidth="1"/>
    <col min="4611" max="4611" width="18.7109375" customWidth="1"/>
    <col min="4612" max="4612" width="64.85546875" customWidth="1"/>
    <col min="4613" max="4613" width="5.85546875" customWidth="1"/>
    <col min="4614" max="4614" width="13.7109375" customWidth="1"/>
    <col min="4615" max="4615" width="15.42578125" customWidth="1"/>
    <col min="4616" max="4616" width="18.7109375" customWidth="1"/>
    <col min="4865" max="4865" width="4.28515625" customWidth="1"/>
    <col min="4866" max="4866" width="16.140625" customWidth="1"/>
    <col min="4867" max="4867" width="18.7109375" customWidth="1"/>
    <col min="4868" max="4868" width="64.85546875" customWidth="1"/>
    <col min="4869" max="4869" width="5.85546875" customWidth="1"/>
    <col min="4870" max="4870" width="13.7109375" customWidth="1"/>
    <col min="4871" max="4871" width="15.42578125" customWidth="1"/>
    <col min="4872" max="4872" width="18.7109375" customWidth="1"/>
    <col min="5121" max="5121" width="4.28515625" customWidth="1"/>
    <col min="5122" max="5122" width="16.140625" customWidth="1"/>
    <col min="5123" max="5123" width="18.7109375" customWidth="1"/>
    <col min="5124" max="5124" width="64.85546875" customWidth="1"/>
    <col min="5125" max="5125" width="5.85546875" customWidth="1"/>
    <col min="5126" max="5126" width="13.7109375" customWidth="1"/>
    <col min="5127" max="5127" width="15.42578125" customWidth="1"/>
    <col min="5128" max="5128" width="18.7109375" customWidth="1"/>
    <col min="5377" max="5377" width="4.28515625" customWidth="1"/>
    <col min="5378" max="5378" width="16.140625" customWidth="1"/>
    <col min="5379" max="5379" width="18.7109375" customWidth="1"/>
    <col min="5380" max="5380" width="64.85546875" customWidth="1"/>
    <col min="5381" max="5381" width="5.85546875" customWidth="1"/>
    <col min="5382" max="5382" width="13.7109375" customWidth="1"/>
    <col min="5383" max="5383" width="15.42578125" customWidth="1"/>
    <col min="5384" max="5384" width="18.7109375" customWidth="1"/>
    <col min="5633" max="5633" width="4.28515625" customWidth="1"/>
    <col min="5634" max="5634" width="16.140625" customWidth="1"/>
    <col min="5635" max="5635" width="18.7109375" customWidth="1"/>
    <col min="5636" max="5636" width="64.85546875" customWidth="1"/>
    <col min="5637" max="5637" width="5.85546875" customWidth="1"/>
    <col min="5638" max="5638" width="13.7109375" customWidth="1"/>
    <col min="5639" max="5639" width="15.42578125" customWidth="1"/>
    <col min="5640" max="5640" width="18.7109375" customWidth="1"/>
    <col min="5889" max="5889" width="4.28515625" customWidth="1"/>
    <col min="5890" max="5890" width="16.140625" customWidth="1"/>
    <col min="5891" max="5891" width="18.7109375" customWidth="1"/>
    <col min="5892" max="5892" width="64.85546875" customWidth="1"/>
    <col min="5893" max="5893" width="5.85546875" customWidth="1"/>
    <col min="5894" max="5894" width="13.7109375" customWidth="1"/>
    <col min="5895" max="5895" width="15.42578125" customWidth="1"/>
    <col min="5896" max="5896" width="18.7109375" customWidth="1"/>
    <col min="6145" max="6145" width="4.28515625" customWidth="1"/>
    <col min="6146" max="6146" width="16.140625" customWidth="1"/>
    <col min="6147" max="6147" width="18.7109375" customWidth="1"/>
    <col min="6148" max="6148" width="64.85546875" customWidth="1"/>
    <col min="6149" max="6149" width="5.85546875" customWidth="1"/>
    <col min="6150" max="6150" width="13.7109375" customWidth="1"/>
    <col min="6151" max="6151" width="15.42578125" customWidth="1"/>
    <col min="6152" max="6152" width="18.7109375" customWidth="1"/>
    <col min="6401" max="6401" width="4.28515625" customWidth="1"/>
    <col min="6402" max="6402" width="16.140625" customWidth="1"/>
    <col min="6403" max="6403" width="18.7109375" customWidth="1"/>
    <col min="6404" max="6404" width="64.85546875" customWidth="1"/>
    <col min="6405" max="6405" width="5.85546875" customWidth="1"/>
    <col min="6406" max="6406" width="13.7109375" customWidth="1"/>
    <col min="6407" max="6407" width="15.42578125" customWidth="1"/>
    <col min="6408" max="6408" width="18.7109375" customWidth="1"/>
    <col min="6657" max="6657" width="4.28515625" customWidth="1"/>
    <col min="6658" max="6658" width="16.140625" customWidth="1"/>
    <col min="6659" max="6659" width="18.7109375" customWidth="1"/>
    <col min="6660" max="6660" width="64.85546875" customWidth="1"/>
    <col min="6661" max="6661" width="5.85546875" customWidth="1"/>
    <col min="6662" max="6662" width="13.7109375" customWidth="1"/>
    <col min="6663" max="6663" width="15.42578125" customWidth="1"/>
    <col min="6664" max="6664" width="18.7109375" customWidth="1"/>
    <col min="6913" max="6913" width="4.28515625" customWidth="1"/>
    <col min="6914" max="6914" width="16.140625" customWidth="1"/>
    <col min="6915" max="6915" width="18.7109375" customWidth="1"/>
    <col min="6916" max="6916" width="64.85546875" customWidth="1"/>
    <col min="6917" max="6917" width="5.85546875" customWidth="1"/>
    <col min="6918" max="6918" width="13.7109375" customWidth="1"/>
    <col min="6919" max="6919" width="15.42578125" customWidth="1"/>
    <col min="6920" max="6920" width="18.7109375" customWidth="1"/>
    <col min="7169" max="7169" width="4.28515625" customWidth="1"/>
    <col min="7170" max="7170" width="16.140625" customWidth="1"/>
    <col min="7171" max="7171" width="18.7109375" customWidth="1"/>
    <col min="7172" max="7172" width="64.85546875" customWidth="1"/>
    <col min="7173" max="7173" width="5.85546875" customWidth="1"/>
    <col min="7174" max="7174" width="13.7109375" customWidth="1"/>
    <col min="7175" max="7175" width="15.42578125" customWidth="1"/>
    <col min="7176" max="7176" width="18.7109375" customWidth="1"/>
    <col min="7425" max="7425" width="4.28515625" customWidth="1"/>
    <col min="7426" max="7426" width="16.140625" customWidth="1"/>
    <col min="7427" max="7427" width="18.7109375" customWidth="1"/>
    <col min="7428" max="7428" width="64.85546875" customWidth="1"/>
    <col min="7429" max="7429" width="5.85546875" customWidth="1"/>
    <col min="7430" max="7430" width="13.7109375" customWidth="1"/>
    <col min="7431" max="7431" width="15.42578125" customWidth="1"/>
    <col min="7432" max="7432" width="18.7109375" customWidth="1"/>
    <col min="7681" max="7681" width="4.28515625" customWidth="1"/>
    <col min="7682" max="7682" width="16.140625" customWidth="1"/>
    <col min="7683" max="7683" width="18.7109375" customWidth="1"/>
    <col min="7684" max="7684" width="64.85546875" customWidth="1"/>
    <col min="7685" max="7685" width="5.85546875" customWidth="1"/>
    <col min="7686" max="7686" width="13.7109375" customWidth="1"/>
    <col min="7687" max="7687" width="15.42578125" customWidth="1"/>
    <col min="7688" max="7688" width="18.7109375" customWidth="1"/>
    <col min="7937" max="7937" width="4.28515625" customWidth="1"/>
    <col min="7938" max="7938" width="16.140625" customWidth="1"/>
    <col min="7939" max="7939" width="18.7109375" customWidth="1"/>
    <col min="7940" max="7940" width="64.85546875" customWidth="1"/>
    <col min="7941" max="7941" width="5.85546875" customWidth="1"/>
    <col min="7942" max="7942" width="13.7109375" customWidth="1"/>
    <col min="7943" max="7943" width="15.42578125" customWidth="1"/>
    <col min="7944" max="7944" width="18.7109375" customWidth="1"/>
    <col min="8193" max="8193" width="4.28515625" customWidth="1"/>
    <col min="8194" max="8194" width="16.140625" customWidth="1"/>
    <col min="8195" max="8195" width="18.7109375" customWidth="1"/>
    <col min="8196" max="8196" width="64.85546875" customWidth="1"/>
    <col min="8197" max="8197" width="5.85546875" customWidth="1"/>
    <col min="8198" max="8198" width="13.7109375" customWidth="1"/>
    <col min="8199" max="8199" width="15.42578125" customWidth="1"/>
    <col min="8200" max="8200" width="18.7109375" customWidth="1"/>
    <col min="8449" max="8449" width="4.28515625" customWidth="1"/>
    <col min="8450" max="8450" width="16.140625" customWidth="1"/>
    <col min="8451" max="8451" width="18.7109375" customWidth="1"/>
    <col min="8452" max="8452" width="64.85546875" customWidth="1"/>
    <col min="8453" max="8453" width="5.85546875" customWidth="1"/>
    <col min="8454" max="8454" width="13.7109375" customWidth="1"/>
    <col min="8455" max="8455" width="15.42578125" customWidth="1"/>
    <col min="8456" max="8456" width="18.7109375" customWidth="1"/>
    <col min="8705" max="8705" width="4.28515625" customWidth="1"/>
    <col min="8706" max="8706" width="16.140625" customWidth="1"/>
    <col min="8707" max="8707" width="18.7109375" customWidth="1"/>
    <col min="8708" max="8708" width="64.85546875" customWidth="1"/>
    <col min="8709" max="8709" width="5.85546875" customWidth="1"/>
    <col min="8710" max="8710" width="13.7109375" customWidth="1"/>
    <col min="8711" max="8711" width="15.42578125" customWidth="1"/>
    <col min="8712" max="8712" width="18.7109375" customWidth="1"/>
    <col min="8961" max="8961" width="4.28515625" customWidth="1"/>
    <col min="8962" max="8962" width="16.140625" customWidth="1"/>
    <col min="8963" max="8963" width="18.7109375" customWidth="1"/>
    <col min="8964" max="8964" width="64.85546875" customWidth="1"/>
    <col min="8965" max="8965" width="5.85546875" customWidth="1"/>
    <col min="8966" max="8966" width="13.7109375" customWidth="1"/>
    <col min="8967" max="8967" width="15.42578125" customWidth="1"/>
    <col min="8968" max="8968" width="18.7109375" customWidth="1"/>
    <col min="9217" max="9217" width="4.28515625" customWidth="1"/>
    <col min="9218" max="9218" width="16.140625" customWidth="1"/>
    <col min="9219" max="9219" width="18.7109375" customWidth="1"/>
    <col min="9220" max="9220" width="64.85546875" customWidth="1"/>
    <col min="9221" max="9221" width="5.85546875" customWidth="1"/>
    <col min="9222" max="9222" width="13.7109375" customWidth="1"/>
    <col min="9223" max="9223" width="15.42578125" customWidth="1"/>
    <col min="9224" max="9224" width="18.7109375" customWidth="1"/>
    <col min="9473" max="9473" width="4.28515625" customWidth="1"/>
    <col min="9474" max="9474" width="16.140625" customWidth="1"/>
    <col min="9475" max="9475" width="18.7109375" customWidth="1"/>
    <col min="9476" max="9476" width="64.85546875" customWidth="1"/>
    <col min="9477" max="9477" width="5.85546875" customWidth="1"/>
    <col min="9478" max="9478" width="13.7109375" customWidth="1"/>
    <col min="9479" max="9479" width="15.42578125" customWidth="1"/>
    <col min="9480" max="9480" width="18.7109375" customWidth="1"/>
    <col min="9729" max="9729" width="4.28515625" customWidth="1"/>
    <col min="9730" max="9730" width="16.140625" customWidth="1"/>
    <col min="9731" max="9731" width="18.7109375" customWidth="1"/>
    <col min="9732" max="9732" width="64.85546875" customWidth="1"/>
    <col min="9733" max="9733" width="5.85546875" customWidth="1"/>
    <col min="9734" max="9734" width="13.7109375" customWidth="1"/>
    <col min="9735" max="9735" width="15.42578125" customWidth="1"/>
    <col min="9736" max="9736" width="18.7109375" customWidth="1"/>
    <col min="9985" max="9985" width="4.28515625" customWidth="1"/>
    <col min="9986" max="9986" width="16.140625" customWidth="1"/>
    <col min="9987" max="9987" width="18.7109375" customWidth="1"/>
    <col min="9988" max="9988" width="64.85546875" customWidth="1"/>
    <col min="9989" max="9989" width="5.85546875" customWidth="1"/>
    <col min="9990" max="9990" width="13.7109375" customWidth="1"/>
    <col min="9991" max="9991" width="15.42578125" customWidth="1"/>
    <col min="9992" max="9992" width="18.7109375" customWidth="1"/>
    <col min="10241" max="10241" width="4.28515625" customWidth="1"/>
    <col min="10242" max="10242" width="16.140625" customWidth="1"/>
    <col min="10243" max="10243" width="18.7109375" customWidth="1"/>
    <col min="10244" max="10244" width="64.85546875" customWidth="1"/>
    <col min="10245" max="10245" width="5.85546875" customWidth="1"/>
    <col min="10246" max="10246" width="13.7109375" customWidth="1"/>
    <col min="10247" max="10247" width="15.42578125" customWidth="1"/>
    <col min="10248" max="10248" width="18.7109375" customWidth="1"/>
    <col min="10497" max="10497" width="4.28515625" customWidth="1"/>
    <col min="10498" max="10498" width="16.140625" customWidth="1"/>
    <col min="10499" max="10499" width="18.7109375" customWidth="1"/>
    <col min="10500" max="10500" width="64.85546875" customWidth="1"/>
    <col min="10501" max="10501" width="5.85546875" customWidth="1"/>
    <col min="10502" max="10502" width="13.7109375" customWidth="1"/>
    <col min="10503" max="10503" width="15.42578125" customWidth="1"/>
    <col min="10504" max="10504" width="18.7109375" customWidth="1"/>
    <col min="10753" max="10753" width="4.28515625" customWidth="1"/>
    <col min="10754" max="10754" width="16.140625" customWidth="1"/>
    <col min="10755" max="10755" width="18.7109375" customWidth="1"/>
    <col min="10756" max="10756" width="64.85546875" customWidth="1"/>
    <col min="10757" max="10757" width="5.85546875" customWidth="1"/>
    <col min="10758" max="10758" width="13.7109375" customWidth="1"/>
    <col min="10759" max="10759" width="15.42578125" customWidth="1"/>
    <col min="10760" max="10760" width="18.7109375" customWidth="1"/>
    <col min="11009" max="11009" width="4.28515625" customWidth="1"/>
    <col min="11010" max="11010" width="16.140625" customWidth="1"/>
    <col min="11011" max="11011" width="18.7109375" customWidth="1"/>
    <col min="11012" max="11012" width="64.85546875" customWidth="1"/>
    <col min="11013" max="11013" width="5.85546875" customWidth="1"/>
    <col min="11014" max="11014" width="13.7109375" customWidth="1"/>
    <col min="11015" max="11015" width="15.42578125" customWidth="1"/>
    <col min="11016" max="11016" width="18.7109375" customWidth="1"/>
    <col min="11265" max="11265" width="4.28515625" customWidth="1"/>
    <col min="11266" max="11266" width="16.140625" customWidth="1"/>
    <col min="11267" max="11267" width="18.7109375" customWidth="1"/>
    <col min="11268" max="11268" width="64.85546875" customWidth="1"/>
    <col min="11269" max="11269" width="5.85546875" customWidth="1"/>
    <col min="11270" max="11270" width="13.7109375" customWidth="1"/>
    <col min="11271" max="11271" width="15.42578125" customWidth="1"/>
    <col min="11272" max="11272" width="18.7109375" customWidth="1"/>
    <col min="11521" max="11521" width="4.28515625" customWidth="1"/>
    <col min="11522" max="11522" width="16.140625" customWidth="1"/>
    <col min="11523" max="11523" width="18.7109375" customWidth="1"/>
    <col min="11524" max="11524" width="64.85546875" customWidth="1"/>
    <col min="11525" max="11525" width="5.85546875" customWidth="1"/>
    <col min="11526" max="11526" width="13.7109375" customWidth="1"/>
    <col min="11527" max="11527" width="15.42578125" customWidth="1"/>
    <col min="11528" max="11528" width="18.7109375" customWidth="1"/>
    <col min="11777" max="11777" width="4.28515625" customWidth="1"/>
    <col min="11778" max="11778" width="16.140625" customWidth="1"/>
    <col min="11779" max="11779" width="18.7109375" customWidth="1"/>
    <col min="11780" max="11780" width="64.85546875" customWidth="1"/>
    <col min="11781" max="11781" width="5.85546875" customWidth="1"/>
    <col min="11782" max="11782" width="13.7109375" customWidth="1"/>
    <col min="11783" max="11783" width="15.42578125" customWidth="1"/>
    <col min="11784" max="11784" width="18.7109375" customWidth="1"/>
    <col min="12033" max="12033" width="4.28515625" customWidth="1"/>
    <col min="12034" max="12034" width="16.140625" customWidth="1"/>
    <col min="12035" max="12035" width="18.7109375" customWidth="1"/>
    <col min="12036" max="12036" width="64.85546875" customWidth="1"/>
    <col min="12037" max="12037" width="5.85546875" customWidth="1"/>
    <col min="12038" max="12038" width="13.7109375" customWidth="1"/>
    <col min="12039" max="12039" width="15.42578125" customWidth="1"/>
    <col min="12040" max="12040" width="18.7109375" customWidth="1"/>
    <col min="12289" max="12289" width="4.28515625" customWidth="1"/>
    <col min="12290" max="12290" width="16.140625" customWidth="1"/>
    <col min="12291" max="12291" width="18.7109375" customWidth="1"/>
    <col min="12292" max="12292" width="64.85546875" customWidth="1"/>
    <col min="12293" max="12293" width="5.85546875" customWidth="1"/>
    <col min="12294" max="12294" width="13.7109375" customWidth="1"/>
    <col min="12295" max="12295" width="15.42578125" customWidth="1"/>
    <col min="12296" max="12296" width="18.7109375" customWidth="1"/>
    <col min="12545" max="12545" width="4.28515625" customWidth="1"/>
    <col min="12546" max="12546" width="16.140625" customWidth="1"/>
    <col min="12547" max="12547" width="18.7109375" customWidth="1"/>
    <col min="12548" max="12548" width="64.85546875" customWidth="1"/>
    <col min="12549" max="12549" width="5.85546875" customWidth="1"/>
    <col min="12550" max="12550" width="13.7109375" customWidth="1"/>
    <col min="12551" max="12551" width="15.42578125" customWidth="1"/>
    <col min="12552" max="12552" width="18.7109375" customWidth="1"/>
    <col min="12801" max="12801" width="4.28515625" customWidth="1"/>
    <col min="12802" max="12802" width="16.140625" customWidth="1"/>
    <col min="12803" max="12803" width="18.7109375" customWidth="1"/>
    <col min="12804" max="12804" width="64.85546875" customWidth="1"/>
    <col min="12805" max="12805" width="5.85546875" customWidth="1"/>
    <col min="12806" max="12806" width="13.7109375" customWidth="1"/>
    <col min="12807" max="12807" width="15.42578125" customWidth="1"/>
    <col min="12808" max="12808" width="18.7109375" customWidth="1"/>
    <col min="13057" max="13057" width="4.28515625" customWidth="1"/>
    <col min="13058" max="13058" width="16.140625" customWidth="1"/>
    <col min="13059" max="13059" width="18.7109375" customWidth="1"/>
    <col min="13060" max="13060" width="64.85546875" customWidth="1"/>
    <col min="13061" max="13061" width="5.85546875" customWidth="1"/>
    <col min="13062" max="13062" width="13.7109375" customWidth="1"/>
    <col min="13063" max="13063" width="15.42578125" customWidth="1"/>
    <col min="13064" max="13064" width="18.7109375" customWidth="1"/>
    <col min="13313" max="13313" width="4.28515625" customWidth="1"/>
    <col min="13314" max="13314" width="16.140625" customWidth="1"/>
    <col min="13315" max="13315" width="18.7109375" customWidth="1"/>
    <col min="13316" max="13316" width="64.85546875" customWidth="1"/>
    <col min="13317" max="13317" width="5.85546875" customWidth="1"/>
    <col min="13318" max="13318" width="13.7109375" customWidth="1"/>
    <col min="13319" max="13319" width="15.42578125" customWidth="1"/>
    <col min="13320" max="13320" width="18.7109375" customWidth="1"/>
    <col min="13569" max="13569" width="4.28515625" customWidth="1"/>
    <col min="13570" max="13570" width="16.140625" customWidth="1"/>
    <col min="13571" max="13571" width="18.7109375" customWidth="1"/>
    <col min="13572" max="13572" width="64.85546875" customWidth="1"/>
    <col min="13573" max="13573" width="5.85546875" customWidth="1"/>
    <col min="13574" max="13574" width="13.7109375" customWidth="1"/>
    <col min="13575" max="13575" width="15.42578125" customWidth="1"/>
    <col min="13576" max="13576" width="18.7109375" customWidth="1"/>
    <col min="13825" max="13825" width="4.28515625" customWidth="1"/>
    <col min="13826" max="13826" width="16.140625" customWidth="1"/>
    <col min="13827" max="13827" width="18.7109375" customWidth="1"/>
    <col min="13828" max="13828" width="64.85546875" customWidth="1"/>
    <col min="13829" max="13829" width="5.85546875" customWidth="1"/>
    <col min="13830" max="13830" width="13.7109375" customWidth="1"/>
    <col min="13831" max="13831" width="15.42578125" customWidth="1"/>
    <col min="13832" max="13832" width="18.7109375" customWidth="1"/>
    <col min="14081" max="14081" width="4.28515625" customWidth="1"/>
    <col min="14082" max="14082" width="16.140625" customWidth="1"/>
    <col min="14083" max="14083" width="18.7109375" customWidth="1"/>
    <col min="14084" max="14084" width="64.85546875" customWidth="1"/>
    <col min="14085" max="14085" width="5.85546875" customWidth="1"/>
    <col min="14086" max="14086" width="13.7109375" customWidth="1"/>
    <col min="14087" max="14087" width="15.42578125" customWidth="1"/>
    <col min="14088" max="14088" width="18.7109375" customWidth="1"/>
    <col min="14337" max="14337" width="4.28515625" customWidth="1"/>
    <col min="14338" max="14338" width="16.140625" customWidth="1"/>
    <col min="14339" max="14339" width="18.7109375" customWidth="1"/>
    <col min="14340" max="14340" width="64.85546875" customWidth="1"/>
    <col min="14341" max="14341" width="5.85546875" customWidth="1"/>
    <col min="14342" max="14342" width="13.7109375" customWidth="1"/>
    <col min="14343" max="14343" width="15.42578125" customWidth="1"/>
    <col min="14344" max="14344" width="18.7109375" customWidth="1"/>
    <col min="14593" max="14593" width="4.28515625" customWidth="1"/>
    <col min="14594" max="14594" width="16.140625" customWidth="1"/>
    <col min="14595" max="14595" width="18.7109375" customWidth="1"/>
    <col min="14596" max="14596" width="64.85546875" customWidth="1"/>
    <col min="14597" max="14597" width="5.85546875" customWidth="1"/>
    <col min="14598" max="14598" width="13.7109375" customWidth="1"/>
    <col min="14599" max="14599" width="15.42578125" customWidth="1"/>
    <col min="14600" max="14600" width="18.7109375" customWidth="1"/>
    <col min="14849" max="14849" width="4.28515625" customWidth="1"/>
    <col min="14850" max="14850" width="16.140625" customWidth="1"/>
    <col min="14851" max="14851" width="18.7109375" customWidth="1"/>
    <col min="14852" max="14852" width="64.85546875" customWidth="1"/>
    <col min="14853" max="14853" width="5.85546875" customWidth="1"/>
    <col min="14854" max="14854" width="13.7109375" customWidth="1"/>
    <col min="14855" max="14855" width="15.42578125" customWidth="1"/>
    <col min="14856" max="14856" width="18.7109375" customWidth="1"/>
    <col min="15105" max="15105" width="4.28515625" customWidth="1"/>
    <col min="15106" max="15106" width="16.140625" customWidth="1"/>
    <col min="15107" max="15107" width="18.7109375" customWidth="1"/>
    <col min="15108" max="15108" width="64.85546875" customWidth="1"/>
    <col min="15109" max="15109" width="5.85546875" customWidth="1"/>
    <col min="15110" max="15110" width="13.7109375" customWidth="1"/>
    <col min="15111" max="15111" width="15.42578125" customWidth="1"/>
    <col min="15112" max="15112" width="18.7109375" customWidth="1"/>
    <col min="15361" max="15361" width="4.28515625" customWidth="1"/>
    <col min="15362" max="15362" width="16.140625" customWidth="1"/>
    <col min="15363" max="15363" width="18.7109375" customWidth="1"/>
    <col min="15364" max="15364" width="64.85546875" customWidth="1"/>
    <col min="15365" max="15365" width="5.85546875" customWidth="1"/>
    <col min="15366" max="15366" width="13.7109375" customWidth="1"/>
    <col min="15367" max="15367" width="15.42578125" customWidth="1"/>
    <col min="15368" max="15368" width="18.7109375" customWidth="1"/>
    <col min="15617" max="15617" width="4.28515625" customWidth="1"/>
    <col min="15618" max="15618" width="16.140625" customWidth="1"/>
    <col min="15619" max="15619" width="18.7109375" customWidth="1"/>
    <col min="15620" max="15620" width="64.85546875" customWidth="1"/>
    <col min="15621" max="15621" width="5.85546875" customWidth="1"/>
    <col min="15622" max="15622" width="13.7109375" customWidth="1"/>
    <col min="15623" max="15623" width="15.42578125" customWidth="1"/>
    <col min="15624" max="15624" width="18.7109375" customWidth="1"/>
    <col min="15873" max="15873" width="4.28515625" customWidth="1"/>
    <col min="15874" max="15874" width="16.140625" customWidth="1"/>
    <col min="15875" max="15875" width="18.7109375" customWidth="1"/>
    <col min="15876" max="15876" width="64.85546875" customWidth="1"/>
    <col min="15877" max="15877" width="5.85546875" customWidth="1"/>
    <col min="15878" max="15878" width="13.7109375" customWidth="1"/>
    <col min="15879" max="15879" width="15.42578125" customWidth="1"/>
    <col min="15880" max="15880" width="18.7109375" customWidth="1"/>
    <col min="16129" max="16129" width="4.28515625" customWidth="1"/>
    <col min="16130" max="16130" width="16.140625" customWidth="1"/>
    <col min="16131" max="16131" width="18.7109375" customWidth="1"/>
    <col min="16132" max="16132" width="64.85546875" customWidth="1"/>
    <col min="16133" max="16133" width="5.85546875" customWidth="1"/>
    <col min="16134" max="16134" width="13.7109375" customWidth="1"/>
    <col min="16135" max="16135" width="15.42578125" customWidth="1"/>
    <col min="16136" max="16136" width="18.7109375" customWidth="1"/>
  </cols>
  <sheetData>
    <row r="2" spans="1:8" ht="18">
      <c r="A2" s="186" t="s">
        <v>1298</v>
      </c>
      <c r="B2" s="451" t="s">
        <v>1478</v>
      </c>
      <c r="C2" s="452"/>
      <c r="D2" s="452"/>
      <c r="E2" s="452"/>
      <c r="F2" s="452"/>
      <c r="G2" s="452"/>
    </row>
    <row r="4" spans="1:8" ht="20.399999999999999">
      <c r="A4" s="153" t="s">
        <v>1211</v>
      </c>
      <c r="B4" s="153" t="s">
        <v>1212</v>
      </c>
      <c r="C4" s="153" t="s">
        <v>1213</v>
      </c>
      <c r="D4" s="153" t="s">
        <v>39</v>
      </c>
      <c r="E4" s="153" t="s">
        <v>80</v>
      </c>
      <c r="F4" s="153" t="s">
        <v>81</v>
      </c>
      <c r="G4" s="153" t="s">
        <v>1300</v>
      </c>
      <c r="H4" s="153" t="s">
        <v>1401</v>
      </c>
    </row>
    <row r="5" spans="1:8">
      <c r="A5" s="154"/>
      <c r="B5" s="154"/>
      <c r="C5" s="154" t="s">
        <v>94</v>
      </c>
      <c r="D5" s="189" t="s">
        <v>95</v>
      </c>
      <c r="E5" s="190"/>
      <c r="F5" s="191"/>
      <c r="G5" s="192"/>
      <c r="H5" s="192"/>
    </row>
    <row r="6" spans="1:8">
      <c r="A6" s="154"/>
      <c r="B6" s="154"/>
      <c r="C6" s="154" t="s">
        <v>124</v>
      </c>
      <c r="D6" s="189" t="s">
        <v>228</v>
      </c>
      <c r="E6" s="190"/>
      <c r="F6" s="191"/>
      <c r="G6" s="192"/>
      <c r="H6" s="192"/>
    </row>
    <row r="7" spans="1:8" ht="20.399999999999999">
      <c r="A7" s="184" t="s">
        <v>43</v>
      </c>
      <c r="B7" s="184" t="s">
        <v>94</v>
      </c>
      <c r="C7" s="184" t="s">
        <v>1402</v>
      </c>
      <c r="D7" s="193" t="s">
        <v>1403</v>
      </c>
      <c r="E7" s="194" t="s">
        <v>135</v>
      </c>
      <c r="F7" s="195">
        <v>26</v>
      </c>
      <c r="G7" s="196"/>
      <c r="H7" s="196"/>
    </row>
    <row r="8" spans="1:8" ht="20.399999999999999">
      <c r="A8" s="184" t="s">
        <v>44</v>
      </c>
      <c r="B8" s="184" t="s">
        <v>94</v>
      </c>
      <c r="C8" s="184" t="s">
        <v>1404</v>
      </c>
      <c r="D8" s="193" t="s">
        <v>1405</v>
      </c>
      <c r="E8" s="194" t="s">
        <v>249</v>
      </c>
      <c r="F8" s="195">
        <v>500</v>
      </c>
      <c r="G8" s="196"/>
      <c r="H8" s="196"/>
    </row>
    <row r="9" spans="1:8">
      <c r="A9" s="154"/>
      <c r="B9" s="154"/>
      <c r="C9" s="154" t="s">
        <v>225</v>
      </c>
      <c r="D9" s="189" t="s">
        <v>1406</v>
      </c>
      <c r="E9" s="190"/>
      <c r="F9" s="191"/>
      <c r="G9" s="192"/>
      <c r="H9" s="192"/>
    </row>
    <row r="10" spans="1:8">
      <c r="A10" s="154"/>
      <c r="B10" s="154"/>
      <c r="C10" s="154" t="s">
        <v>1407</v>
      </c>
      <c r="D10" s="189" t="s">
        <v>1408</v>
      </c>
      <c r="E10" s="190"/>
      <c r="F10" s="191"/>
      <c r="G10" s="192"/>
      <c r="H10" s="192"/>
    </row>
    <row r="11" spans="1:8" ht="20.399999999999999">
      <c r="A11" s="184" t="s">
        <v>105</v>
      </c>
      <c r="B11" s="184" t="s">
        <v>225</v>
      </c>
      <c r="C11" s="184" t="s">
        <v>1409</v>
      </c>
      <c r="D11" s="193" t="s">
        <v>1410</v>
      </c>
      <c r="E11" s="194" t="s">
        <v>135</v>
      </c>
      <c r="F11" s="195">
        <v>12</v>
      </c>
      <c r="G11" s="196"/>
      <c r="H11" s="196"/>
    </row>
    <row r="12" spans="1:8">
      <c r="A12" s="184" t="s">
        <v>100</v>
      </c>
      <c r="B12" s="184" t="s">
        <v>1411</v>
      </c>
      <c r="C12" s="184" t="s">
        <v>1412</v>
      </c>
      <c r="D12" s="197" t="s">
        <v>1413</v>
      </c>
      <c r="E12" s="194" t="s">
        <v>135</v>
      </c>
      <c r="F12" s="195">
        <v>12</v>
      </c>
      <c r="G12" s="196"/>
      <c r="H12" s="196"/>
    </row>
    <row r="13" spans="1:8">
      <c r="A13" s="184" t="s">
        <v>110</v>
      </c>
      <c r="B13" s="184" t="s">
        <v>1411</v>
      </c>
      <c r="C13" s="184" t="s">
        <v>1414</v>
      </c>
      <c r="D13" s="197" t="s">
        <v>1415</v>
      </c>
      <c r="E13" s="194" t="s">
        <v>135</v>
      </c>
      <c r="F13" s="195">
        <v>12</v>
      </c>
      <c r="G13" s="196"/>
      <c r="H13" s="196"/>
    </row>
    <row r="14" spans="1:8">
      <c r="A14" s="184" t="s">
        <v>113</v>
      </c>
      <c r="B14" s="184" t="s">
        <v>1411</v>
      </c>
      <c r="C14" s="184" t="s">
        <v>1416</v>
      </c>
      <c r="D14" s="197" t="s">
        <v>1417</v>
      </c>
      <c r="E14" s="194" t="s">
        <v>135</v>
      </c>
      <c r="F14" s="195">
        <v>12</v>
      </c>
      <c r="G14" s="196"/>
      <c r="H14" s="196"/>
    </row>
    <row r="15" spans="1:8">
      <c r="A15" s="184" t="s">
        <v>118</v>
      </c>
      <c r="B15" s="184" t="s">
        <v>225</v>
      </c>
      <c r="C15" s="184" t="s">
        <v>1418</v>
      </c>
      <c r="D15" s="193" t="s">
        <v>1419</v>
      </c>
      <c r="E15" s="194" t="s">
        <v>135</v>
      </c>
      <c r="F15" s="195">
        <v>7</v>
      </c>
      <c r="G15" s="196"/>
      <c r="H15" s="196"/>
    </row>
    <row r="16" spans="1:8">
      <c r="A16" s="184" t="s">
        <v>121</v>
      </c>
      <c r="B16" s="184" t="s">
        <v>1411</v>
      </c>
      <c r="C16" s="184" t="s">
        <v>1420</v>
      </c>
      <c r="D16" s="197" t="s">
        <v>1421</v>
      </c>
      <c r="E16" s="194" t="s">
        <v>135</v>
      </c>
      <c r="F16" s="195">
        <v>7</v>
      </c>
      <c r="G16" s="196"/>
      <c r="H16" s="196"/>
    </row>
    <row r="17" spans="1:8">
      <c r="A17" s="184" t="s">
        <v>124</v>
      </c>
      <c r="B17" s="184" t="s">
        <v>1411</v>
      </c>
      <c r="C17" s="184" t="s">
        <v>1422</v>
      </c>
      <c r="D17" s="197" t="s">
        <v>1423</v>
      </c>
      <c r="E17" s="194" t="s">
        <v>135</v>
      </c>
      <c r="F17" s="195">
        <v>7</v>
      </c>
      <c r="G17" s="196"/>
      <c r="H17" s="196"/>
    </row>
    <row r="18" spans="1:8">
      <c r="A18" s="184" t="s">
        <v>128</v>
      </c>
      <c r="B18" s="184" t="s">
        <v>1411</v>
      </c>
      <c r="C18" s="184" t="s">
        <v>1424</v>
      </c>
      <c r="D18" s="197" t="s">
        <v>1425</v>
      </c>
      <c r="E18" s="194" t="s">
        <v>135</v>
      </c>
      <c r="F18" s="195">
        <v>7</v>
      </c>
      <c r="G18" s="196"/>
      <c r="H18" s="196"/>
    </row>
    <row r="19" spans="1:8">
      <c r="A19" s="184" t="s">
        <v>129</v>
      </c>
      <c r="B19" s="184" t="s">
        <v>225</v>
      </c>
      <c r="C19" s="184" t="s">
        <v>1426</v>
      </c>
      <c r="D19" s="193" t="s">
        <v>1427</v>
      </c>
      <c r="E19" s="194" t="s">
        <v>135</v>
      </c>
      <c r="F19" s="195">
        <v>24</v>
      </c>
      <c r="G19" s="198"/>
      <c r="H19" s="196"/>
    </row>
    <row r="20" spans="1:8">
      <c r="A20" s="184" t="s">
        <v>133</v>
      </c>
      <c r="B20" s="184" t="s">
        <v>1411</v>
      </c>
      <c r="C20" s="184" t="s">
        <v>1428</v>
      </c>
      <c r="D20" s="197" t="s">
        <v>1429</v>
      </c>
      <c r="E20" s="194" t="s">
        <v>135</v>
      </c>
      <c r="F20" s="195">
        <v>18</v>
      </c>
      <c r="G20" s="196"/>
      <c r="H20" s="196"/>
    </row>
    <row r="21" spans="1:8">
      <c r="A21" s="184" t="s">
        <v>134</v>
      </c>
      <c r="B21" s="184" t="s">
        <v>1411</v>
      </c>
      <c r="C21" s="184" t="s">
        <v>1430</v>
      </c>
      <c r="D21" s="197" t="s">
        <v>1431</v>
      </c>
      <c r="E21" s="194" t="s">
        <v>135</v>
      </c>
      <c r="F21" s="195">
        <v>6</v>
      </c>
      <c r="G21" s="196"/>
      <c r="H21" s="196"/>
    </row>
    <row r="22" spans="1:8">
      <c r="A22" s="184" t="s">
        <v>136</v>
      </c>
      <c r="B22" s="184" t="s">
        <v>1411</v>
      </c>
      <c r="C22" s="184" t="s">
        <v>1432</v>
      </c>
      <c r="D22" s="197" t="s">
        <v>1433</v>
      </c>
      <c r="E22" s="194" t="s">
        <v>135</v>
      </c>
      <c r="F22" s="195">
        <v>7</v>
      </c>
      <c r="G22" s="196"/>
      <c r="H22" s="196"/>
    </row>
    <row r="23" spans="1:8">
      <c r="A23" s="184" t="s">
        <v>137</v>
      </c>
      <c r="B23" s="184" t="s">
        <v>225</v>
      </c>
      <c r="C23" s="184" t="s">
        <v>1434</v>
      </c>
      <c r="D23" s="193" t="s">
        <v>1435</v>
      </c>
      <c r="E23" s="194" t="s">
        <v>135</v>
      </c>
      <c r="F23" s="195">
        <v>39</v>
      </c>
      <c r="G23" s="196"/>
      <c r="H23" s="196"/>
    </row>
    <row r="24" spans="1:8">
      <c r="A24" s="184" t="s">
        <v>138</v>
      </c>
      <c r="B24" s="184" t="s">
        <v>225</v>
      </c>
      <c r="C24" s="184" t="s">
        <v>1436</v>
      </c>
      <c r="D24" s="197" t="s">
        <v>1437</v>
      </c>
      <c r="E24" s="194" t="s">
        <v>135</v>
      </c>
      <c r="F24" s="195">
        <v>14</v>
      </c>
      <c r="G24" s="196"/>
      <c r="H24" s="196"/>
    </row>
    <row r="25" spans="1:8">
      <c r="A25" s="184" t="s">
        <v>139</v>
      </c>
      <c r="B25" s="184" t="s">
        <v>225</v>
      </c>
      <c r="C25" s="184" t="s">
        <v>1438</v>
      </c>
      <c r="D25" s="197" t="s">
        <v>1439</v>
      </c>
      <c r="E25" s="194" t="s">
        <v>135</v>
      </c>
      <c r="F25" s="195">
        <v>20</v>
      </c>
      <c r="G25" s="196"/>
      <c r="H25" s="196"/>
    </row>
    <row r="26" spans="1:8">
      <c r="A26" s="184" t="s">
        <v>140</v>
      </c>
      <c r="B26" s="184" t="s">
        <v>225</v>
      </c>
      <c r="C26" s="184" t="s">
        <v>1440</v>
      </c>
      <c r="D26" s="197" t="s">
        <v>1441</v>
      </c>
      <c r="E26" s="194" t="s">
        <v>135</v>
      </c>
      <c r="F26" s="195">
        <v>3</v>
      </c>
      <c r="G26" s="196"/>
      <c r="H26" s="196"/>
    </row>
    <row r="27" spans="1:8">
      <c r="A27" s="184" t="s">
        <v>141</v>
      </c>
      <c r="B27" s="184" t="s">
        <v>225</v>
      </c>
      <c r="C27" s="184" t="s">
        <v>1442</v>
      </c>
      <c r="D27" s="197" t="s">
        <v>1443</v>
      </c>
      <c r="E27" s="194" t="s">
        <v>135</v>
      </c>
      <c r="F27" s="195">
        <v>2</v>
      </c>
      <c r="G27" s="196"/>
      <c r="H27" s="196"/>
    </row>
    <row r="28" spans="1:8">
      <c r="A28" s="184" t="s">
        <v>3</v>
      </c>
      <c r="B28" s="184" t="s">
        <v>225</v>
      </c>
      <c r="C28" s="184" t="s">
        <v>1446</v>
      </c>
      <c r="D28" s="193" t="s">
        <v>1447</v>
      </c>
      <c r="E28" s="194" t="s">
        <v>135</v>
      </c>
      <c r="F28" s="195">
        <v>6</v>
      </c>
      <c r="G28" s="196"/>
      <c r="H28" s="196"/>
    </row>
    <row r="29" spans="1:8">
      <c r="A29" s="184" t="s">
        <v>142</v>
      </c>
      <c r="B29" s="184" t="s">
        <v>1411</v>
      </c>
      <c r="C29" s="184" t="s">
        <v>1448</v>
      </c>
      <c r="D29" s="197" t="s">
        <v>1449</v>
      </c>
      <c r="E29" s="194" t="s">
        <v>135</v>
      </c>
      <c r="F29" s="195">
        <v>6</v>
      </c>
      <c r="G29" s="196"/>
      <c r="H29" s="196"/>
    </row>
    <row r="30" spans="1:8">
      <c r="A30" s="184" t="s">
        <v>143</v>
      </c>
      <c r="B30" s="184" t="s">
        <v>225</v>
      </c>
      <c r="C30" s="184" t="s">
        <v>1450</v>
      </c>
      <c r="D30" s="193" t="s">
        <v>1451</v>
      </c>
      <c r="E30" s="194" t="s">
        <v>249</v>
      </c>
      <c r="F30" s="195">
        <v>380</v>
      </c>
      <c r="G30" s="198"/>
      <c r="H30" s="196"/>
    </row>
    <row r="31" spans="1:8">
      <c r="A31" s="184" t="s">
        <v>144</v>
      </c>
      <c r="B31" s="184" t="s">
        <v>1411</v>
      </c>
      <c r="C31" s="184" t="s">
        <v>1452</v>
      </c>
      <c r="D31" s="197" t="s">
        <v>1453</v>
      </c>
      <c r="E31" s="194" t="s">
        <v>249</v>
      </c>
      <c r="F31" s="195">
        <v>220</v>
      </c>
      <c r="G31" s="196"/>
      <c r="H31" s="196"/>
    </row>
    <row r="32" spans="1:8">
      <c r="A32" s="184" t="s">
        <v>145</v>
      </c>
      <c r="B32" s="184" t="s">
        <v>1411</v>
      </c>
      <c r="C32" s="184" t="s">
        <v>1454</v>
      </c>
      <c r="D32" s="197" t="s">
        <v>1455</v>
      </c>
      <c r="E32" s="194" t="s">
        <v>249</v>
      </c>
      <c r="F32" s="195">
        <v>160</v>
      </c>
      <c r="G32" s="196"/>
      <c r="H32" s="196"/>
    </row>
    <row r="33" spans="1:8">
      <c r="A33" s="184" t="s">
        <v>146</v>
      </c>
      <c r="B33" s="184" t="s">
        <v>225</v>
      </c>
      <c r="C33" s="184" t="s">
        <v>1456</v>
      </c>
      <c r="D33" s="193" t="s">
        <v>1457</v>
      </c>
      <c r="E33" s="194" t="s">
        <v>249</v>
      </c>
      <c r="F33" s="195">
        <v>415</v>
      </c>
      <c r="G33" s="198"/>
      <c r="H33" s="196"/>
    </row>
    <row r="34" spans="1:8">
      <c r="A34" s="184" t="s">
        <v>147</v>
      </c>
      <c r="B34" s="184" t="s">
        <v>1411</v>
      </c>
      <c r="C34" s="184" t="s">
        <v>1458</v>
      </c>
      <c r="D34" s="197" t="s">
        <v>1459</v>
      </c>
      <c r="E34" s="194" t="s">
        <v>249</v>
      </c>
      <c r="F34" s="195">
        <v>340</v>
      </c>
      <c r="G34" s="196"/>
      <c r="H34" s="196"/>
    </row>
    <row r="35" spans="1:8">
      <c r="A35" s="184" t="s">
        <v>148</v>
      </c>
      <c r="B35" s="184" t="s">
        <v>1411</v>
      </c>
      <c r="C35" s="184" t="s">
        <v>1460</v>
      </c>
      <c r="D35" s="197" t="s">
        <v>1461</v>
      </c>
      <c r="E35" s="194" t="s">
        <v>249</v>
      </c>
      <c r="F35" s="195">
        <v>75</v>
      </c>
      <c r="G35" s="196"/>
      <c r="H35" s="196"/>
    </row>
    <row r="36" spans="1:8">
      <c r="A36" s="184" t="s">
        <v>151</v>
      </c>
      <c r="B36" s="184" t="s">
        <v>225</v>
      </c>
      <c r="C36" s="184" t="s">
        <v>1462</v>
      </c>
      <c r="D36" s="193" t="s">
        <v>1673</v>
      </c>
      <c r="E36" s="193" t="s">
        <v>135</v>
      </c>
      <c r="F36" s="195">
        <v>1</v>
      </c>
      <c r="G36" s="196"/>
      <c r="H36" s="196"/>
    </row>
    <row r="37" spans="1:8">
      <c r="A37" s="184" t="s">
        <v>152</v>
      </c>
      <c r="B37" s="184" t="s">
        <v>225</v>
      </c>
      <c r="C37" s="185" t="s">
        <v>1463</v>
      </c>
      <c r="D37" s="193" t="s">
        <v>1464</v>
      </c>
      <c r="E37" s="193" t="s">
        <v>135</v>
      </c>
      <c r="F37" s="195">
        <v>2</v>
      </c>
      <c r="G37" s="196"/>
      <c r="H37" s="196"/>
    </row>
    <row r="38" spans="1:8" ht="20.399999999999999">
      <c r="A38" s="184" t="s">
        <v>154</v>
      </c>
      <c r="B38" s="184" t="s">
        <v>225</v>
      </c>
      <c r="C38" s="185" t="s">
        <v>1465</v>
      </c>
      <c r="D38" s="193" t="s">
        <v>1466</v>
      </c>
      <c r="E38" s="193" t="s">
        <v>135</v>
      </c>
      <c r="F38" s="195">
        <v>30</v>
      </c>
      <c r="G38" s="196"/>
      <c r="H38" s="196"/>
    </row>
    <row r="39" spans="1:8" ht="20.399999999999999">
      <c r="A39" s="184" t="s">
        <v>155</v>
      </c>
      <c r="B39" s="184" t="s">
        <v>225</v>
      </c>
      <c r="C39" s="185" t="s">
        <v>1467</v>
      </c>
      <c r="D39" s="193" t="s">
        <v>1468</v>
      </c>
      <c r="E39" s="193" t="s">
        <v>135</v>
      </c>
      <c r="F39" s="195">
        <v>30</v>
      </c>
      <c r="G39" s="196"/>
      <c r="H39" s="196"/>
    </row>
    <row r="40" spans="1:8" ht="20.399999999999999">
      <c r="A40" s="184" t="s">
        <v>156</v>
      </c>
      <c r="B40" s="184" t="s">
        <v>225</v>
      </c>
      <c r="C40" s="185"/>
      <c r="D40" s="193" t="s">
        <v>1469</v>
      </c>
      <c r="E40" s="193" t="s">
        <v>135</v>
      </c>
      <c r="F40" s="195">
        <v>1</v>
      </c>
      <c r="G40" s="196"/>
      <c r="H40" s="196"/>
    </row>
    <row r="41" spans="1:8">
      <c r="A41" s="184" t="s">
        <v>157</v>
      </c>
      <c r="B41" s="184" t="s">
        <v>225</v>
      </c>
      <c r="C41" s="185" t="s">
        <v>1470</v>
      </c>
      <c r="D41" s="193" t="s">
        <v>1471</v>
      </c>
      <c r="E41" s="193" t="s">
        <v>135</v>
      </c>
      <c r="F41" s="195">
        <v>12</v>
      </c>
      <c r="G41" s="196"/>
      <c r="H41" s="196"/>
    </row>
    <row r="42" spans="1:8">
      <c r="A42" s="184" t="s">
        <v>158</v>
      </c>
      <c r="B42" s="184" t="s">
        <v>1411</v>
      </c>
      <c r="C42" s="185" t="s">
        <v>1472</v>
      </c>
      <c r="D42" s="197" t="s">
        <v>1473</v>
      </c>
      <c r="E42" s="193" t="s">
        <v>135</v>
      </c>
      <c r="F42" s="195">
        <v>12</v>
      </c>
      <c r="G42" s="196"/>
      <c r="H42" s="196"/>
    </row>
    <row r="43" spans="1:8">
      <c r="A43" s="184" t="s">
        <v>159</v>
      </c>
      <c r="B43" s="184" t="s">
        <v>1411</v>
      </c>
      <c r="C43" s="184" t="s">
        <v>1474</v>
      </c>
      <c r="D43" s="197" t="s">
        <v>1475</v>
      </c>
      <c r="E43" s="194" t="s">
        <v>249</v>
      </c>
      <c r="F43" s="195">
        <v>300</v>
      </c>
      <c r="G43" s="196"/>
      <c r="H43" s="196"/>
    </row>
    <row r="44" spans="1:8">
      <c r="A44" s="184" t="s">
        <v>160</v>
      </c>
      <c r="B44" s="184" t="s">
        <v>225</v>
      </c>
      <c r="C44" s="184" t="s">
        <v>1476</v>
      </c>
      <c r="D44" s="193" t="s">
        <v>1477</v>
      </c>
      <c r="E44" s="194" t="s">
        <v>135</v>
      </c>
      <c r="F44" s="195">
        <v>1</v>
      </c>
      <c r="G44" s="196"/>
      <c r="H44" s="196"/>
    </row>
    <row r="45" spans="1:8">
      <c r="A45" s="468" t="s">
        <v>163</v>
      </c>
      <c r="B45" s="468" t="s">
        <v>225</v>
      </c>
      <c r="C45" s="468" t="s">
        <v>1671</v>
      </c>
      <c r="D45" s="469" t="s">
        <v>1672</v>
      </c>
      <c r="E45" s="469" t="s">
        <v>135</v>
      </c>
      <c r="F45" s="470">
        <v>1</v>
      </c>
      <c r="G45" s="196"/>
      <c r="H45" s="196"/>
    </row>
    <row r="46" spans="1:8" ht="14.4">
      <c r="D46" s="199" t="s">
        <v>1400</v>
      </c>
      <c r="E46" s="200"/>
      <c r="F46" s="200"/>
      <c r="G46" s="200"/>
      <c r="H46" s="201"/>
    </row>
  </sheetData>
  <mergeCells count="1">
    <mergeCell ref="B2:G2"/>
  </mergeCells>
  <phoneticPr fontId="0" type="noConversion"/>
  <pageMargins left="0.7" right="0.7" top="0.75" bottom="0.75" header="0.3" footer="0.3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9F1F3-A49B-48E1-8BF9-959E806B76E4}">
  <sheetPr>
    <pageSetUpPr fitToPage="1"/>
  </sheetPr>
  <dimension ref="A2:H53"/>
  <sheetViews>
    <sheetView topLeftCell="A24" workbookViewId="0">
      <selection activeCell="A30" sqref="A30:F30"/>
    </sheetView>
  </sheetViews>
  <sheetFormatPr defaultColWidth="11.7109375" defaultRowHeight="10.199999999999999"/>
  <cols>
    <col min="1" max="1" width="9.42578125" customWidth="1"/>
    <col min="2" max="2" width="10.42578125" customWidth="1"/>
    <col min="3" max="3" width="18.7109375" customWidth="1"/>
    <col min="4" max="4" width="64.85546875" customWidth="1"/>
    <col min="5" max="5" width="5.85546875" customWidth="1"/>
    <col min="6" max="6" width="13.7109375" customWidth="1"/>
    <col min="7" max="7" width="15.42578125" customWidth="1"/>
    <col min="8" max="8" width="18.7109375" customWidth="1"/>
    <col min="257" max="257" width="5.85546875" customWidth="1"/>
    <col min="258" max="258" width="10.42578125" customWidth="1"/>
    <col min="259" max="259" width="18.7109375" customWidth="1"/>
    <col min="260" max="260" width="64.85546875" customWidth="1"/>
    <col min="261" max="261" width="5.85546875" customWidth="1"/>
    <col min="262" max="262" width="13.7109375" customWidth="1"/>
    <col min="263" max="263" width="15.42578125" customWidth="1"/>
    <col min="264" max="264" width="18.7109375" customWidth="1"/>
    <col min="513" max="513" width="5.85546875" customWidth="1"/>
    <col min="514" max="514" width="10.42578125" customWidth="1"/>
    <col min="515" max="515" width="18.7109375" customWidth="1"/>
    <col min="516" max="516" width="64.85546875" customWidth="1"/>
    <col min="517" max="517" width="5.85546875" customWidth="1"/>
    <col min="518" max="518" width="13.7109375" customWidth="1"/>
    <col min="519" max="519" width="15.42578125" customWidth="1"/>
    <col min="520" max="520" width="18.7109375" customWidth="1"/>
    <col min="769" max="769" width="5.85546875" customWidth="1"/>
    <col min="770" max="770" width="10.42578125" customWidth="1"/>
    <col min="771" max="771" width="18.7109375" customWidth="1"/>
    <col min="772" max="772" width="64.85546875" customWidth="1"/>
    <col min="773" max="773" width="5.85546875" customWidth="1"/>
    <col min="774" max="774" width="13.7109375" customWidth="1"/>
    <col min="775" max="775" width="15.42578125" customWidth="1"/>
    <col min="776" max="776" width="18.7109375" customWidth="1"/>
    <col min="1025" max="1025" width="5.85546875" customWidth="1"/>
    <col min="1026" max="1026" width="10.42578125" customWidth="1"/>
    <col min="1027" max="1027" width="18.7109375" customWidth="1"/>
    <col min="1028" max="1028" width="64.85546875" customWidth="1"/>
    <col min="1029" max="1029" width="5.85546875" customWidth="1"/>
    <col min="1030" max="1030" width="13.7109375" customWidth="1"/>
    <col min="1031" max="1031" width="15.42578125" customWidth="1"/>
    <col min="1032" max="1032" width="18.7109375" customWidth="1"/>
    <col min="1281" max="1281" width="5.85546875" customWidth="1"/>
    <col min="1282" max="1282" width="10.42578125" customWidth="1"/>
    <col min="1283" max="1283" width="18.7109375" customWidth="1"/>
    <col min="1284" max="1284" width="64.85546875" customWidth="1"/>
    <col min="1285" max="1285" width="5.85546875" customWidth="1"/>
    <col min="1286" max="1286" width="13.7109375" customWidth="1"/>
    <col min="1287" max="1287" width="15.42578125" customWidth="1"/>
    <col min="1288" max="1288" width="18.7109375" customWidth="1"/>
    <col min="1537" max="1537" width="5.85546875" customWidth="1"/>
    <col min="1538" max="1538" width="10.42578125" customWidth="1"/>
    <col min="1539" max="1539" width="18.7109375" customWidth="1"/>
    <col min="1540" max="1540" width="64.85546875" customWidth="1"/>
    <col min="1541" max="1541" width="5.85546875" customWidth="1"/>
    <col min="1542" max="1542" width="13.7109375" customWidth="1"/>
    <col min="1543" max="1543" width="15.42578125" customWidth="1"/>
    <col min="1544" max="1544" width="18.7109375" customWidth="1"/>
    <col min="1793" max="1793" width="5.85546875" customWidth="1"/>
    <col min="1794" max="1794" width="10.42578125" customWidth="1"/>
    <col min="1795" max="1795" width="18.7109375" customWidth="1"/>
    <col min="1796" max="1796" width="64.85546875" customWidth="1"/>
    <col min="1797" max="1797" width="5.85546875" customWidth="1"/>
    <col min="1798" max="1798" width="13.7109375" customWidth="1"/>
    <col min="1799" max="1799" width="15.42578125" customWidth="1"/>
    <col min="1800" max="1800" width="18.7109375" customWidth="1"/>
    <col min="2049" max="2049" width="5.85546875" customWidth="1"/>
    <col min="2050" max="2050" width="10.42578125" customWidth="1"/>
    <col min="2051" max="2051" width="18.7109375" customWidth="1"/>
    <col min="2052" max="2052" width="64.85546875" customWidth="1"/>
    <col min="2053" max="2053" width="5.85546875" customWidth="1"/>
    <col min="2054" max="2054" width="13.7109375" customWidth="1"/>
    <col min="2055" max="2055" width="15.42578125" customWidth="1"/>
    <col min="2056" max="2056" width="18.7109375" customWidth="1"/>
    <col min="2305" max="2305" width="5.85546875" customWidth="1"/>
    <col min="2306" max="2306" width="10.42578125" customWidth="1"/>
    <col min="2307" max="2307" width="18.7109375" customWidth="1"/>
    <col min="2308" max="2308" width="64.85546875" customWidth="1"/>
    <col min="2309" max="2309" width="5.85546875" customWidth="1"/>
    <col min="2310" max="2310" width="13.7109375" customWidth="1"/>
    <col min="2311" max="2311" width="15.42578125" customWidth="1"/>
    <col min="2312" max="2312" width="18.7109375" customWidth="1"/>
    <col min="2561" max="2561" width="5.85546875" customWidth="1"/>
    <col min="2562" max="2562" width="10.42578125" customWidth="1"/>
    <col min="2563" max="2563" width="18.7109375" customWidth="1"/>
    <col min="2564" max="2564" width="64.85546875" customWidth="1"/>
    <col min="2565" max="2565" width="5.85546875" customWidth="1"/>
    <col min="2566" max="2566" width="13.7109375" customWidth="1"/>
    <col min="2567" max="2567" width="15.42578125" customWidth="1"/>
    <col min="2568" max="2568" width="18.7109375" customWidth="1"/>
    <col min="2817" max="2817" width="5.85546875" customWidth="1"/>
    <col min="2818" max="2818" width="10.42578125" customWidth="1"/>
    <col min="2819" max="2819" width="18.7109375" customWidth="1"/>
    <col min="2820" max="2820" width="64.85546875" customWidth="1"/>
    <col min="2821" max="2821" width="5.85546875" customWidth="1"/>
    <col min="2822" max="2822" width="13.7109375" customWidth="1"/>
    <col min="2823" max="2823" width="15.42578125" customWidth="1"/>
    <col min="2824" max="2824" width="18.7109375" customWidth="1"/>
    <col min="3073" max="3073" width="5.85546875" customWidth="1"/>
    <col min="3074" max="3074" width="10.42578125" customWidth="1"/>
    <col min="3075" max="3075" width="18.7109375" customWidth="1"/>
    <col min="3076" max="3076" width="64.85546875" customWidth="1"/>
    <col min="3077" max="3077" width="5.85546875" customWidth="1"/>
    <col min="3078" max="3078" width="13.7109375" customWidth="1"/>
    <col min="3079" max="3079" width="15.42578125" customWidth="1"/>
    <col min="3080" max="3080" width="18.7109375" customWidth="1"/>
    <col min="3329" max="3329" width="5.85546875" customWidth="1"/>
    <col min="3330" max="3330" width="10.42578125" customWidth="1"/>
    <col min="3331" max="3331" width="18.7109375" customWidth="1"/>
    <col min="3332" max="3332" width="64.85546875" customWidth="1"/>
    <col min="3333" max="3333" width="5.85546875" customWidth="1"/>
    <col min="3334" max="3334" width="13.7109375" customWidth="1"/>
    <col min="3335" max="3335" width="15.42578125" customWidth="1"/>
    <col min="3336" max="3336" width="18.7109375" customWidth="1"/>
    <col min="3585" max="3585" width="5.85546875" customWidth="1"/>
    <col min="3586" max="3586" width="10.42578125" customWidth="1"/>
    <col min="3587" max="3587" width="18.7109375" customWidth="1"/>
    <col min="3588" max="3588" width="64.85546875" customWidth="1"/>
    <col min="3589" max="3589" width="5.85546875" customWidth="1"/>
    <col min="3590" max="3590" width="13.7109375" customWidth="1"/>
    <col min="3591" max="3591" width="15.42578125" customWidth="1"/>
    <col min="3592" max="3592" width="18.7109375" customWidth="1"/>
    <col min="3841" max="3841" width="5.85546875" customWidth="1"/>
    <col min="3842" max="3842" width="10.42578125" customWidth="1"/>
    <col min="3843" max="3843" width="18.7109375" customWidth="1"/>
    <col min="3844" max="3844" width="64.85546875" customWidth="1"/>
    <col min="3845" max="3845" width="5.85546875" customWidth="1"/>
    <col min="3846" max="3846" width="13.7109375" customWidth="1"/>
    <col min="3847" max="3847" width="15.42578125" customWidth="1"/>
    <col min="3848" max="3848" width="18.7109375" customWidth="1"/>
    <col min="4097" max="4097" width="5.85546875" customWidth="1"/>
    <col min="4098" max="4098" width="10.42578125" customWidth="1"/>
    <col min="4099" max="4099" width="18.7109375" customWidth="1"/>
    <col min="4100" max="4100" width="64.85546875" customWidth="1"/>
    <col min="4101" max="4101" width="5.85546875" customWidth="1"/>
    <col min="4102" max="4102" width="13.7109375" customWidth="1"/>
    <col min="4103" max="4103" width="15.42578125" customWidth="1"/>
    <col min="4104" max="4104" width="18.7109375" customWidth="1"/>
    <col min="4353" max="4353" width="5.85546875" customWidth="1"/>
    <col min="4354" max="4354" width="10.42578125" customWidth="1"/>
    <col min="4355" max="4355" width="18.7109375" customWidth="1"/>
    <col min="4356" max="4356" width="64.85546875" customWidth="1"/>
    <col min="4357" max="4357" width="5.85546875" customWidth="1"/>
    <col min="4358" max="4358" width="13.7109375" customWidth="1"/>
    <col min="4359" max="4359" width="15.42578125" customWidth="1"/>
    <col min="4360" max="4360" width="18.7109375" customWidth="1"/>
    <col min="4609" max="4609" width="5.85546875" customWidth="1"/>
    <col min="4610" max="4610" width="10.42578125" customWidth="1"/>
    <col min="4611" max="4611" width="18.7109375" customWidth="1"/>
    <col min="4612" max="4612" width="64.85546875" customWidth="1"/>
    <col min="4613" max="4613" width="5.85546875" customWidth="1"/>
    <col min="4614" max="4614" width="13.7109375" customWidth="1"/>
    <col min="4615" max="4615" width="15.42578125" customWidth="1"/>
    <col min="4616" max="4616" width="18.7109375" customWidth="1"/>
    <col min="4865" max="4865" width="5.85546875" customWidth="1"/>
    <col min="4866" max="4866" width="10.42578125" customWidth="1"/>
    <col min="4867" max="4867" width="18.7109375" customWidth="1"/>
    <col min="4868" max="4868" width="64.85546875" customWidth="1"/>
    <col min="4869" max="4869" width="5.85546875" customWidth="1"/>
    <col min="4870" max="4870" width="13.7109375" customWidth="1"/>
    <col min="4871" max="4871" width="15.42578125" customWidth="1"/>
    <col min="4872" max="4872" width="18.7109375" customWidth="1"/>
    <col min="5121" max="5121" width="5.85546875" customWidth="1"/>
    <col min="5122" max="5122" width="10.42578125" customWidth="1"/>
    <col min="5123" max="5123" width="18.7109375" customWidth="1"/>
    <col min="5124" max="5124" width="64.85546875" customWidth="1"/>
    <col min="5125" max="5125" width="5.85546875" customWidth="1"/>
    <col min="5126" max="5126" width="13.7109375" customWidth="1"/>
    <col min="5127" max="5127" width="15.42578125" customWidth="1"/>
    <col min="5128" max="5128" width="18.7109375" customWidth="1"/>
    <col min="5377" max="5377" width="5.85546875" customWidth="1"/>
    <col min="5378" max="5378" width="10.42578125" customWidth="1"/>
    <col min="5379" max="5379" width="18.7109375" customWidth="1"/>
    <col min="5380" max="5380" width="64.85546875" customWidth="1"/>
    <col min="5381" max="5381" width="5.85546875" customWidth="1"/>
    <col min="5382" max="5382" width="13.7109375" customWidth="1"/>
    <col min="5383" max="5383" width="15.42578125" customWidth="1"/>
    <col min="5384" max="5384" width="18.7109375" customWidth="1"/>
    <col min="5633" max="5633" width="5.85546875" customWidth="1"/>
    <col min="5634" max="5634" width="10.42578125" customWidth="1"/>
    <col min="5635" max="5635" width="18.7109375" customWidth="1"/>
    <col min="5636" max="5636" width="64.85546875" customWidth="1"/>
    <col min="5637" max="5637" width="5.85546875" customWidth="1"/>
    <col min="5638" max="5638" width="13.7109375" customWidth="1"/>
    <col min="5639" max="5639" width="15.42578125" customWidth="1"/>
    <col min="5640" max="5640" width="18.7109375" customWidth="1"/>
    <col min="5889" max="5889" width="5.85546875" customWidth="1"/>
    <col min="5890" max="5890" width="10.42578125" customWidth="1"/>
    <col min="5891" max="5891" width="18.7109375" customWidth="1"/>
    <col min="5892" max="5892" width="64.85546875" customWidth="1"/>
    <col min="5893" max="5893" width="5.85546875" customWidth="1"/>
    <col min="5894" max="5894" width="13.7109375" customWidth="1"/>
    <col min="5895" max="5895" width="15.42578125" customWidth="1"/>
    <col min="5896" max="5896" width="18.7109375" customWidth="1"/>
    <col min="6145" max="6145" width="5.85546875" customWidth="1"/>
    <col min="6146" max="6146" width="10.42578125" customWidth="1"/>
    <col min="6147" max="6147" width="18.7109375" customWidth="1"/>
    <col min="6148" max="6148" width="64.85546875" customWidth="1"/>
    <col min="6149" max="6149" width="5.85546875" customWidth="1"/>
    <col min="6150" max="6150" width="13.7109375" customWidth="1"/>
    <col min="6151" max="6151" width="15.42578125" customWidth="1"/>
    <col min="6152" max="6152" width="18.7109375" customWidth="1"/>
    <col min="6401" max="6401" width="5.85546875" customWidth="1"/>
    <col min="6402" max="6402" width="10.42578125" customWidth="1"/>
    <col min="6403" max="6403" width="18.7109375" customWidth="1"/>
    <col min="6404" max="6404" width="64.85546875" customWidth="1"/>
    <col min="6405" max="6405" width="5.85546875" customWidth="1"/>
    <col min="6406" max="6406" width="13.7109375" customWidth="1"/>
    <col min="6407" max="6407" width="15.42578125" customWidth="1"/>
    <col min="6408" max="6408" width="18.7109375" customWidth="1"/>
    <col min="6657" max="6657" width="5.85546875" customWidth="1"/>
    <col min="6658" max="6658" width="10.42578125" customWidth="1"/>
    <col min="6659" max="6659" width="18.7109375" customWidth="1"/>
    <col min="6660" max="6660" width="64.85546875" customWidth="1"/>
    <col min="6661" max="6661" width="5.85546875" customWidth="1"/>
    <col min="6662" max="6662" width="13.7109375" customWidth="1"/>
    <col min="6663" max="6663" width="15.42578125" customWidth="1"/>
    <col min="6664" max="6664" width="18.7109375" customWidth="1"/>
    <col min="6913" max="6913" width="5.85546875" customWidth="1"/>
    <col min="6914" max="6914" width="10.42578125" customWidth="1"/>
    <col min="6915" max="6915" width="18.7109375" customWidth="1"/>
    <col min="6916" max="6916" width="64.85546875" customWidth="1"/>
    <col min="6917" max="6917" width="5.85546875" customWidth="1"/>
    <col min="6918" max="6918" width="13.7109375" customWidth="1"/>
    <col min="6919" max="6919" width="15.42578125" customWidth="1"/>
    <col min="6920" max="6920" width="18.7109375" customWidth="1"/>
    <col min="7169" max="7169" width="5.85546875" customWidth="1"/>
    <col min="7170" max="7170" width="10.42578125" customWidth="1"/>
    <col min="7171" max="7171" width="18.7109375" customWidth="1"/>
    <col min="7172" max="7172" width="64.85546875" customWidth="1"/>
    <col min="7173" max="7173" width="5.85546875" customWidth="1"/>
    <col min="7174" max="7174" width="13.7109375" customWidth="1"/>
    <col min="7175" max="7175" width="15.42578125" customWidth="1"/>
    <col min="7176" max="7176" width="18.7109375" customWidth="1"/>
    <col min="7425" max="7425" width="5.85546875" customWidth="1"/>
    <col min="7426" max="7426" width="10.42578125" customWidth="1"/>
    <col min="7427" max="7427" width="18.7109375" customWidth="1"/>
    <col min="7428" max="7428" width="64.85546875" customWidth="1"/>
    <col min="7429" max="7429" width="5.85546875" customWidth="1"/>
    <col min="7430" max="7430" width="13.7109375" customWidth="1"/>
    <col min="7431" max="7431" width="15.42578125" customWidth="1"/>
    <col min="7432" max="7432" width="18.7109375" customWidth="1"/>
    <col min="7681" max="7681" width="5.85546875" customWidth="1"/>
    <col min="7682" max="7682" width="10.42578125" customWidth="1"/>
    <col min="7683" max="7683" width="18.7109375" customWidth="1"/>
    <col min="7684" max="7684" width="64.85546875" customWidth="1"/>
    <col min="7685" max="7685" width="5.85546875" customWidth="1"/>
    <col min="7686" max="7686" width="13.7109375" customWidth="1"/>
    <col min="7687" max="7687" width="15.42578125" customWidth="1"/>
    <col min="7688" max="7688" width="18.7109375" customWidth="1"/>
    <col min="7937" max="7937" width="5.85546875" customWidth="1"/>
    <col min="7938" max="7938" width="10.42578125" customWidth="1"/>
    <col min="7939" max="7939" width="18.7109375" customWidth="1"/>
    <col min="7940" max="7940" width="64.85546875" customWidth="1"/>
    <col min="7941" max="7941" width="5.85546875" customWidth="1"/>
    <col min="7942" max="7942" width="13.7109375" customWidth="1"/>
    <col min="7943" max="7943" width="15.42578125" customWidth="1"/>
    <col min="7944" max="7944" width="18.7109375" customWidth="1"/>
    <col min="8193" max="8193" width="5.85546875" customWidth="1"/>
    <col min="8194" max="8194" width="10.42578125" customWidth="1"/>
    <col min="8195" max="8195" width="18.7109375" customWidth="1"/>
    <col min="8196" max="8196" width="64.85546875" customWidth="1"/>
    <col min="8197" max="8197" width="5.85546875" customWidth="1"/>
    <col min="8198" max="8198" width="13.7109375" customWidth="1"/>
    <col min="8199" max="8199" width="15.42578125" customWidth="1"/>
    <col min="8200" max="8200" width="18.7109375" customWidth="1"/>
    <col min="8449" max="8449" width="5.85546875" customWidth="1"/>
    <col min="8450" max="8450" width="10.42578125" customWidth="1"/>
    <col min="8451" max="8451" width="18.7109375" customWidth="1"/>
    <col min="8452" max="8452" width="64.85546875" customWidth="1"/>
    <col min="8453" max="8453" width="5.85546875" customWidth="1"/>
    <col min="8454" max="8454" width="13.7109375" customWidth="1"/>
    <col min="8455" max="8455" width="15.42578125" customWidth="1"/>
    <col min="8456" max="8456" width="18.7109375" customWidth="1"/>
    <col min="8705" max="8705" width="5.85546875" customWidth="1"/>
    <col min="8706" max="8706" width="10.42578125" customWidth="1"/>
    <col min="8707" max="8707" width="18.7109375" customWidth="1"/>
    <col min="8708" max="8708" width="64.85546875" customWidth="1"/>
    <col min="8709" max="8709" width="5.85546875" customWidth="1"/>
    <col min="8710" max="8710" width="13.7109375" customWidth="1"/>
    <col min="8711" max="8711" width="15.42578125" customWidth="1"/>
    <col min="8712" max="8712" width="18.7109375" customWidth="1"/>
    <col min="8961" max="8961" width="5.85546875" customWidth="1"/>
    <col min="8962" max="8962" width="10.42578125" customWidth="1"/>
    <col min="8963" max="8963" width="18.7109375" customWidth="1"/>
    <col min="8964" max="8964" width="64.85546875" customWidth="1"/>
    <col min="8965" max="8965" width="5.85546875" customWidth="1"/>
    <col min="8966" max="8966" width="13.7109375" customWidth="1"/>
    <col min="8967" max="8967" width="15.42578125" customWidth="1"/>
    <col min="8968" max="8968" width="18.7109375" customWidth="1"/>
    <col min="9217" max="9217" width="5.85546875" customWidth="1"/>
    <col min="9218" max="9218" width="10.42578125" customWidth="1"/>
    <col min="9219" max="9219" width="18.7109375" customWidth="1"/>
    <col min="9220" max="9220" width="64.85546875" customWidth="1"/>
    <col min="9221" max="9221" width="5.85546875" customWidth="1"/>
    <col min="9222" max="9222" width="13.7109375" customWidth="1"/>
    <col min="9223" max="9223" width="15.42578125" customWidth="1"/>
    <col min="9224" max="9224" width="18.7109375" customWidth="1"/>
    <col min="9473" max="9473" width="5.85546875" customWidth="1"/>
    <col min="9474" max="9474" width="10.42578125" customWidth="1"/>
    <col min="9475" max="9475" width="18.7109375" customWidth="1"/>
    <col min="9476" max="9476" width="64.85546875" customWidth="1"/>
    <col min="9477" max="9477" width="5.85546875" customWidth="1"/>
    <col min="9478" max="9478" width="13.7109375" customWidth="1"/>
    <col min="9479" max="9479" width="15.42578125" customWidth="1"/>
    <col min="9480" max="9480" width="18.7109375" customWidth="1"/>
    <col min="9729" max="9729" width="5.85546875" customWidth="1"/>
    <col min="9730" max="9730" width="10.42578125" customWidth="1"/>
    <col min="9731" max="9731" width="18.7109375" customWidth="1"/>
    <col min="9732" max="9732" width="64.85546875" customWidth="1"/>
    <col min="9733" max="9733" width="5.85546875" customWidth="1"/>
    <col min="9734" max="9734" width="13.7109375" customWidth="1"/>
    <col min="9735" max="9735" width="15.42578125" customWidth="1"/>
    <col min="9736" max="9736" width="18.7109375" customWidth="1"/>
    <col min="9985" max="9985" width="5.85546875" customWidth="1"/>
    <col min="9986" max="9986" width="10.42578125" customWidth="1"/>
    <col min="9987" max="9987" width="18.7109375" customWidth="1"/>
    <col min="9988" max="9988" width="64.85546875" customWidth="1"/>
    <col min="9989" max="9989" width="5.85546875" customWidth="1"/>
    <col min="9990" max="9990" width="13.7109375" customWidth="1"/>
    <col min="9991" max="9991" width="15.42578125" customWidth="1"/>
    <col min="9992" max="9992" width="18.7109375" customWidth="1"/>
    <col min="10241" max="10241" width="5.85546875" customWidth="1"/>
    <col min="10242" max="10242" width="10.42578125" customWidth="1"/>
    <col min="10243" max="10243" width="18.7109375" customWidth="1"/>
    <col min="10244" max="10244" width="64.85546875" customWidth="1"/>
    <col min="10245" max="10245" width="5.85546875" customWidth="1"/>
    <col min="10246" max="10246" width="13.7109375" customWidth="1"/>
    <col min="10247" max="10247" width="15.42578125" customWidth="1"/>
    <col min="10248" max="10248" width="18.7109375" customWidth="1"/>
    <col min="10497" max="10497" width="5.85546875" customWidth="1"/>
    <col min="10498" max="10498" width="10.42578125" customWidth="1"/>
    <col min="10499" max="10499" width="18.7109375" customWidth="1"/>
    <col min="10500" max="10500" width="64.85546875" customWidth="1"/>
    <col min="10501" max="10501" width="5.85546875" customWidth="1"/>
    <col min="10502" max="10502" width="13.7109375" customWidth="1"/>
    <col min="10503" max="10503" width="15.42578125" customWidth="1"/>
    <col min="10504" max="10504" width="18.7109375" customWidth="1"/>
    <col min="10753" max="10753" width="5.85546875" customWidth="1"/>
    <col min="10754" max="10754" width="10.42578125" customWidth="1"/>
    <col min="10755" max="10755" width="18.7109375" customWidth="1"/>
    <col min="10756" max="10756" width="64.85546875" customWidth="1"/>
    <col min="10757" max="10757" width="5.85546875" customWidth="1"/>
    <col min="10758" max="10758" width="13.7109375" customWidth="1"/>
    <col min="10759" max="10759" width="15.42578125" customWidth="1"/>
    <col min="10760" max="10760" width="18.7109375" customWidth="1"/>
    <col min="11009" max="11009" width="5.85546875" customWidth="1"/>
    <col min="11010" max="11010" width="10.42578125" customWidth="1"/>
    <col min="11011" max="11011" width="18.7109375" customWidth="1"/>
    <col min="11012" max="11012" width="64.85546875" customWidth="1"/>
    <col min="11013" max="11013" width="5.85546875" customWidth="1"/>
    <col min="11014" max="11014" width="13.7109375" customWidth="1"/>
    <col min="11015" max="11015" width="15.42578125" customWidth="1"/>
    <col min="11016" max="11016" width="18.7109375" customWidth="1"/>
    <col min="11265" max="11265" width="5.85546875" customWidth="1"/>
    <col min="11266" max="11266" width="10.42578125" customWidth="1"/>
    <col min="11267" max="11267" width="18.7109375" customWidth="1"/>
    <col min="11268" max="11268" width="64.85546875" customWidth="1"/>
    <col min="11269" max="11269" width="5.85546875" customWidth="1"/>
    <col min="11270" max="11270" width="13.7109375" customWidth="1"/>
    <col min="11271" max="11271" width="15.42578125" customWidth="1"/>
    <col min="11272" max="11272" width="18.7109375" customWidth="1"/>
    <col min="11521" max="11521" width="5.85546875" customWidth="1"/>
    <col min="11522" max="11522" width="10.42578125" customWidth="1"/>
    <col min="11523" max="11523" width="18.7109375" customWidth="1"/>
    <col min="11524" max="11524" width="64.85546875" customWidth="1"/>
    <col min="11525" max="11525" width="5.85546875" customWidth="1"/>
    <col min="11526" max="11526" width="13.7109375" customWidth="1"/>
    <col min="11527" max="11527" width="15.42578125" customWidth="1"/>
    <col min="11528" max="11528" width="18.7109375" customWidth="1"/>
    <col min="11777" max="11777" width="5.85546875" customWidth="1"/>
    <col min="11778" max="11778" width="10.42578125" customWidth="1"/>
    <col min="11779" max="11779" width="18.7109375" customWidth="1"/>
    <col min="11780" max="11780" width="64.85546875" customWidth="1"/>
    <col min="11781" max="11781" width="5.85546875" customWidth="1"/>
    <col min="11782" max="11782" width="13.7109375" customWidth="1"/>
    <col min="11783" max="11783" width="15.42578125" customWidth="1"/>
    <col min="11784" max="11784" width="18.7109375" customWidth="1"/>
    <col min="12033" max="12033" width="5.85546875" customWidth="1"/>
    <col min="12034" max="12034" width="10.42578125" customWidth="1"/>
    <col min="12035" max="12035" width="18.7109375" customWidth="1"/>
    <col min="12036" max="12036" width="64.85546875" customWidth="1"/>
    <col min="12037" max="12037" width="5.85546875" customWidth="1"/>
    <col min="12038" max="12038" width="13.7109375" customWidth="1"/>
    <col min="12039" max="12039" width="15.42578125" customWidth="1"/>
    <col min="12040" max="12040" width="18.7109375" customWidth="1"/>
    <col min="12289" max="12289" width="5.85546875" customWidth="1"/>
    <col min="12290" max="12290" width="10.42578125" customWidth="1"/>
    <col min="12291" max="12291" width="18.7109375" customWidth="1"/>
    <col min="12292" max="12292" width="64.85546875" customWidth="1"/>
    <col min="12293" max="12293" width="5.85546875" customWidth="1"/>
    <col min="12294" max="12294" width="13.7109375" customWidth="1"/>
    <col min="12295" max="12295" width="15.42578125" customWidth="1"/>
    <col min="12296" max="12296" width="18.7109375" customWidth="1"/>
    <col min="12545" max="12545" width="5.85546875" customWidth="1"/>
    <col min="12546" max="12546" width="10.42578125" customWidth="1"/>
    <col min="12547" max="12547" width="18.7109375" customWidth="1"/>
    <col min="12548" max="12548" width="64.85546875" customWidth="1"/>
    <col min="12549" max="12549" width="5.85546875" customWidth="1"/>
    <col min="12550" max="12550" width="13.7109375" customWidth="1"/>
    <col min="12551" max="12551" width="15.42578125" customWidth="1"/>
    <col min="12552" max="12552" width="18.7109375" customWidth="1"/>
    <col min="12801" max="12801" width="5.85546875" customWidth="1"/>
    <col min="12802" max="12802" width="10.42578125" customWidth="1"/>
    <col min="12803" max="12803" width="18.7109375" customWidth="1"/>
    <col min="12804" max="12804" width="64.85546875" customWidth="1"/>
    <col min="12805" max="12805" width="5.85546875" customWidth="1"/>
    <col min="12806" max="12806" width="13.7109375" customWidth="1"/>
    <col min="12807" max="12807" width="15.42578125" customWidth="1"/>
    <col min="12808" max="12808" width="18.7109375" customWidth="1"/>
    <col min="13057" max="13057" width="5.85546875" customWidth="1"/>
    <col min="13058" max="13058" width="10.42578125" customWidth="1"/>
    <col min="13059" max="13059" width="18.7109375" customWidth="1"/>
    <col min="13060" max="13060" width="64.85546875" customWidth="1"/>
    <col min="13061" max="13061" width="5.85546875" customWidth="1"/>
    <col min="13062" max="13062" width="13.7109375" customWidth="1"/>
    <col min="13063" max="13063" width="15.42578125" customWidth="1"/>
    <col min="13064" max="13064" width="18.7109375" customWidth="1"/>
    <col min="13313" max="13313" width="5.85546875" customWidth="1"/>
    <col min="13314" max="13314" width="10.42578125" customWidth="1"/>
    <col min="13315" max="13315" width="18.7109375" customWidth="1"/>
    <col min="13316" max="13316" width="64.85546875" customWidth="1"/>
    <col min="13317" max="13317" width="5.85546875" customWidth="1"/>
    <col min="13318" max="13318" width="13.7109375" customWidth="1"/>
    <col min="13319" max="13319" width="15.42578125" customWidth="1"/>
    <col min="13320" max="13320" width="18.7109375" customWidth="1"/>
    <col min="13569" max="13569" width="5.85546875" customWidth="1"/>
    <col min="13570" max="13570" width="10.42578125" customWidth="1"/>
    <col min="13571" max="13571" width="18.7109375" customWidth="1"/>
    <col min="13572" max="13572" width="64.85546875" customWidth="1"/>
    <col min="13573" max="13573" width="5.85546875" customWidth="1"/>
    <col min="13574" max="13574" width="13.7109375" customWidth="1"/>
    <col min="13575" max="13575" width="15.42578125" customWidth="1"/>
    <col min="13576" max="13576" width="18.7109375" customWidth="1"/>
    <col min="13825" max="13825" width="5.85546875" customWidth="1"/>
    <col min="13826" max="13826" width="10.42578125" customWidth="1"/>
    <col min="13827" max="13827" width="18.7109375" customWidth="1"/>
    <col min="13828" max="13828" width="64.85546875" customWidth="1"/>
    <col min="13829" max="13829" width="5.85546875" customWidth="1"/>
    <col min="13830" max="13830" width="13.7109375" customWidth="1"/>
    <col min="13831" max="13831" width="15.42578125" customWidth="1"/>
    <col min="13832" max="13832" width="18.7109375" customWidth="1"/>
    <col min="14081" max="14081" width="5.85546875" customWidth="1"/>
    <col min="14082" max="14082" width="10.42578125" customWidth="1"/>
    <col min="14083" max="14083" width="18.7109375" customWidth="1"/>
    <col min="14084" max="14084" width="64.85546875" customWidth="1"/>
    <col min="14085" max="14085" width="5.85546875" customWidth="1"/>
    <col min="14086" max="14086" width="13.7109375" customWidth="1"/>
    <col min="14087" max="14087" width="15.42578125" customWidth="1"/>
    <col min="14088" max="14088" width="18.7109375" customWidth="1"/>
    <col min="14337" max="14337" width="5.85546875" customWidth="1"/>
    <col min="14338" max="14338" width="10.42578125" customWidth="1"/>
    <col min="14339" max="14339" width="18.7109375" customWidth="1"/>
    <col min="14340" max="14340" width="64.85546875" customWidth="1"/>
    <col min="14341" max="14341" width="5.85546875" customWidth="1"/>
    <col min="14342" max="14342" width="13.7109375" customWidth="1"/>
    <col min="14343" max="14343" width="15.42578125" customWidth="1"/>
    <col min="14344" max="14344" width="18.7109375" customWidth="1"/>
    <col min="14593" max="14593" width="5.85546875" customWidth="1"/>
    <col min="14594" max="14594" width="10.42578125" customWidth="1"/>
    <col min="14595" max="14595" width="18.7109375" customWidth="1"/>
    <col min="14596" max="14596" width="64.85546875" customWidth="1"/>
    <col min="14597" max="14597" width="5.85546875" customWidth="1"/>
    <col min="14598" max="14598" width="13.7109375" customWidth="1"/>
    <col min="14599" max="14599" width="15.42578125" customWidth="1"/>
    <col min="14600" max="14600" width="18.7109375" customWidth="1"/>
    <col min="14849" max="14849" width="5.85546875" customWidth="1"/>
    <col min="14850" max="14850" width="10.42578125" customWidth="1"/>
    <col min="14851" max="14851" width="18.7109375" customWidth="1"/>
    <col min="14852" max="14852" width="64.85546875" customWidth="1"/>
    <col min="14853" max="14853" width="5.85546875" customWidth="1"/>
    <col min="14854" max="14854" width="13.7109375" customWidth="1"/>
    <col min="14855" max="14855" width="15.42578125" customWidth="1"/>
    <col min="14856" max="14856" width="18.7109375" customWidth="1"/>
    <col min="15105" max="15105" width="5.85546875" customWidth="1"/>
    <col min="15106" max="15106" width="10.42578125" customWidth="1"/>
    <col min="15107" max="15107" width="18.7109375" customWidth="1"/>
    <col min="15108" max="15108" width="64.85546875" customWidth="1"/>
    <col min="15109" max="15109" width="5.85546875" customWidth="1"/>
    <col min="15110" max="15110" width="13.7109375" customWidth="1"/>
    <col min="15111" max="15111" width="15.42578125" customWidth="1"/>
    <col min="15112" max="15112" width="18.7109375" customWidth="1"/>
    <col min="15361" max="15361" width="5.85546875" customWidth="1"/>
    <col min="15362" max="15362" width="10.42578125" customWidth="1"/>
    <col min="15363" max="15363" width="18.7109375" customWidth="1"/>
    <col min="15364" max="15364" width="64.85546875" customWidth="1"/>
    <col min="15365" max="15365" width="5.85546875" customWidth="1"/>
    <col min="15366" max="15366" width="13.7109375" customWidth="1"/>
    <col min="15367" max="15367" width="15.42578125" customWidth="1"/>
    <col min="15368" max="15368" width="18.7109375" customWidth="1"/>
    <col min="15617" max="15617" width="5.85546875" customWidth="1"/>
    <col min="15618" max="15618" width="10.42578125" customWidth="1"/>
    <col min="15619" max="15619" width="18.7109375" customWidth="1"/>
    <col min="15620" max="15620" width="64.85546875" customWidth="1"/>
    <col min="15621" max="15621" width="5.85546875" customWidth="1"/>
    <col min="15622" max="15622" width="13.7109375" customWidth="1"/>
    <col min="15623" max="15623" width="15.42578125" customWidth="1"/>
    <col min="15624" max="15624" width="18.7109375" customWidth="1"/>
    <col min="15873" max="15873" width="5.85546875" customWidth="1"/>
    <col min="15874" max="15874" width="10.42578125" customWidth="1"/>
    <col min="15875" max="15875" width="18.7109375" customWidth="1"/>
    <col min="15876" max="15876" width="64.85546875" customWidth="1"/>
    <col min="15877" max="15877" width="5.85546875" customWidth="1"/>
    <col min="15878" max="15878" width="13.7109375" customWidth="1"/>
    <col min="15879" max="15879" width="15.42578125" customWidth="1"/>
    <col min="15880" max="15880" width="18.7109375" customWidth="1"/>
    <col min="16129" max="16129" width="5.85546875" customWidth="1"/>
    <col min="16130" max="16130" width="10.42578125" customWidth="1"/>
    <col min="16131" max="16131" width="18.7109375" customWidth="1"/>
    <col min="16132" max="16132" width="64.85546875" customWidth="1"/>
    <col min="16133" max="16133" width="5.85546875" customWidth="1"/>
    <col min="16134" max="16134" width="13.7109375" customWidth="1"/>
    <col min="16135" max="16135" width="15.42578125" customWidth="1"/>
    <col min="16136" max="16136" width="18.7109375" customWidth="1"/>
  </cols>
  <sheetData>
    <row r="2" spans="1:8" ht="12.6">
      <c r="A2" s="152" t="s">
        <v>1298</v>
      </c>
      <c r="B2" s="440" t="s">
        <v>1480</v>
      </c>
      <c r="C2" s="441"/>
      <c r="D2" s="441"/>
      <c r="E2" s="441"/>
      <c r="F2" s="441"/>
      <c r="G2" s="441"/>
    </row>
    <row r="5" spans="1:8" ht="20.399999999999999">
      <c r="A5" s="153" t="s">
        <v>1481</v>
      </c>
      <c r="B5" s="153" t="s">
        <v>1212</v>
      </c>
      <c r="C5" s="153" t="s">
        <v>1213</v>
      </c>
      <c r="D5" s="153" t="s">
        <v>39</v>
      </c>
      <c r="E5" s="153" t="s">
        <v>80</v>
      </c>
      <c r="F5" s="153" t="s">
        <v>81</v>
      </c>
      <c r="G5" s="153" t="s">
        <v>1300</v>
      </c>
      <c r="H5" s="153" t="s">
        <v>1401</v>
      </c>
    </row>
    <row r="6" spans="1:8" ht="15">
      <c r="A6" s="202"/>
      <c r="B6" s="203" t="s">
        <v>41</v>
      </c>
      <c r="C6" s="204" t="s">
        <v>329</v>
      </c>
      <c r="D6" s="204" t="s">
        <v>330</v>
      </c>
      <c r="E6" s="205"/>
      <c r="F6" s="205"/>
      <c r="G6" s="205"/>
      <c r="H6" s="206"/>
    </row>
    <row r="7" spans="1:8" ht="13.2">
      <c r="A7" s="202"/>
      <c r="B7" s="203" t="s">
        <v>41</v>
      </c>
      <c r="C7" s="207" t="s">
        <v>354</v>
      </c>
      <c r="D7" s="207" t="s">
        <v>355</v>
      </c>
      <c r="E7" s="205"/>
      <c r="F7" s="205"/>
      <c r="G7" s="205"/>
      <c r="H7" s="208"/>
    </row>
    <row r="8" spans="1:8" ht="11.4">
      <c r="A8" s="209">
        <v>1</v>
      </c>
      <c r="B8" s="209" t="s">
        <v>98</v>
      </c>
      <c r="C8" s="210" t="s">
        <v>1482</v>
      </c>
      <c r="D8" s="211" t="s">
        <v>1483</v>
      </c>
      <c r="E8" s="212" t="s">
        <v>249</v>
      </c>
      <c r="F8" s="213">
        <v>60</v>
      </c>
      <c r="G8" s="214"/>
      <c r="H8" s="214"/>
    </row>
    <row r="9" spans="1:8" ht="22.8">
      <c r="A9" s="215">
        <v>3</v>
      </c>
      <c r="B9" s="215" t="s">
        <v>225</v>
      </c>
      <c r="C9" s="216" t="s">
        <v>1484</v>
      </c>
      <c r="D9" s="217" t="s">
        <v>1485</v>
      </c>
      <c r="E9" s="218" t="s">
        <v>249</v>
      </c>
      <c r="F9" s="219">
        <v>45</v>
      </c>
      <c r="G9" s="220"/>
      <c r="H9" s="214"/>
    </row>
    <row r="10" spans="1:8" ht="22.8">
      <c r="A10" s="215">
        <v>4</v>
      </c>
      <c r="B10" s="215" t="s">
        <v>225</v>
      </c>
      <c r="C10" s="216" t="s">
        <v>1486</v>
      </c>
      <c r="D10" s="217" t="s">
        <v>1487</v>
      </c>
      <c r="E10" s="218" t="s">
        <v>249</v>
      </c>
      <c r="F10" s="219">
        <v>15</v>
      </c>
      <c r="G10" s="220"/>
      <c r="H10" s="214"/>
    </row>
    <row r="11" spans="1:8" ht="13.2">
      <c r="A11" s="209"/>
      <c r="B11" s="203" t="s">
        <v>41</v>
      </c>
      <c r="C11" s="207" t="s">
        <v>1488</v>
      </c>
      <c r="D11" s="207" t="s">
        <v>1489</v>
      </c>
      <c r="E11" s="205"/>
      <c r="F11" s="205"/>
      <c r="G11" s="205"/>
      <c r="H11" s="208"/>
    </row>
    <row r="12" spans="1:8" ht="22.8">
      <c r="A12" s="209">
        <v>5</v>
      </c>
      <c r="B12" s="209" t="s">
        <v>98</v>
      </c>
      <c r="C12" s="210" t="s">
        <v>1490</v>
      </c>
      <c r="D12" s="211" t="s">
        <v>1491</v>
      </c>
      <c r="E12" s="212" t="s">
        <v>249</v>
      </c>
      <c r="F12" s="213">
        <v>40</v>
      </c>
      <c r="G12" s="214"/>
      <c r="H12" s="214"/>
    </row>
    <row r="13" spans="1:8" ht="11.4">
      <c r="A13" s="209">
        <v>6</v>
      </c>
      <c r="B13" s="209" t="s">
        <v>98</v>
      </c>
      <c r="C13" s="210" t="s">
        <v>1492</v>
      </c>
      <c r="D13" s="211" t="s">
        <v>1493</v>
      </c>
      <c r="E13" s="212" t="s">
        <v>249</v>
      </c>
      <c r="F13" s="213">
        <v>25</v>
      </c>
      <c r="G13" s="214"/>
      <c r="H13" s="214"/>
    </row>
    <row r="14" spans="1:8" ht="11.4">
      <c r="A14" s="209">
        <v>7</v>
      </c>
      <c r="B14" s="209" t="s">
        <v>98</v>
      </c>
      <c r="C14" s="210" t="s">
        <v>1494</v>
      </c>
      <c r="D14" s="211" t="s">
        <v>1495</v>
      </c>
      <c r="E14" s="212" t="s">
        <v>249</v>
      </c>
      <c r="F14" s="213">
        <v>45</v>
      </c>
      <c r="G14" s="214"/>
      <c r="H14" s="214"/>
    </row>
    <row r="15" spans="1:8" ht="11.4">
      <c r="A15" s="209">
        <v>8</v>
      </c>
      <c r="B15" s="209" t="s">
        <v>98</v>
      </c>
      <c r="C15" s="210" t="s">
        <v>1496</v>
      </c>
      <c r="D15" s="211" t="s">
        <v>1497</v>
      </c>
      <c r="E15" s="212" t="s">
        <v>249</v>
      </c>
      <c r="F15" s="213">
        <v>15</v>
      </c>
      <c r="G15" s="214"/>
      <c r="H15" s="214"/>
    </row>
    <row r="16" spans="1:8" ht="11.4">
      <c r="A16" s="209">
        <v>9</v>
      </c>
      <c r="B16" s="209" t="s">
        <v>98</v>
      </c>
      <c r="C16" s="210" t="s">
        <v>1498</v>
      </c>
      <c r="D16" s="211" t="s">
        <v>1499</v>
      </c>
      <c r="E16" s="212" t="s">
        <v>249</v>
      </c>
      <c r="F16" s="213">
        <v>8</v>
      </c>
      <c r="G16" s="214"/>
      <c r="H16" s="214"/>
    </row>
    <row r="17" spans="1:8" ht="22.8">
      <c r="A17" s="209">
        <v>10</v>
      </c>
      <c r="B17" s="209" t="s">
        <v>98</v>
      </c>
      <c r="C17" s="210" t="s">
        <v>1500</v>
      </c>
      <c r="D17" s="211" t="s">
        <v>1501</v>
      </c>
      <c r="E17" s="212" t="s">
        <v>249</v>
      </c>
      <c r="F17" s="213">
        <v>93</v>
      </c>
      <c r="G17" s="214"/>
      <c r="H17" s="214"/>
    </row>
    <row r="18" spans="1:8" ht="22.8">
      <c r="A18" s="209">
        <v>11</v>
      </c>
      <c r="B18" s="209" t="s">
        <v>98</v>
      </c>
      <c r="C18" s="210" t="s">
        <v>1502</v>
      </c>
      <c r="D18" s="211" t="s">
        <v>1503</v>
      </c>
      <c r="E18" s="212" t="s">
        <v>116</v>
      </c>
      <c r="F18" s="213">
        <v>0.05</v>
      </c>
      <c r="G18" s="214"/>
      <c r="H18" s="214"/>
    </row>
    <row r="19" spans="1:8" ht="13.2">
      <c r="A19" s="209"/>
      <c r="B19" s="203" t="s">
        <v>41</v>
      </c>
      <c r="C19" s="207" t="s">
        <v>1504</v>
      </c>
      <c r="D19" s="207" t="s">
        <v>1505</v>
      </c>
      <c r="E19" s="205"/>
      <c r="F19" s="205"/>
      <c r="G19" s="205"/>
      <c r="H19" s="208"/>
    </row>
    <row r="20" spans="1:8" ht="22.8">
      <c r="A20" s="209">
        <v>12</v>
      </c>
      <c r="B20" s="209" t="s">
        <v>98</v>
      </c>
      <c r="C20" s="210" t="s">
        <v>1506</v>
      </c>
      <c r="D20" s="211" t="s">
        <v>1507</v>
      </c>
      <c r="E20" s="212" t="s">
        <v>249</v>
      </c>
      <c r="F20" s="213">
        <v>85</v>
      </c>
      <c r="G20" s="214"/>
      <c r="H20" s="214"/>
    </row>
    <row r="21" spans="1:8" ht="22.8">
      <c r="A21" s="209">
        <v>13</v>
      </c>
      <c r="B21" s="209" t="s">
        <v>98</v>
      </c>
      <c r="C21" s="210" t="s">
        <v>1508</v>
      </c>
      <c r="D21" s="211" t="s">
        <v>1509</v>
      </c>
      <c r="E21" s="212" t="s">
        <v>249</v>
      </c>
      <c r="F21" s="213">
        <v>15</v>
      </c>
      <c r="G21" s="214"/>
      <c r="H21" s="214"/>
    </row>
    <row r="22" spans="1:8" ht="22.8">
      <c r="A22" s="209">
        <v>14</v>
      </c>
      <c r="B22" s="215" t="s">
        <v>225</v>
      </c>
      <c r="C22" s="216" t="s">
        <v>1510</v>
      </c>
      <c r="D22" s="217" t="s">
        <v>1511</v>
      </c>
      <c r="E22" s="218" t="s">
        <v>249</v>
      </c>
      <c r="F22" s="219">
        <v>15</v>
      </c>
      <c r="G22" s="220"/>
      <c r="H22" s="214"/>
    </row>
    <row r="23" spans="1:8" ht="22.8">
      <c r="A23" s="209">
        <v>15</v>
      </c>
      <c r="B23" s="209" t="s">
        <v>98</v>
      </c>
      <c r="C23" s="210" t="s">
        <v>1512</v>
      </c>
      <c r="D23" s="211" t="s">
        <v>1513</v>
      </c>
      <c r="E23" s="212" t="s">
        <v>249</v>
      </c>
      <c r="F23" s="213">
        <v>20</v>
      </c>
      <c r="G23" s="214"/>
      <c r="H23" s="214"/>
    </row>
    <row r="24" spans="1:8" ht="23.4" customHeight="1">
      <c r="A24" s="209">
        <v>16</v>
      </c>
      <c r="B24" s="215" t="s">
        <v>225</v>
      </c>
      <c r="C24" s="216" t="s">
        <v>1514</v>
      </c>
      <c r="D24" s="217" t="s">
        <v>1515</v>
      </c>
      <c r="E24" s="218" t="s">
        <v>249</v>
      </c>
      <c r="F24" s="219">
        <v>20</v>
      </c>
      <c r="G24" s="220"/>
      <c r="H24" s="214"/>
    </row>
    <row r="25" spans="1:8" ht="22.8">
      <c r="A25" s="209">
        <v>17</v>
      </c>
      <c r="B25" s="209" t="s">
        <v>98</v>
      </c>
      <c r="C25" s="210" t="s">
        <v>1516</v>
      </c>
      <c r="D25" s="211" t="s">
        <v>1517</v>
      </c>
      <c r="E25" s="212" t="s">
        <v>249</v>
      </c>
      <c r="F25" s="213">
        <v>25</v>
      </c>
      <c r="G25" s="214"/>
      <c r="H25" s="214"/>
    </row>
    <row r="26" spans="1:8" ht="22.8">
      <c r="A26" s="209">
        <v>18</v>
      </c>
      <c r="B26" s="215" t="s">
        <v>225</v>
      </c>
      <c r="C26" s="216" t="s">
        <v>1518</v>
      </c>
      <c r="D26" s="217" t="s">
        <v>1519</v>
      </c>
      <c r="E26" s="218" t="s">
        <v>249</v>
      </c>
      <c r="F26" s="219">
        <v>25</v>
      </c>
      <c r="G26" s="220"/>
      <c r="H26" s="214"/>
    </row>
    <row r="27" spans="1:8" ht="22.8">
      <c r="A27" s="209">
        <v>21</v>
      </c>
      <c r="B27" s="209" t="s">
        <v>98</v>
      </c>
      <c r="C27" s="210" t="s">
        <v>1520</v>
      </c>
      <c r="D27" s="211" t="s">
        <v>1521</v>
      </c>
      <c r="E27" s="212" t="s">
        <v>249</v>
      </c>
      <c r="F27" s="213">
        <v>60</v>
      </c>
      <c r="G27" s="214"/>
      <c r="H27" s="214"/>
    </row>
    <row r="28" spans="1:8" ht="11.4">
      <c r="A28" s="209">
        <v>22</v>
      </c>
      <c r="B28" s="209" t="s">
        <v>98</v>
      </c>
      <c r="C28" s="210" t="s">
        <v>1522</v>
      </c>
      <c r="D28" s="211" t="s">
        <v>1523</v>
      </c>
      <c r="E28" s="212" t="s">
        <v>249</v>
      </c>
      <c r="F28" s="213">
        <v>60</v>
      </c>
      <c r="G28" s="214"/>
      <c r="H28" s="214"/>
    </row>
    <row r="29" spans="1:8" ht="13.2">
      <c r="A29" s="209"/>
      <c r="B29" s="203" t="s">
        <v>41</v>
      </c>
      <c r="C29" s="207" t="s">
        <v>366</v>
      </c>
      <c r="D29" s="207" t="s">
        <v>367</v>
      </c>
      <c r="E29" s="205"/>
      <c r="F29" s="205"/>
      <c r="G29" s="205"/>
      <c r="H29" s="208"/>
    </row>
    <row r="30" spans="1:8" ht="21.6" customHeight="1">
      <c r="A30" s="471">
        <v>27</v>
      </c>
      <c r="B30" s="472" t="s">
        <v>98</v>
      </c>
      <c r="C30" s="472" t="s">
        <v>1674</v>
      </c>
      <c r="D30" s="472" t="s">
        <v>1675</v>
      </c>
      <c r="E30" s="472" t="s">
        <v>135</v>
      </c>
      <c r="F30" s="453">
        <v>4</v>
      </c>
      <c r="G30" s="183"/>
      <c r="H30" s="183"/>
    </row>
    <row r="31" spans="1:8" ht="11.4">
      <c r="A31" s="215">
        <v>28</v>
      </c>
      <c r="B31" s="215" t="s">
        <v>225</v>
      </c>
      <c r="C31" s="216" t="s">
        <v>1526</v>
      </c>
      <c r="D31" s="217" t="s">
        <v>1527</v>
      </c>
      <c r="E31" s="218" t="s">
        <v>135</v>
      </c>
      <c r="F31" s="219">
        <v>4</v>
      </c>
      <c r="G31" s="220"/>
      <c r="H31" s="214"/>
    </row>
    <row r="32" spans="1:8" ht="22.8">
      <c r="A32" s="209">
        <v>29</v>
      </c>
      <c r="B32" s="215" t="s">
        <v>225</v>
      </c>
      <c r="C32" s="216" t="s">
        <v>1524</v>
      </c>
      <c r="D32" s="217" t="s">
        <v>1525</v>
      </c>
      <c r="E32" s="218" t="s">
        <v>135</v>
      </c>
      <c r="F32" s="219">
        <v>4</v>
      </c>
      <c r="G32" s="220"/>
      <c r="H32" s="214"/>
    </row>
    <row r="33" spans="1:8" ht="11.4">
      <c r="A33" s="215">
        <v>30</v>
      </c>
      <c r="B33" s="209" t="s">
        <v>98</v>
      </c>
      <c r="C33" s="210" t="s">
        <v>1528</v>
      </c>
      <c r="D33" s="211" t="s">
        <v>1529</v>
      </c>
      <c r="E33" s="212" t="s">
        <v>135</v>
      </c>
      <c r="F33" s="213">
        <v>1</v>
      </c>
      <c r="G33" s="214"/>
      <c r="H33" s="214"/>
    </row>
    <row r="34" spans="1:8" ht="11.4">
      <c r="A34" s="209">
        <v>31</v>
      </c>
      <c r="B34" s="215" t="s">
        <v>225</v>
      </c>
      <c r="C34" s="216" t="s">
        <v>1530</v>
      </c>
      <c r="D34" s="217" t="s">
        <v>1531</v>
      </c>
      <c r="E34" s="218" t="s">
        <v>135</v>
      </c>
      <c r="F34" s="219">
        <v>1</v>
      </c>
      <c r="G34" s="220"/>
      <c r="H34" s="214"/>
    </row>
    <row r="35" spans="1:8" ht="22.8">
      <c r="A35" s="215">
        <v>32</v>
      </c>
      <c r="B35" s="209" t="s">
        <v>98</v>
      </c>
      <c r="C35" s="210" t="s">
        <v>1532</v>
      </c>
      <c r="D35" s="211" t="s">
        <v>1533</v>
      </c>
      <c r="E35" s="212" t="s">
        <v>135</v>
      </c>
      <c r="F35" s="213">
        <v>9</v>
      </c>
      <c r="G35" s="214"/>
      <c r="H35" s="214"/>
    </row>
    <row r="36" spans="1:8" ht="22.8">
      <c r="A36" s="209">
        <v>33</v>
      </c>
      <c r="B36" s="215" t="s">
        <v>225</v>
      </c>
      <c r="C36" s="216" t="s">
        <v>1534</v>
      </c>
      <c r="D36" s="217" t="s">
        <v>1535</v>
      </c>
      <c r="E36" s="218" t="s">
        <v>135</v>
      </c>
      <c r="F36" s="219">
        <v>8</v>
      </c>
      <c r="G36" s="220"/>
      <c r="H36" s="214"/>
    </row>
    <row r="37" spans="1:8" ht="11.4">
      <c r="A37" s="215">
        <v>34</v>
      </c>
      <c r="B37" s="209" t="s">
        <v>98</v>
      </c>
      <c r="C37" s="210" t="s">
        <v>1536</v>
      </c>
      <c r="D37" s="211" t="s">
        <v>1537</v>
      </c>
      <c r="E37" s="212" t="s">
        <v>135</v>
      </c>
      <c r="F37" s="213">
        <v>2</v>
      </c>
      <c r="G37" s="214"/>
      <c r="H37" s="214"/>
    </row>
    <row r="38" spans="1:8" ht="11.4">
      <c r="A38" s="209">
        <v>35</v>
      </c>
      <c r="B38" s="215" t="s">
        <v>225</v>
      </c>
      <c r="C38" s="216" t="s">
        <v>1538</v>
      </c>
      <c r="D38" s="217" t="s">
        <v>1539</v>
      </c>
      <c r="E38" s="218" t="s">
        <v>135</v>
      </c>
      <c r="F38" s="219">
        <v>2</v>
      </c>
      <c r="G38" s="220"/>
      <c r="H38" s="214"/>
    </row>
    <row r="39" spans="1:8" ht="11.4">
      <c r="A39" s="215">
        <v>36</v>
      </c>
      <c r="B39" s="209" t="s">
        <v>98</v>
      </c>
      <c r="C39" s="210" t="s">
        <v>1540</v>
      </c>
      <c r="D39" s="211" t="s">
        <v>1541</v>
      </c>
      <c r="E39" s="212" t="s">
        <v>135</v>
      </c>
      <c r="F39" s="213">
        <v>1</v>
      </c>
      <c r="G39" s="214"/>
      <c r="H39" s="214"/>
    </row>
    <row r="40" spans="1:8" ht="11.4">
      <c r="A40" s="209">
        <v>37</v>
      </c>
      <c r="B40" s="215" t="s">
        <v>225</v>
      </c>
      <c r="C40" s="216" t="s">
        <v>1542</v>
      </c>
      <c r="D40" s="217" t="s">
        <v>1543</v>
      </c>
      <c r="E40" s="218" t="s">
        <v>135</v>
      </c>
      <c r="F40" s="219">
        <v>1</v>
      </c>
      <c r="G40" s="220"/>
      <c r="H40" s="214"/>
    </row>
    <row r="41" spans="1:8" ht="11.4">
      <c r="A41" s="215">
        <v>38</v>
      </c>
      <c r="B41" s="209" t="s">
        <v>98</v>
      </c>
      <c r="C41" s="210" t="s">
        <v>1544</v>
      </c>
      <c r="D41" s="211" t="s">
        <v>1545</v>
      </c>
      <c r="E41" s="212" t="s">
        <v>135</v>
      </c>
      <c r="F41" s="213">
        <v>24</v>
      </c>
      <c r="G41" s="214"/>
      <c r="H41" s="214"/>
    </row>
    <row r="42" spans="1:8" ht="11.4">
      <c r="A42" s="209">
        <v>39</v>
      </c>
      <c r="B42" s="215" t="s">
        <v>225</v>
      </c>
      <c r="C42" s="216" t="s">
        <v>1546</v>
      </c>
      <c r="D42" s="217" t="s">
        <v>1547</v>
      </c>
      <c r="E42" s="218" t="s">
        <v>135</v>
      </c>
      <c r="F42" s="219">
        <v>24</v>
      </c>
      <c r="G42" s="220"/>
      <c r="H42" s="214"/>
    </row>
    <row r="43" spans="1:8" ht="22.8">
      <c r="A43" s="215">
        <v>40</v>
      </c>
      <c r="B43" s="209" t="s">
        <v>98</v>
      </c>
      <c r="C43" s="210" t="s">
        <v>1548</v>
      </c>
      <c r="D43" s="211" t="s">
        <v>1549</v>
      </c>
      <c r="E43" s="212" t="s">
        <v>135</v>
      </c>
      <c r="F43" s="213">
        <v>9</v>
      </c>
      <c r="G43" s="214"/>
      <c r="H43" s="214"/>
    </row>
    <row r="44" spans="1:8" ht="11.4">
      <c r="A44" s="209">
        <v>41</v>
      </c>
      <c r="B44" s="215" t="s">
        <v>225</v>
      </c>
      <c r="C44" s="216" t="s">
        <v>1550</v>
      </c>
      <c r="D44" s="217" t="s">
        <v>1551</v>
      </c>
      <c r="E44" s="218" t="s">
        <v>135</v>
      </c>
      <c r="F44" s="219">
        <v>9</v>
      </c>
      <c r="G44" s="220"/>
      <c r="H44" s="214"/>
    </row>
    <row r="45" spans="1:8" ht="22.8">
      <c r="A45" s="215">
        <v>42</v>
      </c>
      <c r="B45" s="209" t="s">
        <v>98</v>
      </c>
      <c r="C45" s="210" t="s">
        <v>1552</v>
      </c>
      <c r="D45" s="211" t="s">
        <v>1553</v>
      </c>
      <c r="E45" s="212" t="s">
        <v>135</v>
      </c>
      <c r="F45" s="213">
        <v>1</v>
      </c>
      <c r="G45" s="214"/>
      <c r="H45" s="214"/>
    </row>
    <row r="46" spans="1:8" ht="11.4">
      <c r="A46" s="209">
        <v>43</v>
      </c>
      <c r="B46" s="215" t="s">
        <v>225</v>
      </c>
      <c r="C46" s="216" t="s">
        <v>1554</v>
      </c>
      <c r="D46" s="217" t="s">
        <v>1555</v>
      </c>
      <c r="E46" s="218" t="s">
        <v>135</v>
      </c>
      <c r="F46" s="219">
        <v>1</v>
      </c>
      <c r="G46" s="220"/>
      <c r="H46" s="214"/>
    </row>
    <row r="47" spans="1:8" ht="22.8">
      <c r="A47" s="215">
        <v>44</v>
      </c>
      <c r="B47" s="209" t="s">
        <v>98</v>
      </c>
      <c r="C47" s="210" t="s">
        <v>1556</v>
      </c>
      <c r="D47" s="211" t="s">
        <v>1557</v>
      </c>
      <c r="E47" s="212" t="s">
        <v>135</v>
      </c>
      <c r="F47" s="213">
        <v>9</v>
      </c>
      <c r="G47" s="214"/>
      <c r="H47" s="214"/>
    </row>
    <row r="48" spans="1:8" ht="11.4">
      <c r="A48" s="209">
        <v>45</v>
      </c>
      <c r="B48" s="215" t="s">
        <v>225</v>
      </c>
      <c r="C48" s="216" t="s">
        <v>1558</v>
      </c>
      <c r="D48" s="217" t="s">
        <v>1559</v>
      </c>
      <c r="E48" s="218" t="s">
        <v>135</v>
      </c>
      <c r="F48" s="219">
        <v>9</v>
      </c>
      <c r="G48" s="220"/>
      <c r="H48" s="214"/>
    </row>
    <row r="49" spans="1:8" ht="22.8">
      <c r="A49" s="215">
        <v>46</v>
      </c>
      <c r="B49" s="209" t="s">
        <v>98</v>
      </c>
      <c r="C49" s="210" t="s">
        <v>1560</v>
      </c>
      <c r="D49" s="211" t="s">
        <v>1561</v>
      </c>
      <c r="E49" s="212" t="s">
        <v>135</v>
      </c>
      <c r="F49" s="213">
        <v>1</v>
      </c>
      <c r="G49" s="214"/>
      <c r="H49" s="214"/>
    </row>
    <row r="50" spans="1:8" ht="11.4">
      <c r="A50" s="209">
        <v>47</v>
      </c>
      <c r="B50" s="215" t="s">
        <v>225</v>
      </c>
      <c r="C50" s="216" t="s">
        <v>1562</v>
      </c>
      <c r="D50" s="217" t="s">
        <v>1563</v>
      </c>
      <c r="E50" s="218" t="s">
        <v>135</v>
      </c>
      <c r="F50" s="219">
        <v>1</v>
      </c>
      <c r="G50" s="220"/>
      <c r="H50" s="214"/>
    </row>
    <row r="51" spans="1:8" ht="22.8">
      <c r="A51" s="215">
        <v>48</v>
      </c>
      <c r="B51" s="209" t="s">
        <v>98</v>
      </c>
      <c r="C51" s="210" t="s">
        <v>1564</v>
      </c>
      <c r="D51" s="211" t="s">
        <v>1565</v>
      </c>
      <c r="E51" s="212" t="s">
        <v>116</v>
      </c>
      <c r="F51" s="213">
        <v>0.1</v>
      </c>
      <c r="G51" s="214"/>
      <c r="H51" s="214"/>
    </row>
    <row r="53" spans="1:8">
      <c r="A53" s="183"/>
      <c r="B53" s="183"/>
      <c r="C53" s="183"/>
      <c r="D53" s="221" t="s">
        <v>1400</v>
      </c>
      <c r="E53" s="221"/>
      <c r="F53" s="221"/>
      <c r="G53" s="221"/>
      <c r="H53" s="222"/>
    </row>
  </sheetData>
  <mergeCells count="1">
    <mergeCell ref="B2:G2"/>
  </mergeCells>
  <pageMargins left="0.7" right="0.7" top="0.75" bottom="0.75" header="0.3" footer="0.3"/>
  <pageSetup paperSize="9" scale="7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7127B-86E3-43B3-9A08-E7BF38394EE9}">
  <sheetPr>
    <pageSetUpPr fitToPage="1"/>
  </sheetPr>
  <dimension ref="A2:J143"/>
  <sheetViews>
    <sheetView topLeftCell="A120" workbookViewId="0">
      <selection activeCell="E125" sqref="E125"/>
    </sheetView>
  </sheetViews>
  <sheetFormatPr defaultRowHeight="10.199999999999999"/>
  <cols>
    <col min="2" max="2" width="15.85546875" customWidth="1"/>
    <col min="3" max="3" width="13.42578125" customWidth="1"/>
    <col min="4" max="4" width="32.5703125" customWidth="1"/>
    <col min="5" max="5" width="12.5703125" customWidth="1"/>
    <col min="6" max="6" width="14.140625" customWidth="1"/>
    <col min="7" max="8" width="14" customWidth="1"/>
    <col min="9" max="9" width="19.28515625" customWidth="1"/>
    <col min="10" max="10" width="15.28515625" customWidth="1"/>
  </cols>
  <sheetData>
    <row r="2" spans="1:10" ht="17.399999999999999">
      <c r="A2" s="14" t="s">
        <v>78</v>
      </c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ht="15">
      <c r="A4" s="16" t="s">
        <v>5</v>
      </c>
      <c r="B4" s="1"/>
      <c r="C4" s="224" t="s">
        <v>1573</v>
      </c>
      <c r="D4" s="1"/>
      <c r="E4" s="1"/>
      <c r="F4" s="1"/>
      <c r="G4" s="1"/>
      <c r="H4" s="1"/>
      <c r="I4" s="1"/>
      <c r="J4" s="1"/>
    </row>
    <row r="5" spans="1:10" ht="13.2">
      <c r="A5" s="1"/>
      <c r="B5" s="1"/>
      <c r="C5" s="445"/>
      <c r="D5" s="446"/>
      <c r="E5" s="446"/>
      <c r="F5" s="446"/>
      <c r="G5" s="1"/>
      <c r="H5" s="1"/>
      <c r="I5" s="1"/>
      <c r="J5" s="1"/>
    </row>
    <row r="6" spans="1:10" ht="13.2">
      <c r="A6" s="16" t="s">
        <v>47</v>
      </c>
    </row>
    <row r="7" spans="1:10">
      <c r="A7" s="1"/>
      <c r="B7" s="1"/>
      <c r="C7" s="445" t="s">
        <v>551</v>
      </c>
      <c r="D7" s="443"/>
      <c r="E7" s="443"/>
      <c r="F7" s="443"/>
      <c r="G7" s="1"/>
      <c r="H7" s="1"/>
      <c r="I7" s="1"/>
      <c r="J7" s="1"/>
    </row>
    <row r="8" spans="1:10" ht="13.2">
      <c r="A8" s="16" t="s">
        <v>48</v>
      </c>
      <c r="B8" s="1"/>
      <c r="C8" s="1"/>
      <c r="D8" s="1"/>
      <c r="E8" s="1"/>
      <c r="F8" s="1"/>
      <c r="G8" s="1"/>
      <c r="H8" s="1"/>
      <c r="I8" s="1"/>
      <c r="J8" s="1"/>
    </row>
    <row r="9" spans="1:10" ht="13.8">
      <c r="A9" s="1"/>
      <c r="B9" s="1"/>
      <c r="C9" s="442"/>
      <c r="D9" s="443"/>
      <c r="E9" s="443"/>
      <c r="F9" s="443"/>
      <c r="G9" s="1"/>
      <c r="H9" s="1"/>
      <c r="I9" s="1"/>
      <c r="J9" s="1"/>
    </row>
    <row r="10" spans="1:10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ht="13.2">
      <c r="A11" s="16" t="s">
        <v>8</v>
      </c>
      <c r="B11" s="1"/>
      <c r="C11" s="1"/>
      <c r="D11" s="15"/>
      <c r="E11" s="1"/>
      <c r="F11" s="1"/>
      <c r="G11" s="16" t="s">
        <v>10</v>
      </c>
      <c r="H11" s="29"/>
      <c r="I11" s="1"/>
      <c r="J11" s="1"/>
    </row>
    <row r="12" spans="1:10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13.2">
      <c r="A13" s="16" t="s">
        <v>11</v>
      </c>
      <c r="B13" s="1"/>
      <c r="C13" s="1"/>
      <c r="D13" s="15"/>
      <c r="E13" s="1"/>
      <c r="F13" s="1"/>
      <c r="G13" s="16" t="s">
        <v>15</v>
      </c>
      <c r="H13" s="17"/>
      <c r="I13" s="1"/>
      <c r="J13" s="1"/>
    </row>
    <row r="14" spans="1:10" ht="13.2">
      <c r="A14" s="16" t="s">
        <v>14</v>
      </c>
      <c r="B14" s="1"/>
      <c r="C14" s="1"/>
      <c r="D14" s="15"/>
      <c r="E14" s="1"/>
      <c r="F14" s="1"/>
      <c r="G14" s="16" t="s">
        <v>16</v>
      </c>
      <c r="H14" s="17"/>
      <c r="I14" s="1"/>
      <c r="J14" s="1"/>
    </row>
    <row r="15" spans="1:10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0" ht="22.8">
      <c r="A16" s="242" t="s">
        <v>79</v>
      </c>
      <c r="B16" s="243" t="s">
        <v>40</v>
      </c>
      <c r="C16" s="243" t="s">
        <v>38</v>
      </c>
      <c r="D16" s="243" t="s">
        <v>39</v>
      </c>
      <c r="E16" s="243" t="s">
        <v>80</v>
      </c>
      <c r="F16" s="243" t="s">
        <v>81</v>
      </c>
      <c r="G16" s="243" t="s">
        <v>82</v>
      </c>
      <c r="H16" s="243" t="s">
        <v>83</v>
      </c>
      <c r="I16" s="243" t="s">
        <v>54</v>
      </c>
      <c r="J16" s="69"/>
    </row>
    <row r="17" spans="1:10" ht="15.6">
      <c r="A17" s="248" t="s">
        <v>1589</v>
      </c>
      <c r="B17" s="249"/>
      <c r="C17" s="249"/>
      <c r="D17" s="249"/>
      <c r="E17" s="249"/>
      <c r="F17" s="249"/>
      <c r="G17" s="249"/>
      <c r="H17" s="249"/>
      <c r="I17" s="277"/>
      <c r="J17" s="1"/>
    </row>
    <row r="18" spans="1:10" ht="15">
      <c r="A18" s="250"/>
      <c r="B18" s="251"/>
      <c r="C18" s="252"/>
      <c r="D18" s="252"/>
      <c r="E18" s="250"/>
      <c r="F18" s="250"/>
      <c r="G18" s="250"/>
      <c r="H18" s="250"/>
      <c r="I18" s="278"/>
      <c r="J18" s="6"/>
    </row>
    <row r="19" spans="1:10" ht="13.2">
      <c r="A19" s="250"/>
      <c r="B19" s="251" t="s">
        <v>41</v>
      </c>
      <c r="C19" s="253" t="s">
        <v>113</v>
      </c>
      <c r="D19" s="253" t="s">
        <v>172</v>
      </c>
      <c r="E19" s="250"/>
      <c r="F19" s="250"/>
      <c r="G19" s="250"/>
      <c r="H19" s="250"/>
      <c r="I19" s="279"/>
      <c r="J19" s="6"/>
    </row>
    <row r="20" spans="1:10" ht="36.6" customHeight="1">
      <c r="A20" s="254">
        <v>1</v>
      </c>
      <c r="B20" s="254" t="s">
        <v>98</v>
      </c>
      <c r="C20" s="255" t="s">
        <v>640</v>
      </c>
      <c r="D20" s="256" t="s">
        <v>641</v>
      </c>
      <c r="E20" s="257" t="s">
        <v>127</v>
      </c>
      <c r="F20" s="258">
        <v>116.29300000000001</v>
      </c>
      <c r="G20" s="258"/>
      <c r="H20" s="258"/>
      <c r="I20" s="258"/>
      <c r="J20" s="275"/>
    </row>
    <row r="21" spans="1:10" ht="20.399999999999999">
      <c r="A21" s="259"/>
      <c r="B21" s="260" t="s">
        <v>101</v>
      </c>
      <c r="C21" s="261" t="s">
        <v>0</v>
      </c>
      <c r="D21" s="262" t="s">
        <v>642</v>
      </c>
      <c r="E21" s="259"/>
      <c r="F21" s="263">
        <v>116.29300000000001</v>
      </c>
      <c r="G21" s="259"/>
      <c r="H21" s="259"/>
      <c r="I21" s="258"/>
      <c r="J21" s="7"/>
    </row>
    <row r="22" spans="1:10" ht="76.8" customHeight="1">
      <c r="A22" s="254">
        <v>2</v>
      </c>
      <c r="B22" s="254" t="s">
        <v>98</v>
      </c>
      <c r="C22" s="255" t="s">
        <v>643</v>
      </c>
      <c r="D22" s="256" t="s">
        <v>644</v>
      </c>
      <c r="E22" s="257" t="s">
        <v>127</v>
      </c>
      <c r="F22" s="258">
        <v>116.29300000000001</v>
      </c>
      <c r="G22" s="258"/>
      <c r="H22" s="258"/>
      <c r="I22" s="258"/>
      <c r="J22" s="275"/>
    </row>
    <row r="23" spans="1:10" ht="20.399999999999999">
      <c r="A23" s="259"/>
      <c r="B23" s="260" t="s">
        <v>101</v>
      </c>
      <c r="C23" s="261" t="s">
        <v>0</v>
      </c>
      <c r="D23" s="262" t="s">
        <v>645</v>
      </c>
      <c r="E23" s="259"/>
      <c r="F23" s="263">
        <v>116.29300000000001</v>
      </c>
      <c r="G23" s="259"/>
      <c r="H23" s="259"/>
      <c r="I23" s="258"/>
      <c r="J23" s="7"/>
    </row>
    <row r="24" spans="1:10" ht="45.6">
      <c r="A24" s="254">
        <v>3</v>
      </c>
      <c r="B24" s="254" t="s">
        <v>98</v>
      </c>
      <c r="C24" s="255" t="s">
        <v>646</v>
      </c>
      <c r="D24" s="256" t="s">
        <v>647</v>
      </c>
      <c r="E24" s="257" t="s">
        <v>127</v>
      </c>
      <c r="F24" s="258">
        <v>116.29300000000001</v>
      </c>
      <c r="G24" s="258"/>
      <c r="H24" s="258"/>
      <c r="I24" s="258"/>
      <c r="J24" s="275"/>
    </row>
    <row r="25" spans="1:10" ht="20.399999999999999">
      <c r="A25" s="259"/>
      <c r="B25" s="260" t="s">
        <v>101</v>
      </c>
      <c r="C25" s="261" t="s">
        <v>0</v>
      </c>
      <c r="D25" s="262" t="s">
        <v>642</v>
      </c>
      <c r="E25" s="259"/>
      <c r="F25" s="263">
        <v>116.29300000000001</v>
      </c>
      <c r="G25" s="259"/>
      <c r="H25" s="259"/>
      <c r="I25" s="258"/>
      <c r="J25" s="7"/>
    </row>
    <row r="26" spans="1:10" ht="13.2">
      <c r="A26" s="183"/>
      <c r="B26" s="251" t="s">
        <v>41</v>
      </c>
      <c r="C26" s="253" t="s">
        <v>922</v>
      </c>
      <c r="D26" s="253" t="s">
        <v>923</v>
      </c>
      <c r="E26" s="250"/>
      <c r="F26" s="250"/>
      <c r="G26" s="250"/>
      <c r="H26" s="250"/>
      <c r="I26" s="258"/>
    </row>
    <row r="27" spans="1:10" ht="68.400000000000006">
      <c r="A27" s="254">
        <v>4</v>
      </c>
      <c r="B27" s="254" t="s">
        <v>98</v>
      </c>
      <c r="C27" s="255" t="s">
        <v>924</v>
      </c>
      <c r="D27" s="256" t="s">
        <v>925</v>
      </c>
      <c r="E27" s="257" t="s">
        <v>127</v>
      </c>
      <c r="F27" s="258">
        <v>92.275000000000006</v>
      </c>
      <c r="G27" s="258"/>
      <c r="H27" s="258"/>
      <c r="I27" s="258"/>
      <c r="J27" s="275"/>
    </row>
    <row r="28" spans="1:10" ht="11.4">
      <c r="A28" s="259"/>
      <c r="B28" s="260" t="s">
        <v>101</v>
      </c>
      <c r="C28" s="261" t="s">
        <v>0</v>
      </c>
      <c r="D28" s="262" t="s">
        <v>926</v>
      </c>
      <c r="E28" s="259"/>
      <c r="F28" s="263">
        <v>24.288</v>
      </c>
      <c r="G28" s="259"/>
      <c r="H28" s="259"/>
      <c r="I28" s="258"/>
      <c r="J28" s="7"/>
    </row>
    <row r="29" spans="1:10" ht="30.6">
      <c r="A29" s="259"/>
      <c r="B29" s="260" t="s">
        <v>101</v>
      </c>
      <c r="C29" s="261" t="s">
        <v>0</v>
      </c>
      <c r="D29" s="262" t="s">
        <v>927</v>
      </c>
      <c r="E29" s="259"/>
      <c r="F29" s="263">
        <v>67.986999999999995</v>
      </c>
      <c r="G29" s="259"/>
      <c r="H29" s="259"/>
      <c r="I29" s="258"/>
      <c r="J29" s="7"/>
    </row>
    <row r="30" spans="1:10" ht="11.4">
      <c r="A30" s="264"/>
      <c r="B30" s="260" t="s">
        <v>101</v>
      </c>
      <c r="C30" s="265" t="s">
        <v>0</v>
      </c>
      <c r="D30" s="266" t="s">
        <v>102</v>
      </c>
      <c r="E30" s="264"/>
      <c r="F30" s="267">
        <v>92.275000000000006</v>
      </c>
      <c r="G30" s="264"/>
      <c r="H30" s="264"/>
      <c r="I30" s="258"/>
      <c r="J30" s="8"/>
    </row>
    <row r="31" spans="1:10" ht="68.400000000000006">
      <c r="A31" s="254">
        <v>5</v>
      </c>
      <c r="B31" s="254" t="s">
        <v>98</v>
      </c>
      <c r="C31" s="255" t="s">
        <v>928</v>
      </c>
      <c r="D31" s="256" t="s">
        <v>929</v>
      </c>
      <c r="E31" s="257" t="s">
        <v>127</v>
      </c>
      <c r="F31" s="258">
        <v>57.113</v>
      </c>
      <c r="G31" s="258"/>
      <c r="H31" s="258"/>
      <c r="I31" s="258"/>
      <c r="J31" s="275"/>
    </row>
    <row r="32" spans="1:10" ht="20.399999999999999">
      <c r="A32" s="259"/>
      <c r="B32" s="260" t="s">
        <v>101</v>
      </c>
      <c r="C32" s="261" t="s">
        <v>0</v>
      </c>
      <c r="D32" s="262" t="s">
        <v>930</v>
      </c>
      <c r="E32" s="259"/>
      <c r="F32" s="263">
        <v>57.113</v>
      </c>
      <c r="G32" s="259"/>
      <c r="H32" s="259"/>
      <c r="I32" s="258"/>
      <c r="J32" s="7"/>
    </row>
    <row r="33" spans="1:10" ht="57">
      <c r="A33" s="254">
        <v>6</v>
      </c>
      <c r="B33" s="254" t="s">
        <v>98</v>
      </c>
      <c r="C33" s="255" t="s">
        <v>931</v>
      </c>
      <c r="D33" s="256" t="s">
        <v>932</v>
      </c>
      <c r="E33" s="257" t="s">
        <v>127</v>
      </c>
      <c r="F33" s="258">
        <v>159.4</v>
      </c>
      <c r="G33" s="258"/>
      <c r="H33" s="258"/>
      <c r="I33" s="258"/>
      <c r="J33" s="275"/>
    </row>
    <row r="34" spans="1:10" ht="11.4">
      <c r="A34" s="259"/>
      <c r="B34" s="260" t="s">
        <v>101</v>
      </c>
      <c r="C34" s="261" t="s">
        <v>0</v>
      </c>
      <c r="D34" s="262" t="s">
        <v>933</v>
      </c>
      <c r="E34" s="259"/>
      <c r="F34" s="263">
        <v>58.4</v>
      </c>
      <c r="G34" s="259"/>
      <c r="H34" s="259"/>
      <c r="I34" s="258"/>
      <c r="J34" s="7"/>
    </row>
    <row r="35" spans="1:10" ht="11.4">
      <c r="A35" s="259"/>
      <c r="B35" s="260" t="s">
        <v>101</v>
      </c>
      <c r="C35" s="261" t="s">
        <v>0</v>
      </c>
      <c r="D35" s="262" t="s">
        <v>934</v>
      </c>
      <c r="E35" s="259"/>
      <c r="F35" s="263">
        <v>101</v>
      </c>
      <c r="G35" s="259"/>
      <c r="H35" s="259"/>
      <c r="I35" s="258"/>
      <c r="J35" s="7"/>
    </row>
    <row r="36" spans="1:10" ht="11.4">
      <c r="A36" s="264"/>
      <c r="B36" s="260" t="s">
        <v>101</v>
      </c>
      <c r="C36" s="265" t="s">
        <v>0</v>
      </c>
      <c r="D36" s="266" t="s">
        <v>102</v>
      </c>
      <c r="E36" s="264"/>
      <c r="F36" s="267">
        <v>159.4</v>
      </c>
      <c r="G36" s="264"/>
      <c r="H36" s="264"/>
      <c r="I36" s="258"/>
      <c r="J36" s="8"/>
    </row>
    <row r="37" spans="1:10" ht="57">
      <c r="A37" s="254">
        <v>7</v>
      </c>
      <c r="B37" s="254" t="s">
        <v>98</v>
      </c>
      <c r="C37" s="255" t="s">
        <v>935</v>
      </c>
      <c r="D37" s="256" t="s">
        <v>936</v>
      </c>
      <c r="E37" s="257" t="s">
        <v>127</v>
      </c>
      <c r="F37" s="258">
        <v>19.5</v>
      </c>
      <c r="G37" s="258"/>
      <c r="H37" s="258"/>
      <c r="I37" s="258"/>
      <c r="J37" s="275"/>
    </row>
    <row r="38" spans="1:10" ht="11.4">
      <c r="A38" s="259"/>
      <c r="B38" s="260" t="s">
        <v>101</v>
      </c>
      <c r="C38" s="261" t="s">
        <v>0</v>
      </c>
      <c r="D38" s="262" t="s">
        <v>937</v>
      </c>
      <c r="E38" s="259"/>
      <c r="F38" s="263">
        <v>19.5</v>
      </c>
      <c r="G38" s="259"/>
      <c r="H38" s="259"/>
      <c r="I38" s="258"/>
      <c r="J38" s="7"/>
    </row>
    <row r="39" spans="1:10" ht="45.6">
      <c r="A39" s="254">
        <v>8</v>
      </c>
      <c r="B39" s="254" t="s">
        <v>98</v>
      </c>
      <c r="C39" s="255" t="s">
        <v>938</v>
      </c>
      <c r="D39" s="256" t="s">
        <v>939</v>
      </c>
      <c r="E39" s="257" t="s">
        <v>249</v>
      </c>
      <c r="F39" s="258">
        <v>19.2</v>
      </c>
      <c r="G39" s="258"/>
      <c r="H39" s="258"/>
      <c r="I39" s="258"/>
      <c r="J39" s="275"/>
    </row>
    <row r="40" spans="1:10" ht="11.4">
      <c r="A40" s="259"/>
      <c r="B40" s="260" t="s">
        <v>101</v>
      </c>
      <c r="C40" s="261" t="s">
        <v>0</v>
      </c>
      <c r="D40" s="262" t="s">
        <v>940</v>
      </c>
      <c r="E40" s="259"/>
      <c r="F40" s="263">
        <v>19.2</v>
      </c>
      <c r="G40" s="259"/>
      <c r="H40" s="259"/>
      <c r="I40" s="258"/>
      <c r="J40" s="7"/>
    </row>
    <row r="41" spans="1:10" ht="34.200000000000003">
      <c r="A41" s="254">
        <v>9</v>
      </c>
      <c r="B41" s="254" t="s">
        <v>98</v>
      </c>
      <c r="C41" s="255" t="s">
        <v>941</v>
      </c>
      <c r="D41" s="256" t="s">
        <v>942</v>
      </c>
      <c r="E41" s="257" t="s">
        <v>116</v>
      </c>
      <c r="F41" s="258">
        <v>6.3319999999999999</v>
      </c>
      <c r="G41" s="258"/>
      <c r="H41" s="258"/>
      <c r="I41" s="258"/>
      <c r="J41" s="275"/>
    </row>
    <row r="42" spans="1:10" ht="13.2">
      <c r="A42" s="183"/>
      <c r="B42" s="251" t="s">
        <v>41</v>
      </c>
      <c r="C42" s="253" t="s">
        <v>379</v>
      </c>
      <c r="D42" s="253" t="s">
        <v>380</v>
      </c>
      <c r="E42" s="250"/>
      <c r="F42" s="250"/>
      <c r="G42" s="250"/>
      <c r="H42" s="250"/>
      <c r="I42" s="258"/>
      <c r="J42" s="6"/>
    </row>
    <row r="43" spans="1:10" ht="57">
      <c r="A43" s="254">
        <v>10</v>
      </c>
      <c r="B43" s="254" t="s">
        <v>98</v>
      </c>
      <c r="C43" s="255" t="s">
        <v>1032</v>
      </c>
      <c r="D43" s="256" t="s">
        <v>1033</v>
      </c>
      <c r="E43" s="257" t="s">
        <v>135</v>
      </c>
      <c r="F43" s="258">
        <v>5</v>
      </c>
      <c r="G43" s="258"/>
      <c r="H43" s="258"/>
      <c r="I43" s="258"/>
      <c r="J43" s="275"/>
    </row>
    <row r="44" spans="1:10" ht="34.200000000000003">
      <c r="A44" s="268">
        <v>11</v>
      </c>
      <c r="B44" s="268" t="s">
        <v>225</v>
      </c>
      <c r="C44" s="269" t="s">
        <v>421</v>
      </c>
      <c r="D44" s="270" t="s">
        <v>422</v>
      </c>
      <c r="E44" s="271" t="s">
        <v>135</v>
      </c>
      <c r="F44" s="272">
        <v>5</v>
      </c>
      <c r="G44" s="272"/>
      <c r="H44" s="273"/>
      <c r="I44" s="258"/>
      <c r="J44" s="276"/>
    </row>
    <row r="45" spans="1:10" ht="57">
      <c r="A45" s="268">
        <v>12</v>
      </c>
      <c r="B45" s="268" t="s">
        <v>225</v>
      </c>
      <c r="C45" s="269" t="s">
        <v>1036</v>
      </c>
      <c r="D45" s="270" t="s">
        <v>1037</v>
      </c>
      <c r="E45" s="271" t="s">
        <v>135</v>
      </c>
      <c r="F45" s="272">
        <v>5</v>
      </c>
      <c r="G45" s="272"/>
      <c r="H45" s="273"/>
      <c r="I45" s="258"/>
      <c r="J45" s="276"/>
    </row>
    <row r="46" spans="1:10" ht="13.2">
      <c r="A46" s="250"/>
      <c r="B46" s="251" t="s">
        <v>41</v>
      </c>
      <c r="C46" s="253" t="s">
        <v>471</v>
      </c>
      <c r="D46" s="253" t="s">
        <v>472</v>
      </c>
      <c r="E46" s="250"/>
      <c r="F46" s="250"/>
      <c r="G46" s="250"/>
      <c r="H46" s="250"/>
      <c r="I46" s="258"/>
      <c r="J46" s="6"/>
    </row>
    <row r="47" spans="1:10" ht="34.200000000000003">
      <c r="A47" s="254">
        <v>13</v>
      </c>
      <c r="B47" s="254" t="s">
        <v>98</v>
      </c>
      <c r="C47" s="255" t="s">
        <v>474</v>
      </c>
      <c r="D47" s="256" t="s">
        <v>475</v>
      </c>
      <c r="E47" s="257" t="s">
        <v>249</v>
      </c>
      <c r="F47" s="258">
        <v>68</v>
      </c>
      <c r="G47" s="258"/>
      <c r="H47" s="258"/>
      <c r="I47" s="258"/>
      <c r="J47" s="275"/>
    </row>
    <row r="48" spans="1:10" ht="22.8">
      <c r="A48" s="268">
        <v>14</v>
      </c>
      <c r="B48" s="268" t="s">
        <v>225</v>
      </c>
      <c r="C48" s="269" t="s">
        <v>477</v>
      </c>
      <c r="D48" s="270" t="s">
        <v>478</v>
      </c>
      <c r="E48" s="271" t="s">
        <v>249</v>
      </c>
      <c r="F48" s="272">
        <v>68.680000000000007</v>
      </c>
      <c r="G48" s="272"/>
      <c r="H48" s="273"/>
      <c r="I48" s="258"/>
      <c r="J48" s="276"/>
    </row>
    <row r="49" spans="1:10" ht="20.399999999999999">
      <c r="A49" s="259"/>
      <c r="B49" s="260" t="s">
        <v>101</v>
      </c>
      <c r="C49" s="259"/>
      <c r="D49" s="274" t="s">
        <v>1577</v>
      </c>
      <c r="E49" s="259"/>
      <c r="F49" s="263">
        <v>68.680000000000007</v>
      </c>
      <c r="G49" s="259"/>
      <c r="H49" s="259"/>
      <c r="I49" s="258"/>
      <c r="J49" s="7"/>
    </row>
    <row r="50" spans="1:10" ht="22.8">
      <c r="A50" s="268">
        <v>15</v>
      </c>
      <c r="B50" s="268" t="s">
        <v>225</v>
      </c>
      <c r="C50" s="269" t="s">
        <v>480</v>
      </c>
      <c r="D50" s="270" t="s">
        <v>481</v>
      </c>
      <c r="E50" s="271" t="s">
        <v>135</v>
      </c>
      <c r="F50" s="272">
        <v>32.32</v>
      </c>
      <c r="G50" s="272"/>
      <c r="H50" s="273"/>
      <c r="I50" s="258"/>
      <c r="J50" s="276"/>
    </row>
    <row r="51" spans="1:10" ht="11.4">
      <c r="A51" s="259"/>
      <c r="B51" s="260" t="s">
        <v>101</v>
      </c>
      <c r="C51" s="261" t="s">
        <v>0</v>
      </c>
      <c r="D51" s="262">
        <v>32</v>
      </c>
      <c r="E51" s="259"/>
      <c r="F51" s="263">
        <v>32</v>
      </c>
      <c r="G51" s="259"/>
      <c r="H51" s="259"/>
      <c r="I51" s="258"/>
      <c r="J51" s="7"/>
    </row>
    <row r="52" spans="1:10" ht="20.399999999999999">
      <c r="A52" s="259"/>
      <c r="B52" s="260" t="s">
        <v>101</v>
      </c>
      <c r="C52" s="259"/>
      <c r="D52" s="274" t="s">
        <v>1576</v>
      </c>
      <c r="E52" s="259"/>
      <c r="F52" s="263">
        <v>32.32</v>
      </c>
      <c r="G52" s="259"/>
      <c r="H52" s="259"/>
      <c r="I52" s="258"/>
      <c r="J52" s="7"/>
    </row>
    <row r="53" spans="1:10" ht="34.200000000000003">
      <c r="A53" s="254">
        <v>16</v>
      </c>
      <c r="B53" s="254" t="s">
        <v>98</v>
      </c>
      <c r="C53" s="255" t="s">
        <v>483</v>
      </c>
      <c r="D53" s="256" t="s">
        <v>484</v>
      </c>
      <c r="E53" s="257" t="s">
        <v>127</v>
      </c>
      <c r="F53" s="258">
        <v>97.34</v>
      </c>
      <c r="G53" s="258"/>
      <c r="H53" s="258"/>
      <c r="I53" s="258"/>
      <c r="J53" s="275"/>
    </row>
    <row r="54" spans="1:10" ht="11.4">
      <c r="A54" s="259"/>
      <c r="B54" s="260" t="s">
        <v>101</v>
      </c>
      <c r="C54" s="261" t="s">
        <v>0</v>
      </c>
      <c r="D54" s="262">
        <v>97.34</v>
      </c>
      <c r="E54" s="259"/>
      <c r="F54" s="263">
        <v>97.34</v>
      </c>
      <c r="G54" s="259"/>
      <c r="H54" s="259"/>
      <c r="I54" s="258"/>
      <c r="J54" s="7"/>
    </row>
    <row r="55" spans="1:10" ht="22.8">
      <c r="A55" s="268">
        <v>17</v>
      </c>
      <c r="B55" s="268" t="s">
        <v>225</v>
      </c>
      <c r="C55" s="269" t="s">
        <v>486</v>
      </c>
      <c r="D55" s="270" t="s">
        <v>487</v>
      </c>
      <c r="E55" s="271" t="s">
        <v>127</v>
      </c>
      <c r="F55" s="272">
        <v>99.28</v>
      </c>
      <c r="G55" s="272"/>
      <c r="H55" s="273"/>
      <c r="I55" s="258"/>
      <c r="J55" s="276"/>
    </row>
    <row r="56" spans="1:10" ht="20.399999999999999">
      <c r="A56" s="259"/>
      <c r="B56" s="260" t="s">
        <v>101</v>
      </c>
      <c r="C56" s="259"/>
      <c r="D56" s="274" t="s">
        <v>1574</v>
      </c>
      <c r="E56" s="259"/>
      <c r="F56" s="263">
        <v>99.28</v>
      </c>
      <c r="G56" s="259"/>
      <c r="H56" s="259"/>
      <c r="I56" s="258"/>
      <c r="J56" s="7"/>
    </row>
    <row r="57" spans="1:10" ht="34.200000000000003">
      <c r="A57" s="254">
        <v>18</v>
      </c>
      <c r="B57" s="254" t="s">
        <v>98</v>
      </c>
      <c r="C57" s="255" t="s">
        <v>489</v>
      </c>
      <c r="D57" s="256" t="s">
        <v>490</v>
      </c>
      <c r="E57" s="257" t="s">
        <v>127</v>
      </c>
      <c r="F57" s="258">
        <v>97.34</v>
      </c>
      <c r="G57" s="258"/>
      <c r="H57" s="258"/>
      <c r="I57" s="258"/>
      <c r="J57" s="275"/>
    </row>
    <row r="58" spans="1:10" ht="22.8">
      <c r="A58" s="268">
        <v>19</v>
      </c>
      <c r="B58" s="268" t="s">
        <v>225</v>
      </c>
      <c r="C58" s="269" t="s">
        <v>492</v>
      </c>
      <c r="D58" s="270" t="s">
        <v>493</v>
      </c>
      <c r="E58" s="271" t="s">
        <v>127</v>
      </c>
      <c r="F58" s="272">
        <v>100.26</v>
      </c>
      <c r="G58" s="272"/>
      <c r="H58" s="273"/>
      <c r="I58" s="258"/>
      <c r="J58" s="276"/>
    </row>
    <row r="59" spans="1:10" ht="20.399999999999999">
      <c r="A59" s="259"/>
      <c r="B59" s="260" t="s">
        <v>101</v>
      </c>
      <c r="C59" s="259"/>
      <c r="D59" s="274" t="s">
        <v>1575</v>
      </c>
      <c r="E59" s="259"/>
      <c r="F59" s="263">
        <v>100.26</v>
      </c>
      <c r="G59" s="259"/>
      <c r="H59" s="259"/>
      <c r="I59" s="258"/>
      <c r="J59" s="7"/>
    </row>
    <row r="60" spans="1:10" ht="34.200000000000003">
      <c r="A60" s="254">
        <v>20</v>
      </c>
      <c r="B60" s="254" t="s">
        <v>98</v>
      </c>
      <c r="C60" s="255" t="s">
        <v>495</v>
      </c>
      <c r="D60" s="256" t="s">
        <v>496</v>
      </c>
      <c r="E60" s="257" t="s">
        <v>116</v>
      </c>
      <c r="F60" s="258">
        <v>1.397</v>
      </c>
      <c r="G60" s="258"/>
      <c r="H60" s="258"/>
      <c r="I60" s="258"/>
      <c r="J60" s="275"/>
    </row>
    <row r="61" spans="1:10" ht="13.2">
      <c r="A61" s="250"/>
      <c r="B61" s="251" t="s">
        <v>41</v>
      </c>
      <c r="C61" s="253" t="s">
        <v>497</v>
      </c>
      <c r="D61" s="253" t="s">
        <v>498</v>
      </c>
      <c r="E61" s="250"/>
      <c r="F61" s="250"/>
      <c r="G61" s="250"/>
      <c r="H61" s="250"/>
      <c r="I61" s="258"/>
      <c r="J61" s="6"/>
    </row>
    <row r="62" spans="1:10" ht="22.8">
      <c r="A62" s="254">
        <v>21</v>
      </c>
      <c r="B62" s="254" t="s">
        <v>98</v>
      </c>
      <c r="C62" s="255" t="s">
        <v>1156</v>
      </c>
      <c r="D62" s="256" t="s">
        <v>1157</v>
      </c>
      <c r="E62" s="257" t="s">
        <v>249</v>
      </c>
      <c r="F62" s="258">
        <v>27.6</v>
      </c>
      <c r="G62" s="258"/>
      <c r="H62" s="258"/>
      <c r="I62" s="258"/>
      <c r="J62" s="275"/>
    </row>
    <row r="63" spans="1:10" ht="20.399999999999999">
      <c r="A63" s="259"/>
      <c r="B63" s="260" t="s">
        <v>101</v>
      </c>
      <c r="C63" s="261" t="s">
        <v>0</v>
      </c>
      <c r="D63" s="262" t="s">
        <v>1160</v>
      </c>
      <c r="E63" s="259"/>
      <c r="F63" s="263">
        <v>27.6</v>
      </c>
      <c r="G63" s="259"/>
      <c r="H63" s="259"/>
      <c r="I63" s="258"/>
      <c r="J63" s="7"/>
    </row>
    <row r="64" spans="1:10" ht="22.8">
      <c r="A64" s="268">
        <v>22</v>
      </c>
      <c r="B64" s="268" t="s">
        <v>225</v>
      </c>
      <c r="C64" s="269" t="s">
        <v>1162</v>
      </c>
      <c r="D64" s="270" t="s">
        <v>1163</v>
      </c>
      <c r="E64" s="271" t="s">
        <v>127</v>
      </c>
      <c r="F64" s="272">
        <v>2.04</v>
      </c>
      <c r="G64" s="272"/>
      <c r="H64" s="273"/>
      <c r="I64" s="258"/>
      <c r="J64" s="276"/>
    </row>
    <row r="65" spans="1:10" ht="20.399999999999999">
      <c r="A65" s="259"/>
      <c r="B65" s="260" t="s">
        <v>101</v>
      </c>
      <c r="C65" s="259"/>
      <c r="D65" s="274" t="s">
        <v>1585</v>
      </c>
      <c r="E65" s="259"/>
      <c r="F65" s="263">
        <v>2.04</v>
      </c>
      <c r="G65" s="259"/>
      <c r="H65" s="259"/>
      <c r="I65" s="258"/>
      <c r="J65" s="7"/>
    </row>
    <row r="66" spans="1:10" ht="34.200000000000003">
      <c r="A66" s="254">
        <v>23</v>
      </c>
      <c r="B66" s="254" t="s">
        <v>98</v>
      </c>
      <c r="C66" s="255" t="s">
        <v>501</v>
      </c>
      <c r="D66" s="256" t="s">
        <v>502</v>
      </c>
      <c r="E66" s="257" t="s">
        <v>127</v>
      </c>
      <c r="F66" s="258">
        <v>16.5</v>
      </c>
      <c r="G66" s="258"/>
      <c r="H66" s="258"/>
      <c r="I66" s="258"/>
      <c r="J66" s="275"/>
    </row>
    <row r="67" spans="1:10" ht="34.200000000000003">
      <c r="A67" s="268">
        <v>24</v>
      </c>
      <c r="B67" s="268" t="s">
        <v>225</v>
      </c>
      <c r="C67" s="269" t="s">
        <v>504</v>
      </c>
      <c r="D67" s="270" t="s">
        <v>505</v>
      </c>
      <c r="E67" s="271" t="s">
        <v>127</v>
      </c>
      <c r="F67" s="272">
        <v>16.989999999999998</v>
      </c>
      <c r="G67" s="272"/>
      <c r="H67" s="273"/>
      <c r="I67" s="258"/>
      <c r="J67" s="276"/>
    </row>
    <row r="68" spans="1:10" ht="20.399999999999999">
      <c r="A68" s="259"/>
      <c r="B68" s="260" t="s">
        <v>101</v>
      </c>
      <c r="C68" s="259"/>
      <c r="D68" s="274" t="s">
        <v>1586</v>
      </c>
      <c r="E68" s="259"/>
      <c r="F68" s="263">
        <v>16.989999999999998</v>
      </c>
      <c r="G68" s="259"/>
      <c r="H68" s="259"/>
      <c r="I68" s="258"/>
      <c r="J68" s="7"/>
    </row>
    <row r="69" spans="1:10" ht="34.200000000000003">
      <c r="A69" s="254">
        <v>25</v>
      </c>
      <c r="B69" s="254" t="s">
        <v>98</v>
      </c>
      <c r="C69" s="255" t="s">
        <v>510</v>
      </c>
      <c r="D69" s="256" t="s">
        <v>1170</v>
      </c>
      <c r="E69" s="257" t="s">
        <v>127</v>
      </c>
      <c r="F69" s="258">
        <v>16.989999999999998</v>
      </c>
      <c r="G69" s="258"/>
      <c r="H69" s="258"/>
      <c r="I69" s="258"/>
      <c r="J69" s="275"/>
    </row>
    <row r="70" spans="1:10" ht="34.200000000000003">
      <c r="A70" s="254">
        <v>26</v>
      </c>
      <c r="B70" s="254" t="s">
        <v>98</v>
      </c>
      <c r="C70" s="255" t="s">
        <v>512</v>
      </c>
      <c r="D70" s="256" t="s">
        <v>513</v>
      </c>
      <c r="E70" s="257" t="s">
        <v>116</v>
      </c>
      <c r="F70" s="258">
        <v>8.8999999999999996E-2</v>
      </c>
      <c r="G70" s="258"/>
      <c r="H70" s="258"/>
      <c r="I70" s="258"/>
      <c r="J70" s="275"/>
    </row>
    <row r="71" spans="1:10" ht="13.2">
      <c r="A71" s="250"/>
      <c r="B71" s="251" t="s">
        <v>41</v>
      </c>
      <c r="C71" s="253" t="s">
        <v>514</v>
      </c>
      <c r="D71" s="253" t="s">
        <v>515</v>
      </c>
      <c r="E71" s="250"/>
      <c r="F71" s="250"/>
      <c r="G71" s="250"/>
      <c r="H71" s="250"/>
      <c r="I71" s="258"/>
      <c r="J71" s="6"/>
    </row>
    <row r="72" spans="1:10" ht="45.6">
      <c r="A72" s="254">
        <v>27</v>
      </c>
      <c r="B72" s="254" t="s">
        <v>98</v>
      </c>
      <c r="C72" s="255" t="s">
        <v>517</v>
      </c>
      <c r="D72" s="256" t="s">
        <v>518</v>
      </c>
      <c r="E72" s="257" t="s">
        <v>127</v>
      </c>
      <c r="F72" s="258">
        <v>35.5</v>
      </c>
      <c r="G72" s="258"/>
      <c r="H72" s="258"/>
      <c r="I72" s="258"/>
      <c r="J72" s="275"/>
    </row>
    <row r="73" spans="1:10" ht="22.8">
      <c r="A73" s="268">
        <v>28</v>
      </c>
      <c r="B73" s="268" t="s">
        <v>225</v>
      </c>
      <c r="C73" s="269" t="s">
        <v>520</v>
      </c>
      <c r="D73" s="270" t="s">
        <v>521</v>
      </c>
      <c r="E73" s="271" t="s">
        <v>127</v>
      </c>
      <c r="F73" s="272">
        <v>36</v>
      </c>
      <c r="G73" s="272"/>
      <c r="H73" s="273"/>
      <c r="I73" s="258"/>
      <c r="J73" s="276"/>
    </row>
    <row r="74" spans="1:10" ht="34.200000000000003">
      <c r="A74" s="254">
        <v>29</v>
      </c>
      <c r="B74" s="254" t="s">
        <v>98</v>
      </c>
      <c r="C74" s="255" t="s">
        <v>1179</v>
      </c>
      <c r="D74" s="256" t="s">
        <v>1180</v>
      </c>
      <c r="E74" s="257" t="s">
        <v>116</v>
      </c>
      <c r="F74" s="258">
        <v>2.1</v>
      </c>
      <c r="G74" s="258"/>
      <c r="H74" s="258"/>
      <c r="I74" s="258"/>
      <c r="J74" s="275"/>
    </row>
    <row r="75" spans="1:10" ht="13.2">
      <c r="A75" s="250"/>
      <c r="B75" s="251" t="s">
        <v>41</v>
      </c>
      <c r="C75" s="253" t="s">
        <v>523</v>
      </c>
      <c r="D75" s="253" t="s">
        <v>524</v>
      </c>
      <c r="E75" s="250"/>
      <c r="F75" s="250"/>
      <c r="G75" s="250"/>
      <c r="H75" s="250"/>
      <c r="I75" s="258"/>
      <c r="J75" s="6"/>
    </row>
    <row r="76" spans="1:10" ht="57">
      <c r="A76" s="254">
        <v>30</v>
      </c>
      <c r="B76" s="254" t="s">
        <v>98</v>
      </c>
      <c r="C76" s="255" t="s">
        <v>526</v>
      </c>
      <c r="D76" s="256" t="s">
        <v>527</v>
      </c>
      <c r="E76" s="257" t="s">
        <v>127</v>
      </c>
      <c r="F76" s="258">
        <v>116.29300000000001</v>
      </c>
      <c r="G76" s="258"/>
      <c r="H76" s="258"/>
      <c r="I76" s="258"/>
      <c r="J76" s="275"/>
    </row>
    <row r="77" spans="1:10" ht="11.4">
      <c r="A77" s="259"/>
      <c r="B77" s="260" t="s">
        <v>101</v>
      </c>
      <c r="C77" s="261" t="s">
        <v>0</v>
      </c>
      <c r="D77" s="262" t="s">
        <v>1196</v>
      </c>
      <c r="E77" s="259"/>
      <c r="F77" s="263">
        <v>116.29300000000001</v>
      </c>
      <c r="G77" s="259"/>
      <c r="H77" s="259"/>
      <c r="I77" s="258"/>
      <c r="J77" s="7"/>
    </row>
    <row r="78" spans="1:10" ht="57">
      <c r="A78" s="254">
        <v>31</v>
      </c>
      <c r="B78" s="254" t="s">
        <v>98</v>
      </c>
      <c r="C78" s="255" t="s">
        <v>529</v>
      </c>
      <c r="D78" s="256" t="s">
        <v>530</v>
      </c>
      <c r="E78" s="257" t="s">
        <v>127</v>
      </c>
      <c r="F78" s="258">
        <v>116.29300000000001</v>
      </c>
      <c r="G78" s="258"/>
      <c r="H78" s="258"/>
      <c r="I78" s="258"/>
      <c r="J78" s="275"/>
    </row>
    <row r="79" spans="1:10" ht="15.6">
      <c r="A79" s="248" t="s">
        <v>1299</v>
      </c>
      <c r="B79" s="183"/>
      <c r="C79" s="183"/>
      <c r="D79" s="183"/>
      <c r="E79" s="183"/>
      <c r="F79" s="183"/>
      <c r="G79" s="183"/>
      <c r="H79" s="183"/>
      <c r="I79" s="277"/>
    </row>
    <row r="80" spans="1:10" ht="34.200000000000003">
      <c r="A80" s="183">
        <v>32</v>
      </c>
      <c r="B80" s="177" t="s">
        <v>329</v>
      </c>
      <c r="C80" s="184" t="s">
        <v>1386</v>
      </c>
      <c r="D80" s="165" t="s">
        <v>1387</v>
      </c>
      <c r="E80" s="166" t="s">
        <v>135</v>
      </c>
      <c r="F80" s="161">
        <v>6</v>
      </c>
      <c r="G80" s="167"/>
      <c r="H80" s="167"/>
      <c r="I80" s="258"/>
    </row>
    <row r="81" spans="1:9" ht="45.6">
      <c r="A81" s="183">
        <v>33</v>
      </c>
      <c r="B81" s="177" t="s">
        <v>329</v>
      </c>
      <c r="C81" s="184" t="s">
        <v>1388</v>
      </c>
      <c r="D81" s="165" t="s">
        <v>1389</v>
      </c>
      <c r="E81" s="166" t="s">
        <v>135</v>
      </c>
      <c r="F81" s="161">
        <v>6</v>
      </c>
      <c r="G81" s="167"/>
      <c r="H81" s="167"/>
      <c r="I81" s="258"/>
    </row>
    <row r="82" spans="1:9" ht="34.200000000000003">
      <c r="A82" s="183">
        <v>34</v>
      </c>
      <c r="B82" s="177" t="s">
        <v>329</v>
      </c>
      <c r="C82" s="184" t="s">
        <v>1382</v>
      </c>
      <c r="D82" s="165" t="s">
        <v>1383</v>
      </c>
      <c r="E82" s="166" t="s">
        <v>135</v>
      </c>
      <c r="F82" s="161">
        <v>3</v>
      </c>
      <c r="G82" s="167"/>
      <c r="H82" s="167"/>
      <c r="I82" s="258"/>
    </row>
    <row r="83" spans="1:9" ht="45.6">
      <c r="A83" s="183">
        <v>35</v>
      </c>
      <c r="B83" s="177" t="s">
        <v>329</v>
      </c>
      <c r="C83" s="184" t="s">
        <v>1384</v>
      </c>
      <c r="D83" s="165" t="s">
        <v>1385</v>
      </c>
      <c r="E83" s="166" t="s">
        <v>135</v>
      </c>
      <c r="F83" s="161">
        <v>3</v>
      </c>
      <c r="G83" s="167"/>
      <c r="H83" s="167"/>
      <c r="I83" s="258"/>
    </row>
    <row r="84" spans="1:9" ht="34.200000000000003">
      <c r="A84" s="183">
        <v>36</v>
      </c>
      <c r="B84" s="177" t="s">
        <v>329</v>
      </c>
      <c r="C84" s="184" t="s">
        <v>1378</v>
      </c>
      <c r="D84" s="165" t="s">
        <v>1379</v>
      </c>
      <c r="E84" s="166" t="s">
        <v>135</v>
      </c>
      <c r="F84" s="161">
        <v>2</v>
      </c>
      <c r="G84" s="167"/>
      <c r="H84" s="167"/>
      <c r="I84" s="258"/>
    </row>
    <row r="85" spans="1:9" ht="45.6">
      <c r="A85" s="183">
        <v>37</v>
      </c>
      <c r="B85" s="177" t="s">
        <v>329</v>
      </c>
      <c r="C85" s="184" t="s">
        <v>1380</v>
      </c>
      <c r="D85" s="165" t="s">
        <v>1381</v>
      </c>
      <c r="E85" s="166" t="s">
        <v>135</v>
      </c>
      <c r="F85" s="161">
        <v>2</v>
      </c>
      <c r="G85" s="167"/>
      <c r="H85" s="167"/>
      <c r="I85" s="258"/>
    </row>
    <row r="86" spans="1:9" ht="22.8">
      <c r="A86" s="183">
        <v>38</v>
      </c>
      <c r="B86" s="163" t="s">
        <v>98</v>
      </c>
      <c r="C86" s="164" t="s">
        <v>1343</v>
      </c>
      <c r="D86" s="165" t="s">
        <v>1344</v>
      </c>
      <c r="E86" s="166" t="s">
        <v>135</v>
      </c>
      <c r="F86" s="161">
        <v>22</v>
      </c>
      <c r="G86" s="167"/>
      <c r="H86" s="167"/>
      <c r="I86" s="258"/>
    </row>
    <row r="87" spans="1:9" ht="45.6">
      <c r="A87" s="183">
        <v>39</v>
      </c>
      <c r="B87" s="177" t="s">
        <v>225</v>
      </c>
      <c r="C87" s="178" t="s">
        <v>1345</v>
      </c>
      <c r="D87" s="179" t="s">
        <v>1346</v>
      </c>
      <c r="E87" s="180" t="s">
        <v>135</v>
      </c>
      <c r="F87" s="161">
        <v>11</v>
      </c>
      <c r="G87" s="181"/>
      <c r="H87" s="167"/>
      <c r="I87" s="258"/>
    </row>
    <row r="88" spans="1:9" ht="45.6">
      <c r="A88" s="183">
        <v>40</v>
      </c>
      <c r="B88" s="177" t="s">
        <v>225</v>
      </c>
      <c r="C88" s="178" t="s">
        <v>1347</v>
      </c>
      <c r="D88" s="179" t="s">
        <v>1348</v>
      </c>
      <c r="E88" s="180" t="s">
        <v>135</v>
      </c>
      <c r="F88" s="161">
        <v>11</v>
      </c>
      <c r="G88" s="181"/>
      <c r="H88" s="167"/>
      <c r="I88" s="258"/>
    </row>
    <row r="89" spans="1:9" ht="22.8">
      <c r="A89" s="183">
        <v>41</v>
      </c>
      <c r="B89" s="163" t="s">
        <v>98</v>
      </c>
      <c r="C89" s="164" t="s">
        <v>1349</v>
      </c>
      <c r="D89" s="165" t="s">
        <v>1350</v>
      </c>
      <c r="E89" s="166" t="s">
        <v>135</v>
      </c>
      <c r="F89" s="161">
        <v>11</v>
      </c>
      <c r="G89" s="167"/>
      <c r="H89" s="167"/>
      <c r="I89" s="258"/>
    </row>
    <row r="90" spans="1:9" ht="34.200000000000003">
      <c r="A90" s="183">
        <v>42</v>
      </c>
      <c r="B90" s="177" t="s">
        <v>225</v>
      </c>
      <c r="C90" s="178" t="s">
        <v>1351</v>
      </c>
      <c r="D90" s="179" t="s">
        <v>1352</v>
      </c>
      <c r="E90" s="180" t="s">
        <v>135</v>
      </c>
      <c r="F90" s="161">
        <v>11</v>
      </c>
      <c r="G90" s="181"/>
      <c r="H90" s="167"/>
      <c r="I90" s="258"/>
    </row>
    <row r="91" spans="1:9" ht="34.200000000000003">
      <c r="A91" s="183">
        <v>43</v>
      </c>
      <c r="B91" s="163" t="s">
        <v>98</v>
      </c>
      <c r="C91" s="164" t="s">
        <v>1331</v>
      </c>
      <c r="D91" s="165" t="s">
        <v>1332</v>
      </c>
      <c r="E91" s="166" t="s">
        <v>249</v>
      </c>
      <c r="F91" s="161">
        <v>45</v>
      </c>
      <c r="G91" s="167"/>
      <c r="H91" s="167"/>
      <c r="I91" s="258"/>
    </row>
    <row r="92" spans="1:9" ht="34.200000000000003">
      <c r="A92" s="183">
        <v>44</v>
      </c>
      <c r="B92" s="163" t="s">
        <v>98</v>
      </c>
      <c r="C92" s="164" t="s">
        <v>1333</v>
      </c>
      <c r="D92" s="165" t="s">
        <v>1334</v>
      </c>
      <c r="E92" s="166" t="s">
        <v>249</v>
      </c>
      <c r="F92" s="161">
        <v>20</v>
      </c>
      <c r="G92" s="167"/>
      <c r="H92" s="167"/>
      <c r="I92" s="258"/>
    </row>
    <row r="93" spans="1:9" ht="34.200000000000003">
      <c r="A93" s="183">
        <v>45</v>
      </c>
      <c r="B93" s="163" t="s">
        <v>98</v>
      </c>
      <c r="C93" s="164" t="s">
        <v>1335</v>
      </c>
      <c r="D93" s="165" t="s">
        <v>1336</v>
      </c>
      <c r="E93" s="166" t="s">
        <v>249</v>
      </c>
      <c r="F93" s="161">
        <v>25</v>
      </c>
      <c r="G93" s="167"/>
      <c r="H93" s="167"/>
      <c r="I93" s="258"/>
    </row>
    <row r="94" spans="1:9" ht="34.200000000000003">
      <c r="A94" s="183">
        <v>46</v>
      </c>
      <c r="B94" s="163" t="s">
        <v>98</v>
      </c>
      <c r="C94" s="164" t="s">
        <v>1337</v>
      </c>
      <c r="D94" s="165" t="s">
        <v>1338</v>
      </c>
      <c r="E94" s="166" t="s">
        <v>249</v>
      </c>
      <c r="F94" s="161">
        <v>50</v>
      </c>
      <c r="G94" s="167"/>
      <c r="H94" s="167"/>
      <c r="I94" s="258"/>
    </row>
    <row r="95" spans="1:9" ht="15.6">
      <c r="A95" s="248" t="s">
        <v>1590</v>
      </c>
      <c r="B95" s="183"/>
      <c r="C95" s="183"/>
      <c r="D95" s="183"/>
      <c r="E95" s="183"/>
      <c r="F95" s="183"/>
      <c r="G95" s="183"/>
      <c r="H95" s="183"/>
      <c r="I95" s="277"/>
    </row>
    <row r="96" spans="1:9" ht="30.6">
      <c r="A96" s="183">
        <v>47</v>
      </c>
      <c r="B96" s="184" t="s">
        <v>225</v>
      </c>
      <c r="C96" s="184" t="s">
        <v>1409</v>
      </c>
      <c r="D96" s="193" t="s">
        <v>1410</v>
      </c>
      <c r="E96" s="194" t="s">
        <v>135</v>
      </c>
      <c r="F96" s="195">
        <v>5</v>
      </c>
      <c r="G96" s="196"/>
      <c r="H96" s="196"/>
      <c r="I96" s="258"/>
    </row>
    <row r="97" spans="1:9" ht="11.4">
      <c r="A97" s="183">
        <v>48</v>
      </c>
      <c r="B97" s="184" t="s">
        <v>1411</v>
      </c>
      <c r="C97" s="184" t="s">
        <v>1412</v>
      </c>
      <c r="D97" s="197" t="s">
        <v>1413</v>
      </c>
      <c r="E97" s="194" t="s">
        <v>135</v>
      </c>
      <c r="F97" s="195">
        <v>5</v>
      </c>
      <c r="G97" s="196"/>
      <c r="H97" s="196"/>
      <c r="I97" s="258"/>
    </row>
    <row r="98" spans="1:9" ht="11.4">
      <c r="A98" s="183">
        <v>49</v>
      </c>
      <c r="B98" s="184" t="s">
        <v>1411</v>
      </c>
      <c r="C98" s="184" t="s">
        <v>1414</v>
      </c>
      <c r="D98" s="197" t="s">
        <v>1415</v>
      </c>
      <c r="E98" s="194" t="s">
        <v>135</v>
      </c>
      <c r="F98" s="195">
        <v>5</v>
      </c>
      <c r="G98" s="196"/>
      <c r="H98" s="196"/>
      <c r="I98" s="258"/>
    </row>
    <row r="99" spans="1:9" ht="11.4">
      <c r="A99" s="183">
        <v>50</v>
      </c>
      <c r="B99" s="184" t="s">
        <v>1411</v>
      </c>
      <c r="C99" s="184" t="s">
        <v>1416</v>
      </c>
      <c r="D99" s="197" t="s">
        <v>1417</v>
      </c>
      <c r="E99" s="194" t="s">
        <v>135</v>
      </c>
      <c r="F99" s="195">
        <v>5</v>
      </c>
      <c r="G99" s="196"/>
      <c r="H99" s="196"/>
      <c r="I99" s="258"/>
    </row>
    <row r="100" spans="1:9" ht="30.6">
      <c r="A100" s="183">
        <v>51</v>
      </c>
      <c r="B100" s="184" t="s">
        <v>225</v>
      </c>
      <c r="C100" s="184" t="s">
        <v>1418</v>
      </c>
      <c r="D100" s="193" t="s">
        <v>1419</v>
      </c>
      <c r="E100" s="194" t="s">
        <v>135</v>
      </c>
      <c r="F100" s="195">
        <v>2</v>
      </c>
      <c r="G100" s="196"/>
      <c r="H100" s="196"/>
      <c r="I100" s="258"/>
    </row>
    <row r="101" spans="1:9" ht="20.399999999999999">
      <c r="A101" s="183">
        <v>52</v>
      </c>
      <c r="B101" s="184" t="s">
        <v>1411</v>
      </c>
      <c r="C101" s="184" t="s">
        <v>1420</v>
      </c>
      <c r="D101" s="197" t="s">
        <v>1421</v>
      </c>
      <c r="E101" s="194" t="s">
        <v>135</v>
      </c>
      <c r="F101" s="195">
        <v>2</v>
      </c>
      <c r="G101" s="196"/>
      <c r="H101" s="196"/>
      <c r="I101" s="258"/>
    </row>
    <row r="102" spans="1:9" ht="20.399999999999999">
      <c r="A102" s="183">
        <v>53</v>
      </c>
      <c r="B102" s="184" t="s">
        <v>1411</v>
      </c>
      <c r="C102" s="184" t="s">
        <v>1422</v>
      </c>
      <c r="D102" s="197" t="s">
        <v>1423</v>
      </c>
      <c r="E102" s="194" t="s">
        <v>135</v>
      </c>
      <c r="F102" s="195">
        <v>2</v>
      </c>
      <c r="G102" s="196"/>
      <c r="H102" s="196"/>
      <c r="I102" s="258"/>
    </row>
    <row r="103" spans="1:9" ht="20.399999999999999">
      <c r="A103" s="183">
        <v>54</v>
      </c>
      <c r="B103" s="184" t="s">
        <v>1411</v>
      </c>
      <c r="C103" s="184" t="s">
        <v>1424</v>
      </c>
      <c r="D103" s="197" t="s">
        <v>1425</v>
      </c>
      <c r="E103" s="194" t="s">
        <v>135</v>
      </c>
      <c r="F103" s="195">
        <v>2</v>
      </c>
      <c r="G103" s="196"/>
      <c r="H103" s="196"/>
      <c r="I103" s="258"/>
    </row>
    <row r="104" spans="1:9" ht="20.399999999999999">
      <c r="A104" s="183">
        <v>55</v>
      </c>
      <c r="B104" s="184" t="s">
        <v>225</v>
      </c>
      <c r="C104" s="184" t="s">
        <v>1426</v>
      </c>
      <c r="D104" s="193" t="s">
        <v>1427</v>
      </c>
      <c r="E104" s="194" t="s">
        <v>135</v>
      </c>
      <c r="F104" s="195">
        <v>15</v>
      </c>
      <c r="G104" s="198"/>
      <c r="H104" s="196"/>
      <c r="I104" s="258"/>
    </row>
    <row r="105" spans="1:9" ht="20.399999999999999">
      <c r="A105" s="183">
        <v>56</v>
      </c>
      <c r="B105" s="184" t="s">
        <v>1411</v>
      </c>
      <c r="C105" s="184" t="s">
        <v>1428</v>
      </c>
      <c r="D105" s="197" t="s">
        <v>1429</v>
      </c>
      <c r="E105" s="194" t="s">
        <v>135</v>
      </c>
      <c r="F105" s="195">
        <v>12</v>
      </c>
      <c r="G105" s="196"/>
      <c r="H105" s="196"/>
      <c r="I105" s="258"/>
    </row>
    <row r="106" spans="1:9" ht="30.6">
      <c r="A106" s="183">
        <v>57</v>
      </c>
      <c r="B106" s="184" t="s">
        <v>1411</v>
      </c>
      <c r="C106" s="184" t="s">
        <v>1430</v>
      </c>
      <c r="D106" s="197" t="s">
        <v>1431</v>
      </c>
      <c r="E106" s="194" t="s">
        <v>135</v>
      </c>
      <c r="F106" s="195">
        <v>3</v>
      </c>
      <c r="G106" s="196"/>
      <c r="H106" s="196"/>
      <c r="I106" s="258"/>
    </row>
    <row r="107" spans="1:9" ht="20.399999999999999">
      <c r="A107" s="183">
        <v>58</v>
      </c>
      <c r="B107" s="184" t="s">
        <v>1411</v>
      </c>
      <c r="C107" s="184" t="s">
        <v>1432</v>
      </c>
      <c r="D107" s="197" t="s">
        <v>1433</v>
      </c>
      <c r="E107" s="194" t="s">
        <v>135</v>
      </c>
      <c r="F107" s="195">
        <v>5</v>
      </c>
      <c r="G107" s="196"/>
      <c r="H107" s="196"/>
      <c r="I107" s="258"/>
    </row>
    <row r="108" spans="1:9" ht="20.399999999999999">
      <c r="A108" s="183">
        <v>59</v>
      </c>
      <c r="B108" s="184" t="s">
        <v>225</v>
      </c>
      <c r="C108" s="184" t="s">
        <v>1434</v>
      </c>
      <c r="D108" s="193" t="s">
        <v>1435</v>
      </c>
      <c r="E108" s="194" t="s">
        <v>135</v>
      </c>
      <c r="F108" s="195">
        <v>24</v>
      </c>
      <c r="G108" s="196"/>
      <c r="H108" s="196"/>
      <c r="I108" s="258"/>
    </row>
    <row r="109" spans="1:9" ht="20.399999999999999">
      <c r="A109" s="183">
        <v>60</v>
      </c>
      <c r="B109" s="184" t="s">
        <v>225</v>
      </c>
      <c r="C109" s="184" t="s">
        <v>1436</v>
      </c>
      <c r="D109" s="197" t="s">
        <v>1437</v>
      </c>
      <c r="E109" s="194" t="s">
        <v>135</v>
      </c>
      <c r="F109" s="195">
        <v>6</v>
      </c>
      <c r="G109" s="196"/>
      <c r="H109" s="196"/>
      <c r="I109" s="258"/>
    </row>
    <row r="110" spans="1:9" ht="11.4">
      <c r="A110" s="183">
        <v>61</v>
      </c>
      <c r="B110" s="184" t="s">
        <v>225</v>
      </c>
      <c r="C110" s="184" t="s">
        <v>1438</v>
      </c>
      <c r="D110" s="197" t="s">
        <v>1439</v>
      </c>
      <c r="E110" s="194" t="s">
        <v>135</v>
      </c>
      <c r="F110" s="195">
        <v>12</v>
      </c>
      <c r="G110" s="196"/>
      <c r="H110" s="196"/>
      <c r="I110" s="258"/>
    </row>
    <row r="111" spans="1:9" ht="11.4">
      <c r="A111" s="183">
        <v>62</v>
      </c>
      <c r="B111" s="184"/>
      <c r="C111" s="184" t="s">
        <v>1444</v>
      </c>
      <c r="D111" s="197" t="s">
        <v>1445</v>
      </c>
      <c r="E111" s="194" t="s">
        <v>135</v>
      </c>
      <c r="F111" s="195">
        <v>6</v>
      </c>
      <c r="G111" s="196"/>
      <c r="H111" s="196"/>
      <c r="I111" s="258"/>
    </row>
    <row r="112" spans="1:9" ht="30.6">
      <c r="A112" s="183">
        <v>63</v>
      </c>
      <c r="B112" s="184" t="s">
        <v>225</v>
      </c>
      <c r="C112" s="184" t="s">
        <v>1450</v>
      </c>
      <c r="D112" s="193" t="s">
        <v>1451</v>
      </c>
      <c r="E112" s="194" t="s">
        <v>249</v>
      </c>
      <c r="F112" s="195">
        <v>340</v>
      </c>
      <c r="G112" s="198"/>
      <c r="H112" s="196"/>
      <c r="I112" s="258"/>
    </row>
    <row r="113" spans="1:9" ht="20.399999999999999">
      <c r="A113" s="183">
        <v>64</v>
      </c>
      <c r="B113" s="184" t="s">
        <v>1411</v>
      </c>
      <c r="C113" s="184" t="s">
        <v>1452</v>
      </c>
      <c r="D113" s="197" t="s">
        <v>1453</v>
      </c>
      <c r="E113" s="194" t="s">
        <v>249</v>
      </c>
      <c r="F113" s="195">
        <v>200</v>
      </c>
      <c r="G113" s="196"/>
      <c r="H113" s="196"/>
      <c r="I113" s="258"/>
    </row>
    <row r="114" spans="1:9" ht="20.399999999999999">
      <c r="A114" s="183">
        <v>65</v>
      </c>
      <c r="B114" s="184" t="s">
        <v>1411</v>
      </c>
      <c r="C114" s="184" t="s">
        <v>1454</v>
      </c>
      <c r="D114" s="197" t="s">
        <v>1455</v>
      </c>
      <c r="E114" s="194" t="s">
        <v>249</v>
      </c>
      <c r="F114" s="195">
        <v>140</v>
      </c>
      <c r="G114" s="196"/>
      <c r="H114" s="196"/>
      <c r="I114" s="258"/>
    </row>
    <row r="115" spans="1:9" ht="30.6">
      <c r="A115" s="183">
        <v>66</v>
      </c>
      <c r="B115" s="184" t="s">
        <v>225</v>
      </c>
      <c r="C115" s="184" t="s">
        <v>1456</v>
      </c>
      <c r="D115" s="193" t="s">
        <v>1457</v>
      </c>
      <c r="E115" s="194" t="s">
        <v>249</v>
      </c>
      <c r="F115" s="195">
        <v>210</v>
      </c>
      <c r="G115" s="198"/>
      <c r="H115" s="196"/>
      <c r="I115" s="258"/>
    </row>
    <row r="116" spans="1:9" ht="20.399999999999999">
      <c r="A116" s="183">
        <v>67</v>
      </c>
      <c r="B116" s="184" t="s">
        <v>1411</v>
      </c>
      <c r="C116" s="184" t="s">
        <v>1458</v>
      </c>
      <c r="D116" s="197" t="s">
        <v>1459</v>
      </c>
      <c r="E116" s="194" t="s">
        <v>249</v>
      </c>
      <c r="F116" s="195">
        <v>210</v>
      </c>
      <c r="G116" s="196"/>
      <c r="H116" s="196"/>
      <c r="I116" s="258"/>
    </row>
    <row r="117" spans="1:9" ht="15.6">
      <c r="A117" s="248" t="s">
        <v>1480</v>
      </c>
      <c r="B117" s="183"/>
      <c r="C117" s="183"/>
      <c r="D117" s="183"/>
      <c r="E117" s="183"/>
      <c r="F117" s="183"/>
      <c r="G117" s="183"/>
      <c r="H117" s="183"/>
      <c r="I117" s="277"/>
    </row>
    <row r="118" spans="1:9" ht="45.6">
      <c r="A118" s="183">
        <v>68</v>
      </c>
      <c r="B118" s="215" t="s">
        <v>225</v>
      </c>
      <c r="C118" s="216" t="s">
        <v>1486</v>
      </c>
      <c r="D118" s="217" t="s">
        <v>1487</v>
      </c>
      <c r="E118" s="218" t="s">
        <v>249</v>
      </c>
      <c r="F118" s="453">
        <v>25</v>
      </c>
      <c r="G118" s="220"/>
      <c r="H118" s="214"/>
      <c r="I118" s="258"/>
    </row>
    <row r="119" spans="1:9" ht="22.8">
      <c r="A119" s="183">
        <v>69</v>
      </c>
      <c r="B119" s="209" t="s">
        <v>98</v>
      </c>
      <c r="C119" s="210" t="s">
        <v>1492</v>
      </c>
      <c r="D119" s="211" t="s">
        <v>1493</v>
      </c>
      <c r="E119" s="212" t="s">
        <v>249</v>
      </c>
      <c r="F119" s="213">
        <v>4</v>
      </c>
      <c r="G119" s="214"/>
      <c r="H119" s="214"/>
      <c r="I119" s="258"/>
    </row>
    <row r="120" spans="1:9" ht="22.8">
      <c r="A120" s="183">
        <v>70</v>
      </c>
      <c r="B120" s="209" t="s">
        <v>98</v>
      </c>
      <c r="C120" s="210" t="s">
        <v>1496</v>
      </c>
      <c r="D120" s="211" t="s">
        <v>1497</v>
      </c>
      <c r="E120" s="212" t="s">
        <v>249</v>
      </c>
      <c r="F120" s="213">
        <v>6</v>
      </c>
      <c r="G120" s="214"/>
      <c r="H120" s="214"/>
      <c r="I120" s="258"/>
    </row>
    <row r="121" spans="1:9" ht="22.8">
      <c r="A121" s="183">
        <v>71</v>
      </c>
      <c r="B121" s="209" t="s">
        <v>98</v>
      </c>
      <c r="C121" s="210" t="s">
        <v>1498</v>
      </c>
      <c r="D121" s="211" t="s">
        <v>1499</v>
      </c>
      <c r="E121" s="212" t="s">
        <v>249</v>
      </c>
      <c r="F121" s="213">
        <v>10</v>
      </c>
      <c r="G121" s="214"/>
      <c r="H121" s="214"/>
      <c r="I121" s="258"/>
    </row>
    <row r="122" spans="1:9" ht="34.200000000000003">
      <c r="A122" s="183">
        <v>72</v>
      </c>
      <c r="B122" s="209" t="s">
        <v>98</v>
      </c>
      <c r="C122" s="210" t="s">
        <v>1508</v>
      </c>
      <c r="D122" s="211" t="s">
        <v>1509</v>
      </c>
      <c r="E122" s="212" t="s">
        <v>249</v>
      </c>
      <c r="F122" s="213">
        <v>25</v>
      </c>
      <c r="G122" s="214"/>
      <c r="H122" s="214"/>
      <c r="I122" s="258"/>
    </row>
    <row r="123" spans="1:9" ht="34.200000000000003">
      <c r="A123" s="183">
        <v>73</v>
      </c>
      <c r="B123" s="215" t="s">
        <v>225</v>
      </c>
      <c r="C123" s="216" t="s">
        <v>1510</v>
      </c>
      <c r="D123" s="217" t="s">
        <v>1511</v>
      </c>
      <c r="E123" s="218" t="s">
        <v>249</v>
      </c>
      <c r="F123" s="219">
        <v>25</v>
      </c>
      <c r="G123" s="220"/>
      <c r="H123" s="214"/>
      <c r="I123" s="258"/>
    </row>
    <row r="124" spans="1:9" ht="37.200000000000003" customHeight="1">
      <c r="A124" s="471">
        <v>74</v>
      </c>
      <c r="B124" s="472" t="s">
        <v>98</v>
      </c>
      <c r="C124" s="472" t="s">
        <v>1674</v>
      </c>
      <c r="D124" s="473" t="s">
        <v>1675</v>
      </c>
      <c r="E124" s="472" t="s">
        <v>135</v>
      </c>
      <c r="F124" s="453">
        <v>2</v>
      </c>
      <c r="G124" s="220"/>
      <c r="H124" s="214"/>
      <c r="I124" s="258"/>
    </row>
    <row r="125" spans="1:9" ht="34.200000000000003">
      <c r="A125" s="183">
        <v>75</v>
      </c>
      <c r="B125" s="215" t="s">
        <v>225</v>
      </c>
      <c r="C125" s="216" t="s">
        <v>1526</v>
      </c>
      <c r="D125" s="217" t="s">
        <v>1527</v>
      </c>
      <c r="E125" s="218" t="s">
        <v>135</v>
      </c>
      <c r="F125" s="219">
        <v>2</v>
      </c>
      <c r="G125" s="220"/>
      <c r="H125" s="214"/>
      <c r="I125" s="258"/>
    </row>
    <row r="126" spans="1:9" ht="34.200000000000003">
      <c r="A126" s="183">
        <v>76</v>
      </c>
      <c r="B126" s="215" t="s">
        <v>225</v>
      </c>
      <c r="C126" s="216" t="s">
        <v>1524</v>
      </c>
      <c r="D126" s="217" t="s">
        <v>1525</v>
      </c>
      <c r="E126" s="218" t="s">
        <v>135</v>
      </c>
      <c r="F126" s="219">
        <v>2</v>
      </c>
      <c r="G126" s="220"/>
      <c r="H126" s="214"/>
      <c r="I126" s="258"/>
    </row>
    <row r="127" spans="1:9" ht="34.200000000000003">
      <c r="A127" s="183">
        <v>77</v>
      </c>
      <c r="B127" s="209" t="s">
        <v>98</v>
      </c>
      <c r="C127" s="210" t="s">
        <v>1532</v>
      </c>
      <c r="D127" s="211" t="s">
        <v>1533</v>
      </c>
      <c r="E127" s="212" t="s">
        <v>135</v>
      </c>
      <c r="F127" s="213">
        <v>2</v>
      </c>
      <c r="G127" s="214"/>
      <c r="H127" s="214"/>
      <c r="I127" s="258"/>
    </row>
    <row r="128" spans="1:9" ht="34.200000000000003">
      <c r="A128" s="183">
        <v>78</v>
      </c>
      <c r="B128" s="215" t="s">
        <v>225</v>
      </c>
      <c r="C128" s="216" t="s">
        <v>1534</v>
      </c>
      <c r="D128" s="217" t="s">
        <v>1535</v>
      </c>
      <c r="E128" s="218" t="s">
        <v>135</v>
      </c>
      <c r="F128" s="219">
        <v>2</v>
      </c>
      <c r="G128" s="220"/>
      <c r="H128" s="214"/>
      <c r="I128" s="258"/>
    </row>
    <row r="129" spans="1:9" ht="22.8">
      <c r="A129" s="183">
        <v>79</v>
      </c>
      <c r="B129" s="209" t="s">
        <v>98</v>
      </c>
      <c r="C129" s="210" t="s">
        <v>1540</v>
      </c>
      <c r="D129" s="211" t="s">
        <v>1541</v>
      </c>
      <c r="E129" s="212" t="s">
        <v>135</v>
      </c>
      <c r="F129" s="213">
        <v>1</v>
      </c>
      <c r="G129" s="214"/>
      <c r="H129" s="214"/>
      <c r="I129" s="258"/>
    </row>
    <row r="130" spans="1:9" ht="22.8">
      <c r="A130" s="183">
        <v>80</v>
      </c>
      <c r="B130" s="215" t="s">
        <v>225</v>
      </c>
      <c r="C130" s="216" t="s">
        <v>1542</v>
      </c>
      <c r="D130" s="217" t="s">
        <v>1543</v>
      </c>
      <c r="E130" s="218" t="s">
        <v>135</v>
      </c>
      <c r="F130" s="219">
        <v>1</v>
      </c>
      <c r="G130" s="220"/>
      <c r="H130" s="214"/>
      <c r="I130" s="258"/>
    </row>
    <row r="131" spans="1:9" ht="22.8">
      <c r="A131" s="183">
        <v>81</v>
      </c>
      <c r="B131" s="209" t="s">
        <v>98</v>
      </c>
      <c r="C131" s="210" t="s">
        <v>1544</v>
      </c>
      <c r="D131" s="211" t="s">
        <v>1545</v>
      </c>
      <c r="E131" s="212" t="s">
        <v>135</v>
      </c>
      <c r="F131" s="213">
        <v>7</v>
      </c>
      <c r="G131" s="214"/>
      <c r="H131" s="214"/>
      <c r="I131" s="258"/>
    </row>
    <row r="132" spans="1:9" ht="22.8">
      <c r="A132" s="183">
        <v>82</v>
      </c>
      <c r="B132" s="215" t="s">
        <v>225</v>
      </c>
      <c r="C132" s="216" t="s">
        <v>1546</v>
      </c>
      <c r="D132" s="217" t="s">
        <v>1547</v>
      </c>
      <c r="E132" s="218" t="s">
        <v>135</v>
      </c>
      <c r="F132" s="219">
        <v>7</v>
      </c>
      <c r="G132" s="220"/>
      <c r="H132" s="214"/>
      <c r="I132" s="258"/>
    </row>
    <row r="133" spans="1:9" ht="45.6">
      <c r="A133" s="183">
        <v>83</v>
      </c>
      <c r="B133" s="209" t="s">
        <v>98</v>
      </c>
      <c r="C133" s="210" t="s">
        <v>1548</v>
      </c>
      <c r="D133" s="211" t="s">
        <v>1549</v>
      </c>
      <c r="E133" s="212" t="s">
        <v>135</v>
      </c>
      <c r="F133" s="213">
        <v>2</v>
      </c>
      <c r="G133" s="214"/>
      <c r="H133" s="214"/>
      <c r="I133" s="258"/>
    </row>
    <row r="134" spans="1:9" ht="22.8">
      <c r="A134" s="183">
        <v>84</v>
      </c>
      <c r="B134" s="215" t="s">
        <v>225</v>
      </c>
      <c r="C134" s="216" t="s">
        <v>1550</v>
      </c>
      <c r="D134" s="217" t="s">
        <v>1551</v>
      </c>
      <c r="E134" s="218" t="s">
        <v>135</v>
      </c>
      <c r="F134" s="219">
        <v>2</v>
      </c>
      <c r="G134" s="220"/>
      <c r="H134" s="214"/>
      <c r="I134" s="258"/>
    </row>
    <row r="135" spans="1:9" ht="34.200000000000003">
      <c r="A135" s="183">
        <v>85</v>
      </c>
      <c r="B135" s="209" t="s">
        <v>98</v>
      </c>
      <c r="C135" s="210" t="s">
        <v>1552</v>
      </c>
      <c r="D135" s="211" t="s">
        <v>1553</v>
      </c>
      <c r="E135" s="212" t="s">
        <v>135</v>
      </c>
      <c r="F135" s="213">
        <v>1</v>
      </c>
      <c r="G135" s="214"/>
      <c r="H135" s="214"/>
      <c r="I135" s="258"/>
    </row>
    <row r="136" spans="1:9" ht="22.8">
      <c r="A136" s="183">
        <v>86</v>
      </c>
      <c r="B136" s="215" t="s">
        <v>225</v>
      </c>
      <c r="C136" s="216" t="s">
        <v>1554</v>
      </c>
      <c r="D136" s="217" t="s">
        <v>1555</v>
      </c>
      <c r="E136" s="218" t="s">
        <v>135</v>
      </c>
      <c r="F136" s="219">
        <v>1</v>
      </c>
      <c r="G136" s="220"/>
      <c r="H136" s="214"/>
      <c r="I136" s="258"/>
    </row>
    <row r="137" spans="1:9" ht="34.200000000000003">
      <c r="A137" s="183">
        <v>87</v>
      </c>
      <c r="B137" s="209" t="s">
        <v>98</v>
      </c>
      <c r="C137" s="210" t="s">
        <v>1556</v>
      </c>
      <c r="D137" s="211" t="s">
        <v>1557</v>
      </c>
      <c r="E137" s="212" t="s">
        <v>135</v>
      </c>
      <c r="F137" s="213">
        <v>2</v>
      </c>
      <c r="G137" s="214"/>
      <c r="H137" s="214"/>
      <c r="I137" s="258"/>
    </row>
    <row r="138" spans="1:9" ht="22.8">
      <c r="A138" s="183">
        <v>88</v>
      </c>
      <c r="B138" s="215" t="s">
        <v>225</v>
      </c>
      <c r="C138" s="216" t="s">
        <v>1558</v>
      </c>
      <c r="D138" s="217" t="s">
        <v>1559</v>
      </c>
      <c r="E138" s="218" t="s">
        <v>135</v>
      </c>
      <c r="F138" s="219">
        <v>2</v>
      </c>
      <c r="G138" s="220"/>
      <c r="H138" s="214"/>
      <c r="I138" s="258"/>
    </row>
    <row r="139" spans="1:9" ht="34.200000000000003">
      <c r="A139" s="183">
        <v>89</v>
      </c>
      <c r="B139" s="209" t="s">
        <v>98</v>
      </c>
      <c r="C139" s="210" t="s">
        <v>1560</v>
      </c>
      <c r="D139" s="211" t="s">
        <v>1561</v>
      </c>
      <c r="E139" s="212" t="s">
        <v>135</v>
      </c>
      <c r="F139" s="213">
        <v>1</v>
      </c>
      <c r="G139" s="214"/>
      <c r="H139" s="214"/>
      <c r="I139" s="258"/>
    </row>
    <row r="140" spans="1:9" ht="22.8">
      <c r="A140" s="183">
        <v>90</v>
      </c>
      <c r="B140" s="215" t="s">
        <v>225</v>
      </c>
      <c r="C140" s="216" t="s">
        <v>1562</v>
      </c>
      <c r="D140" s="217" t="s">
        <v>1563</v>
      </c>
      <c r="E140" s="218" t="s">
        <v>135</v>
      </c>
      <c r="F140" s="219">
        <v>1</v>
      </c>
      <c r="G140" s="220"/>
      <c r="H140" s="214"/>
      <c r="I140" s="258"/>
    </row>
    <row r="141" spans="1:9" ht="11.4">
      <c r="B141" s="244"/>
      <c r="C141" s="245"/>
      <c r="D141" s="246"/>
      <c r="E141" s="247"/>
      <c r="F141" s="213"/>
      <c r="G141" s="214"/>
      <c r="H141" s="214"/>
      <c r="I141" s="183"/>
    </row>
    <row r="143" spans="1:9" ht="17.399999999999999">
      <c r="D143" s="280" t="s">
        <v>1400</v>
      </c>
      <c r="I143" s="281"/>
    </row>
  </sheetData>
  <mergeCells count="3">
    <mergeCell ref="C5:F5"/>
    <mergeCell ref="C7:F7"/>
    <mergeCell ref="C9:F9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8</vt:i4>
      </vt:variant>
    </vt:vector>
  </HeadingPairs>
  <TitlesOfParts>
    <vt:vector size="8" baseType="lpstr">
      <vt:lpstr>Kryci list</vt:lpstr>
      <vt:lpstr>Zhrnutie rozpoctu</vt:lpstr>
      <vt:lpstr>ASR - Architektonicko-stavebna </vt:lpstr>
      <vt:lpstr>Bleskozvod</vt:lpstr>
      <vt:lpstr>Vykurovanie</vt:lpstr>
      <vt:lpstr>Elektroinstalacia</vt:lpstr>
      <vt:lpstr>Zdravotechnika</vt:lpstr>
      <vt:lpstr>Neopravnene naklady 2NP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DESKTOP-4V4NMRT\Lubo</dc:creator>
  <cp:lastModifiedBy>Peter Rakos</cp:lastModifiedBy>
  <cp:lastPrinted>2024-10-01T09:27:38Z</cp:lastPrinted>
  <dcterms:created xsi:type="dcterms:W3CDTF">2023-11-26T10:24:52Z</dcterms:created>
  <dcterms:modified xsi:type="dcterms:W3CDTF">2025-07-28T00:04:48Z</dcterms:modified>
</cp:coreProperties>
</file>