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ek.tabernaus\Desktop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ponuka'!$A$1:$O$60</definedName>
  </definedNames>
  <calcPr calcId="162913"/>
</workbook>
</file>

<file path=xl/calcChain.xml><?xml version="1.0" encoding="utf-8"?>
<calcChain xmlns="http://schemas.openxmlformats.org/spreadsheetml/2006/main">
  <c r="O27" i="1" l="1"/>
  <c r="O28" i="1"/>
  <c r="O29" i="1"/>
  <c r="O30" i="1"/>
  <c r="G27" i="1"/>
  <c r="G28" i="1"/>
  <c r="G29" i="1"/>
  <c r="G30" i="1"/>
  <c r="G31" i="1"/>
  <c r="O31" i="1" s="1"/>
  <c r="G32" i="1"/>
  <c r="O32" i="1" s="1"/>
  <c r="G33" i="1"/>
  <c r="O33" i="1" s="1"/>
  <c r="G34" i="1"/>
  <c r="O34" i="1" s="1"/>
  <c r="G35" i="1"/>
  <c r="O35" i="1" s="1"/>
  <c r="G36" i="1"/>
  <c r="O36" i="1" s="1"/>
  <c r="G37" i="1"/>
  <c r="O37" i="1" s="1"/>
  <c r="G38" i="1"/>
  <c r="O38" i="1" s="1"/>
  <c r="G39" i="1"/>
  <c r="O39" i="1" s="1"/>
  <c r="G40" i="1"/>
  <c r="O40" i="1" s="1"/>
  <c r="G41" i="1"/>
  <c r="O41" i="1" s="1"/>
  <c r="G42" i="1"/>
  <c r="O42" i="1" s="1"/>
  <c r="G26" i="1"/>
  <c r="O26" i="1" s="1"/>
  <c r="G25" i="1"/>
  <c r="O25" i="1" l="1"/>
  <c r="G19" i="1" l="1"/>
  <c r="G17" i="1"/>
  <c r="O17" i="1" l="1"/>
  <c r="O19" i="1"/>
  <c r="G21" i="1" l="1"/>
  <c r="G22" i="1"/>
  <c r="G23" i="1"/>
  <c r="G24" i="1"/>
  <c r="O24" i="1" l="1"/>
  <c r="O23" i="1"/>
  <c r="O22" i="1"/>
  <c r="O21" i="1"/>
  <c r="L45" i="1"/>
  <c r="G13" i="1"/>
  <c r="G14" i="1"/>
  <c r="G15" i="1"/>
  <c r="G16" i="1"/>
  <c r="G18" i="1"/>
  <c r="G20" i="1"/>
  <c r="G12" i="1"/>
  <c r="O18" i="1" l="1"/>
  <c r="G44" i="1"/>
  <c r="O20" i="1" l="1"/>
  <c r="O14" i="1" l="1"/>
  <c r="O12" i="1"/>
  <c r="O16" i="1" l="1"/>
  <c r="O15" i="1"/>
  <c r="O13" i="1"/>
  <c r="O45" i="1" l="1"/>
  <c r="P45" i="1" s="1"/>
  <c r="O47" i="1" l="1"/>
  <c r="O46" i="1" s="1"/>
</calcChain>
</file>

<file path=xl/sharedStrings.xml><?xml version="1.0" encoding="utf-8"?>
<sst xmlns="http://schemas.openxmlformats.org/spreadsheetml/2006/main" count="169" uniqueCount="107">
  <si>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</si>
  <si>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</si>
  <si>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</si>
  <si>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</si>
  <si>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</si>
  <si>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</si>
  <si>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</si>
  <si>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</si>
  <si>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</si>
  <si>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</si>
  <si>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</si>
  <si>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</si>
  <si>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</si>
  <si>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</si>
  <si>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</si>
  <si>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</si>
  <si>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</si>
  <si>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</si>
  <si>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</si>
  <si>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</si>
  <si>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</si>
  <si>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</si>
  <si>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</si>
  <si>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</si>
  <si>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</si>
  <si>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</si>
  <si>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</si>
  <si>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</si>
  <si>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</si>
  <si>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</si>
  <si>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</si>
  <si>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</si>
  <si>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</si>
  <si>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</si>
  <si>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</si>
  <si>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</si>
  <si>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</si>
  <si>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</si>
  <si>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</si>
  <si>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</si>
  <si>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</si>
  <si>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</si>
  <si>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</si>
  <si>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</si>
  <si>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</si>
  <si>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</si>
  <si>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</si>
  <si>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</si>
  <si>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</si>
  <si>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</si>
  <si>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</si>
  <si>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</si>
  <si>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</si>
  <si>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</si>
  <si>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</si>
  <si>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</si>
  <si>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</si>
  <si>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</si>
  <si>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</si>
  <si>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</si>
  <si>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</si>
  <si>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</si>
  <si>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</si>
  <si>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</si>
  <si>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</si>
  <si>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</si>
  <si>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</si>
  <si>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</si>
  <si>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LO (ES)</t>
  </si>
  <si>
    <t>VÚ-50r.</t>
  </si>
  <si>
    <t>Lesy SR š.p. OZ Karpaty</t>
  </si>
  <si>
    <t>2- Kráľová</t>
  </si>
  <si>
    <t>111A</t>
  </si>
  <si>
    <t>68C</t>
  </si>
  <si>
    <t>72C</t>
  </si>
  <si>
    <t>77D1</t>
  </si>
  <si>
    <t>670G</t>
  </si>
  <si>
    <t>76B</t>
  </si>
  <si>
    <t>671B</t>
  </si>
  <si>
    <t>664A</t>
  </si>
  <si>
    <t>654A</t>
  </si>
  <si>
    <t>665C1</t>
  </si>
  <si>
    <t>78A</t>
  </si>
  <si>
    <t>115B1</t>
  </si>
  <si>
    <t>116C</t>
  </si>
  <si>
    <t>3-Ružová</t>
  </si>
  <si>
    <t>448 1</t>
  </si>
  <si>
    <t>341D</t>
  </si>
  <si>
    <t>341E</t>
  </si>
  <si>
    <t>465 1</t>
  </si>
  <si>
    <t>461 1</t>
  </si>
  <si>
    <t>11-Breziny</t>
  </si>
  <si>
    <t>198A</t>
  </si>
  <si>
    <t>230A</t>
  </si>
  <si>
    <t>218A</t>
  </si>
  <si>
    <t>231A</t>
  </si>
  <si>
    <t>230D</t>
  </si>
  <si>
    <t>235A1</t>
  </si>
  <si>
    <t>235A2</t>
  </si>
  <si>
    <t>236B</t>
  </si>
  <si>
    <t>237B</t>
  </si>
  <si>
    <t>189C</t>
  </si>
  <si>
    <t>189B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</si>
  <si>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Približovacie linky sú široké 2,5m a nebudú sa rozširovať zároveň nesmie dôsť k poškodeniu bočných stromov. Potrebný je malý (mini ) HRT uzol so šírkou do 2000mm</t>
    </r>
  </si>
  <si>
    <t>Projekt Climaforceelife z programu LIFE 19 a ostatná ťažbová činnosť na OZ Šaštín VC Kostolište, Mor. Ján , - výzva č. 12/01/2025/TC DNS/ EU</t>
  </si>
  <si>
    <t xml:space="preserve">Lesnícke služby v pestovateľskom _ ťažbovom procese na OZ Karpaty , VC Kostolište, Mor. Ján , - výzva č. 12/01/2025/TC DNS/ EU   </t>
  </si>
  <si>
    <t>príloha č. 5 Zmluvy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</si>
</sst>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5" fillId="3" borderId="9" xfId="0" applyFont="1" applyFill="1" applyBorder="1" applyAlignment="1" applyProtection="1">
      <alignment vertical="center" wrapText="1"/>
    </xf>
    <xf numFmtId="0" fontId="5" fillId="3" borderId="2" xfId="0" applyFont="1" applyFill="1" applyBorder="1" applyAlignment="1" applyProtection="1">
      <alignment vertical="center" wrapText="1"/>
    </xf>
    <xf numFmtId="0" fontId="9" fillId="3" borderId="2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4" fontId="5" fillId="3" borderId="16" xfId="0" applyNumberFormat="1" applyFont="1" applyFill="1" applyBorder="1" applyAlignment="1" applyProtection="1">
      <alignment horizontal="center" vertical="center"/>
    </xf>
    <xf numFmtId="4" fontId="5" fillId="3" borderId="29" xfId="0" applyNumberFormat="1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wrapText="1"/>
    </xf>
    <xf numFmtId="4" fontId="5" fillId="3" borderId="27" xfId="0" applyNumberFormat="1" applyFont="1" applyFill="1" applyBorder="1" applyAlignment="1" applyProtection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center" vertical="center"/>
    </xf>
    <xf numFmtId="3" fontId="9" fillId="3" borderId="31" xfId="0" applyNumberFormat="1" applyFont="1" applyFill="1" applyBorder="1" applyAlignment="1" applyProtection="1">
      <alignment horizontal="right" vertical="center"/>
    </xf>
    <xf numFmtId="0" fontId="9" fillId="3" borderId="31" xfId="0" applyFont="1" applyFill="1" applyBorder="1" applyAlignment="1" applyProtection="1">
      <alignment horizontal="center" vertical="center"/>
    </xf>
    <xf numFmtId="4" fontId="5" fillId="3" borderId="33" xfId="0" applyNumberFormat="1" applyFont="1" applyFill="1" applyBorder="1" applyAlignment="1" applyProtection="1">
      <alignment horizontal="center" vertical="center"/>
    </xf>
    <xf numFmtId="4" fontId="5" fillId="3" borderId="32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vertical="center"/>
    </xf>
    <xf numFmtId="4" fontId="5" fillId="3" borderId="13" xfId="0" applyNumberFormat="1" applyFont="1" applyFill="1" applyBorder="1" applyAlignment="1" applyProtection="1">
      <alignment horizontal="center" vertical="center"/>
    </xf>
    <xf numFmtId="4" fontId="5" fillId="3" borderId="19" xfId="0" applyNumberFormat="1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Protection="1"/>
    <xf numFmtId="0" fontId="0" fillId="3" borderId="30" xfId="0" applyFill="1" applyBorder="1" applyProtection="1"/>
    <xf numFmtId="0" fontId="3" fillId="3" borderId="25" xfId="0" applyFont="1" applyFill="1" applyBorder="1" applyAlignment="1" applyProtection="1">
      <alignment horizontal="center" vertical="center"/>
    </xf>
    <xf numFmtId="0" fontId="9" fillId="3" borderId="26" xfId="0" applyFont="1" applyFill="1" applyBorder="1" applyAlignment="1" applyProtection="1">
      <alignment horizontal="center" vertical="center"/>
    </xf>
    <xf numFmtId="0" fontId="9" fillId="3" borderId="40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right" vertical="center" wrapText="1"/>
    </xf>
    <xf numFmtId="0" fontId="9" fillId="3" borderId="21" xfId="0" applyFont="1" applyFill="1" applyBorder="1" applyAlignment="1" applyProtection="1">
      <alignment horizontal="right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9" fillId="3" borderId="16" xfId="0" applyNumberFormat="1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4" fontId="9" fillId="3" borderId="25" xfId="0" applyNumberFormat="1" applyFont="1" applyFill="1" applyBorder="1" applyAlignment="1" applyProtection="1">
      <alignment horizontal="right" vertical="center"/>
    </xf>
    <xf numFmtId="4" fontId="9" fillId="3" borderId="39" xfId="0" applyNumberFormat="1" applyFont="1" applyFill="1" applyBorder="1" applyAlignment="1" applyProtection="1">
      <alignment horizontal="right" vertical="center"/>
    </xf>
    <xf numFmtId="0" fontId="9" fillId="3" borderId="45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/>
    </xf>
    <xf numFmtId="4" fontId="9" fillId="3" borderId="36" xfId="0" applyNumberFormat="1" applyFont="1" applyFill="1" applyBorder="1" applyAlignment="1" applyProtection="1">
      <alignment horizontal="right" vertical="center"/>
    </xf>
    <xf numFmtId="2" fontId="9" fillId="3" borderId="46" xfId="0" applyNumberFormat="1" applyFont="1" applyFill="1" applyBorder="1" applyAlignment="1" applyProtection="1">
      <alignment horizontal="right" vertical="center" wrapText="1"/>
    </xf>
    <xf numFmtId="4" fontId="9" fillId="3" borderId="31" xfId="0" applyNumberFormat="1" applyFont="1" applyFill="1" applyBorder="1" applyAlignment="1" applyProtection="1">
      <alignment horizontal="right" vertical="center"/>
    </xf>
    <xf numFmtId="4" fontId="9" fillId="3" borderId="1" xfId="0" applyNumberFormat="1" applyFont="1" applyFill="1" applyBorder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/>
    </xf>
    <xf numFmtId="2" fontId="9" fillId="3" borderId="1" xfId="0" applyNumberFormat="1" applyFont="1" applyFill="1" applyBorder="1" applyAlignment="1" applyProtection="1">
      <alignment horizontal="right" vertical="center" wrapText="1"/>
    </xf>
    <xf numFmtId="0" fontId="5" fillId="3" borderId="4" xfId="0" applyFont="1" applyFill="1" applyBorder="1" applyAlignment="1" applyProtection="1">
      <alignment horizontal="center" vertical="center"/>
    </xf>
    <xf numFmtId="4" fontId="9" fillId="3" borderId="10" xfId="0" applyNumberFormat="1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 wrapText="1"/>
    </xf>
    <xf numFmtId="4" fontId="9" fillId="3" borderId="26" xfId="0" applyNumberFormat="1" applyFont="1" applyFill="1" applyBorder="1" applyAlignment="1" applyProtection="1">
      <alignment horizontal="right" vertical="center"/>
    </xf>
    <xf numFmtId="0" fontId="9" fillId="3" borderId="36" xfId="0" applyFont="1" applyFill="1" applyBorder="1" applyAlignment="1" applyProtection="1">
      <alignment horizontal="center" vertical="center" wrapText="1"/>
    </xf>
    <xf numFmtId="4" fontId="9" fillId="3" borderId="17" xfId="0" applyNumberFormat="1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4" fontId="5" fillId="3" borderId="26" xfId="0" applyNumberFormat="1" applyFont="1" applyFill="1" applyBorder="1" applyAlignment="1" applyProtection="1">
      <alignment horizontal="center" vertical="center"/>
    </xf>
    <xf numFmtId="4" fontId="5" fillId="3" borderId="16" xfId="0" applyNumberFormat="1" applyFont="1" applyFill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14" fillId="0" borderId="0" xfId="0" applyFont="1"/>
    <xf numFmtId="4" fontId="5" fillId="3" borderId="17" xfId="0" applyNumberFormat="1" applyFont="1" applyFill="1" applyBorder="1" applyAlignment="1" applyProtection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</xf>
    <xf numFmtId="4" fontId="5" fillId="3" borderId="48" xfId="0" applyNumberFormat="1" applyFont="1" applyFill="1" applyBorder="1" applyAlignment="1" applyProtection="1">
      <alignment horizontal="center" vertical="center"/>
    </xf>
    <xf numFmtId="4" fontId="5" fillId="3" borderId="10" xfId="0" applyNumberFormat="1" applyFont="1" applyFill="1" applyBorder="1" applyAlignment="1" applyProtection="1">
      <alignment horizontal="center" vertical="center"/>
      <protection locked="0"/>
    </xf>
    <xf numFmtId="4" fontId="5" fillId="3" borderId="1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2" fontId="14" fillId="0" borderId="0" xfId="0" applyNumberFormat="1" applyFont="1"/>
    <xf numFmtId="2" fontId="9" fillId="3" borderId="43" xfId="0" applyNumberFormat="1" applyFont="1" applyFill="1" applyBorder="1" applyAlignment="1" applyProtection="1">
      <alignment horizontal="right" vertical="center" wrapText="1"/>
    </xf>
    <xf numFmtId="2" fontId="9" fillId="3" borderId="49" xfId="0" applyNumberFormat="1" applyFont="1" applyFill="1" applyBorder="1" applyAlignment="1" applyProtection="1">
      <alignment horizontal="right" vertical="center" wrapText="1"/>
    </xf>
    <xf numFmtId="0" fontId="16" fillId="3" borderId="26" xfId="0" applyFont="1" applyFill="1" applyBorder="1" applyAlignment="1" applyProtection="1">
      <alignment horizontal="center" vertical="center"/>
    </xf>
    <xf numFmtId="4" fontId="5" fillId="3" borderId="47" xfId="0" applyNumberFormat="1" applyFont="1" applyFill="1" applyBorder="1" applyAlignment="1" applyProtection="1">
      <alignment horizontal="center" vertical="center"/>
    </xf>
    <xf numFmtId="2" fontId="9" fillId="3" borderId="45" xfId="0" applyNumberFormat="1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/>
    </xf>
    <xf numFmtId="0" fontId="0" fillId="3" borderId="26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9" fillId="3" borderId="22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5" fillId="3" borderId="43" xfId="0" applyFont="1" applyFill="1" applyBorder="1" applyAlignment="1" applyProtection="1">
      <alignment horizontal="center" vertical="center" wrapText="1"/>
    </xf>
    <xf numFmtId="0" fontId="5" fillId="3" borderId="44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0" fillId="3" borderId="36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5" fillId="3" borderId="6" xfId="0" applyFont="1" applyFill="1" applyBorder="1" applyAlignment="1" applyProtection="1">
      <alignment horizontal="right" vertical="center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6" xfId="0" applyFont="1" applyFill="1" applyBorder="1" applyAlignment="1" applyProtection="1">
      <alignment horizontal="right" vertical="center" indent="2"/>
    </xf>
    <xf numFmtId="0" fontId="5" fillId="3" borderId="7" xfId="0" applyFont="1" applyFill="1" applyBorder="1" applyAlignment="1" applyProtection="1">
      <alignment horizontal="right" vertical="center" indent="2"/>
    </xf>
    <xf numFmtId="0" fontId="10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5" xfId="0" applyBorder="1" applyAlignment="1">
      <alignment horizontal="center"/>
    </xf>
    <xf numFmtId="0" fontId="17" fillId="0" borderId="0" xfId="0" applyFont="1" applyAlignment="1">
      <alignment horizontal="center" wrapText="1"/>
    </xf>
    <xf numFmtId="0" fontId="3" fillId="3" borderId="0" xfId="0" applyFont="1" applyFill="1" applyAlignment="1" applyProtection="1">
      <alignment horizontal="center" wrapText="1"/>
    </xf>
    <xf numFmtId="0" fontId="18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tabSelected="1" view="pageBreakPreview" zoomScale="110" zoomScaleNormal="100" zoomScaleSheetLayoutView="110" workbookViewId="0">
      <selection activeCell="N44" sqref="N12:N4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0" max="10" width="10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1" t="s">
        <v>63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6" t="s">
        <v>67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106</v>
      </c>
      <c r="O2" s="15"/>
    </row>
    <row r="3" spans="1:17" ht="18" x14ac:dyDescent="0.25">
      <c r="A3" s="17" t="s">
        <v>0</v>
      </c>
      <c r="B3" s="13"/>
      <c r="C3" s="167" t="s">
        <v>105</v>
      </c>
      <c r="D3" s="168"/>
      <c r="E3" s="168"/>
      <c r="F3" s="168"/>
      <c r="G3" s="168"/>
      <c r="H3" s="168"/>
      <c r="I3" s="168"/>
      <c r="J3" s="168"/>
      <c r="K3" s="168"/>
      <c r="L3" s="168"/>
      <c r="N3" s="14"/>
      <c r="O3" s="15"/>
    </row>
    <row r="4" spans="1:17" ht="15.75" customHeight="1" x14ac:dyDescent="0.25">
      <c r="A4" s="166" t="s">
        <v>104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3"/>
      <c r="N4" s="14"/>
      <c r="O4" s="15"/>
    </row>
    <row r="5" spans="1:17" ht="2.25" customHeight="1" x14ac:dyDescent="0.25">
      <c r="A5" s="18"/>
      <c r="B5" s="18"/>
      <c r="C5" s="18"/>
      <c r="D5" s="18"/>
      <c r="E5" s="106"/>
      <c r="F5" s="106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07" t="s">
        <v>70</v>
      </c>
      <c r="C6" s="107"/>
      <c r="D6" s="107"/>
      <c r="E6" s="107"/>
      <c r="F6" s="107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08"/>
      <c r="C7" s="108"/>
      <c r="D7" s="108"/>
      <c r="E7" s="108"/>
      <c r="F7" s="108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04" t="s">
        <v>65</v>
      </c>
      <c r="B8" s="105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2" t="s">
        <v>68</v>
      </c>
      <c r="B9" s="109" t="s">
        <v>2</v>
      </c>
      <c r="C9" s="121" t="s">
        <v>53</v>
      </c>
      <c r="D9" s="122"/>
      <c r="E9" s="123" t="s">
        <v>3</v>
      </c>
      <c r="F9" s="124"/>
      <c r="G9" s="125"/>
      <c r="H9" s="113" t="s">
        <v>4</v>
      </c>
      <c r="I9" s="111" t="s">
        <v>5</v>
      </c>
      <c r="J9" s="116" t="s">
        <v>6</v>
      </c>
      <c r="K9" s="119" t="s">
        <v>7</v>
      </c>
      <c r="L9" s="111"/>
      <c r="M9" s="111" t="s">
        <v>59</v>
      </c>
      <c r="N9" s="126" t="s">
        <v>57</v>
      </c>
      <c r="O9" s="128" t="s">
        <v>58</v>
      </c>
    </row>
    <row r="10" spans="1:17" ht="21.75" customHeight="1" x14ac:dyDescent="0.25">
      <c r="A10" s="25"/>
      <c r="B10" s="110"/>
      <c r="C10" s="130" t="s">
        <v>66</v>
      </c>
      <c r="D10" s="131"/>
      <c r="E10" s="130" t="s">
        <v>9</v>
      </c>
      <c r="F10" s="132" t="s">
        <v>10</v>
      </c>
      <c r="G10" s="134" t="s">
        <v>11</v>
      </c>
      <c r="H10" s="114"/>
      <c r="I10" s="112"/>
      <c r="J10" s="117"/>
      <c r="K10" s="120"/>
      <c r="L10" s="112"/>
      <c r="M10" s="112"/>
      <c r="N10" s="127"/>
      <c r="O10" s="129"/>
    </row>
    <row r="11" spans="1:17" ht="50.25" customHeight="1" thickBot="1" x14ac:dyDescent="0.3">
      <c r="A11" s="26"/>
      <c r="B11" s="110"/>
      <c r="C11" s="130"/>
      <c r="D11" s="131"/>
      <c r="E11" s="130"/>
      <c r="F11" s="133"/>
      <c r="G11" s="135"/>
      <c r="H11" s="115"/>
      <c r="I11" s="112"/>
      <c r="J11" s="118"/>
      <c r="K11" s="120"/>
      <c r="L11" s="112"/>
      <c r="M11" s="136"/>
      <c r="N11" s="127"/>
      <c r="O11" s="129"/>
    </row>
    <row r="12" spans="1:17" x14ac:dyDescent="0.25">
      <c r="A12" s="64" t="s">
        <v>71</v>
      </c>
      <c r="B12" s="57" t="s">
        <v>72</v>
      </c>
      <c r="C12" s="102">
        <v>5.7</v>
      </c>
      <c r="D12" s="103"/>
      <c r="E12" s="58">
        <v>196</v>
      </c>
      <c r="F12" s="59"/>
      <c r="G12" s="94">
        <f t="shared" ref="G12:G24" si="0">E12+F12</f>
        <v>196</v>
      </c>
      <c r="H12" s="60" t="s">
        <v>69</v>
      </c>
      <c r="I12" s="61">
        <v>0</v>
      </c>
      <c r="J12" s="61">
        <v>0.12</v>
      </c>
      <c r="K12" s="62">
        <v>100</v>
      </c>
      <c r="L12" s="76">
        <v>4159.12</v>
      </c>
      <c r="M12" s="75" t="s">
        <v>60</v>
      </c>
      <c r="N12" s="90"/>
      <c r="O12" s="88">
        <f>SUM(N12*G12)</f>
        <v>0</v>
      </c>
      <c r="P12" s="12"/>
      <c r="Q12" s="92"/>
    </row>
    <row r="13" spans="1:17" x14ac:dyDescent="0.25">
      <c r="A13" s="27"/>
      <c r="B13" s="28">
        <v>71</v>
      </c>
      <c r="C13" s="99">
        <v>5.7</v>
      </c>
      <c r="D13" s="100"/>
      <c r="E13" s="65">
        <v>55</v>
      </c>
      <c r="F13" s="65"/>
      <c r="G13" s="70">
        <f t="shared" si="0"/>
        <v>55</v>
      </c>
      <c r="H13" s="55" t="s">
        <v>69</v>
      </c>
      <c r="I13" s="28">
        <v>0</v>
      </c>
      <c r="J13" s="84">
        <v>0.1</v>
      </c>
      <c r="K13" s="54">
        <v>100</v>
      </c>
      <c r="L13" s="63">
        <v>1167.0999999999999</v>
      </c>
      <c r="M13" s="30" t="s">
        <v>60</v>
      </c>
      <c r="N13" s="83"/>
      <c r="O13" s="32">
        <f>SUM(N13*G13)</f>
        <v>0</v>
      </c>
      <c r="P13" s="12"/>
      <c r="Q13" s="92"/>
    </row>
    <row r="14" spans="1:17" x14ac:dyDescent="0.25">
      <c r="A14" s="27"/>
      <c r="B14" s="31" t="s">
        <v>73</v>
      </c>
      <c r="C14" s="99">
        <v>5.7</v>
      </c>
      <c r="D14" s="100"/>
      <c r="E14" s="66">
        <v>180.25</v>
      </c>
      <c r="F14" s="66"/>
      <c r="G14" s="70">
        <f t="shared" si="0"/>
        <v>180.25</v>
      </c>
      <c r="H14" s="56" t="s">
        <v>69</v>
      </c>
      <c r="I14" s="31">
        <v>0</v>
      </c>
      <c r="J14" s="31">
        <v>0.14000000000000001</v>
      </c>
      <c r="K14" s="51">
        <v>400</v>
      </c>
      <c r="L14" s="63">
        <v>3653.6675</v>
      </c>
      <c r="M14" s="32" t="s">
        <v>60</v>
      </c>
      <c r="N14" s="83"/>
      <c r="O14" s="32">
        <f>SUM(N14*G14)</f>
        <v>0</v>
      </c>
      <c r="P14" s="12"/>
      <c r="Q14" s="92"/>
    </row>
    <row r="15" spans="1:17" x14ac:dyDescent="0.25">
      <c r="A15" s="27"/>
      <c r="B15" s="28" t="s">
        <v>74</v>
      </c>
      <c r="C15" s="99">
        <v>5.7</v>
      </c>
      <c r="D15" s="100"/>
      <c r="E15" s="65">
        <v>164</v>
      </c>
      <c r="F15" s="66">
        <v>4</v>
      </c>
      <c r="G15" s="70">
        <f t="shared" si="0"/>
        <v>168</v>
      </c>
      <c r="H15" s="55" t="s">
        <v>69</v>
      </c>
      <c r="I15" s="28">
        <v>0</v>
      </c>
      <c r="J15" s="28">
        <v>0.13</v>
      </c>
      <c r="K15" s="54">
        <v>100</v>
      </c>
      <c r="L15" s="63">
        <v>3564.96</v>
      </c>
      <c r="M15" s="32" t="s">
        <v>60</v>
      </c>
      <c r="N15" s="83"/>
      <c r="O15" s="32">
        <f t="shared" ref="O15:O24" si="1">SUM(N15*G15)</f>
        <v>0</v>
      </c>
      <c r="P15" s="12"/>
      <c r="Q15" s="92"/>
    </row>
    <row r="16" spans="1:17" x14ac:dyDescent="0.25">
      <c r="A16" s="27"/>
      <c r="B16" s="28" t="s">
        <v>75</v>
      </c>
      <c r="C16" s="99">
        <v>5.7</v>
      </c>
      <c r="D16" s="100"/>
      <c r="E16" s="65">
        <v>192</v>
      </c>
      <c r="F16" s="66"/>
      <c r="G16" s="70">
        <f t="shared" si="0"/>
        <v>192</v>
      </c>
      <c r="H16" s="55" t="s">
        <v>69</v>
      </c>
      <c r="I16" s="28">
        <v>0</v>
      </c>
      <c r="J16" s="28">
        <v>7.0000000000000007E-2</v>
      </c>
      <c r="K16" s="54">
        <v>100</v>
      </c>
      <c r="L16" s="63">
        <v>5114.88</v>
      </c>
      <c r="M16" s="32" t="s">
        <v>60</v>
      </c>
      <c r="N16" s="83"/>
      <c r="O16" s="32">
        <f t="shared" si="1"/>
        <v>0</v>
      </c>
      <c r="P16" s="12"/>
      <c r="Q16" s="92"/>
    </row>
    <row r="17" spans="1:18" x14ac:dyDescent="0.25">
      <c r="A17" s="27"/>
      <c r="B17" s="67" t="s">
        <v>76</v>
      </c>
      <c r="C17" s="99">
        <v>5.7</v>
      </c>
      <c r="D17" s="100"/>
      <c r="E17" s="69">
        <v>107.54</v>
      </c>
      <c r="F17" s="66"/>
      <c r="G17" s="70">
        <f t="shared" si="0"/>
        <v>107.54</v>
      </c>
      <c r="H17" s="55" t="s">
        <v>69</v>
      </c>
      <c r="I17" s="28">
        <v>0</v>
      </c>
      <c r="J17" s="67">
        <v>7.0000000000000007E-2</v>
      </c>
      <c r="K17" s="68">
        <v>300</v>
      </c>
      <c r="L17" s="63">
        <v>2615.3728000000001</v>
      </c>
      <c r="M17" s="32" t="s">
        <v>60</v>
      </c>
      <c r="N17" s="83"/>
      <c r="O17" s="32">
        <f t="shared" si="1"/>
        <v>0</v>
      </c>
      <c r="P17" s="12"/>
      <c r="Q17" s="92"/>
    </row>
    <row r="18" spans="1:18" x14ac:dyDescent="0.25">
      <c r="A18" s="27"/>
      <c r="B18" s="67" t="s">
        <v>77</v>
      </c>
      <c r="C18" s="99">
        <v>5.7</v>
      </c>
      <c r="D18" s="100"/>
      <c r="E18" s="69">
        <v>190.8</v>
      </c>
      <c r="F18" s="66"/>
      <c r="G18" s="70">
        <f t="shared" si="0"/>
        <v>190.8</v>
      </c>
      <c r="H18" s="55" t="s">
        <v>69</v>
      </c>
      <c r="I18" s="28">
        <v>0</v>
      </c>
      <c r="J18" s="67">
        <v>0.08</v>
      </c>
      <c r="K18" s="68">
        <v>200</v>
      </c>
      <c r="L18" s="63">
        <v>4640.2560000000003</v>
      </c>
      <c r="M18" s="32" t="s">
        <v>60</v>
      </c>
      <c r="N18" s="83"/>
      <c r="O18" s="32">
        <f t="shared" si="1"/>
        <v>0</v>
      </c>
      <c r="P18" s="12"/>
      <c r="Q18" s="92"/>
    </row>
    <row r="19" spans="1:18" x14ac:dyDescent="0.25">
      <c r="A19" s="27"/>
      <c r="B19" s="67" t="s">
        <v>78</v>
      </c>
      <c r="C19" s="99">
        <v>5.7</v>
      </c>
      <c r="D19" s="100"/>
      <c r="E19" s="69">
        <v>315.82</v>
      </c>
      <c r="F19" s="66"/>
      <c r="G19" s="70">
        <f t="shared" si="0"/>
        <v>315.82</v>
      </c>
      <c r="H19" s="55" t="s">
        <v>69</v>
      </c>
      <c r="I19" s="28">
        <v>0</v>
      </c>
      <c r="J19" s="67">
        <v>0.15</v>
      </c>
      <c r="K19" s="68">
        <v>200</v>
      </c>
      <c r="L19" s="63">
        <v>6013.2127999999993</v>
      </c>
      <c r="M19" s="32" t="s">
        <v>60</v>
      </c>
      <c r="N19" s="83"/>
      <c r="O19" s="32">
        <f t="shared" si="1"/>
        <v>0</v>
      </c>
      <c r="P19" s="12"/>
      <c r="Q19" s="92"/>
    </row>
    <row r="20" spans="1:18" x14ac:dyDescent="0.25">
      <c r="A20" s="27"/>
      <c r="B20" s="67" t="s">
        <v>79</v>
      </c>
      <c r="C20" s="99">
        <v>5.7</v>
      </c>
      <c r="D20" s="100"/>
      <c r="E20" s="69">
        <v>27.89</v>
      </c>
      <c r="F20" s="66"/>
      <c r="G20" s="70">
        <f t="shared" si="0"/>
        <v>27.89</v>
      </c>
      <c r="H20" s="55" t="s">
        <v>69</v>
      </c>
      <c r="I20" s="28">
        <v>0</v>
      </c>
      <c r="J20" s="67">
        <v>7.0000000000000007E-2</v>
      </c>
      <c r="K20" s="68">
        <v>100</v>
      </c>
      <c r="L20" s="63">
        <v>742.9896</v>
      </c>
      <c r="M20" s="32" t="s">
        <v>60</v>
      </c>
      <c r="N20" s="83"/>
      <c r="O20" s="89">
        <f t="shared" si="1"/>
        <v>0</v>
      </c>
      <c r="P20" s="12"/>
      <c r="Q20" s="92"/>
    </row>
    <row r="21" spans="1:18" x14ac:dyDescent="0.25">
      <c r="A21" s="55"/>
      <c r="B21" s="79" t="s">
        <v>80</v>
      </c>
      <c r="C21" s="99">
        <v>5.7</v>
      </c>
      <c r="D21" s="100"/>
      <c r="E21" s="80">
        <v>132.01</v>
      </c>
      <c r="F21" s="66"/>
      <c r="G21" s="70">
        <f t="shared" si="0"/>
        <v>132.01</v>
      </c>
      <c r="H21" s="55" t="s">
        <v>69</v>
      </c>
      <c r="I21" s="28">
        <v>0</v>
      </c>
      <c r="J21" s="67">
        <v>0.06</v>
      </c>
      <c r="K21" s="68">
        <v>200</v>
      </c>
      <c r="L21" s="63">
        <v>3210.4831999999997</v>
      </c>
      <c r="M21" s="32" t="s">
        <v>60</v>
      </c>
      <c r="N21" s="83"/>
      <c r="O21" s="89">
        <f t="shared" si="1"/>
        <v>0</v>
      </c>
      <c r="P21" s="12"/>
      <c r="Q21" s="92"/>
    </row>
    <row r="22" spans="1:18" x14ac:dyDescent="0.25">
      <c r="A22" s="55"/>
      <c r="B22" s="79" t="s">
        <v>81</v>
      </c>
      <c r="C22" s="99">
        <v>5.7</v>
      </c>
      <c r="D22" s="100"/>
      <c r="E22" s="80">
        <v>72.98</v>
      </c>
      <c r="F22" s="66"/>
      <c r="G22" s="70">
        <f t="shared" si="0"/>
        <v>72.98</v>
      </c>
      <c r="H22" s="55" t="s">
        <v>69</v>
      </c>
      <c r="I22" s="28">
        <v>0</v>
      </c>
      <c r="J22" s="67">
        <v>0.06</v>
      </c>
      <c r="K22" s="68">
        <v>200</v>
      </c>
      <c r="L22" s="63">
        <v>1944.1872000000001</v>
      </c>
      <c r="M22" s="32" t="s">
        <v>60</v>
      </c>
      <c r="N22" s="83"/>
      <c r="O22" s="89">
        <f t="shared" si="1"/>
        <v>0</v>
      </c>
      <c r="P22" s="12"/>
      <c r="Q22" s="92"/>
    </row>
    <row r="23" spans="1:18" x14ac:dyDescent="0.25">
      <c r="A23" s="55"/>
      <c r="B23" s="79" t="s">
        <v>82</v>
      </c>
      <c r="C23" s="99">
        <v>5.7</v>
      </c>
      <c r="D23" s="100"/>
      <c r="E23" s="80">
        <v>89.51</v>
      </c>
      <c r="F23" s="66"/>
      <c r="G23" s="70">
        <f t="shared" si="0"/>
        <v>89.51</v>
      </c>
      <c r="H23" s="55" t="s">
        <v>69</v>
      </c>
      <c r="I23" s="28">
        <v>0</v>
      </c>
      <c r="J23" s="67">
        <v>0.08</v>
      </c>
      <c r="K23" s="68">
        <v>300</v>
      </c>
      <c r="L23" s="63">
        <v>2176.8832000000002</v>
      </c>
      <c r="M23" s="32" t="s">
        <v>60</v>
      </c>
      <c r="N23" s="83"/>
      <c r="O23" s="89">
        <f t="shared" si="1"/>
        <v>0</v>
      </c>
      <c r="P23" s="12"/>
      <c r="Q23" s="92"/>
    </row>
    <row r="24" spans="1:18" x14ac:dyDescent="0.25">
      <c r="A24" s="55"/>
      <c r="B24" s="79" t="s">
        <v>83</v>
      </c>
      <c r="C24" s="99">
        <v>5.7</v>
      </c>
      <c r="D24" s="100"/>
      <c r="E24" s="80">
        <v>93.38</v>
      </c>
      <c r="F24" s="66">
        <v>9.6</v>
      </c>
      <c r="G24" s="70">
        <f t="shared" si="0"/>
        <v>102.97999999999999</v>
      </c>
      <c r="H24" s="55" t="s">
        <v>69</v>
      </c>
      <c r="I24" s="28">
        <v>0</v>
      </c>
      <c r="J24" s="67">
        <v>0.16</v>
      </c>
      <c r="K24" s="68">
        <v>300</v>
      </c>
      <c r="L24" s="63">
        <v>1980.31</v>
      </c>
      <c r="M24" s="32" t="s">
        <v>60</v>
      </c>
      <c r="N24" s="83"/>
      <c r="O24" s="89">
        <f t="shared" si="1"/>
        <v>0</v>
      </c>
      <c r="P24" s="85"/>
      <c r="Q24" s="93"/>
      <c r="R24" s="86"/>
    </row>
    <row r="25" spans="1:18" x14ac:dyDescent="0.25">
      <c r="A25" s="55"/>
      <c r="B25" s="77" t="s">
        <v>84</v>
      </c>
      <c r="C25" s="99">
        <v>5.7</v>
      </c>
      <c r="D25" s="100"/>
      <c r="E25" s="78">
        <v>96.46</v>
      </c>
      <c r="F25" s="72"/>
      <c r="G25" s="95">
        <f t="shared" ref="G25:G42" si="2">E25+F25</f>
        <v>96.46</v>
      </c>
      <c r="H25" s="55" t="s">
        <v>69</v>
      </c>
      <c r="I25" s="28">
        <v>0</v>
      </c>
      <c r="J25" s="28">
        <v>0.04</v>
      </c>
      <c r="K25" s="81">
        <v>300</v>
      </c>
      <c r="L25" s="63">
        <v>2659.4022</v>
      </c>
      <c r="M25" s="29" t="s">
        <v>60</v>
      </c>
      <c r="N25" s="83"/>
      <c r="O25" s="82">
        <f t="shared" ref="O25:O42" si="3">SUM(N25*G25)</f>
        <v>0</v>
      </c>
      <c r="P25" s="12"/>
      <c r="Q25" s="92"/>
      <c r="R25" s="86"/>
    </row>
    <row r="26" spans="1:18" x14ac:dyDescent="0.25">
      <c r="A26" s="55" t="s">
        <v>85</v>
      </c>
      <c r="B26" s="79" t="s">
        <v>86</v>
      </c>
      <c r="C26" s="99">
        <v>5.7</v>
      </c>
      <c r="D26" s="100"/>
      <c r="E26" s="80">
        <v>319.74</v>
      </c>
      <c r="F26" s="66">
        <v>27.35</v>
      </c>
      <c r="G26" s="70">
        <f t="shared" si="2"/>
        <v>347.09000000000003</v>
      </c>
      <c r="H26" s="55" t="s">
        <v>69</v>
      </c>
      <c r="I26" s="28">
        <v>0</v>
      </c>
      <c r="J26" s="67">
        <v>0.08</v>
      </c>
      <c r="K26" s="68">
        <v>200</v>
      </c>
      <c r="L26" s="63">
        <v>9343.6628000000019</v>
      </c>
      <c r="M26" s="29" t="s">
        <v>60</v>
      </c>
      <c r="N26" s="83"/>
      <c r="O26" s="87">
        <f t="shared" si="3"/>
        <v>0</v>
      </c>
      <c r="P26" s="12"/>
      <c r="Q26" s="92"/>
      <c r="R26" s="86"/>
    </row>
    <row r="27" spans="1:18" x14ac:dyDescent="0.25">
      <c r="A27" s="55"/>
      <c r="B27" s="79" t="s">
        <v>87</v>
      </c>
      <c r="C27" s="99">
        <v>5.7</v>
      </c>
      <c r="D27" s="100"/>
      <c r="E27" s="80">
        <v>55.68</v>
      </c>
      <c r="F27" s="66"/>
      <c r="G27" s="70">
        <f t="shared" si="2"/>
        <v>55.68</v>
      </c>
      <c r="H27" s="55" t="s">
        <v>69</v>
      </c>
      <c r="I27" s="28">
        <v>0</v>
      </c>
      <c r="J27" s="98">
        <v>0.3</v>
      </c>
      <c r="K27" s="68">
        <v>150</v>
      </c>
      <c r="L27" s="63">
        <v>889.76639999999998</v>
      </c>
      <c r="M27" s="29" t="s">
        <v>60</v>
      </c>
      <c r="N27" s="83"/>
      <c r="O27" s="87">
        <f t="shared" si="3"/>
        <v>0</v>
      </c>
      <c r="P27" s="12"/>
      <c r="Q27" s="92"/>
      <c r="R27" s="86"/>
    </row>
    <row r="28" spans="1:18" x14ac:dyDescent="0.25">
      <c r="A28" s="55"/>
      <c r="B28" s="79" t="s">
        <v>88</v>
      </c>
      <c r="C28" s="99">
        <v>5.7</v>
      </c>
      <c r="D28" s="100"/>
      <c r="E28" s="80">
        <v>119</v>
      </c>
      <c r="F28" s="66"/>
      <c r="G28" s="70">
        <f t="shared" si="2"/>
        <v>119</v>
      </c>
      <c r="H28" s="55" t="s">
        <v>69</v>
      </c>
      <c r="I28" s="28">
        <v>0</v>
      </c>
      <c r="J28" s="67">
        <v>0.11</v>
      </c>
      <c r="K28" s="68">
        <v>220</v>
      </c>
      <c r="L28" s="63">
        <v>2759.61</v>
      </c>
      <c r="M28" s="29" t="s">
        <v>60</v>
      </c>
      <c r="N28" s="83"/>
      <c r="O28" s="87">
        <f t="shared" si="3"/>
        <v>0</v>
      </c>
      <c r="P28" s="12"/>
      <c r="Q28" s="92"/>
      <c r="R28" s="86"/>
    </row>
    <row r="29" spans="1:18" x14ac:dyDescent="0.25">
      <c r="A29" s="55"/>
      <c r="B29" s="79" t="s">
        <v>89</v>
      </c>
      <c r="C29" s="99">
        <v>5.7</v>
      </c>
      <c r="D29" s="100"/>
      <c r="E29" s="80">
        <v>242.18</v>
      </c>
      <c r="F29" s="66"/>
      <c r="G29" s="70">
        <f t="shared" si="2"/>
        <v>242.18</v>
      </c>
      <c r="H29" s="55" t="s">
        <v>69</v>
      </c>
      <c r="I29" s="28">
        <v>0</v>
      </c>
      <c r="J29" s="98">
        <v>0.1</v>
      </c>
      <c r="K29" s="68">
        <v>400</v>
      </c>
      <c r="L29" s="63">
        <v>5882.5522000000001</v>
      </c>
      <c r="M29" s="29" t="s">
        <v>60</v>
      </c>
      <c r="N29" s="83"/>
      <c r="O29" s="87">
        <f t="shared" si="3"/>
        <v>0</v>
      </c>
      <c r="P29" s="12"/>
      <c r="Q29" s="92"/>
      <c r="R29" s="86"/>
    </row>
    <row r="30" spans="1:18" x14ac:dyDescent="0.25">
      <c r="A30" s="55"/>
      <c r="B30" s="79" t="s">
        <v>90</v>
      </c>
      <c r="C30" s="99">
        <v>5.7</v>
      </c>
      <c r="D30" s="100"/>
      <c r="E30" s="80">
        <v>66.27</v>
      </c>
      <c r="F30" s="66"/>
      <c r="G30" s="70">
        <f t="shared" si="2"/>
        <v>66.27</v>
      </c>
      <c r="H30" s="55" t="s">
        <v>69</v>
      </c>
      <c r="I30" s="28">
        <v>0</v>
      </c>
      <c r="J30" s="67">
        <v>0.08</v>
      </c>
      <c r="K30" s="68">
        <v>300</v>
      </c>
      <c r="L30" s="63">
        <v>1632.2300999999998</v>
      </c>
      <c r="M30" s="29" t="s">
        <v>60</v>
      </c>
      <c r="N30" s="83"/>
      <c r="O30" s="87">
        <f t="shared" si="3"/>
        <v>0</v>
      </c>
      <c r="P30" s="85"/>
      <c r="Q30" s="92"/>
      <c r="R30" s="86"/>
    </row>
    <row r="31" spans="1:18" x14ac:dyDescent="0.25">
      <c r="A31" s="55" t="s">
        <v>91</v>
      </c>
      <c r="B31" s="79" t="s">
        <v>92</v>
      </c>
      <c r="C31" s="99">
        <v>5.7</v>
      </c>
      <c r="D31" s="100"/>
      <c r="E31" s="80">
        <v>20</v>
      </c>
      <c r="F31" s="66"/>
      <c r="G31" s="70">
        <f t="shared" si="2"/>
        <v>20</v>
      </c>
      <c r="H31" s="55" t="s">
        <v>69</v>
      </c>
      <c r="I31" s="28">
        <v>0</v>
      </c>
      <c r="J31" s="67">
        <v>0.13</v>
      </c>
      <c r="K31" s="68">
        <v>400</v>
      </c>
      <c r="L31" s="63">
        <v>446.4</v>
      </c>
      <c r="M31" s="29" t="s">
        <v>60</v>
      </c>
      <c r="N31" s="83"/>
      <c r="O31" s="87">
        <f t="shared" si="3"/>
        <v>0</v>
      </c>
      <c r="P31" s="85"/>
      <c r="Q31" s="92"/>
      <c r="R31" s="86"/>
    </row>
    <row r="32" spans="1:18" x14ac:dyDescent="0.25">
      <c r="A32" s="55"/>
      <c r="B32" s="79" t="s">
        <v>93</v>
      </c>
      <c r="C32" s="99">
        <v>5.7</v>
      </c>
      <c r="D32" s="100"/>
      <c r="E32" s="80">
        <v>30</v>
      </c>
      <c r="F32" s="66"/>
      <c r="G32" s="70">
        <f t="shared" si="2"/>
        <v>30</v>
      </c>
      <c r="H32" s="55" t="s">
        <v>69</v>
      </c>
      <c r="I32" s="28">
        <v>0</v>
      </c>
      <c r="J32" s="67">
        <v>0.09</v>
      </c>
      <c r="K32" s="68">
        <v>100</v>
      </c>
      <c r="L32" s="63">
        <v>695.7</v>
      </c>
      <c r="M32" s="29" t="s">
        <v>60</v>
      </c>
      <c r="N32" s="83"/>
      <c r="O32" s="87">
        <f t="shared" si="3"/>
        <v>0</v>
      </c>
      <c r="P32" s="85"/>
      <c r="Q32" s="92"/>
      <c r="R32" s="86"/>
    </row>
    <row r="33" spans="1:18" x14ac:dyDescent="0.25">
      <c r="A33" s="55"/>
      <c r="B33" s="79" t="s">
        <v>94</v>
      </c>
      <c r="C33" s="99">
        <v>5.7</v>
      </c>
      <c r="D33" s="100"/>
      <c r="E33" s="80">
        <v>54.88</v>
      </c>
      <c r="F33" s="66"/>
      <c r="G33" s="70">
        <f t="shared" si="2"/>
        <v>54.88</v>
      </c>
      <c r="H33" s="55" t="s">
        <v>69</v>
      </c>
      <c r="I33" s="28">
        <v>0</v>
      </c>
      <c r="J33" s="67">
        <v>0.09</v>
      </c>
      <c r="K33" s="68">
        <v>200</v>
      </c>
      <c r="L33" s="63">
        <v>1462.0032000000001</v>
      </c>
      <c r="M33" s="29" t="s">
        <v>60</v>
      </c>
      <c r="N33" s="83"/>
      <c r="O33" s="87">
        <f t="shared" si="3"/>
        <v>0</v>
      </c>
      <c r="P33" s="85"/>
      <c r="Q33" s="92"/>
      <c r="R33" s="86"/>
    </row>
    <row r="34" spans="1:18" x14ac:dyDescent="0.25">
      <c r="A34" s="55"/>
      <c r="B34" s="79">
        <v>232</v>
      </c>
      <c r="C34" s="99">
        <v>5.7</v>
      </c>
      <c r="D34" s="100"/>
      <c r="E34" s="80">
        <v>149</v>
      </c>
      <c r="F34" s="66"/>
      <c r="G34" s="70">
        <f t="shared" si="2"/>
        <v>149</v>
      </c>
      <c r="H34" s="55" t="s">
        <v>69</v>
      </c>
      <c r="I34" s="28">
        <v>0</v>
      </c>
      <c r="J34" s="67">
        <v>0.11</v>
      </c>
      <c r="K34" s="68">
        <v>350</v>
      </c>
      <c r="L34" s="63">
        <v>3619.21</v>
      </c>
      <c r="M34" s="29" t="s">
        <v>60</v>
      </c>
      <c r="N34" s="83"/>
      <c r="O34" s="87">
        <f t="shared" si="3"/>
        <v>0</v>
      </c>
      <c r="P34" s="85"/>
      <c r="Q34" s="92"/>
      <c r="R34" s="86"/>
    </row>
    <row r="35" spans="1:18" x14ac:dyDescent="0.25">
      <c r="A35" s="55"/>
      <c r="B35" s="79" t="s">
        <v>95</v>
      </c>
      <c r="C35" s="99">
        <v>5.7</v>
      </c>
      <c r="D35" s="100"/>
      <c r="E35" s="80">
        <v>18.29</v>
      </c>
      <c r="F35" s="66"/>
      <c r="G35" s="70">
        <f t="shared" si="2"/>
        <v>18.29</v>
      </c>
      <c r="H35" s="55" t="s">
        <v>69</v>
      </c>
      <c r="I35" s="28">
        <v>0</v>
      </c>
      <c r="J35" s="67">
        <v>0.05</v>
      </c>
      <c r="K35" s="68">
        <v>100</v>
      </c>
      <c r="L35" s="63">
        <v>487.24559999999997</v>
      </c>
      <c r="M35" s="29" t="s">
        <v>60</v>
      </c>
      <c r="N35" s="83"/>
      <c r="O35" s="87">
        <f t="shared" si="3"/>
        <v>0</v>
      </c>
      <c r="P35" s="85"/>
      <c r="Q35" s="92"/>
      <c r="R35" s="86"/>
    </row>
    <row r="36" spans="1:18" x14ac:dyDescent="0.25">
      <c r="A36" s="55"/>
      <c r="B36" s="79" t="s">
        <v>96</v>
      </c>
      <c r="C36" s="99">
        <v>5.7</v>
      </c>
      <c r="D36" s="100"/>
      <c r="E36" s="80">
        <v>36.44</v>
      </c>
      <c r="F36" s="66"/>
      <c r="G36" s="70">
        <f t="shared" si="2"/>
        <v>36.44</v>
      </c>
      <c r="H36" s="55" t="s">
        <v>69</v>
      </c>
      <c r="I36" s="28">
        <v>0</v>
      </c>
      <c r="J36" s="67">
        <v>0.15</v>
      </c>
      <c r="K36" s="68">
        <v>100</v>
      </c>
      <c r="L36" s="63">
        <v>756.13</v>
      </c>
      <c r="M36" s="29" t="s">
        <v>60</v>
      </c>
      <c r="N36" s="83"/>
      <c r="O36" s="87">
        <f t="shared" si="3"/>
        <v>0</v>
      </c>
      <c r="P36" s="85"/>
      <c r="Q36" s="92"/>
      <c r="R36" s="86"/>
    </row>
    <row r="37" spans="1:18" x14ac:dyDescent="0.25">
      <c r="A37" s="55"/>
      <c r="B37" s="79" t="s">
        <v>97</v>
      </c>
      <c r="C37" s="99">
        <v>5.7</v>
      </c>
      <c r="D37" s="100"/>
      <c r="E37" s="80">
        <v>25.68</v>
      </c>
      <c r="F37" s="66"/>
      <c r="G37" s="70">
        <f t="shared" si="2"/>
        <v>25.68</v>
      </c>
      <c r="H37" s="55" t="s">
        <v>69</v>
      </c>
      <c r="I37" s="28">
        <v>0</v>
      </c>
      <c r="J37" s="98">
        <v>0.2</v>
      </c>
      <c r="K37" s="68">
        <v>200</v>
      </c>
      <c r="L37" s="63">
        <v>426.80160000000001</v>
      </c>
      <c r="M37" s="29" t="s">
        <v>60</v>
      </c>
      <c r="N37" s="83"/>
      <c r="O37" s="87">
        <f t="shared" si="3"/>
        <v>0</v>
      </c>
      <c r="P37" s="85"/>
      <c r="Q37" s="92"/>
      <c r="R37" s="86"/>
    </row>
    <row r="38" spans="1:18" x14ac:dyDescent="0.25">
      <c r="A38" s="55"/>
      <c r="B38" s="79" t="s">
        <v>98</v>
      </c>
      <c r="C38" s="99">
        <v>5.7</v>
      </c>
      <c r="D38" s="100"/>
      <c r="E38" s="80">
        <v>30.42</v>
      </c>
      <c r="F38" s="66"/>
      <c r="G38" s="70">
        <f t="shared" si="2"/>
        <v>30.42</v>
      </c>
      <c r="H38" s="55" t="s">
        <v>69</v>
      </c>
      <c r="I38" s="28">
        <v>0</v>
      </c>
      <c r="J38" s="67">
        <v>0.15</v>
      </c>
      <c r="K38" s="68">
        <v>250</v>
      </c>
      <c r="L38" s="63">
        <v>579.19680000000005</v>
      </c>
      <c r="M38" s="29" t="s">
        <v>60</v>
      </c>
      <c r="N38" s="83"/>
      <c r="O38" s="87">
        <f t="shared" si="3"/>
        <v>0</v>
      </c>
      <c r="P38" s="85"/>
      <c r="Q38" s="92"/>
      <c r="R38" s="86"/>
    </row>
    <row r="39" spans="1:18" x14ac:dyDescent="0.25">
      <c r="A39" s="55"/>
      <c r="B39" s="79" t="s">
        <v>99</v>
      </c>
      <c r="C39" s="99">
        <v>5.7</v>
      </c>
      <c r="D39" s="100"/>
      <c r="E39" s="80">
        <v>5.35</v>
      </c>
      <c r="F39" s="66"/>
      <c r="G39" s="70">
        <f t="shared" si="2"/>
        <v>5.35</v>
      </c>
      <c r="H39" s="55" t="s">
        <v>69</v>
      </c>
      <c r="I39" s="28">
        <v>0</v>
      </c>
      <c r="J39" s="67">
        <v>0.13</v>
      </c>
      <c r="K39" s="68">
        <v>200</v>
      </c>
      <c r="L39" s="63">
        <v>113.52699999999999</v>
      </c>
      <c r="M39" s="29" t="s">
        <v>60</v>
      </c>
      <c r="N39" s="83"/>
      <c r="O39" s="87">
        <f t="shared" si="3"/>
        <v>0</v>
      </c>
      <c r="P39" s="85"/>
      <c r="Q39" s="92"/>
      <c r="R39" s="86"/>
    </row>
    <row r="40" spans="1:18" x14ac:dyDescent="0.25">
      <c r="A40" s="55"/>
      <c r="B40" s="79" t="s">
        <v>100</v>
      </c>
      <c r="C40" s="99">
        <v>5.7</v>
      </c>
      <c r="D40" s="100"/>
      <c r="E40" s="80">
        <v>158.46</v>
      </c>
      <c r="F40" s="66"/>
      <c r="G40" s="70">
        <f t="shared" si="2"/>
        <v>158.46</v>
      </c>
      <c r="H40" s="55" t="s">
        <v>69</v>
      </c>
      <c r="I40" s="28">
        <v>0</v>
      </c>
      <c r="J40" s="67">
        <v>0.34</v>
      </c>
      <c r="K40" s="68">
        <v>700</v>
      </c>
      <c r="L40" s="63">
        <v>2657.3742000000002</v>
      </c>
      <c r="M40" s="29" t="s">
        <v>60</v>
      </c>
      <c r="N40" s="83"/>
      <c r="O40" s="87">
        <f t="shared" si="3"/>
        <v>0</v>
      </c>
      <c r="P40" s="85"/>
      <c r="Q40" s="92"/>
      <c r="R40" s="86"/>
    </row>
    <row r="41" spans="1:18" x14ac:dyDescent="0.25">
      <c r="A41" s="55"/>
      <c r="B41" s="79" t="s">
        <v>101</v>
      </c>
      <c r="C41" s="99">
        <v>5.7</v>
      </c>
      <c r="D41" s="100"/>
      <c r="E41" s="80">
        <v>167.62</v>
      </c>
      <c r="F41" s="66"/>
      <c r="G41" s="70">
        <f t="shared" si="2"/>
        <v>167.62</v>
      </c>
      <c r="H41" s="55" t="s">
        <v>69</v>
      </c>
      <c r="I41" s="28">
        <v>0</v>
      </c>
      <c r="J41" s="67">
        <v>0.09</v>
      </c>
      <c r="K41" s="68">
        <v>450</v>
      </c>
      <c r="L41" s="63">
        <v>4643.0739999999996</v>
      </c>
      <c r="M41" s="29" t="s">
        <v>60</v>
      </c>
      <c r="N41" s="83"/>
      <c r="O41" s="87">
        <f t="shared" si="3"/>
        <v>0</v>
      </c>
      <c r="P41" s="85"/>
      <c r="Q41" s="92"/>
      <c r="R41" s="86"/>
    </row>
    <row r="42" spans="1:18" x14ac:dyDescent="0.25">
      <c r="A42" s="55"/>
      <c r="B42" s="79" t="s">
        <v>102</v>
      </c>
      <c r="C42" s="99">
        <v>5.7</v>
      </c>
      <c r="D42" s="100"/>
      <c r="E42" s="80">
        <v>78.08</v>
      </c>
      <c r="F42" s="66"/>
      <c r="G42" s="70">
        <f t="shared" si="2"/>
        <v>78.08</v>
      </c>
      <c r="H42" s="55" t="s">
        <v>69</v>
      </c>
      <c r="I42" s="28">
        <v>0</v>
      </c>
      <c r="J42" s="67">
        <v>0.12</v>
      </c>
      <c r="K42" s="68">
        <v>350</v>
      </c>
      <c r="L42" s="63">
        <v>1742.7456</v>
      </c>
      <c r="M42" s="29" t="s">
        <v>60</v>
      </c>
      <c r="N42" s="83"/>
      <c r="O42" s="87">
        <f t="shared" si="3"/>
        <v>0</v>
      </c>
      <c r="P42" s="85"/>
      <c r="Q42" s="86"/>
      <c r="R42" s="86"/>
    </row>
    <row r="43" spans="1:18" x14ac:dyDescent="0.25">
      <c r="A43" s="73"/>
      <c r="B43" s="77"/>
      <c r="C43" s="81"/>
      <c r="D43" s="96"/>
      <c r="E43" s="78"/>
      <c r="F43" s="72"/>
      <c r="G43" s="74"/>
      <c r="H43" s="73"/>
      <c r="I43" s="28"/>
      <c r="J43" s="28"/>
      <c r="K43" s="81"/>
      <c r="L43" s="63"/>
      <c r="M43" s="29"/>
      <c r="N43" s="83"/>
      <c r="O43" s="97"/>
      <c r="P43" s="12"/>
    </row>
    <row r="44" spans="1:18" ht="15.75" thickBot="1" x14ac:dyDescent="0.3">
      <c r="A44" s="33"/>
      <c r="B44" s="34"/>
      <c r="C44" s="35"/>
      <c r="D44" s="36"/>
      <c r="E44" s="37"/>
      <c r="F44" s="37"/>
      <c r="G44" s="71">
        <f>SUM(G12:G43)</f>
        <v>3531.6799999999994</v>
      </c>
      <c r="H44" s="38"/>
      <c r="I44" s="34"/>
      <c r="J44" s="34"/>
      <c r="K44" s="35"/>
      <c r="L44" s="43"/>
      <c r="M44" s="40"/>
      <c r="N44" s="91"/>
      <c r="O44" s="40"/>
      <c r="P44" s="12"/>
    </row>
    <row r="45" spans="1:18" ht="15.75" thickBot="1" x14ac:dyDescent="0.3">
      <c r="A45" s="53"/>
      <c r="B45" s="41"/>
      <c r="C45" s="41"/>
      <c r="D45" s="41"/>
      <c r="E45" s="41"/>
      <c r="F45" s="41"/>
      <c r="G45" s="41"/>
      <c r="H45" s="41"/>
      <c r="I45" s="41"/>
      <c r="J45" s="154" t="s">
        <v>13</v>
      </c>
      <c r="K45" s="154"/>
      <c r="L45" s="43">
        <f>SUM(L12:L43)</f>
        <v>81780.054000000018</v>
      </c>
      <c r="M45" s="42"/>
      <c r="N45" s="44" t="s">
        <v>14</v>
      </c>
      <c r="O45" s="39">
        <f>SUM(O12:O44)</f>
        <v>0</v>
      </c>
      <c r="P45" s="12" t="str">
        <f>IF(O45&gt;L45,"prekročená cena","nižšia ako stanovená")</f>
        <v>nižšia ako stanovená</v>
      </c>
    </row>
    <row r="46" spans="1:18" ht="15.75" thickBot="1" x14ac:dyDescent="0.3">
      <c r="A46" s="155" t="s">
        <v>15</v>
      </c>
      <c r="B46" s="156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7"/>
      <c r="O46" s="39">
        <f>O47-O45</f>
        <v>0</v>
      </c>
    </row>
    <row r="47" spans="1:18" ht="15.75" thickBot="1" x14ac:dyDescent="0.3">
      <c r="A47" s="155" t="s">
        <v>16</v>
      </c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7"/>
      <c r="O47" s="39">
        <f>IF("nie"=MID(I55,1,3),O45,(O45*1.2))</f>
        <v>0</v>
      </c>
    </row>
    <row r="48" spans="1:18" x14ac:dyDescent="0.25">
      <c r="A48" s="143" t="s">
        <v>17</v>
      </c>
      <c r="B48" s="143"/>
      <c r="C48" s="14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</row>
    <row r="49" spans="1:15" x14ac:dyDescent="0.25">
      <c r="A49" s="158" t="s">
        <v>64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</row>
    <row r="50" spans="1:15" ht="25.5" customHeight="1" x14ac:dyDescent="0.25">
      <c r="A50" s="46" t="s">
        <v>56</v>
      </c>
      <c r="B50" s="46"/>
      <c r="C50" s="46"/>
      <c r="D50" s="46"/>
      <c r="E50" s="46"/>
      <c r="F50" s="46"/>
      <c r="G50" s="47" t="s">
        <v>54</v>
      </c>
      <c r="H50" s="46"/>
      <c r="I50" s="46"/>
      <c r="J50" s="48"/>
      <c r="K50" s="48"/>
      <c r="L50" s="48"/>
      <c r="M50" s="48"/>
      <c r="N50" s="48"/>
      <c r="O50" s="48"/>
    </row>
    <row r="51" spans="1:15" ht="15" customHeight="1" x14ac:dyDescent="0.25">
      <c r="A51" s="145" t="s">
        <v>103</v>
      </c>
      <c r="B51" s="146"/>
      <c r="C51" s="146"/>
      <c r="D51" s="146"/>
      <c r="E51" s="147"/>
      <c r="F51" s="144" t="s">
        <v>55</v>
      </c>
      <c r="G51" s="49" t="s">
        <v>18</v>
      </c>
      <c r="H51" s="137"/>
      <c r="I51" s="138"/>
      <c r="J51" s="138"/>
      <c r="K51" s="138"/>
      <c r="L51" s="138"/>
      <c r="M51" s="138"/>
      <c r="N51" s="138"/>
      <c r="O51" s="139"/>
    </row>
    <row r="52" spans="1:15" x14ac:dyDescent="0.25">
      <c r="A52" s="148"/>
      <c r="B52" s="149"/>
      <c r="C52" s="149"/>
      <c r="D52" s="149"/>
      <c r="E52" s="150"/>
      <c r="F52" s="144"/>
      <c r="G52" s="49" t="s">
        <v>19</v>
      </c>
      <c r="H52" s="137"/>
      <c r="I52" s="138"/>
      <c r="J52" s="138"/>
      <c r="K52" s="138"/>
      <c r="L52" s="138"/>
      <c r="M52" s="138"/>
      <c r="N52" s="138"/>
      <c r="O52" s="139"/>
    </row>
    <row r="53" spans="1:15" ht="18" customHeight="1" x14ac:dyDescent="0.25">
      <c r="A53" s="148"/>
      <c r="B53" s="149"/>
      <c r="C53" s="149"/>
      <c r="D53" s="149"/>
      <c r="E53" s="150"/>
      <c r="F53" s="144"/>
      <c r="G53" s="49" t="s">
        <v>20</v>
      </c>
      <c r="H53" s="137"/>
      <c r="I53" s="138"/>
      <c r="J53" s="138"/>
      <c r="K53" s="138"/>
      <c r="L53" s="138"/>
      <c r="M53" s="138"/>
      <c r="N53" s="138"/>
      <c r="O53" s="139"/>
    </row>
    <row r="54" spans="1:15" x14ac:dyDescent="0.25">
      <c r="A54" s="148"/>
      <c r="B54" s="149"/>
      <c r="C54" s="149"/>
      <c r="D54" s="149"/>
      <c r="E54" s="150"/>
      <c r="F54" s="144"/>
      <c r="G54" s="49" t="s">
        <v>21</v>
      </c>
      <c r="H54" s="137"/>
      <c r="I54" s="138"/>
      <c r="J54" s="138"/>
      <c r="K54" s="138"/>
      <c r="L54" s="138"/>
      <c r="M54" s="138"/>
      <c r="N54" s="138"/>
      <c r="O54" s="139"/>
    </row>
    <row r="55" spans="1:15" x14ac:dyDescent="0.25">
      <c r="A55" s="148"/>
      <c r="B55" s="149"/>
      <c r="C55" s="149"/>
      <c r="D55" s="149"/>
      <c r="E55" s="150"/>
      <c r="F55" s="144"/>
      <c r="G55" s="49" t="s">
        <v>22</v>
      </c>
      <c r="H55" s="137"/>
      <c r="I55" s="138"/>
      <c r="J55" s="138"/>
      <c r="K55" s="138"/>
      <c r="L55" s="138"/>
      <c r="M55" s="138"/>
      <c r="N55" s="138"/>
      <c r="O55" s="139"/>
    </row>
    <row r="56" spans="1:15" x14ac:dyDescent="0.25">
      <c r="A56" s="148"/>
      <c r="B56" s="149"/>
      <c r="C56" s="149"/>
      <c r="D56" s="149"/>
      <c r="E56" s="150"/>
      <c r="F56" s="24"/>
      <c r="G56" s="24"/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148"/>
      <c r="B57" s="149"/>
      <c r="C57" s="149"/>
      <c r="D57" s="149"/>
      <c r="E57" s="150"/>
      <c r="F57" s="24"/>
      <c r="G57" s="24"/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A58" s="151"/>
      <c r="B58" s="152"/>
      <c r="C58" s="152"/>
      <c r="D58" s="152"/>
      <c r="E58" s="153"/>
      <c r="F58" s="48"/>
      <c r="G58" s="24"/>
      <c r="H58" s="18"/>
      <c r="I58" s="24"/>
      <c r="J58" s="24" t="s">
        <v>23</v>
      </c>
      <c r="K58" s="24"/>
      <c r="L58" s="140"/>
      <c r="M58" s="141"/>
      <c r="N58" s="142"/>
      <c r="O58" s="24"/>
    </row>
    <row r="59" spans="1:15" x14ac:dyDescent="0.25">
      <c r="A59" s="48"/>
      <c r="B59" s="48"/>
      <c r="C59" s="48"/>
      <c r="D59" s="48"/>
      <c r="E59" s="48"/>
      <c r="F59" s="48"/>
      <c r="G59" s="24"/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21"/>
      <c r="B60" s="21"/>
      <c r="C60" s="21"/>
      <c r="D60" s="21"/>
      <c r="E60" s="21"/>
      <c r="F60" s="21"/>
      <c r="G60" s="24"/>
      <c r="H60" s="24"/>
      <c r="I60" s="24"/>
      <c r="J60" s="24"/>
      <c r="K60" s="24"/>
      <c r="L60" s="24"/>
      <c r="M60" s="24"/>
      <c r="N60" s="24"/>
      <c r="O60" s="24"/>
    </row>
  </sheetData>
  <mergeCells count="66">
    <mergeCell ref="C16:D16"/>
    <mergeCell ref="J45:K45"/>
    <mergeCell ref="A46:N46"/>
    <mergeCell ref="A47:N47"/>
    <mergeCell ref="A49:O49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H55:O55"/>
    <mergeCell ref="L58:N58"/>
    <mergeCell ref="A48:C48"/>
    <mergeCell ref="F51:F55"/>
    <mergeCell ref="H51:O51"/>
    <mergeCell ref="H52:O52"/>
    <mergeCell ref="H53:O53"/>
    <mergeCell ref="H54:O54"/>
    <mergeCell ref="A51:E58"/>
    <mergeCell ref="N9:N11"/>
    <mergeCell ref="O9:O11"/>
    <mergeCell ref="C10:D11"/>
    <mergeCell ref="E10:E11"/>
    <mergeCell ref="F10:F11"/>
    <mergeCell ref="G10:G11"/>
    <mergeCell ref="M9:M11"/>
    <mergeCell ref="C15:D15"/>
    <mergeCell ref="H9:H11"/>
    <mergeCell ref="I9:I11"/>
    <mergeCell ref="J9:J11"/>
    <mergeCell ref="K9:K11"/>
    <mergeCell ref="C9:D9"/>
    <mergeCell ref="E9:G9"/>
    <mergeCell ref="A1:L1"/>
    <mergeCell ref="C12:D12"/>
    <mergeCell ref="C13:D13"/>
    <mergeCell ref="C14:D14"/>
    <mergeCell ref="A8:B8"/>
    <mergeCell ref="E5:F5"/>
    <mergeCell ref="B6:F6"/>
    <mergeCell ref="B7:F7"/>
    <mergeCell ref="B9:B11"/>
    <mergeCell ref="L9:L11"/>
    <mergeCell ref="C3:L3"/>
    <mergeCell ref="A4:L4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</mergeCells>
  <pageMargins left="0" right="0" top="0" bottom="0" header="0.31496062992125984" footer="0.31496062992125984"/>
  <pageSetup paperSize="9" scale="62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4" t="s">
        <v>51</v>
      </c>
      <c r="M2" s="164"/>
    </row>
    <row r="3" spans="1:14" x14ac:dyDescent="0.25">
      <c r="A3" s="5" t="s">
        <v>25</v>
      </c>
      <c r="B3" s="161" t="s">
        <v>26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x14ac:dyDescent="0.25">
      <c r="A4" s="5" t="s">
        <v>27</v>
      </c>
      <c r="B4" s="161" t="s">
        <v>28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x14ac:dyDescent="0.25">
      <c r="A5" s="5" t="s">
        <v>8</v>
      </c>
      <c r="B5" s="161" t="s">
        <v>29</v>
      </c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x14ac:dyDescent="0.25">
      <c r="A6" s="5" t="s">
        <v>2</v>
      </c>
      <c r="B6" s="161" t="s">
        <v>30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</row>
    <row r="7" spans="1:14" x14ac:dyDescent="0.25">
      <c r="A7" s="6" t="s">
        <v>31</v>
      </c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3"/>
    </row>
    <row r="8" spans="1:14" x14ac:dyDescent="0.25">
      <c r="A8" s="5" t="s">
        <v>12</v>
      </c>
      <c r="B8" s="161" t="s">
        <v>32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</row>
    <row r="9" spans="1:14" x14ac:dyDescent="0.25">
      <c r="A9" s="7" t="s">
        <v>33</v>
      </c>
      <c r="B9" s="161" t="s">
        <v>34</v>
      </c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</row>
    <row r="10" spans="1:14" x14ac:dyDescent="0.25">
      <c r="A10" s="7" t="s">
        <v>35</v>
      </c>
      <c r="B10" s="161" t="s">
        <v>36</v>
      </c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</row>
    <row r="11" spans="1:14" x14ac:dyDescent="0.25">
      <c r="A11" s="8" t="s">
        <v>37</v>
      </c>
      <c r="B11" s="161" t="s">
        <v>38</v>
      </c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  <c r="N11" s="161"/>
    </row>
    <row r="12" spans="1:14" x14ac:dyDescent="0.25">
      <c r="A12" s="9" t="s">
        <v>39</v>
      </c>
      <c r="B12" s="161" t="s">
        <v>40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</row>
    <row r="13" spans="1:14" ht="24" customHeight="1" x14ac:dyDescent="0.25">
      <c r="A13" s="8" t="s">
        <v>41</v>
      </c>
      <c r="B13" s="161" t="s">
        <v>42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</row>
    <row r="14" spans="1:14" ht="16.5" customHeight="1" x14ac:dyDescent="0.25">
      <c r="A14" s="8" t="s">
        <v>5</v>
      </c>
      <c r="B14" s="161" t="s">
        <v>52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</row>
    <row r="15" spans="1:14" x14ac:dyDescent="0.25">
      <c r="A15" s="8" t="s">
        <v>43</v>
      </c>
      <c r="B15" s="161" t="s">
        <v>44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</row>
    <row r="16" spans="1:14" ht="38.25" x14ac:dyDescent="0.25">
      <c r="A16" s="10" t="s">
        <v>45</v>
      </c>
      <c r="B16" s="161" t="s">
        <v>46</v>
      </c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  <c r="N16" s="161"/>
    </row>
    <row r="17" spans="1:14" ht="28.5" customHeight="1" x14ac:dyDescent="0.25">
      <c r="A17" s="10" t="s">
        <v>47</v>
      </c>
      <c r="B17" s="161" t="s">
        <v>48</v>
      </c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</row>
    <row r="18" spans="1:14" ht="27" customHeight="1" x14ac:dyDescent="0.25">
      <c r="A18" s="11" t="s">
        <v>49</v>
      </c>
      <c r="B18" s="161" t="s">
        <v>50</v>
      </c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</row>
    <row r="19" spans="1:14" ht="75" customHeight="1" x14ac:dyDescent="0.25">
      <c r="A19" s="50" t="s">
        <v>61</v>
      </c>
      <c r="B19" s="160" t="s">
        <v>62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2023-09-07T11:12:19Z</cp:lastPrinted>
  <dcterms:created xsi:type="dcterms:W3CDTF">2012-08-13T12:29:09Z</dcterms:created>
  <dcterms:modified xsi:type="dcterms:W3CDTF">2025-06-24T10:58:28Z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