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ilos Mihok\Documents\pracovne\PRV65\AD Turna\VO\"/>
    </mc:Choice>
  </mc:AlternateContent>
  <xr:revisionPtr revIDLastSave="0" documentId="13_ncr:1_{9E3D2E3B-1C24-4591-BC8A-E0258F0BE4B9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Rekapitulácia Stavebné úpravy k" sheetId="6" r:id="rId1"/>
    <sheet name="01 - Kurin Háj" sheetId="7" r:id="rId2"/>
    <sheet name="Rekapitulácia Stavebné úpravy t" sheetId="3" r:id="rId3"/>
    <sheet name="01 -telatnik" sheetId="4" r:id="rId4"/>
    <sheet name="02 - telatnik" sheetId="5" r:id="rId5"/>
  </sheets>
  <definedNames>
    <definedName name="_xlnm._FilterDatabase" localSheetId="1" hidden="1">'01 - Kurin Háj'!$C$121:$K$142</definedName>
    <definedName name="_xlnm._FilterDatabase" localSheetId="3" hidden="1">'01 -telatnik'!$C$124:$K$165</definedName>
    <definedName name="_xlnm._FilterDatabase" localSheetId="4" hidden="1">'02 - telatnik'!$C$124:$K$177</definedName>
    <definedName name="_xlnm.Print_Titles" localSheetId="1">'01 - Kurin Háj'!$121:$121</definedName>
    <definedName name="_xlnm.Print_Titles" localSheetId="3">'01 -telatnik'!$124:$124</definedName>
    <definedName name="_xlnm.Print_Titles" localSheetId="4">'02 - telatnik'!$124:$124</definedName>
    <definedName name="_xlnm.Print_Titles" localSheetId="0">'Rekapitulácia Stavebné úpravy k'!$92:$92</definedName>
    <definedName name="_xlnm.Print_Titles" localSheetId="2">'Rekapitulácia Stavebné úpravy t'!$92:$92</definedName>
    <definedName name="_xlnm.Print_Area" localSheetId="1">'01 - Kurin Háj'!$C$4:$J$76,'01 - Kurin Háj'!$C$82:$J$103,'01 - Kurin Háj'!$C$109:$J$142</definedName>
    <definedName name="_xlnm.Print_Area" localSheetId="3">'01 -telatnik'!$C$4:$J$76,'01 -telatnik'!$C$82:$J$106,'01 -telatnik'!$C$112:$J$165</definedName>
    <definedName name="_xlnm.Print_Area" localSheetId="4">'02 - telatnik'!$C$4:$J$76,'02 - telatnik'!$C$82:$J$106,'02 - telatnik'!$C$112:$J$177</definedName>
    <definedName name="_xlnm.Print_Area" localSheetId="0">'Rekapitulácia Stavebné úpravy k'!$D$4:$AO$76,'Rekapitulácia Stavebné úpravy k'!$C$82:$AQ$96</definedName>
    <definedName name="_xlnm.Print_Area" localSheetId="2">'Rekapitulácia Stavebné úpravy t'!$D$4:$AO$76,'Rekapitulácia Stavebné úpravy t'!$C$82:$AQ$97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7" l="1"/>
  <c r="J12" i="7"/>
  <c r="J14" i="7"/>
  <c r="E15" i="7"/>
  <c r="J15" i="7"/>
  <c r="J17" i="7"/>
  <c r="E18" i="7"/>
  <c r="J18" i="7"/>
  <c r="J20" i="7"/>
  <c r="E21" i="7"/>
  <c r="J91" i="7" s="1"/>
  <c r="J21" i="7"/>
  <c r="J23" i="7"/>
  <c r="E24" i="7"/>
  <c r="J24" i="7"/>
  <c r="J35" i="7"/>
  <c r="J36" i="7"/>
  <c r="J37" i="7"/>
  <c r="E85" i="7"/>
  <c r="E87" i="7"/>
  <c r="F89" i="7"/>
  <c r="J89" i="7"/>
  <c r="F91" i="7"/>
  <c r="F92" i="7"/>
  <c r="J92" i="7"/>
  <c r="E112" i="7"/>
  <c r="E114" i="7"/>
  <c r="F116" i="7"/>
  <c r="J116" i="7"/>
  <c r="F118" i="7"/>
  <c r="J118" i="7"/>
  <c r="F119" i="7"/>
  <c r="J119" i="7"/>
  <c r="J125" i="7"/>
  <c r="P125" i="7"/>
  <c r="P124" i="7" s="1"/>
  <c r="P123" i="7" s="1"/>
  <c r="R125" i="7"/>
  <c r="R124" i="7" s="1"/>
  <c r="R123" i="7" s="1"/>
  <c r="T125" i="7"/>
  <c r="T124" i="7" s="1"/>
  <c r="T123" i="7" s="1"/>
  <c r="T122" i="7" s="1"/>
  <c r="BE125" i="7"/>
  <c r="F33" i="7" s="1"/>
  <c r="AZ95" i="6" s="1"/>
  <c r="AZ94" i="6" s="1"/>
  <c r="BF125" i="7"/>
  <c r="BG125" i="7"/>
  <c r="F35" i="7" s="1"/>
  <c r="BB95" i="6" s="1"/>
  <c r="BB94" i="6" s="1"/>
  <c r="BH125" i="7"/>
  <c r="F36" i="7" s="1"/>
  <c r="BC95" i="6" s="1"/>
  <c r="BC94" i="6" s="1"/>
  <c r="BI125" i="7"/>
  <c r="BK125" i="7"/>
  <c r="BK124" i="7" s="1"/>
  <c r="J126" i="7"/>
  <c r="P126" i="7"/>
  <c r="R126" i="7"/>
  <c r="T126" i="7"/>
  <c r="BE126" i="7"/>
  <c r="BF126" i="7"/>
  <c r="BG126" i="7"/>
  <c r="BH126" i="7"/>
  <c r="BI126" i="7"/>
  <c r="BK126" i="7"/>
  <c r="J127" i="7"/>
  <c r="P127" i="7"/>
  <c r="R127" i="7"/>
  <c r="T127" i="7"/>
  <c r="BE127" i="7"/>
  <c r="BF127" i="7"/>
  <c r="BG127" i="7"/>
  <c r="BH127" i="7"/>
  <c r="BI127" i="7"/>
  <c r="BK127" i="7"/>
  <c r="BK129" i="7"/>
  <c r="J130" i="7"/>
  <c r="BF130" i="7" s="1"/>
  <c r="P130" i="7"/>
  <c r="P129" i="7" s="1"/>
  <c r="R130" i="7"/>
  <c r="R129" i="7" s="1"/>
  <c r="T130" i="7"/>
  <c r="T129" i="7" s="1"/>
  <c r="T128" i="7" s="1"/>
  <c r="BE130" i="7"/>
  <c r="BG130" i="7"/>
  <c r="BH130" i="7"/>
  <c r="BI130" i="7"/>
  <c r="BK130" i="7"/>
  <c r="J131" i="7"/>
  <c r="P131" i="7"/>
  <c r="R131" i="7"/>
  <c r="T131" i="7"/>
  <c r="BE131" i="7"/>
  <c r="BF131" i="7"/>
  <c r="BG131" i="7"/>
  <c r="BH131" i="7"/>
  <c r="BI131" i="7"/>
  <c r="BK131" i="7"/>
  <c r="J132" i="7"/>
  <c r="P132" i="7"/>
  <c r="R132" i="7"/>
  <c r="T132" i="7"/>
  <c r="BE132" i="7"/>
  <c r="BF132" i="7"/>
  <c r="BG132" i="7"/>
  <c r="BH132" i="7"/>
  <c r="BI132" i="7"/>
  <c r="BK132" i="7"/>
  <c r="BK133" i="7"/>
  <c r="J133" i="7" s="1"/>
  <c r="J101" i="7" s="1"/>
  <c r="J134" i="7"/>
  <c r="BF134" i="7" s="1"/>
  <c r="P134" i="7"/>
  <c r="P133" i="7" s="1"/>
  <c r="R134" i="7"/>
  <c r="R133" i="7" s="1"/>
  <c r="T134" i="7"/>
  <c r="T133" i="7" s="1"/>
  <c r="BE134" i="7"/>
  <c r="BG134" i="7"/>
  <c r="BH134" i="7"/>
  <c r="BI134" i="7"/>
  <c r="BK134" i="7"/>
  <c r="J135" i="7"/>
  <c r="P135" i="7"/>
  <c r="R135" i="7"/>
  <c r="T135" i="7"/>
  <c r="BE135" i="7"/>
  <c r="BF135" i="7"/>
  <c r="BG135" i="7"/>
  <c r="BH135" i="7"/>
  <c r="BI135" i="7"/>
  <c r="BK135" i="7"/>
  <c r="J136" i="7"/>
  <c r="P136" i="7"/>
  <c r="R136" i="7"/>
  <c r="T136" i="7"/>
  <c r="BE136" i="7"/>
  <c r="BF136" i="7"/>
  <c r="BG136" i="7"/>
  <c r="BH136" i="7"/>
  <c r="BI136" i="7"/>
  <c r="F37" i="7" s="1"/>
  <c r="BD95" i="6" s="1"/>
  <c r="BD94" i="6" s="1"/>
  <c r="W33" i="6" s="1"/>
  <c r="BK136" i="7"/>
  <c r="J138" i="7"/>
  <c r="P138" i="7"/>
  <c r="P137" i="7" s="1"/>
  <c r="R138" i="7"/>
  <c r="R137" i="7" s="1"/>
  <c r="T138" i="7"/>
  <c r="T137" i="7" s="1"/>
  <c r="BE138" i="7"/>
  <c r="BF138" i="7"/>
  <c r="BG138" i="7"/>
  <c r="BH138" i="7"/>
  <c r="BI138" i="7"/>
  <c r="BK138" i="7"/>
  <c r="J139" i="7"/>
  <c r="P139" i="7"/>
  <c r="R139" i="7"/>
  <c r="T139" i="7"/>
  <c r="BE139" i="7"/>
  <c r="BF139" i="7"/>
  <c r="BG139" i="7"/>
  <c r="BH139" i="7"/>
  <c r="BI139" i="7"/>
  <c r="BK139" i="7"/>
  <c r="J140" i="7"/>
  <c r="P140" i="7"/>
  <c r="R140" i="7"/>
  <c r="T140" i="7"/>
  <c r="BE140" i="7"/>
  <c r="BF140" i="7"/>
  <c r="BG140" i="7"/>
  <c r="BH140" i="7"/>
  <c r="BI140" i="7"/>
  <c r="BK140" i="7"/>
  <c r="BK137" i="7" s="1"/>
  <c r="J137" i="7" s="1"/>
  <c r="J102" i="7" s="1"/>
  <c r="J141" i="7"/>
  <c r="P141" i="7"/>
  <c r="R141" i="7"/>
  <c r="T141" i="7"/>
  <c r="BE141" i="7"/>
  <c r="BF141" i="7"/>
  <c r="BG141" i="7"/>
  <c r="BH141" i="7"/>
  <c r="BI141" i="7"/>
  <c r="BK141" i="7"/>
  <c r="J142" i="7"/>
  <c r="BF142" i="7" s="1"/>
  <c r="P142" i="7"/>
  <c r="R142" i="7"/>
  <c r="T142" i="7"/>
  <c r="BE142" i="7"/>
  <c r="BG142" i="7"/>
  <c r="BH142" i="7"/>
  <c r="BI142" i="7"/>
  <c r="BK142" i="7"/>
  <c r="L84" i="6"/>
  <c r="L85" i="6"/>
  <c r="L87" i="6"/>
  <c r="AM87" i="6"/>
  <c r="L89" i="6"/>
  <c r="AM89" i="6"/>
  <c r="L90" i="6"/>
  <c r="AM90" i="6"/>
  <c r="AS94" i="6"/>
  <c r="AX95" i="6"/>
  <c r="AY95" i="6"/>
  <c r="E7" i="5"/>
  <c r="E85" i="5" s="1"/>
  <c r="J12" i="5"/>
  <c r="J89" i="5" s="1"/>
  <c r="J14" i="5"/>
  <c r="E15" i="5"/>
  <c r="F91" i="5" s="1"/>
  <c r="J15" i="5"/>
  <c r="J17" i="5"/>
  <c r="E18" i="5"/>
  <c r="F122" i="5" s="1"/>
  <c r="J18" i="5"/>
  <c r="J20" i="5"/>
  <c r="E21" i="5"/>
  <c r="J121" i="5" s="1"/>
  <c r="J21" i="5"/>
  <c r="J23" i="5"/>
  <c r="E24" i="5"/>
  <c r="J24" i="5"/>
  <c r="J35" i="5"/>
  <c r="J36" i="5"/>
  <c r="J37" i="5"/>
  <c r="E87" i="5"/>
  <c r="F89" i="5"/>
  <c r="F92" i="5"/>
  <c r="J92" i="5"/>
  <c r="E115" i="5"/>
  <c r="E117" i="5"/>
  <c r="F119" i="5"/>
  <c r="J119" i="5"/>
  <c r="F121" i="5"/>
  <c r="J122" i="5"/>
  <c r="J128" i="5"/>
  <c r="BF128" i="5" s="1"/>
  <c r="P128" i="5"/>
  <c r="P127" i="5" s="1"/>
  <c r="P126" i="5" s="1"/>
  <c r="P125" i="5" s="1"/>
  <c r="AU96" i="3" s="1"/>
  <c r="R128" i="5"/>
  <c r="R127" i="5" s="1"/>
  <c r="T128" i="5"/>
  <c r="T127" i="5" s="1"/>
  <c r="BE128" i="5"/>
  <c r="BG128" i="5"/>
  <c r="BH128" i="5"/>
  <c r="BI128" i="5"/>
  <c r="BK128" i="5"/>
  <c r="BK127" i="5" s="1"/>
  <c r="J129" i="5"/>
  <c r="P129" i="5"/>
  <c r="R129" i="5"/>
  <c r="T129" i="5"/>
  <c r="BE129" i="5"/>
  <c r="BF129" i="5"/>
  <c r="BG129" i="5"/>
  <c r="BH129" i="5"/>
  <c r="BI129" i="5"/>
  <c r="BK129" i="5"/>
  <c r="BK130" i="5"/>
  <c r="J130" i="5" s="1"/>
  <c r="J99" i="5" s="1"/>
  <c r="J131" i="5"/>
  <c r="BF131" i="5" s="1"/>
  <c r="P131" i="5"/>
  <c r="P130" i="5" s="1"/>
  <c r="R131" i="5"/>
  <c r="R130" i="5" s="1"/>
  <c r="T131" i="5"/>
  <c r="T130" i="5" s="1"/>
  <c r="BE131" i="5"/>
  <c r="BG131" i="5"/>
  <c r="BH131" i="5"/>
  <c r="BI131" i="5"/>
  <c r="BK131" i="5"/>
  <c r="J133" i="5"/>
  <c r="BF133" i="5" s="1"/>
  <c r="P133" i="5"/>
  <c r="R133" i="5"/>
  <c r="T133" i="5"/>
  <c r="BE133" i="5"/>
  <c r="BG133" i="5"/>
  <c r="BH133" i="5"/>
  <c r="BI133" i="5"/>
  <c r="BK133" i="5"/>
  <c r="J134" i="5"/>
  <c r="BF134" i="5" s="1"/>
  <c r="P134" i="5"/>
  <c r="P132" i="5" s="1"/>
  <c r="R134" i="5"/>
  <c r="R132" i="5" s="1"/>
  <c r="T134" i="5"/>
  <c r="BE134" i="5"/>
  <c r="BG134" i="5"/>
  <c r="BH134" i="5"/>
  <c r="BI134" i="5"/>
  <c r="BK134" i="5"/>
  <c r="J135" i="5"/>
  <c r="BF135" i="5" s="1"/>
  <c r="P135" i="5"/>
  <c r="R135" i="5"/>
  <c r="T135" i="5"/>
  <c r="T132" i="5" s="1"/>
  <c r="BE135" i="5"/>
  <c r="BG135" i="5"/>
  <c r="BH135" i="5"/>
  <c r="BI135" i="5"/>
  <c r="BK135" i="5"/>
  <c r="J136" i="5"/>
  <c r="P136" i="5"/>
  <c r="R136" i="5"/>
  <c r="T136" i="5"/>
  <c r="BE136" i="5"/>
  <c r="BF136" i="5"/>
  <c r="BG136" i="5"/>
  <c r="BH136" i="5"/>
  <c r="BI136" i="5"/>
  <c r="BK136" i="5"/>
  <c r="J137" i="5"/>
  <c r="P137" i="5"/>
  <c r="R137" i="5"/>
  <c r="T137" i="5"/>
  <c r="BE137" i="5"/>
  <c r="BF137" i="5"/>
  <c r="BG137" i="5"/>
  <c r="BH137" i="5"/>
  <c r="BI137" i="5"/>
  <c r="BK137" i="5"/>
  <c r="J138" i="5"/>
  <c r="BF138" i="5" s="1"/>
  <c r="P138" i="5"/>
  <c r="R138" i="5"/>
  <c r="T138" i="5"/>
  <c r="BE138" i="5"/>
  <c r="BG138" i="5"/>
  <c r="BH138" i="5"/>
  <c r="BI138" i="5"/>
  <c r="BK138" i="5"/>
  <c r="BK132" i="5" s="1"/>
  <c r="J132" i="5" s="1"/>
  <c r="J100" i="5" s="1"/>
  <c r="J139" i="5"/>
  <c r="BF139" i="5" s="1"/>
  <c r="P139" i="5"/>
  <c r="R139" i="5"/>
  <c r="T139" i="5"/>
  <c r="BE139" i="5"/>
  <c r="BG139" i="5"/>
  <c r="BH139" i="5"/>
  <c r="BI139" i="5"/>
  <c r="BK139" i="5"/>
  <c r="J140" i="5"/>
  <c r="BF140" i="5" s="1"/>
  <c r="P140" i="5"/>
  <c r="R140" i="5"/>
  <c r="T140" i="5"/>
  <c r="BE140" i="5"/>
  <c r="BG140" i="5"/>
  <c r="BH140" i="5"/>
  <c r="BI140" i="5"/>
  <c r="BK140" i="5"/>
  <c r="J141" i="5"/>
  <c r="BF141" i="5" s="1"/>
  <c r="P141" i="5"/>
  <c r="R141" i="5"/>
  <c r="T141" i="5"/>
  <c r="BE141" i="5"/>
  <c r="BG141" i="5"/>
  <c r="BH141" i="5"/>
  <c r="BI141" i="5"/>
  <c r="BK141" i="5"/>
  <c r="J142" i="5"/>
  <c r="P142" i="5"/>
  <c r="R142" i="5"/>
  <c r="T142" i="5"/>
  <c r="BE142" i="5"/>
  <c r="BF142" i="5"/>
  <c r="BG142" i="5"/>
  <c r="BH142" i="5"/>
  <c r="BI142" i="5"/>
  <c r="BK142" i="5"/>
  <c r="J144" i="5"/>
  <c r="BF144" i="5" s="1"/>
  <c r="P144" i="5"/>
  <c r="P143" i="5" s="1"/>
  <c r="R144" i="5"/>
  <c r="R143" i="5" s="1"/>
  <c r="T144" i="5"/>
  <c r="T143" i="5" s="1"/>
  <c r="BE144" i="5"/>
  <c r="BG144" i="5"/>
  <c r="BH144" i="5"/>
  <c r="BI144" i="5"/>
  <c r="BK144" i="5"/>
  <c r="J145" i="5"/>
  <c r="P145" i="5"/>
  <c r="R145" i="5"/>
  <c r="T145" i="5"/>
  <c r="BE145" i="5"/>
  <c r="BF145" i="5"/>
  <c r="BG145" i="5"/>
  <c r="BH145" i="5"/>
  <c r="BI145" i="5"/>
  <c r="BK145" i="5"/>
  <c r="J146" i="5"/>
  <c r="P146" i="5"/>
  <c r="R146" i="5"/>
  <c r="T146" i="5"/>
  <c r="BE146" i="5"/>
  <c r="BF146" i="5"/>
  <c r="BG146" i="5"/>
  <c r="BH146" i="5"/>
  <c r="BI146" i="5"/>
  <c r="BK146" i="5"/>
  <c r="J147" i="5"/>
  <c r="P147" i="5"/>
  <c r="R147" i="5"/>
  <c r="T147" i="5"/>
  <c r="BE147" i="5"/>
  <c r="BF147" i="5"/>
  <c r="BG147" i="5"/>
  <c r="BH147" i="5"/>
  <c r="BI147" i="5"/>
  <c r="BK147" i="5"/>
  <c r="BK143" i="5" s="1"/>
  <c r="J143" i="5" s="1"/>
  <c r="J101" i="5" s="1"/>
  <c r="J148" i="5"/>
  <c r="BF148" i="5" s="1"/>
  <c r="P148" i="5"/>
  <c r="R148" i="5"/>
  <c r="T148" i="5"/>
  <c r="BE148" i="5"/>
  <c r="BG148" i="5"/>
  <c r="BH148" i="5"/>
  <c r="BI148" i="5"/>
  <c r="BK148" i="5"/>
  <c r="J149" i="5"/>
  <c r="BF149" i="5" s="1"/>
  <c r="P149" i="5"/>
  <c r="R149" i="5"/>
  <c r="T149" i="5"/>
  <c r="BE149" i="5"/>
  <c r="BG149" i="5"/>
  <c r="BH149" i="5"/>
  <c r="BI149" i="5"/>
  <c r="BK149" i="5"/>
  <c r="J150" i="5"/>
  <c r="BF150" i="5" s="1"/>
  <c r="P150" i="5"/>
  <c r="R150" i="5"/>
  <c r="T150" i="5"/>
  <c r="BE150" i="5"/>
  <c r="BG150" i="5"/>
  <c r="BH150" i="5"/>
  <c r="BI150" i="5"/>
  <c r="BK150" i="5"/>
  <c r="J151" i="5"/>
  <c r="P151" i="5"/>
  <c r="R151" i="5"/>
  <c r="T151" i="5"/>
  <c r="BE151" i="5"/>
  <c r="BF151" i="5"/>
  <c r="BG151" i="5"/>
  <c r="BH151" i="5"/>
  <c r="BI151" i="5"/>
  <c r="BK151" i="5"/>
  <c r="J152" i="5"/>
  <c r="P152" i="5"/>
  <c r="R152" i="5"/>
  <c r="T152" i="5"/>
  <c r="BE152" i="5"/>
  <c r="BF152" i="5"/>
  <c r="BG152" i="5"/>
  <c r="BH152" i="5"/>
  <c r="BI152" i="5"/>
  <c r="BK152" i="5"/>
  <c r="J154" i="5"/>
  <c r="BF154" i="5" s="1"/>
  <c r="P154" i="5"/>
  <c r="P153" i="5" s="1"/>
  <c r="R154" i="5"/>
  <c r="R153" i="5" s="1"/>
  <c r="T154" i="5"/>
  <c r="T153" i="5" s="1"/>
  <c r="BE154" i="5"/>
  <c r="BG154" i="5"/>
  <c r="BH154" i="5"/>
  <c r="BI154" i="5"/>
  <c r="BK154" i="5"/>
  <c r="BK153" i="5" s="1"/>
  <c r="J153" i="5" s="1"/>
  <c r="J102" i="5" s="1"/>
  <c r="J155" i="5"/>
  <c r="P155" i="5"/>
  <c r="R155" i="5"/>
  <c r="T155" i="5"/>
  <c r="BE155" i="5"/>
  <c r="BF155" i="5"/>
  <c r="BG155" i="5"/>
  <c r="BH155" i="5"/>
  <c r="BI155" i="5"/>
  <c r="BK155" i="5"/>
  <c r="J156" i="5"/>
  <c r="P156" i="5"/>
  <c r="R156" i="5"/>
  <c r="T156" i="5"/>
  <c r="BE156" i="5"/>
  <c r="BF156" i="5"/>
  <c r="BG156" i="5"/>
  <c r="BH156" i="5"/>
  <c r="BI156" i="5"/>
  <c r="BK156" i="5"/>
  <c r="J157" i="5"/>
  <c r="BF157" i="5" s="1"/>
  <c r="P157" i="5"/>
  <c r="R157" i="5"/>
  <c r="T157" i="5"/>
  <c r="BE157" i="5"/>
  <c r="BG157" i="5"/>
  <c r="BH157" i="5"/>
  <c r="BI157" i="5"/>
  <c r="BK157" i="5"/>
  <c r="J158" i="5"/>
  <c r="BF158" i="5" s="1"/>
  <c r="P158" i="5"/>
  <c r="R158" i="5"/>
  <c r="T158" i="5"/>
  <c r="BE158" i="5"/>
  <c r="BG158" i="5"/>
  <c r="BH158" i="5"/>
  <c r="BI158" i="5"/>
  <c r="BK158" i="5"/>
  <c r="J159" i="5"/>
  <c r="BF159" i="5" s="1"/>
  <c r="P159" i="5"/>
  <c r="R159" i="5"/>
  <c r="T159" i="5"/>
  <c r="BE159" i="5"/>
  <c r="BG159" i="5"/>
  <c r="BH159" i="5"/>
  <c r="BI159" i="5"/>
  <c r="BK159" i="5"/>
  <c r="J160" i="5"/>
  <c r="BF160" i="5" s="1"/>
  <c r="P160" i="5"/>
  <c r="R160" i="5"/>
  <c r="T160" i="5"/>
  <c r="BE160" i="5"/>
  <c r="BG160" i="5"/>
  <c r="BH160" i="5"/>
  <c r="BI160" i="5"/>
  <c r="BK160" i="5"/>
  <c r="J161" i="5"/>
  <c r="P161" i="5"/>
  <c r="R161" i="5"/>
  <c r="T161" i="5"/>
  <c r="BE161" i="5"/>
  <c r="BF161" i="5"/>
  <c r="BG161" i="5"/>
  <c r="BH161" i="5"/>
  <c r="BI161" i="5"/>
  <c r="BK161" i="5"/>
  <c r="J162" i="5"/>
  <c r="P162" i="5"/>
  <c r="R162" i="5"/>
  <c r="T162" i="5"/>
  <c r="BE162" i="5"/>
  <c r="BF162" i="5"/>
  <c r="BG162" i="5"/>
  <c r="BH162" i="5"/>
  <c r="BI162" i="5"/>
  <c r="BK162" i="5"/>
  <c r="J164" i="5"/>
  <c r="P164" i="5"/>
  <c r="P163" i="5" s="1"/>
  <c r="R164" i="5"/>
  <c r="R163" i="5" s="1"/>
  <c r="T164" i="5"/>
  <c r="T163" i="5" s="1"/>
  <c r="BE164" i="5"/>
  <c r="BF164" i="5"/>
  <c r="BG164" i="5"/>
  <c r="BH164" i="5"/>
  <c r="BI164" i="5"/>
  <c r="BK164" i="5"/>
  <c r="BK163" i="5" s="1"/>
  <c r="J163" i="5" s="1"/>
  <c r="J103" i="5" s="1"/>
  <c r="R166" i="5"/>
  <c r="R165" i="5" s="1"/>
  <c r="J167" i="5"/>
  <c r="P167" i="5"/>
  <c r="R167" i="5"/>
  <c r="T167" i="5"/>
  <c r="BE167" i="5"/>
  <c r="BF167" i="5"/>
  <c r="BG167" i="5"/>
  <c r="BH167" i="5"/>
  <c r="BI167" i="5"/>
  <c r="BK167" i="5"/>
  <c r="J168" i="5"/>
  <c r="BF168" i="5" s="1"/>
  <c r="P168" i="5"/>
  <c r="R168" i="5"/>
  <c r="T168" i="5"/>
  <c r="BE168" i="5"/>
  <c r="BG168" i="5"/>
  <c r="BH168" i="5"/>
  <c r="BI168" i="5"/>
  <c r="BK168" i="5"/>
  <c r="J169" i="5"/>
  <c r="BF169" i="5" s="1"/>
  <c r="P169" i="5"/>
  <c r="P166" i="5" s="1"/>
  <c r="P165" i="5" s="1"/>
  <c r="R169" i="5"/>
  <c r="T169" i="5"/>
  <c r="BE169" i="5"/>
  <c r="BG169" i="5"/>
  <c r="BH169" i="5"/>
  <c r="BI169" i="5"/>
  <c r="BK169" i="5"/>
  <c r="J170" i="5"/>
  <c r="BF170" i="5" s="1"/>
  <c r="P170" i="5"/>
  <c r="R170" i="5"/>
  <c r="T170" i="5"/>
  <c r="T166" i="5" s="1"/>
  <c r="T165" i="5" s="1"/>
  <c r="BE170" i="5"/>
  <c r="BG170" i="5"/>
  <c r="BH170" i="5"/>
  <c r="BI170" i="5"/>
  <c r="BK170" i="5"/>
  <c r="J171" i="5"/>
  <c r="P171" i="5"/>
  <c r="R171" i="5"/>
  <c r="T171" i="5"/>
  <c r="BE171" i="5"/>
  <c r="BF171" i="5"/>
  <c r="BG171" i="5"/>
  <c r="BH171" i="5"/>
  <c r="BI171" i="5"/>
  <c r="BK171" i="5"/>
  <c r="J172" i="5"/>
  <c r="P172" i="5"/>
  <c r="R172" i="5"/>
  <c r="T172" i="5"/>
  <c r="BE172" i="5"/>
  <c r="BF172" i="5"/>
  <c r="BG172" i="5"/>
  <c r="BH172" i="5"/>
  <c r="BI172" i="5"/>
  <c r="BK172" i="5"/>
  <c r="J173" i="5"/>
  <c r="P173" i="5"/>
  <c r="R173" i="5"/>
  <c r="T173" i="5"/>
  <c r="BE173" i="5"/>
  <c r="BF173" i="5"/>
  <c r="BG173" i="5"/>
  <c r="BH173" i="5"/>
  <c r="BI173" i="5"/>
  <c r="BK173" i="5"/>
  <c r="J174" i="5"/>
  <c r="BF174" i="5" s="1"/>
  <c r="P174" i="5"/>
  <c r="R174" i="5"/>
  <c r="T174" i="5"/>
  <c r="BE174" i="5"/>
  <c r="BG174" i="5"/>
  <c r="BH174" i="5"/>
  <c r="BI174" i="5"/>
  <c r="BK174" i="5"/>
  <c r="J175" i="5"/>
  <c r="BF175" i="5" s="1"/>
  <c r="P175" i="5"/>
  <c r="R175" i="5"/>
  <c r="T175" i="5"/>
  <c r="BE175" i="5"/>
  <c r="BG175" i="5"/>
  <c r="BH175" i="5"/>
  <c r="BI175" i="5"/>
  <c r="BK175" i="5"/>
  <c r="J176" i="5"/>
  <c r="BF176" i="5" s="1"/>
  <c r="P176" i="5"/>
  <c r="R176" i="5"/>
  <c r="T176" i="5"/>
  <c r="BE176" i="5"/>
  <c r="BG176" i="5"/>
  <c r="BH176" i="5"/>
  <c r="BI176" i="5"/>
  <c r="BK176" i="5"/>
  <c r="J177" i="5"/>
  <c r="P177" i="5"/>
  <c r="R177" i="5"/>
  <c r="T177" i="5"/>
  <c r="BE177" i="5"/>
  <c r="BF177" i="5"/>
  <c r="BG177" i="5"/>
  <c r="BH177" i="5"/>
  <c r="BI177" i="5"/>
  <c r="BK177" i="5"/>
  <c r="E7" i="4"/>
  <c r="E85" i="4" s="1"/>
  <c r="J12" i="4"/>
  <c r="J14" i="4"/>
  <c r="E15" i="4"/>
  <c r="F121" i="4" s="1"/>
  <c r="J15" i="4"/>
  <c r="J17" i="4"/>
  <c r="E18" i="4"/>
  <c r="F92" i="4" s="1"/>
  <c r="J18" i="4"/>
  <c r="J20" i="4"/>
  <c r="E21" i="4"/>
  <c r="J121" i="4" s="1"/>
  <c r="J21" i="4"/>
  <c r="J23" i="4"/>
  <c r="E24" i="4"/>
  <c r="J24" i="4"/>
  <c r="J35" i="4"/>
  <c r="J36" i="4"/>
  <c r="J37" i="4"/>
  <c r="E87" i="4"/>
  <c r="F89" i="4"/>
  <c r="J89" i="4"/>
  <c r="F91" i="4"/>
  <c r="J91" i="4"/>
  <c r="J92" i="4"/>
  <c r="E115" i="4"/>
  <c r="E117" i="4"/>
  <c r="F119" i="4"/>
  <c r="J119" i="4"/>
  <c r="J122" i="4"/>
  <c r="BK127" i="4"/>
  <c r="J128" i="4"/>
  <c r="BF128" i="4" s="1"/>
  <c r="P128" i="4"/>
  <c r="R128" i="4"/>
  <c r="T128" i="4"/>
  <c r="BE128" i="4"/>
  <c r="BG128" i="4"/>
  <c r="BH128" i="4"/>
  <c r="BI128" i="4"/>
  <c r="BK128" i="4"/>
  <c r="J129" i="4"/>
  <c r="BF129" i="4" s="1"/>
  <c r="P129" i="4"/>
  <c r="P127" i="4" s="1"/>
  <c r="R129" i="4"/>
  <c r="R127" i="4" s="1"/>
  <c r="T129" i="4"/>
  <c r="BE129" i="4"/>
  <c r="BG129" i="4"/>
  <c r="BH129" i="4"/>
  <c r="BI129" i="4"/>
  <c r="BK129" i="4"/>
  <c r="J130" i="4"/>
  <c r="BF130" i="4" s="1"/>
  <c r="P130" i="4"/>
  <c r="R130" i="4"/>
  <c r="T130" i="4"/>
  <c r="T127" i="4" s="1"/>
  <c r="BE130" i="4"/>
  <c r="BG130" i="4"/>
  <c r="BH130" i="4"/>
  <c r="BI130" i="4"/>
  <c r="BK130" i="4"/>
  <c r="J131" i="4"/>
  <c r="P131" i="4"/>
  <c r="R131" i="4"/>
  <c r="T131" i="4"/>
  <c r="BE131" i="4"/>
  <c r="BF131" i="4"/>
  <c r="BG131" i="4"/>
  <c r="BH131" i="4"/>
  <c r="BI131" i="4"/>
  <c r="BK131" i="4"/>
  <c r="J133" i="4"/>
  <c r="BF133" i="4" s="1"/>
  <c r="P133" i="4"/>
  <c r="P132" i="4" s="1"/>
  <c r="R133" i="4"/>
  <c r="R132" i="4" s="1"/>
  <c r="T133" i="4"/>
  <c r="T132" i="4" s="1"/>
  <c r="BE133" i="4"/>
  <c r="BG133" i="4"/>
  <c r="BH133" i="4"/>
  <c r="BI133" i="4"/>
  <c r="BK133" i="4"/>
  <c r="J134" i="4"/>
  <c r="P134" i="4"/>
  <c r="R134" i="4"/>
  <c r="T134" i="4"/>
  <c r="BE134" i="4"/>
  <c r="BF134" i="4"/>
  <c r="BG134" i="4"/>
  <c r="BH134" i="4"/>
  <c r="BI134" i="4"/>
  <c r="BK134" i="4"/>
  <c r="J135" i="4"/>
  <c r="P135" i="4"/>
  <c r="R135" i="4"/>
  <c r="T135" i="4"/>
  <c r="BE135" i="4"/>
  <c r="BF135" i="4"/>
  <c r="BG135" i="4"/>
  <c r="BH135" i="4"/>
  <c r="BI135" i="4"/>
  <c r="BK135" i="4"/>
  <c r="J136" i="4"/>
  <c r="P136" i="4"/>
  <c r="R136" i="4"/>
  <c r="T136" i="4"/>
  <c r="BE136" i="4"/>
  <c r="BF136" i="4"/>
  <c r="BG136" i="4"/>
  <c r="BH136" i="4"/>
  <c r="BI136" i="4"/>
  <c r="BK136" i="4"/>
  <c r="BK132" i="4" s="1"/>
  <c r="J132" i="4" s="1"/>
  <c r="J99" i="4" s="1"/>
  <c r="J137" i="4"/>
  <c r="BF137" i="4" s="1"/>
  <c r="P137" i="4"/>
  <c r="R137" i="4"/>
  <c r="T137" i="4"/>
  <c r="BE137" i="4"/>
  <c r="BG137" i="4"/>
  <c r="BH137" i="4"/>
  <c r="BI137" i="4"/>
  <c r="BK137" i="4"/>
  <c r="J138" i="4"/>
  <c r="BF138" i="4" s="1"/>
  <c r="P138" i="4"/>
  <c r="R138" i="4"/>
  <c r="T138" i="4"/>
  <c r="BE138" i="4"/>
  <c r="BG138" i="4"/>
  <c r="BH138" i="4"/>
  <c r="BI138" i="4"/>
  <c r="BK138" i="4"/>
  <c r="J139" i="4"/>
  <c r="BF139" i="4" s="1"/>
  <c r="P139" i="4"/>
  <c r="R139" i="4"/>
  <c r="T139" i="4"/>
  <c r="BE139" i="4"/>
  <c r="BG139" i="4"/>
  <c r="BH139" i="4"/>
  <c r="BI139" i="4"/>
  <c r="BK139" i="4"/>
  <c r="J141" i="4"/>
  <c r="BF141" i="4" s="1"/>
  <c r="P141" i="4"/>
  <c r="R141" i="4"/>
  <c r="T141" i="4"/>
  <c r="BE141" i="4"/>
  <c r="BG141" i="4"/>
  <c r="BH141" i="4"/>
  <c r="BI141" i="4"/>
  <c r="BK141" i="4"/>
  <c r="J142" i="4"/>
  <c r="BF142" i="4" s="1"/>
  <c r="P142" i="4"/>
  <c r="P140" i="4" s="1"/>
  <c r="R142" i="4"/>
  <c r="R140" i="4" s="1"/>
  <c r="T142" i="4"/>
  <c r="BE142" i="4"/>
  <c r="BG142" i="4"/>
  <c r="BH142" i="4"/>
  <c r="BI142" i="4"/>
  <c r="BK142" i="4"/>
  <c r="J143" i="4"/>
  <c r="BF143" i="4" s="1"/>
  <c r="P143" i="4"/>
  <c r="R143" i="4"/>
  <c r="T143" i="4"/>
  <c r="T140" i="4" s="1"/>
  <c r="BE143" i="4"/>
  <c r="BG143" i="4"/>
  <c r="BH143" i="4"/>
  <c r="BI143" i="4"/>
  <c r="BK143" i="4"/>
  <c r="J144" i="4"/>
  <c r="P144" i="4"/>
  <c r="R144" i="4"/>
  <c r="T144" i="4"/>
  <c r="BE144" i="4"/>
  <c r="BF144" i="4"/>
  <c r="BG144" i="4"/>
  <c r="BH144" i="4"/>
  <c r="BI144" i="4"/>
  <c r="BK144" i="4"/>
  <c r="J145" i="4"/>
  <c r="P145" i="4"/>
  <c r="R145" i="4"/>
  <c r="T145" i="4"/>
  <c r="BE145" i="4"/>
  <c r="BF145" i="4"/>
  <c r="BG145" i="4"/>
  <c r="BH145" i="4"/>
  <c r="BI145" i="4"/>
  <c r="BK145" i="4"/>
  <c r="J146" i="4"/>
  <c r="BF146" i="4" s="1"/>
  <c r="P146" i="4"/>
  <c r="R146" i="4"/>
  <c r="T146" i="4"/>
  <c r="BE146" i="4"/>
  <c r="BG146" i="4"/>
  <c r="BH146" i="4"/>
  <c r="BI146" i="4"/>
  <c r="BK146" i="4"/>
  <c r="BK140" i="4" s="1"/>
  <c r="J140" i="4" s="1"/>
  <c r="J100" i="4" s="1"/>
  <c r="J147" i="4"/>
  <c r="BF147" i="4" s="1"/>
  <c r="P147" i="4"/>
  <c r="R147" i="4"/>
  <c r="T147" i="4"/>
  <c r="BE147" i="4"/>
  <c r="BG147" i="4"/>
  <c r="BH147" i="4"/>
  <c r="BI147" i="4"/>
  <c r="BK147" i="4"/>
  <c r="J148" i="4"/>
  <c r="BF148" i="4" s="1"/>
  <c r="P148" i="4"/>
  <c r="R148" i="4"/>
  <c r="T148" i="4"/>
  <c r="BE148" i="4"/>
  <c r="BG148" i="4"/>
  <c r="BH148" i="4"/>
  <c r="BI148" i="4"/>
  <c r="BK148" i="4"/>
  <c r="P149" i="4"/>
  <c r="R149" i="4"/>
  <c r="T149" i="4"/>
  <c r="BK149" i="4"/>
  <c r="J149" i="4" s="1"/>
  <c r="J101" i="4" s="1"/>
  <c r="J150" i="4"/>
  <c r="BF150" i="4" s="1"/>
  <c r="P150" i="4"/>
  <c r="R150" i="4"/>
  <c r="T150" i="4"/>
  <c r="BE150" i="4"/>
  <c r="BG150" i="4"/>
  <c r="BH150" i="4"/>
  <c r="BI150" i="4"/>
  <c r="BK150" i="4"/>
  <c r="J153" i="4"/>
  <c r="BF153" i="4" s="1"/>
  <c r="P153" i="4"/>
  <c r="P152" i="4" s="1"/>
  <c r="P151" i="4" s="1"/>
  <c r="R153" i="4"/>
  <c r="R152" i="4" s="1"/>
  <c r="T153" i="4"/>
  <c r="T152" i="4" s="1"/>
  <c r="BE153" i="4"/>
  <c r="BG153" i="4"/>
  <c r="BH153" i="4"/>
  <c r="BI153" i="4"/>
  <c r="BK153" i="4"/>
  <c r="J154" i="4"/>
  <c r="P154" i="4"/>
  <c r="R154" i="4"/>
  <c r="T154" i="4"/>
  <c r="BE154" i="4"/>
  <c r="BF154" i="4"/>
  <c r="BG154" i="4"/>
  <c r="BH154" i="4"/>
  <c r="BI154" i="4"/>
  <c r="BK154" i="4"/>
  <c r="J155" i="4"/>
  <c r="P155" i="4"/>
  <c r="R155" i="4"/>
  <c r="T155" i="4"/>
  <c r="BE155" i="4"/>
  <c r="BF155" i="4"/>
  <c r="BG155" i="4"/>
  <c r="BH155" i="4"/>
  <c r="BI155" i="4"/>
  <c r="BK155" i="4"/>
  <c r="BK152" i="4" s="1"/>
  <c r="J156" i="4"/>
  <c r="P156" i="4"/>
  <c r="R156" i="4"/>
  <c r="T156" i="4"/>
  <c r="BE156" i="4"/>
  <c r="BF156" i="4"/>
  <c r="BG156" i="4"/>
  <c r="BH156" i="4"/>
  <c r="BI156" i="4"/>
  <c r="BK156" i="4"/>
  <c r="P157" i="4"/>
  <c r="J158" i="4"/>
  <c r="P158" i="4"/>
  <c r="R158" i="4"/>
  <c r="R157" i="4" s="1"/>
  <c r="T158" i="4"/>
  <c r="T157" i="4" s="1"/>
  <c r="BE158" i="4"/>
  <c r="BF158" i="4"/>
  <c r="BG158" i="4"/>
  <c r="BH158" i="4"/>
  <c r="BI158" i="4"/>
  <c r="BK158" i="4"/>
  <c r="J159" i="4"/>
  <c r="P159" i="4"/>
  <c r="R159" i="4"/>
  <c r="T159" i="4"/>
  <c r="BE159" i="4"/>
  <c r="BF159" i="4"/>
  <c r="BG159" i="4"/>
  <c r="BH159" i="4"/>
  <c r="BI159" i="4"/>
  <c r="BK159" i="4"/>
  <c r="BK157" i="4" s="1"/>
  <c r="J157" i="4" s="1"/>
  <c r="J104" i="4" s="1"/>
  <c r="J160" i="4"/>
  <c r="BF160" i="4" s="1"/>
  <c r="P160" i="4"/>
  <c r="R160" i="4"/>
  <c r="T160" i="4"/>
  <c r="BE160" i="4"/>
  <c r="BG160" i="4"/>
  <c r="BH160" i="4"/>
  <c r="BI160" i="4"/>
  <c r="BK160" i="4"/>
  <c r="R161" i="4"/>
  <c r="J162" i="4"/>
  <c r="P162" i="4"/>
  <c r="R162" i="4"/>
  <c r="T162" i="4"/>
  <c r="T161" i="4" s="1"/>
  <c r="BE162" i="4"/>
  <c r="BF162" i="4"/>
  <c r="BG162" i="4"/>
  <c r="BH162" i="4"/>
  <c r="BI162" i="4"/>
  <c r="BK162" i="4"/>
  <c r="BK161" i="4" s="1"/>
  <c r="J161" i="4" s="1"/>
  <c r="J105" i="4" s="1"/>
  <c r="J163" i="4"/>
  <c r="P163" i="4"/>
  <c r="R163" i="4"/>
  <c r="T163" i="4"/>
  <c r="BE163" i="4"/>
  <c r="BF163" i="4"/>
  <c r="BG163" i="4"/>
  <c r="BH163" i="4"/>
  <c r="BI163" i="4"/>
  <c r="BK163" i="4"/>
  <c r="J164" i="4"/>
  <c r="BF164" i="4" s="1"/>
  <c r="P164" i="4"/>
  <c r="P161" i="4" s="1"/>
  <c r="R164" i="4"/>
  <c r="T164" i="4"/>
  <c r="BE164" i="4"/>
  <c r="BG164" i="4"/>
  <c r="BH164" i="4"/>
  <c r="BI164" i="4"/>
  <c r="BK164" i="4"/>
  <c r="J165" i="4"/>
  <c r="BF165" i="4" s="1"/>
  <c r="P165" i="4"/>
  <c r="R165" i="4"/>
  <c r="T165" i="4"/>
  <c r="BE165" i="4"/>
  <c r="BG165" i="4"/>
  <c r="BH165" i="4"/>
  <c r="BI165" i="4"/>
  <c r="BK165" i="4"/>
  <c r="L84" i="3"/>
  <c r="L85" i="3"/>
  <c r="L87" i="3"/>
  <c r="AM87" i="3"/>
  <c r="L89" i="3"/>
  <c r="AM89" i="3"/>
  <c r="L90" i="3"/>
  <c r="AM90" i="3"/>
  <c r="AS94" i="3"/>
  <c r="AX95" i="3"/>
  <c r="AY95" i="3"/>
  <c r="AX96" i="3"/>
  <c r="AY96" i="3"/>
  <c r="BK123" i="7" l="1"/>
  <c r="J124" i="7"/>
  <c r="J98" i="7" s="1"/>
  <c r="R128" i="7"/>
  <c r="R122" i="7" s="1"/>
  <c r="W31" i="6"/>
  <c r="AX94" i="6"/>
  <c r="J34" i="7"/>
  <c r="AW95" i="6" s="1"/>
  <c r="P128" i="7"/>
  <c r="P122" i="7" s="1"/>
  <c r="AU95" i="6" s="1"/>
  <c r="AU94" i="6" s="1"/>
  <c r="W32" i="6"/>
  <c r="AY94" i="6"/>
  <c r="BK128" i="7"/>
  <c r="J128" i="7" s="1"/>
  <c r="J99" i="7" s="1"/>
  <c r="AV94" i="6"/>
  <c r="W29" i="6"/>
  <c r="F34" i="7"/>
  <c r="BA95" i="6" s="1"/>
  <c r="BA94" i="6" s="1"/>
  <c r="J33" i="7"/>
  <c r="AV95" i="6" s="1"/>
  <c r="AT95" i="6" s="1"/>
  <c r="J129" i="7"/>
  <c r="J100" i="7" s="1"/>
  <c r="F33" i="5"/>
  <c r="AZ96" i="3" s="1"/>
  <c r="F35" i="5"/>
  <c r="BB96" i="3" s="1"/>
  <c r="F37" i="5"/>
  <c r="BD96" i="3" s="1"/>
  <c r="F36" i="5"/>
  <c r="BC96" i="3" s="1"/>
  <c r="BK166" i="5"/>
  <c r="J166" i="5" s="1"/>
  <c r="J105" i="5" s="1"/>
  <c r="J33" i="4"/>
  <c r="AV95" i="3" s="1"/>
  <c r="F35" i="4"/>
  <c r="BB95" i="3" s="1"/>
  <c r="F37" i="4"/>
  <c r="BD95" i="3" s="1"/>
  <c r="F36" i="4"/>
  <c r="BC95" i="3" s="1"/>
  <c r="BK126" i="5"/>
  <c r="J127" i="5"/>
  <c r="J98" i="5" s="1"/>
  <c r="BK151" i="4"/>
  <c r="J151" i="4" s="1"/>
  <c r="J102" i="4" s="1"/>
  <c r="J152" i="4"/>
  <c r="J103" i="4" s="1"/>
  <c r="T151" i="4"/>
  <c r="R151" i="4"/>
  <c r="F34" i="4"/>
  <c r="BA95" i="3" s="1"/>
  <c r="J34" i="4"/>
  <c r="AW95" i="3" s="1"/>
  <c r="R126" i="4"/>
  <c r="R125" i="4" s="1"/>
  <c r="BK126" i="4"/>
  <c r="P126" i="4"/>
  <c r="P125" i="4" s="1"/>
  <c r="AU95" i="3" s="1"/>
  <c r="AU94" i="3" s="1"/>
  <c r="T126" i="5"/>
  <c r="T125" i="5" s="1"/>
  <c r="T126" i="4"/>
  <c r="T125" i="4" s="1"/>
  <c r="R126" i="5"/>
  <c r="R125" i="5" s="1"/>
  <c r="F34" i="5"/>
  <c r="BA96" i="3" s="1"/>
  <c r="J34" i="5"/>
  <c r="AW96" i="3" s="1"/>
  <c r="F33" i="4"/>
  <c r="AZ95" i="3" s="1"/>
  <c r="AZ94" i="3" s="1"/>
  <c r="J91" i="5"/>
  <c r="J127" i="4"/>
  <c r="J98" i="4" s="1"/>
  <c r="F122" i="4"/>
  <c r="J33" i="5"/>
  <c r="AV96" i="3" s="1"/>
  <c r="BK122" i="7" l="1"/>
  <c r="J122" i="7" s="1"/>
  <c r="J123" i="7"/>
  <c r="J97" i="7" s="1"/>
  <c r="W30" i="6"/>
  <c r="AW94" i="6"/>
  <c r="AK30" i="6" s="1"/>
  <c r="AK29" i="6"/>
  <c r="AT94" i="6"/>
  <c r="BD94" i="3"/>
  <c r="W33" i="3" s="1"/>
  <c r="BB94" i="3"/>
  <c r="W31" i="3" s="1"/>
  <c r="BA94" i="3"/>
  <c r="AW94" i="3" s="1"/>
  <c r="AK30" i="3" s="1"/>
  <c r="BC94" i="3"/>
  <c r="W32" i="3" s="1"/>
  <c r="BK165" i="5"/>
  <c r="J165" i="5" s="1"/>
  <c r="J104" i="5" s="1"/>
  <c r="AT95" i="3"/>
  <c r="W29" i="3"/>
  <c r="AV94" i="3"/>
  <c r="BK125" i="4"/>
  <c r="J125" i="4" s="1"/>
  <c r="J126" i="4"/>
  <c r="J97" i="4" s="1"/>
  <c r="J126" i="5"/>
  <c r="J97" i="5" s="1"/>
  <c r="AT96" i="3"/>
  <c r="J30" i="7" l="1"/>
  <c r="J96" i="7"/>
  <c r="AY94" i="3"/>
  <c r="W30" i="3"/>
  <c r="AX94" i="3"/>
  <c r="BK125" i="5"/>
  <c r="J125" i="5" s="1"/>
  <c r="J30" i="5" s="1"/>
  <c r="J96" i="4"/>
  <c r="J30" i="4"/>
  <c r="AK29" i="3"/>
  <c r="AT94" i="3"/>
  <c r="J39" i="7" l="1"/>
  <c r="AG95" i="6"/>
  <c r="J96" i="5"/>
  <c r="AG95" i="3"/>
  <c r="J39" i="4"/>
  <c r="J39" i="5"/>
  <c r="AG96" i="3"/>
  <c r="AN96" i="3" s="1"/>
  <c r="AG94" i="6" l="1"/>
  <c r="AN95" i="6"/>
  <c r="AG94" i="3"/>
  <c r="AN95" i="3"/>
  <c r="AN94" i="6" l="1"/>
  <c r="AK26" i="6"/>
  <c r="AK35" i="6" s="1"/>
  <c r="AN94" i="3"/>
  <c r="AK26" i="3"/>
  <c r="AK35" i="3" s="1"/>
</calcChain>
</file>

<file path=xl/sharedStrings.xml><?xml version="1.0" encoding="utf-8"?>
<sst xmlns="http://schemas.openxmlformats.org/spreadsheetml/2006/main" count="2009" uniqueCount="431">
  <si>
    <t>Export Komplet</t>
  </si>
  <si>
    <t/>
  </si>
  <si>
    <t>2.0</t>
  </si>
  <si>
    <t>False</t>
  </si>
  <si>
    <t>{59c2a3a1-91f0-4209-975f-4dfd4d8621a6}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</si>
  <si>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</si>
  <si>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</si>
  <si>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</si>
  <si>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</si>
  <si>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</si>
  <si>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</si>
  <si>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</si>
  <si>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</si>
  <si>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</si>
  <si>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</si>
  <si>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Kurin Háj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</si>
  <si>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</si>
  <si>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</si>
  <si>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</si>
  <si>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</si>
  <si>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</si>
  <si>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</si>
  <si>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</si>
  <si>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</si>
  <si>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</si>
  <si>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</si>
  <si>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</si>
  <si>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</si>
  <si>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</si>
  <si>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</si>
  <si>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</si>
  <si>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</si>
  <si>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</si>
  <si>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</si>
  <si>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</si>
  <si>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</si>
  <si>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</si>
  <si>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</si>
  <si>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</si>
  <si>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</si>
  <si>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</si>
  <si>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</si>
  <si>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</si>
  <si>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</si>
  <si>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</si>
  <si>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</si>
  <si>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</si>
  <si>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</si>
  <si>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</si>
  <si>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</si>
  <si>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</si>
  <si>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</si>
  <si>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</si>
  <si>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</si>
  <si>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</si>
  <si>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</si>
  <si>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</si>
  <si>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</si>
  <si>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</si>
  <si>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</si>
  <si>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</si>
  <si>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</si>
  <si>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</si>
  <si>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</si>
  <si>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</si>
  <si>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</si>
  <si>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</si>
  <si>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</si>
  <si>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</si>
  <si>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</si>
  <si>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</si>
  <si>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</si>
  <si>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</si>
  <si>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</si>
  <si>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</si>
  <si>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</si>
  <si>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Kurin Háj</t>
  </si>
  <si>
    <t>STA</t>
  </si>
  <si>
    <t>1</t>
  </si>
  <si>
    <t>{d7f99761-99f0-4383-8ae9-e3e09e2193ba}</t>
  </si>
  <si>
    <t>KRYCÍ LIST ROZPOČTU</t>
  </si>
  <si>
    <t>Objekt:</t>
  </si>
  <si>
    <t>01 - Kurin Háj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</si>
  <si>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</si>
  <si>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</si>
  <si>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</si>
  <si>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</si>
  <si>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</si>
  <si>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</si>
  <si>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</si>
  <si>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</si>
  <si>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</si>
  <si>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</si>
  <si>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</si>
  <si>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</si>
  <si>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</si>
  <si>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</si>
  <si>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</si>
  <si>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</si>
  <si>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</si>
  <si>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</si>
  <si>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</si>
  <si>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</si>
  <si>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</si>
  <si>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</si>
  <si>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</si>
  <si>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</si>
  <si>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</si>
  <si>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</si>
  <si>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</si>
  <si>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</si>
  <si>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13</t>
  </si>
  <si>
    <t>K</t>
  </si>
  <si>
    <t>979081121.S</t>
  </si>
  <si>
    <t>Odvoz sutiny a vybúraných hmôt na skládku za každý ďalší 1 km</t>
  </si>
  <si>
    <t>t</t>
  </si>
  <si>
    <t>4</t>
  </si>
  <si>
    <t>2</t>
  </si>
  <si>
    <t>1526586148</t>
  </si>
  <si>
    <t>979082111.S</t>
  </si>
  <si>
    <t>Vnútrostavenisková doprava sutiny a vybúraných hmôt do 10 m</t>
  </si>
  <si>
    <t>1930084298</t>
  </si>
  <si>
    <t>14</t>
  </si>
  <si>
    <t>979089612.S</t>
  </si>
  <si>
    <t>Poplatok za skládku - iné odpady zo stavieb a demolácií (17 09), ostatné</t>
  </si>
  <si>
    <t>1901858725</t>
  </si>
  <si>
    <t>PSV</t>
  </si>
  <si>
    <t>Práce a dodávky PSV</t>
  </si>
  <si>
    <t>764</t>
  </si>
  <si>
    <t>Konštrukcie klampiarske</t>
  </si>
  <si>
    <t>764171734</t>
  </si>
  <si>
    <t>m</t>
  </si>
  <si>
    <t>16</t>
  </si>
  <si>
    <t>-319369025</t>
  </si>
  <si>
    <t>3</t>
  </si>
  <si>
    <t>764171751</t>
  </si>
  <si>
    <t>-1793489766</t>
  </si>
  <si>
    <t>998764101.S</t>
  </si>
  <si>
    <t>Presun hmôt pre konštrukcie klampiarske v objektoch výšky do 6 m</t>
  </si>
  <si>
    <t>-1975867934</t>
  </si>
  <si>
    <t>765</t>
  </si>
  <si>
    <t>Konštrukcie - krytiny tvrdé</t>
  </si>
  <si>
    <t>5</t>
  </si>
  <si>
    <t>765323830.S</t>
  </si>
  <si>
    <t>Demontáž vlnoviek z azbestocementu do sute na drevenej alebo oceľovej konštrukcii, sklon do 45°,-0,02200 t</t>
  </si>
  <si>
    <t>m2</t>
  </si>
  <si>
    <t>-1226104292</t>
  </si>
  <si>
    <t>6</t>
  </si>
  <si>
    <t>765328813.S</t>
  </si>
  <si>
    <t>Demontáž azbestocementových hrebeňov a nároží do sute krytiny vlnitej, sklon do 45°,-0,01700 t</t>
  </si>
  <si>
    <t>1177052343</t>
  </si>
  <si>
    <t>7</t>
  </si>
  <si>
    <t>998765101.S</t>
  </si>
  <si>
    <t>Presun hmôt pre tvrdé krytiny v objektoch výšky do 6 m</t>
  </si>
  <si>
    <t>-1065226479</t>
  </si>
  <si>
    <t>767</t>
  </si>
  <si>
    <t>Konštrukcie doplnkové kovové</t>
  </si>
  <si>
    <t>8</t>
  </si>
  <si>
    <t>767397102.S</t>
  </si>
  <si>
    <t>Montáž strešných sendvičových panelov na OK, hrúbky nad 80 do 120 mm</t>
  </si>
  <si>
    <t>2092628384</t>
  </si>
  <si>
    <t>M</t>
  </si>
  <si>
    <t>553260001700</t>
  </si>
  <si>
    <t>32</t>
  </si>
  <si>
    <t>-1333966783</t>
  </si>
  <si>
    <t>10</t>
  </si>
  <si>
    <t>767658333</t>
  </si>
  <si>
    <t>ks</t>
  </si>
  <si>
    <t>1551479946</t>
  </si>
  <si>
    <t>11</t>
  </si>
  <si>
    <t>553410062050</t>
  </si>
  <si>
    <t>-1102513801</t>
  </si>
  <si>
    <t>998767101.S</t>
  </si>
  <si>
    <t>Presun hmôt pre kovové stavebné doplnkové konštrukcie v objektoch výšky do 6 m</t>
  </si>
  <si>
    <t>1027812929</t>
  </si>
  <si>
    <t>{db2ce469-d599-46d0-b45b-3c8449a5a29e}</t>
  </si>
  <si>
    <t>{1498a071-4e8c-41d3-8ddb-f00a7d2c8e45}</t>
  </si>
  <si>
    <t>Pristrešok k teliatniku</t>
  </si>
  <si>
    <t>02</t>
  </si>
  <si>
    <t>{c7c969bc-abc4-4f06-bb70-e847bad1b2ac}</t>
  </si>
  <si>
    <t>Vybudovanie pristrešku nad výbehom</t>
  </si>
  <si>
    <t>1. 7. 2025</t>
  </si>
  <si>
    <t>Turna nad Bodvou</t>
  </si>
  <si>
    <t>Úprava jestvujucej časti teĺiatníka</t>
  </si>
  <si>
    <t>&gt;&gt;  skryté stĺpce  &lt;&lt;</t>
  </si>
  <si>
    <t>2140991458</t>
  </si>
  <si>
    <t>súb</t>
  </si>
  <si>
    <t>Pomocný a spojovaci material</t>
  </si>
  <si>
    <t>553210000200.S</t>
  </si>
  <si>
    <t>31</t>
  </si>
  <si>
    <t>-61502947</t>
  </si>
  <si>
    <t>kg</t>
  </si>
  <si>
    <t>Dodávka ocelovej konśtrukcie vrátane povrchovej úpravy</t>
  </si>
  <si>
    <t>553210000100.S</t>
  </si>
  <si>
    <t>30</t>
  </si>
  <si>
    <t>-432442725</t>
  </si>
  <si>
    <t>%</t>
  </si>
  <si>
    <t>998767201.S</t>
  </si>
  <si>
    <t>29</t>
  </si>
  <si>
    <t>-1857409200</t>
  </si>
  <si>
    <t>Montáž ostatných atypických kovových stavebných doplnkových konštrukcií nad 100 do 250 kg</t>
  </si>
  <si>
    <t>767995106.S</t>
  </si>
  <si>
    <t>28</t>
  </si>
  <si>
    <t>1205455639</t>
  </si>
  <si>
    <t>998764201.S</t>
  </si>
  <si>
    <t>27</t>
  </si>
  <si>
    <t>1919398613</t>
  </si>
  <si>
    <t>764171873</t>
  </si>
  <si>
    <t>26</t>
  </si>
  <si>
    <t>483969905</t>
  </si>
  <si>
    <t>764171712</t>
  </si>
  <si>
    <t>25</t>
  </si>
  <si>
    <t>-1485804152</t>
  </si>
  <si>
    <t>Presun hmôt pre konštrukcie tesárske v objektoch výšky do 12 m</t>
  </si>
  <si>
    <t>998762202.S</t>
  </si>
  <si>
    <t>24</t>
  </si>
  <si>
    <t>-1146763492</t>
  </si>
  <si>
    <t>m3</t>
  </si>
  <si>
    <t>Spojovacie prostriedky pre viazané konštrukcie krovov, debnenie a laťovanie, nadstrešné konštr., spádové kliny - svorky, dosky, klince, pásová oceľ, vruty</t>
  </si>
  <si>
    <t>762395000.S</t>
  </si>
  <si>
    <t>-739649774</t>
  </si>
  <si>
    <t>Rezivo vrátane impegracie</t>
  </si>
  <si>
    <t>605120002905.S</t>
  </si>
  <si>
    <t>22</t>
  </si>
  <si>
    <t>-977014916</t>
  </si>
  <si>
    <t>Montáž viazaných konštrukcií krovov striech z reziva priemernej plochy 120 - 224 cm2</t>
  </si>
  <si>
    <t>762332120.S</t>
  </si>
  <si>
    <t>21</t>
  </si>
  <si>
    <t>Konštrukcie tesárske</t>
  </si>
  <si>
    <t>762</t>
  </si>
  <si>
    <t>-462577874</t>
  </si>
  <si>
    <t>Presun hmôt pre opravy a údržbu objektov vrátane vonkajších plášťov výšky do 25 m</t>
  </si>
  <si>
    <t>999281111.S</t>
  </si>
  <si>
    <t>20</t>
  </si>
  <si>
    <t>Presun hmôt HSV</t>
  </si>
  <si>
    <t>99</t>
  </si>
  <si>
    <t>-1987716753</t>
  </si>
  <si>
    <t>Poplatok za skládku - betón, tehly, dlaždice, obkladačky a keramika  (17 01), ostatné</t>
  </si>
  <si>
    <t>979089012.S</t>
  </si>
  <si>
    <t>19</t>
  </si>
  <si>
    <t>1151713906</t>
  </si>
  <si>
    <t>Vnútrostavenisková doprava sutiny a vybúraných hmôt za každých ďalších 5 m</t>
  </si>
  <si>
    <t>979082121.S</t>
  </si>
  <si>
    <t>18</t>
  </si>
  <si>
    <t>-1106977242</t>
  </si>
  <si>
    <t>17</t>
  </si>
  <si>
    <t>-316065517</t>
  </si>
  <si>
    <t>1038012202</t>
  </si>
  <si>
    <t>Odvoz sutiny a vybúraných hmôt na skládku do 1 km</t>
  </si>
  <si>
    <t>979081111.S</t>
  </si>
  <si>
    <t>15</t>
  </si>
  <si>
    <t>-2095760944</t>
  </si>
  <si>
    <t>Zvislá doprava sutiny a vybúraných hmôt za prvé podlažie nad alebo pod základným podlažím</t>
  </si>
  <si>
    <t>979011111.S</t>
  </si>
  <si>
    <t>-1791871814</t>
  </si>
  <si>
    <t>Rezanie betónových mazanín existujúcich nevystužených hĺbky nad 150 do 200 mm</t>
  </si>
  <si>
    <t>974083104.S</t>
  </si>
  <si>
    <t>1397493326</t>
  </si>
  <si>
    <t>Búranie podkladov pod dlažby, liatych dlažieb a mazanín,betón s poterom,teracom hr.do 150 mm,  plochy do 1 m2 -2,20000t</t>
  </si>
  <si>
    <t>965043421.S</t>
  </si>
  <si>
    <t>1346965032</t>
  </si>
  <si>
    <t>Plech podstavný P10 300x300 mm</t>
  </si>
  <si>
    <t>2204000</t>
  </si>
  <si>
    <t>1712485318</t>
  </si>
  <si>
    <t>2203057</t>
  </si>
  <si>
    <t>1717470726</t>
  </si>
  <si>
    <t>Výstuž základových pätiek zo zvár. sietí KARI</t>
  </si>
  <si>
    <t>275362021.S</t>
  </si>
  <si>
    <t>-46337517</t>
  </si>
  <si>
    <t>Výstuž základových pätiek z ocele B500 (10505)</t>
  </si>
  <si>
    <t>275361821.S</t>
  </si>
  <si>
    <t>-1876418237</t>
  </si>
  <si>
    <t>Debnenie stien základovýcb pätiek, odstránenie-dielce</t>
  </si>
  <si>
    <t>275351216.S</t>
  </si>
  <si>
    <t>-2084887145</t>
  </si>
  <si>
    <t>Debnenie stien základových pätiek, zhotovenie-dielce</t>
  </si>
  <si>
    <t>275351215.S</t>
  </si>
  <si>
    <t>398005629</t>
  </si>
  <si>
    <t>Betón základových pätiek, železový (bez výstuže), tr. C 16/20</t>
  </si>
  <si>
    <t>275321311.S</t>
  </si>
  <si>
    <t>Zakladanie</t>
  </si>
  <si>
    <t>-1585996906</t>
  </si>
  <si>
    <t>Uloženie sypaniny do násypov s rozprestretím sypaniny vo vrstvách a s hrubým urovnaním nezhutnených</t>
  </si>
  <si>
    <t>171201101.S</t>
  </si>
  <si>
    <t>-284858818</t>
  </si>
  <si>
    <t>Vodorovné premiestnenie výkopku po spevnenej ceste z horniny tr.1-4, do 100 m3 na vzdialenosť do 500 m</t>
  </si>
  <si>
    <t>162301101.S</t>
  </si>
  <si>
    <t>-601251299</t>
  </si>
  <si>
    <t>Hĺbenie nezapažených jám a zárezov. Príplatok za lepivosť horniny 3</t>
  </si>
  <si>
    <t>131201109.S</t>
  </si>
  <si>
    <t>80180375</t>
  </si>
  <si>
    <t>Výkop nezapaženej jamy v hornine 3, do 100 m3</t>
  </si>
  <si>
    <t>131201101.S</t>
  </si>
  <si>
    <t>Zemné práce</t>
  </si>
  <si>
    <t xml:space="preserve">    762 - Konštrukcie tesárske</t>
  </si>
  <si>
    <t xml:space="preserve">    99 - Presun hmôt HSV</t>
  </si>
  <si>
    <t xml:space="preserve">    2 - Zakladanie</t>
  </si>
  <si>
    <t xml:space="preserve">    1 - Zemné práce</t>
  </si>
  <si>
    <t>01 - Vybudovanie pristrešku nad výbehom</t>
  </si>
  <si>
    <t>788227670</t>
  </si>
  <si>
    <t>38</t>
  </si>
  <si>
    <t>643569908</t>
  </si>
  <si>
    <t>37</t>
  </si>
  <si>
    <t>1330688766</t>
  </si>
  <si>
    <t>Dodávka branky 2885x3975</t>
  </si>
  <si>
    <t>553210000300.S</t>
  </si>
  <si>
    <t>34</t>
  </si>
  <si>
    <t>741891727</t>
  </si>
  <si>
    <t>Montáž vrát otočných, osadených do oceľovej konštrukcie, s plochou nad 9 do 13 m2</t>
  </si>
  <si>
    <t>767652230.S</t>
  </si>
  <si>
    <t>35</t>
  </si>
  <si>
    <t>-1734397385</t>
  </si>
  <si>
    <t>Dodávka branky 1885x2975</t>
  </si>
  <si>
    <t>6584513</t>
  </si>
  <si>
    <t>44</t>
  </si>
  <si>
    <t>-2020102727</t>
  </si>
  <si>
    <t>Montáž vrát otočných, osadených do oceľovej konštrukcie, s plochou do 6 m2</t>
  </si>
  <si>
    <t>767652210.S</t>
  </si>
  <si>
    <t>33</t>
  </si>
  <si>
    <t>-1631206434</t>
  </si>
  <si>
    <t>Kruhovy krmelec</t>
  </si>
  <si>
    <t>655510000100.S</t>
  </si>
  <si>
    <t>43</t>
  </si>
  <si>
    <t>1462896635</t>
  </si>
  <si>
    <t>Fixacna klietka</t>
  </si>
  <si>
    <t>626710000100.S</t>
  </si>
  <si>
    <t>42</t>
  </si>
  <si>
    <t>-2124233161</t>
  </si>
  <si>
    <t>Jasle pre telata</t>
  </si>
  <si>
    <t>284610000100.S</t>
  </si>
  <si>
    <t>41</t>
  </si>
  <si>
    <t>156000530</t>
  </si>
  <si>
    <t>Kruhove samokrmitka</t>
  </si>
  <si>
    <t>283770000100.S</t>
  </si>
  <si>
    <t>40</t>
  </si>
  <si>
    <t>1121096343</t>
  </si>
  <si>
    <t>Napájačky s ohrevompre telata</t>
  </si>
  <si>
    <t>243310000100.S</t>
  </si>
  <si>
    <t>39</t>
  </si>
  <si>
    <t>1272637609</t>
  </si>
  <si>
    <t>748817831</t>
  </si>
  <si>
    <t>-1804877822</t>
  </si>
  <si>
    <t>696131467</t>
  </si>
  <si>
    <t>1760854428</t>
  </si>
  <si>
    <t>1370767288</t>
  </si>
  <si>
    <t>1485826939</t>
  </si>
  <si>
    <t>1075100302</t>
  </si>
  <si>
    <t>cm</t>
  </si>
  <si>
    <t>Jadrové vrty diamantovými korunkami do D 160 mm do stien - betónových, obkladov -0,00044t</t>
  </si>
  <si>
    <t>971046015.S</t>
  </si>
  <si>
    <t>-1635214495</t>
  </si>
  <si>
    <t>Odstránenie násypu pod podlahami alebo na strechách, hr.nad 200 mm,  -1,40000t</t>
  </si>
  <si>
    <t>965082941.S</t>
  </si>
  <si>
    <t>957873948</t>
  </si>
  <si>
    <t>Búranie podkladov pod dlažby, liatych dlažieb a mazanín,betón s poterom,teracom hr.do 150 mm,  plochy nad 4 m2 -2,20000t</t>
  </si>
  <si>
    <t>965043441.S</t>
  </si>
  <si>
    <t>-1429966884</t>
  </si>
  <si>
    <t>Cementový poter, pevnosti v tlaku 20 MPa, hr. 50 mm</t>
  </si>
  <si>
    <t>632452219.S</t>
  </si>
  <si>
    <t>-2117173776</t>
  </si>
  <si>
    <t>Násyp s utlačením a urovnaním povrchu z kameniva ťaženého hrubého a drobného</t>
  </si>
  <si>
    <t>631501111.S</t>
  </si>
  <si>
    <t>-980288</t>
  </si>
  <si>
    <t>Výstuž mazanín z betónov (z kameniva) a z ľahkých betónov zo sietí KARI, priemer drôtu 8/8 mm, veľkosť oka 150x150 mm</t>
  </si>
  <si>
    <t>631362442.S</t>
  </si>
  <si>
    <t>1285318698</t>
  </si>
  <si>
    <t>Príplatok za strhnutie povrchu mazaniny latou pre hr. obidvoch vrstiev mazaniny nad 120 do 240 mm</t>
  </si>
  <si>
    <t>631319175.S</t>
  </si>
  <si>
    <t>73935695</t>
  </si>
  <si>
    <t>Príplatok za prehlad. povrchu betónovej mazaniny min. tr.C 8/10 oceľ. hlad. hr. 120-240 mm</t>
  </si>
  <si>
    <t>631319155.S</t>
  </si>
  <si>
    <t>-1645896851</t>
  </si>
  <si>
    <t>Povrchová úprava vsypovou zmesou Xypex Concentrate DS1 pre betónové podlahy</t>
  </si>
  <si>
    <t>631316180</t>
  </si>
  <si>
    <t>1899576451</t>
  </si>
  <si>
    <t>Mazanina z betónu prostého (m3) tr. C 16/20 hr.nad 120 do 240 mm</t>
  </si>
  <si>
    <t>631315611.S</t>
  </si>
  <si>
    <t>-374867675</t>
  </si>
  <si>
    <t>Potiahnutie vnútorných stien sklotextilnou mriežkou s celoplošným prilepením</t>
  </si>
  <si>
    <t>612481119.S</t>
  </si>
  <si>
    <t>410310162</t>
  </si>
  <si>
    <t>Vnútorná omietka stien vápennocementová štuková (jemná), hr. 3 mm</t>
  </si>
  <si>
    <t>612460383.S</t>
  </si>
  <si>
    <t>Úpravy povrchov, podlahy, osadenie</t>
  </si>
  <si>
    <t>-444014494</t>
  </si>
  <si>
    <t>Priečky z pórobetónových tvárnic hladkých s objemovou hmotnosťou do 600 kg/m3 hrúbky 150 mm</t>
  </si>
  <si>
    <t>342272051.S</t>
  </si>
  <si>
    <t>263012520</t>
  </si>
  <si>
    <t>Výstuž stien a priečok rovných alebo oblých zo zváraných sietí KARI, priemer drôtu 8/8 mm, veľkosť oka 150x150 mm</t>
  </si>
  <si>
    <t>341362442.S</t>
  </si>
  <si>
    <t>-1232501367</t>
  </si>
  <si>
    <t>Debnenie stien a priečok obojstranné odstránenie-dielce</t>
  </si>
  <si>
    <t>341351106.S</t>
  </si>
  <si>
    <t>-783559036</t>
  </si>
  <si>
    <t>Debnenie stien a priečok obojstranné zhotovenie-dielce</t>
  </si>
  <si>
    <t>341351105.S</t>
  </si>
  <si>
    <t>-1127013325</t>
  </si>
  <si>
    <t>Betón stien a priečok, železový (bez výstuže) tr. C 25/30</t>
  </si>
  <si>
    <t>341321410.S</t>
  </si>
  <si>
    <t>-429188161</t>
  </si>
  <si>
    <t>Montáž dodavka ocel platne 200x800 mm</t>
  </si>
  <si>
    <t>338172111.S</t>
  </si>
  <si>
    <t>-767222811</t>
  </si>
  <si>
    <t>Montáž dodávka fošni 50x200x3000 mm k stlpikom</t>
  </si>
  <si>
    <t>338172002</t>
  </si>
  <si>
    <t>1213440024</t>
  </si>
  <si>
    <t>Montáž a dodávka plochá ocel 30x5 mm</t>
  </si>
  <si>
    <t>338172001.S</t>
  </si>
  <si>
    <t>1409167739</t>
  </si>
  <si>
    <t>Stĺpik, d 60 mm, výška 3 m,</t>
  </si>
  <si>
    <t>553510022000.S</t>
  </si>
  <si>
    <t>402791254</t>
  </si>
  <si>
    <t>Osadzovanie stĺpika oceľového pre ploty zo strojného pletiva výšky nad 2 m so zabetónovaním do vopred vykopaných dier</t>
  </si>
  <si>
    <t>338171122.S</t>
  </si>
  <si>
    <t>Zvislé a kompletné konštrukcie</t>
  </si>
  <si>
    <t>949497399</t>
  </si>
  <si>
    <t>Zhutnenie podložia z rastlej horniny 1 až 4 pod násypy, z hornina súdržných do 92 % PS a nesúdržných</t>
  </si>
  <si>
    <t>215901101.S</t>
  </si>
  <si>
    <t>191396326</t>
  </si>
  <si>
    <t>-272172113</t>
  </si>
  <si>
    <t xml:space="preserve">    6 - Úpravy povrchov, podlahy, osadenie</t>
  </si>
  <si>
    <t xml:space="preserve">    3 - Zvislé a kompletné konštrukcie</t>
  </si>
  <si>
    <t>02 - Pristrešok k teliatniku</t>
  </si>
  <si>
    <t>Krytina trapézový systém - hrebene z hrebenáčov s vetracím pásom, sklon strechy od 30° od 45°</t>
  </si>
  <si>
    <t>Krytina trapézový systém - záveterná lišta, sklon strechy 30° od 45°</t>
  </si>
  <si>
    <t>Panel sendvičový PIR strešný  oceľový plášť š. 1000 mm hr. jadra 100 mm</t>
  </si>
  <si>
    <t>Brána rolovacia oceľová  s elekrickým pohonom šxv 2750x2750 mm</t>
  </si>
  <si>
    <t>Montáž rolovacej lamelovej brány pozink farebný plochy nad 6 do 9 m2</t>
  </si>
  <si>
    <t>Krytina  - trapézový systém T-50, šírka 1020 mm, hr. 0,5 mm, sklon strechy do 30°</t>
  </si>
  <si>
    <t>Krytina  Click - hrebene z hrebenáčov s vetracím pásom, sklon strechy do 30°</t>
  </si>
  <si>
    <t>Kotevná skrut.M20x500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</si>
</sst>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C0C0C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4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4" xfId="0" applyNumberFormat="1" applyFont="1" applyBorder="1" applyAlignment="1">
      <alignment vertical="center"/>
    </xf>
    <xf numFmtId="0" fontId="33" fillId="0" borderId="20" xfId="0" applyFont="1" applyBorder="1" applyAlignment="1">
      <alignment horizontal="center" vertical="center"/>
    </xf>
    <xf numFmtId="0" fontId="33" fillId="2" borderId="19" xfId="0" applyFont="1" applyFill="1" applyBorder="1" applyAlignment="1" applyProtection="1">
      <alignment horizontal="left"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0" fillId="0" borderId="0" xfId="0"/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5528-4034-46C1-BCF5-A4A291A8C7F8}">
  <sheetPr>
    <pageSetUpPr fitToPage="1"/>
  </sheetPr>
  <dimension ref="A1:CM97"/>
  <sheetViews>
    <sheetView showGridLines="0" tabSelected="1" workbookViewId="0">
      <selection activeCell="P179" sqref="P179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886718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77" t="s">
        <v>184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3" t="s">
        <v>5</v>
      </c>
      <c r="BT2" s="13" t="s">
        <v>6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5</v>
      </c>
      <c r="BT3" s="13" t="s">
        <v>6</v>
      </c>
    </row>
    <row r="4" spans="1:74" ht="24.9" customHeight="1">
      <c r="B4" s="16"/>
      <c r="D4" s="17" t="s">
        <v>7</v>
      </c>
      <c r="AR4" s="16"/>
      <c r="AS4" s="18" t="s">
        <v>8</v>
      </c>
      <c r="BE4" s="19" t="s">
        <v>9</v>
      </c>
      <c r="BS4" s="13" t="s">
        <v>10</v>
      </c>
    </row>
    <row r="5" spans="1:74" ht="12" customHeight="1">
      <c r="B5" s="16"/>
      <c r="D5" s="20" t="s">
        <v>11</v>
      </c>
      <c r="K5" s="202" t="s">
        <v>12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R5" s="16"/>
      <c r="BE5" s="199" t="s">
        <v>13</v>
      </c>
      <c r="BS5" s="13" t="s">
        <v>5</v>
      </c>
    </row>
    <row r="6" spans="1:74" ht="36.9" customHeight="1">
      <c r="B6" s="16"/>
      <c r="D6" s="22" t="s">
        <v>14</v>
      </c>
      <c r="K6" s="203" t="s">
        <v>15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R6" s="16"/>
      <c r="BE6" s="200"/>
      <c r="BS6" s="13" t="s">
        <v>5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200"/>
      <c r="BS7" s="13" t="s">
        <v>5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181</v>
      </c>
      <c r="AR8" s="16"/>
      <c r="BE8" s="200"/>
      <c r="BS8" s="13" t="s">
        <v>5</v>
      </c>
    </row>
    <row r="9" spans="1:74" ht="14.4" customHeight="1">
      <c r="B9" s="16"/>
      <c r="AR9" s="16"/>
      <c r="BE9" s="200"/>
      <c r="BS9" s="13" t="s">
        <v>5</v>
      </c>
    </row>
    <row r="10" spans="1:74" ht="12" customHeight="1">
      <c r="B10" s="16"/>
      <c r="D10" s="23" t="s">
        <v>21</v>
      </c>
      <c r="AK10" s="23" t="s">
        <v>22</v>
      </c>
      <c r="AN10" s="21" t="s">
        <v>1</v>
      </c>
      <c r="AR10" s="16"/>
      <c r="BE10" s="200"/>
      <c r="BS10" s="13" t="s">
        <v>5</v>
      </c>
    </row>
    <row r="11" spans="1:74" ht="18.5" customHeight="1">
      <c r="B11" s="16"/>
      <c r="E11" s="21" t="s">
        <v>19</v>
      </c>
      <c r="AK11" s="23" t="s">
        <v>23</v>
      </c>
      <c r="AN11" s="21" t="s">
        <v>1</v>
      </c>
      <c r="AR11" s="16"/>
      <c r="BE11" s="200"/>
      <c r="BS11" s="13" t="s">
        <v>5</v>
      </c>
    </row>
    <row r="12" spans="1:74" ht="6.9" customHeight="1">
      <c r="B12" s="16"/>
      <c r="AR12" s="16"/>
      <c r="BE12" s="200"/>
      <c r="BS12" s="13" t="s">
        <v>5</v>
      </c>
    </row>
    <row r="13" spans="1:74" ht="12" customHeight="1">
      <c r="B13" s="16"/>
      <c r="D13" s="23" t="s">
        <v>24</v>
      </c>
      <c r="AK13" s="23" t="s">
        <v>22</v>
      </c>
      <c r="AN13" s="25" t="s">
        <v>25</v>
      </c>
      <c r="AR13" s="16"/>
      <c r="BE13" s="200"/>
      <c r="BS13" s="13" t="s">
        <v>5</v>
      </c>
    </row>
    <row r="14" spans="1:74" ht="12.5">
      <c r="B14" s="16"/>
      <c r="E14" s="204" t="s">
        <v>25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3" t="s">
        <v>23</v>
      </c>
      <c r="AN14" s="25" t="s">
        <v>25</v>
      </c>
      <c r="AR14" s="16"/>
      <c r="BE14" s="200"/>
      <c r="BS14" s="13" t="s">
        <v>5</v>
      </c>
    </row>
    <row r="15" spans="1:74" ht="6.9" customHeight="1">
      <c r="B15" s="16"/>
      <c r="AR15" s="16"/>
      <c r="BE15" s="200"/>
      <c r="BS15" s="13" t="s">
        <v>3</v>
      </c>
    </row>
    <row r="16" spans="1:74" ht="12" customHeight="1">
      <c r="B16" s="16"/>
      <c r="D16" s="23" t="s">
        <v>26</v>
      </c>
      <c r="AK16" s="23" t="s">
        <v>22</v>
      </c>
      <c r="AN16" s="21" t="s">
        <v>1</v>
      </c>
      <c r="AR16" s="16"/>
      <c r="BE16" s="200"/>
      <c r="BS16" s="13" t="s">
        <v>3</v>
      </c>
    </row>
    <row r="17" spans="2:71" ht="18.5" customHeight="1">
      <c r="B17" s="16"/>
      <c r="E17" s="21" t="s">
        <v>19</v>
      </c>
      <c r="AK17" s="23" t="s">
        <v>23</v>
      </c>
      <c r="AN17" s="21" t="s">
        <v>1</v>
      </c>
      <c r="AR17" s="16"/>
      <c r="BE17" s="200"/>
      <c r="BS17" s="13" t="s">
        <v>27</v>
      </c>
    </row>
    <row r="18" spans="2:71" ht="6.9" customHeight="1">
      <c r="B18" s="16"/>
      <c r="AR18" s="16"/>
      <c r="BE18" s="200"/>
      <c r="BS18" s="13" t="s">
        <v>5</v>
      </c>
    </row>
    <row r="19" spans="2:71" ht="12" customHeight="1">
      <c r="B19" s="16"/>
      <c r="D19" s="23" t="s">
        <v>28</v>
      </c>
      <c r="AK19" s="23" t="s">
        <v>22</v>
      </c>
      <c r="AN19" s="21" t="s">
        <v>1</v>
      </c>
      <c r="AR19" s="16"/>
      <c r="BE19" s="200"/>
      <c r="BS19" s="13" t="s">
        <v>5</v>
      </c>
    </row>
    <row r="20" spans="2:71" ht="18.5" customHeight="1">
      <c r="B20" s="16"/>
      <c r="E20" s="21" t="s">
        <v>19</v>
      </c>
      <c r="AK20" s="23" t="s">
        <v>23</v>
      </c>
      <c r="AN20" s="21" t="s">
        <v>1</v>
      </c>
      <c r="AR20" s="16"/>
      <c r="BE20" s="200"/>
      <c r="BS20" s="13" t="s">
        <v>27</v>
      </c>
    </row>
    <row r="21" spans="2:71" ht="6.9" customHeight="1">
      <c r="B21" s="16"/>
      <c r="AR21" s="16"/>
      <c r="BE21" s="200"/>
    </row>
    <row r="22" spans="2:71" ht="12" customHeight="1">
      <c r="B22" s="16"/>
      <c r="D22" s="23" t="s">
        <v>29</v>
      </c>
      <c r="AR22" s="16"/>
      <c r="BE22" s="200"/>
    </row>
    <row r="23" spans="2:71" ht="16.5" customHeight="1">
      <c r="B23" s="16"/>
      <c r="E23" s="206" t="s">
        <v>1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R23" s="16"/>
      <c r="BE23" s="200"/>
    </row>
    <row r="24" spans="2:71" ht="6.9" customHeight="1">
      <c r="B24" s="16"/>
      <c r="AR24" s="16"/>
      <c r="BE24" s="200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00"/>
    </row>
    <row r="26" spans="2:71" s="1" customFormat="1" ht="26" customHeight="1">
      <c r="B26" s="28"/>
      <c r="D26" s="29" t="s">
        <v>30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07">
        <f>ROUND(AG94,2)</f>
        <v>0</v>
      </c>
      <c r="AL26" s="208"/>
      <c r="AM26" s="208"/>
      <c r="AN26" s="208"/>
      <c r="AO26" s="208"/>
      <c r="AR26" s="28"/>
      <c r="BE26" s="200"/>
    </row>
    <row r="27" spans="2:71" s="1" customFormat="1" ht="6.9" customHeight="1">
      <c r="B27" s="28"/>
      <c r="AR27" s="28"/>
      <c r="BE27" s="200"/>
    </row>
    <row r="28" spans="2:71" s="1" customFormat="1" ht="12.5">
      <c r="B28" s="28"/>
      <c r="L28" s="209" t="s">
        <v>31</v>
      </c>
      <c r="M28" s="209"/>
      <c r="N28" s="209"/>
      <c r="O28" s="209"/>
      <c r="P28" s="209"/>
      <c r="W28" s="209" t="s">
        <v>32</v>
      </c>
      <c r="X28" s="209"/>
      <c r="Y28" s="209"/>
      <c r="Z28" s="209"/>
      <c r="AA28" s="209"/>
      <c r="AB28" s="209"/>
      <c r="AC28" s="209"/>
      <c r="AD28" s="209"/>
      <c r="AE28" s="209"/>
      <c r="AK28" s="209" t="s">
        <v>33</v>
      </c>
      <c r="AL28" s="209"/>
      <c r="AM28" s="209"/>
      <c r="AN28" s="209"/>
      <c r="AO28" s="209"/>
      <c r="AR28" s="28"/>
      <c r="BE28" s="200"/>
    </row>
    <row r="29" spans="2:71" s="2" customFormat="1" ht="14.4" customHeight="1">
      <c r="B29" s="31"/>
      <c r="D29" s="23" t="s">
        <v>34</v>
      </c>
      <c r="F29" s="32" t="s">
        <v>35</v>
      </c>
      <c r="L29" s="169">
        <v>0.23</v>
      </c>
      <c r="M29" s="170"/>
      <c r="N29" s="170"/>
      <c r="O29" s="170"/>
      <c r="P29" s="170"/>
      <c r="Q29" s="33"/>
      <c r="R29" s="33"/>
      <c r="S29" s="33"/>
      <c r="T29" s="33"/>
      <c r="U29" s="33"/>
      <c r="V29" s="33"/>
      <c r="W29" s="193">
        <f>ROUND(AZ94, 2)</f>
        <v>0</v>
      </c>
      <c r="X29" s="170"/>
      <c r="Y29" s="170"/>
      <c r="Z29" s="170"/>
      <c r="AA29" s="170"/>
      <c r="AB29" s="170"/>
      <c r="AC29" s="170"/>
      <c r="AD29" s="170"/>
      <c r="AE29" s="170"/>
      <c r="AF29" s="33"/>
      <c r="AG29" s="33"/>
      <c r="AH29" s="33"/>
      <c r="AI29" s="33"/>
      <c r="AJ29" s="33"/>
      <c r="AK29" s="193">
        <f>ROUND(AV94, 2)</f>
        <v>0</v>
      </c>
      <c r="AL29" s="170"/>
      <c r="AM29" s="170"/>
      <c r="AN29" s="170"/>
      <c r="AO29" s="170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  <c r="BE29" s="201"/>
    </row>
    <row r="30" spans="2:71" s="2" customFormat="1" ht="14.4" customHeight="1">
      <c r="B30" s="31"/>
      <c r="F30" s="32" t="s">
        <v>36</v>
      </c>
      <c r="L30" s="169">
        <v>0.23</v>
      </c>
      <c r="M30" s="170"/>
      <c r="N30" s="170"/>
      <c r="O30" s="170"/>
      <c r="P30" s="170"/>
      <c r="Q30" s="33"/>
      <c r="R30" s="33"/>
      <c r="S30" s="33"/>
      <c r="T30" s="33"/>
      <c r="U30" s="33"/>
      <c r="V30" s="33"/>
      <c r="W30" s="193">
        <f>ROUND(BA94, 2)</f>
        <v>0</v>
      </c>
      <c r="X30" s="170"/>
      <c r="Y30" s="170"/>
      <c r="Z30" s="170"/>
      <c r="AA30" s="170"/>
      <c r="AB30" s="170"/>
      <c r="AC30" s="170"/>
      <c r="AD30" s="170"/>
      <c r="AE30" s="170"/>
      <c r="AF30" s="33"/>
      <c r="AG30" s="33"/>
      <c r="AH30" s="33"/>
      <c r="AI30" s="33"/>
      <c r="AJ30" s="33"/>
      <c r="AK30" s="193">
        <f>ROUND(AW94, 2)</f>
        <v>0</v>
      </c>
      <c r="AL30" s="170"/>
      <c r="AM30" s="170"/>
      <c r="AN30" s="170"/>
      <c r="AO30" s="170"/>
      <c r="AP30" s="33"/>
      <c r="AQ30" s="33"/>
      <c r="AR30" s="34"/>
      <c r="AS30" s="33"/>
      <c r="AT30" s="33"/>
      <c r="AU30" s="33"/>
      <c r="AV30" s="33"/>
      <c r="AW30" s="33"/>
      <c r="AX30" s="33"/>
      <c r="AY30" s="33"/>
      <c r="AZ30" s="33"/>
      <c r="BE30" s="201"/>
    </row>
    <row r="31" spans="2:71" s="2" customFormat="1" ht="14.4" hidden="1" customHeight="1">
      <c r="B31" s="31"/>
      <c r="F31" s="23" t="s">
        <v>37</v>
      </c>
      <c r="L31" s="210">
        <v>0.23</v>
      </c>
      <c r="M31" s="176"/>
      <c r="N31" s="176"/>
      <c r="O31" s="176"/>
      <c r="P31" s="176"/>
      <c r="W31" s="175">
        <f>ROUND(BB94, 2)</f>
        <v>0</v>
      </c>
      <c r="X31" s="176"/>
      <c r="Y31" s="176"/>
      <c r="Z31" s="176"/>
      <c r="AA31" s="176"/>
      <c r="AB31" s="176"/>
      <c r="AC31" s="176"/>
      <c r="AD31" s="176"/>
      <c r="AE31" s="176"/>
      <c r="AK31" s="175">
        <v>0</v>
      </c>
      <c r="AL31" s="176"/>
      <c r="AM31" s="176"/>
      <c r="AN31" s="176"/>
      <c r="AO31" s="176"/>
      <c r="AR31" s="31"/>
      <c r="BE31" s="201"/>
    </row>
    <row r="32" spans="2:71" s="2" customFormat="1" ht="14.4" hidden="1" customHeight="1">
      <c r="B32" s="31"/>
      <c r="F32" s="23" t="s">
        <v>38</v>
      </c>
      <c r="L32" s="210">
        <v>0.23</v>
      </c>
      <c r="M32" s="176"/>
      <c r="N32" s="176"/>
      <c r="O32" s="176"/>
      <c r="P32" s="176"/>
      <c r="W32" s="175">
        <f>ROUND(BC94, 2)</f>
        <v>0</v>
      </c>
      <c r="X32" s="176"/>
      <c r="Y32" s="176"/>
      <c r="Z32" s="176"/>
      <c r="AA32" s="176"/>
      <c r="AB32" s="176"/>
      <c r="AC32" s="176"/>
      <c r="AD32" s="176"/>
      <c r="AE32" s="176"/>
      <c r="AK32" s="175">
        <v>0</v>
      </c>
      <c r="AL32" s="176"/>
      <c r="AM32" s="176"/>
      <c r="AN32" s="176"/>
      <c r="AO32" s="176"/>
      <c r="AR32" s="31"/>
      <c r="BE32" s="201"/>
    </row>
    <row r="33" spans="2:57" s="2" customFormat="1" ht="14.4" hidden="1" customHeight="1">
      <c r="B33" s="31"/>
      <c r="F33" s="32" t="s">
        <v>39</v>
      </c>
      <c r="L33" s="169">
        <v>0</v>
      </c>
      <c r="M33" s="170"/>
      <c r="N33" s="170"/>
      <c r="O33" s="170"/>
      <c r="P33" s="170"/>
      <c r="Q33" s="33"/>
      <c r="R33" s="33"/>
      <c r="S33" s="33"/>
      <c r="T33" s="33"/>
      <c r="U33" s="33"/>
      <c r="V33" s="33"/>
      <c r="W33" s="193">
        <f>ROUND(BD94, 2)</f>
        <v>0</v>
      </c>
      <c r="X33" s="170"/>
      <c r="Y33" s="170"/>
      <c r="Z33" s="170"/>
      <c r="AA33" s="170"/>
      <c r="AB33" s="170"/>
      <c r="AC33" s="170"/>
      <c r="AD33" s="170"/>
      <c r="AE33" s="170"/>
      <c r="AF33" s="33"/>
      <c r="AG33" s="33"/>
      <c r="AH33" s="33"/>
      <c r="AI33" s="33"/>
      <c r="AJ33" s="33"/>
      <c r="AK33" s="193">
        <v>0</v>
      </c>
      <c r="AL33" s="170"/>
      <c r="AM33" s="170"/>
      <c r="AN33" s="170"/>
      <c r="AO33" s="170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  <c r="BE33" s="201"/>
    </row>
    <row r="34" spans="2:57" s="1" customFormat="1" ht="6.9" customHeight="1">
      <c r="B34" s="28"/>
      <c r="AR34" s="28"/>
      <c r="BE34" s="200"/>
    </row>
    <row r="35" spans="2:57" s="1" customFormat="1" ht="26" customHeight="1">
      <c r="B35" s="28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171" t="s">
        <v>42</v>
      </c>
      <c r="Y35" s="172"/>
      <c r="Z35" s="172"/>
      <c r="AA35" s="172"/>
      <c r="AB35" s="172"/>
      <c r="AC35" s="37"/>
      <c r="AD35" s="37"/>
      <c r="AE35" s="37"/>
      <c r="AF35" s="37"/>
      <c r="AG35" s="37"/>
      <c r="AH35" s="37"/>
      <c r="AI35" s="37"/>
      <c r="AJ35" s="37"/>
      <c r="AK35" s="173">
        <f>SUM(AK26:AK33)</f>
        <v>0</v>
      </c>
      <c r="AL35" s="172"/>
      <c r="AM35" s="172"/>
      <c r="AN35" s="172"/>
      <c r="AO35" s="174"/>
      <c r="AP35" s="35"/>
      <c r="AQ35" s="35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39" t="s">
        <v>43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44</v>
      </c>
      <c r="AI49" s="40"/>
      <c r="AJ49" s="40"/>
      <c r="AK49" s="40"/>
      <c r="AL49" s="40"/>
      <c r="AM49" s="40"/>
      <c r="AN49" s="40"/>
      <c r="AO49" s="40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5">
      <c r="B60" s="28"/>
      <c r="D60" s="41" t="s">
        <v>45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1" t="s">
        <v>46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1" t="s">
        <v>45</v>
      </c>
      <c r="AI60" s="30"/>
      <c r="AJ60" s="30"/>
      <c r="AK60" s="30"/>
      <c r="AL60" s="30"/>
      <c r="AM60" s="41" t="s">
        <v>46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">
      <c r="B64" s="28"/>
      <c r="D64" s="39" t="s">
        <v>47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48</v>
      </c>
      <c r="AI64" s="40"/>
      <c r="AJ64" s="40"/>
      <c r="AK64" s="40"/>
      <c r="AL64" s="40"/>
      <c r="AM64" s="40"/>
      <c r="AN64" s="40"/>
      <c r="AO64" s="40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5">
      <c r="B75" s="28"/>
      <c r="D75" s="41" t="s">
        <v>45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1" t="s">
        <v>46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1" t="s">
        <v>45</v>
      </c>
      <c r="AI75" s="30"/>
      <c r="AJ75" s="30"/>
      <c r="AK75" s="30"/>
      <c r="AL75" s="30"/>
      <c r="AM75" s="41" t="s">
        <v>46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8"/>
    </row>
    <row r="81" spans="1:91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8"/>
    </row>
    <row r="82" spans="1:91" s="1" customFormat="1" ht="24.9" customHeight="1">
      <c r="B82" s="28"/>
      <c r="C82" s="17" t="s">
        <v>49</v>
      </c>
      <c r="AR82" s="28"/>
    </row>
    <row r="83" spans="1:91" s="1" customFormat="1" ht="6.9" customHeight="1">
      <c r="B83" s="28"/>
      <c r="AR83" s="28"/>
    </row>
    <row r="84" spans="1:91" s="3" customFormat="1" ht="12" customHeight="1">
      <c r="B84" s="46"/>
      <c r="C84" s="23" t="s">
        <v>11</v>
      </c>
      <c r="L84" s="3" t="str">
        <f>K5</f>
        <v>12</v>
      </c>
      <c r="AR84" s="46"/>
    </row>
    <row r="85" spans="1:91" s="4" customFormat="1" ht="36.9" customHeight="1">
      <c r="B85" s="47"/>
      <c r="C85" s="48" t="s">
        <v>14</v>
      </c>
      <c r="L85" s="184" t="str">
        <f>K6</f>
        <v>Stavebné úpravy Kurin Háj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R85" s="47"/>
    </row>
    <row r="86" spans="1:91" s="1" customFormat="1" ht="6.9" customHeight="1">
      <c r="B86" s="28"/>
      <c r="AR86" s="28"/>
    </row>
    <row r="87" spans="1:91" s="1" customFormat="1" ht="12" customHeight="1">
      <c r="B87" s="28"/>
      <c r="C87" s="23" t="s">
        <v>18</v>
      </c>
      <c r="L87" s="49" t="str">
        <f>IF(K8="","",K8)</f>
        <v xml:space="preserve"> </v>
      </c>
      <c r="AI87" s="23" t="s">
        <v>20</v>
      </c>
      <c r="AM87" s="186" t="str">
        <f>IF(AN8= "","",AN8)</f>
        <v>1. 7. 2025</v>
      </c>
      <c r="AN87" s="186"/>
      <c r="AR87" s="28"/>
    </row>
    <row r="88" spans="1:91" s="1" customFormat="1" ht="6.9" customHeight="1">
      <c r="B88" s="28"/>
      <c r="AR88" s="28"/>
    </row>
    <row r="89" spans="1:91" s="1" customFormat="1" ht="15.15" customHeight="1">
      <c r="B89" s="28"/>
      <c r="C89" s="23" t="s">
        <v>21</v>
      </c>
      <c r="L89" s="3" t="str">
        <f>IF(E11= "","",E11)</f>
        <v xml:space="preserve"> </v>
      </c>
      <c r="AI89" s="23" t="s">
        <v>26</v>
      </c>
      <c r="AM89" s="187" t="str">
        <f>IF(E17="","",E17)</f>
        <v xml:space="preserve"> </v>
      </c>
      <c r="AN89" s="188"/>
      <c r="AO89" s="188"/>
      <c r="AP89" s="188"/>
      <c r="AR89" s="28"/>
      <c r="AS89" s="189" t="s">
        <v>50</v>
      </c>
      <c r="AT89" s="190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15" customHeight="1">
      <c r="B90" s="28"/>
      <c r="C90" s="23" t="s">
        <v>24</v>
      </c>
      <c r="L90" s="3" t="str">
        <f>IF(E14= "Vyplň údaj","",E14)</f>
        <v/>
      </c>
      <c r="AI90" s="23" t="s">
        <v>28</v>
      </c>
      <c r="AM90" s="187" t="str">
        <f>IF(E20="","",E20)</f>
        <v xml:space="preserve"> </v>
      </c>
      <c r="AN90" s="188"/>
      <c r="AO90" s="188"/>
      <c r="AP90" s="188"/>
      <c r="AR90" s="28"/>
      <c r="AS90" s="191"/>
      <c r="AT90" s="192"/>
      <c r="BD90" s="53"/>
    </row>
    <row r="91" spans="1:91" s="1" customFormat="1" ht="10.75" customHeight="1">
      <c r="B91" s="28"/>
      <c r="AR91" s="28"/>
      <c r="AS91" s="191"/>
      <c r="AT91" s="192"/>
      <c r="BD91" s="53"/>
    </row>
    <row r="92" spans="1:91" s="1" customFormat="1" ht="29.25" customHeight="1">
      <c r="B92" s="28"/>
      <c r="C92" s="179" t="s">
        <v>51</v>
      </c>
      <c r="D92" s="180"/>
      <c r="E92" s="180"/>
      <c r="F92" s="180"/>
      <c r="G92" s="180"/>
      <c r="H92" s="54"/>
      <c r="I92" s="181" t="s">
        <v>52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53</v>
      </c>
      <c r="AH92" s="180"/>
      <c r="AI92" s="180"/>
      <c r="AJ92" s="180"/>
      <c r="AK92" s="180"/>
      <c r="AL92" s="180"/>
      <c r="AM92" s="180"/>
      <c r="AN92" s="181" t="s">
        <v>54</v>
      </c>
      <c r="AO92" s="180"/>
      <c r="AP92" s="183"/>
      <c r="AQ92" s="55" t="s">
        <v>55</v>
      </c>
      <c r="AR92" s="28"/>
      <c r="AS92" s="56" t="s">
        <v>56</v>
      </c>
      <c r="AT92" s="57" t="s">
        <v>57</v>
      </c>
      <c r="AU92" s="57" t="s">
        <v>58</v>
      </c>
      <c r="AV92" s="57" t="s">
        <v>59</v>
      </c>
      <c r="AW92" s="57" t="s">
        <v>60</v>
      </c>
      <c r="AX92" s="57" t="s">
        <v>61</v>
      </c>
      <c r="AY92" s="57" t="s">
        <v>62</v>
      </c>
      <c r="AZ92" s="57" t="s">
        <v>63</v>
      </c>
      <c r="BA92" s="57" t="s">
        <v>64</v>
      </c>
      <c r="BB92" s="57" t="s">
        <v>65</v>
      </c>
      <c r="BC92" s="57" t="s">
        <v>66</v>
      </c>
      <c r="BD92" s="58" t="s">
        <v>67</v>
      </c>
    </row>
    <row r="93" spans="1:91" s="1" customFormat="1" ht="10.75" customHeight="1">
      <c r="B93" s="28"/>
      <c r="AR93" s="28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" customHeight="1">
      <c r="B94" s="60"/>
      <c r="C94" s="61" t="s">
        <v>68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97">
        <f>ROUND(AG95,2)</f>
        <v>0</v>
      </c>
      <c r="AH94" s="197"/>
      <c r="AI94" s="197"/>
      <c r="AJ94" s="197"/>
      <c r="AK94" s="197"/>
      <c r="AL94" s="197"/>
      <c r="AM94" s="197"/>
      <c r="AN94" s="198">
        <f>SUM(AG94,AT94)</f>
        <v>0</v>
      </c>
      <c r="AO94" s="198"/>
      <c r="AP94" s="198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69</v>
      </c>
      <c r="BT94" s="69" t="s">
        <v>70</v>
      </c>
      <c r="BU94" s="70" t="s">
        <v>71</v>
      </c>
      <c r="BV94" s="69" t="s">
        <v>72</v>
      </c>
      <c r="BW94" s="69" t="s">
        <v>4</v>
      </c>
      <c r="BX94" s="69" t="s">
        <v>73</v>
      </c>
      <c r="CL94" s="69" t="s">
        <v>1</v>
      </c>
    </row>
    <row r="95" spans="1:91" s="6" customFormat="1" ht="16.5" customHeight="1">
      <c r="A95" s="71" t="s">
        <v>74</v>
      </c>
      <c r="B95" s="72"/>
      <c r="C95" s="73"/>
      <c r="D95" s="196" t="s">
        <v>75</v>
      </c>
      <c r="E95" s="196"/>
      <c r="F95" s="196"/>
      <c r="G95" s="196"/>
      <c r="H95" s="196"/>
      <c r="I95" s="74"/>
      <c r="J95" s="196" t="s">
        <v>76</v>
      </c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4">
        <f>'01 - Kurin Háj'!J30</f>
        <v>0</v>
      </c>
      <c r="AH95" s="195"/>
      <c r="AI95" s="195"/>
      <c r="AJ95" s="195"/>
      <c r="AK95" s="195"/>
      <c r="AL95" s="195"/>
      <c r="AM95" s="195"/>
      <c r="AN95" s="194">
        <f>SUM(AG95,AT95)</f>
        <v>0</v>
      </c>
      <c r="AO95" s="195"/>
      <c r="AP95" s="195"/>
      <c r="AQ95" s="75" t="s">
        <v>77</v>
      </c>
      <c r="AR95" s="72"/>
      <c r="AS95" s="76">
        <v>0</v>
      </c>
      <c r="AT95" s="77">
        <f>ROUND(SUM(AV95:AW95),2)</f>
        <v>0</v>
      </c>
      <c r="AU95" s="78">
        <f>'01 - Kurin Háj'!P122</f>
        <v>0</v>
      </c>
      <c r="AV95" s="77">
        <f>'01 - Kurin Háj'!J33</f>
        <v>0</v>
      </c>
      <c r="AW95" s="77">
        <f>'01 - Kurin Háj'!J34</f>
        <v>0</v>
      </c>
      <c r="AX95" s="77">
        <f>'01 - Kurin Háj'!J35</f>
        <v>0</v>
      </c>
      <c r="AY95" s="77">
        <f>'01 - Kurin Háj'!J36</f>
        <v>0</v>
      </c>
      <c r="AZ95" s="77">
        <f>'01 - Kurin Háj'!F33</f>
        <v>0</v>
      </c>
      <c r="BA95" s="77">
        <f>'01 - Kurin Háj'!F34</f>
        <v>0</v>
      </c>
      <c r="BB95" s="77">
        <f>'01 - Kurin Háj'!F35</f>
        <v>0</v>
      </c>
      <c r="BC95" s="77">
        <f>'01 - Kurin Háj'!F36</f>
        <v>0</v>
      </c>
      <c r="BD95" s="79">
        <f>'01 - Kurin Háj'!F37</f>
        <v>0</v>
      </c>
      <c r="BT95" s="80" t="s">
        <v>78</v>
      </c>
      <c r="BV95" s="80" t="s">
        <v>72</v>
      </c>
      <c r="BW95" s="80" t="s">
        <v>79</v>
      </c>
      <c r="BX95" s="80" t="s">
        <v>4</v>
      </c>
      <c r="CL95" s="80" t="s">
        <v>1</v>
      </c>
      <c r="CM95" s="80" t="s">
        <v>70</v>
      </c>
    </row>
    <row r="96" spans="1:91" s="1" customFormat="1" ht="30" customHeight="1">
      <c r="B96" s="28"/>
      <c r="AR96" s="28"/>
    </row>
    <row r="97" spans="2:44" s="1" customFormat="1" ht="6.9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8"/>
    </row>
  </sheetData>
  <mergeCells count="42">
    <mergeCell ref="D95:H95"/>
    <mergeCell ref="J95:AF95"/>
    <mergeCell ref="AG94:AM94"/>
    <mergeCell ref="AN94:AP94"/>
    <mergeCell ref="W33:AE33"/>
    <mergeCell ref="AK33:AO33"/>
    <mergeCell ref="AS89:AT91"/>
    <mergeCell ref="AM90:AP90"/>
    <mergeCell ref="AK29:AO29"/>
    <mergeCell ref="L29:P29"/>
    <mergeCell ref="AN95:AP95"/>
    <mergeCell ref="AG95:AM95"/>
    <mergeCell ref="W29:AE29"/>
    <mergeCell ref="W30:AE30"/>
    <mergeCell ref="AK30:AO30"/>
    <mergeCell ref="L30:P30"/>
    <mergeCell ref="W31:AE31"/>
    <mergeCell ref="L31:P31"/>
    <mergeCell ref="W32:AE32"/>
    <mergeCell ref="AK32:AO32"/>
    <mergeCell ref="L32:P32"/>
    <mergeCell ref="C92:G92"/>
    <mergeCell ref="I92:AF92"/>
    <mergeCell ref="AG92:AM92"/>
    <mergeCell ref="AN92:AP92"/>
    <mergeCell ref="L85:AO85"/>
    <mergeCell ref="AM87:AN87"/>
    <mergeCell ref="AM89:AP89"/>
    <mergeCell ref="L33:P33"/>
    <mergeCell ref="X35:AB35"/>
    <mergeCell ref="AK35:AO35"/>
    <mergeCell ref="AK31:AO31"/>
    <mergeCell ref="AR2:BE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</mergeCells>
  <hyperlinks>
    <hyperlink ref="A95" location="'01 - Kurin Háj'!C2" display="/" xr:uid="{BD308F23-EBB2-4371-9212-EB7644DF3ABA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20298-D26B-4636-8B2A-EF566C6649A5}">
  <sheetPr>
    <pageSetUpPr fitToPage="1"/>
  </sheetPr>
  <dimension ref="B2:BM143"/>
  <sheetViews>
    <sheetView showGridLines="0" topLeftCell="A140" workbookViewId="0">
      <selection activeCell="F39" sqref="F39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" customHeight="1">
      <c r="L2" s="177" t="s">
        <v>184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3" t="s">
        <v>79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2:46" ht="24.9" customHeight="1">
      <c r="B4" s="16"/>
      <c r="D4" s="17" t="s">
        <v>80</v>
      </c>
      <c r="L4" s="16"/>
      <c r="M4" s="81" t="s">
        <v>8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2" t="str">
        <f>'Rekapitulácia Stavebné úpravy k'!K6</f>
        <v>Stavebné úpravy Kurin Háj</v>
      </c>
      <c r="F7" s="213"/>
      <c r="G7" s="213"/>
      <c r="H7" s="213"/>
      <c r="L7" s="16"/>
    </row>
    <row r="8" spans="2:46" s="1" customFormat="1" ht="12" customHeight="1">
      <c r="B8" s="28"/>
      <c r="D8" s="23" t="s">
        <v>81</v>
      </c>
      <c r="L8" s="28"/>
    </row>
    <row r="9" spans="2:46" s="1" customFormat="1" ht="16.5" customHeight="1">
      <c r="B9" s="28"/>
      <c r="E9" s="184" t="s">
        <v>82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0" t="str">
        <f>'Rekapitulácia Stavebné úpravy k'!AN8</f>
        <v>1. 7. 2025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tr">
        <f>IF('Rekapitulácia Stavebné úpravy k'!AN10="","",'Rekapitulácia Stavebné úpravy k'!AN10)</f>
        <v/>
      </c>
      <c r="L14" s="28"/>
    </row>
    <row r="15" spans="2:46" s="1" customFormat="1" ht="18" customHeight="1">
      <c r="B15" s="28"/>
      <c r="E15" s="21" t="str">
        <f>IF('Rekapitulácia Stavebné úpravy k'!E11="","",'Rekapitulácia Stavebné úpravy k'!E11)</f>
        <v xml:space="preserve"> </v>
      </c>
      <c r="I15" s="23" t="s">
        <v>23</v>
      </c>
      <c r="J15" s="21" t="str">
        <f>IF('Rekapitulácia Stavebné úpravy k'!AN11="","",'Rekapitulácia Stavebné úpravy k'!AN11)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3" t="s">
        <v>24</v>
      </c>
      <c r="I17" s="23" t="s">
        <v>22</v>
      </c>
      <c r="J17" s="24" t="str">
        <f>'Rekapitulácia Stavebné úpravy k'!AN13</f>
        <v>Vyplň údaj</v>
      </c>
      <c r="L17" s="28"/>
    </row>
    <row r="18" spans="2:12" s="1" customFormat="1" ht="18" customHeight="1">
      <c r="B18" s="28"/>
      <c r="E18" s="214" t="str">
        <f>'Rekapitulácia Stavebné úpravy k'!E14</f>
        <v>Vyplň údaj</v>
      </c>
      <c r="F18" s="202"/>
      <c r="G18" s="202"/>
      <c r="H18" s="202"/>
      <c r="I18" s="23" t="s">
        <v>23</v>
      </c>
      <c r="J18" s="24" t="str">
        <f>'Rekapitulácia Stavebné úpravy k'!AN14</f>
        <v>Vyplň údaj</v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3" t="s">
        <v>26</v>
      </c>
      <c r="I20" s="23" t="s">
        <v>22</v>
      </c>
      <c r="J20" s="21" t="str">
        <f>IF('Rekapitulácia Stavebné úpravy k'!AN16="","",'Rekapitulácia Stavebné úpravy k'!AN16)</f>
        <v/>
      </c>
      <c r="L20" s="28"/>
    </row>
    <row r="21" spans="2:12" s="1" customFormat="1" ht="18" customHeight="1">
      <c r="B21" s="28"/>
      <c r="E21" s="21" t="str">
        <f>IF('Rekapitulácia Stavebné úpravy k'!E17="","",'Rekapitulácia Stavebné úpravy k'!E17)</f>
        <v xml:space="preserve"> </v>
      </c>
      <c r="I21" s="23" t="s">
        <v>23</v>
      </c>
      <c r="J21" s="21" t="str">
        <f>IF('Rekapitulácia Stavebné úpravy k'!AN17="","",'Rekapitulácia Stavebné úpravy k'!AN17)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3" t="s">
        <v>28</v>
      </c>
      <c r="I23" s="23" t="s">
        <v>22</v>
      </c>
      <c r="J23" s="21" t="str">
        <f>IF('Rekapitulácia Stavebné úpravy k'!AN19="","",'Rekapitulácia Stavebné úpravy k'!AN19)</f>
        <v/>
      </c>
      <c r="L23" s="28"/>
    </row>
    <row r="24" spans="2:12" s="1" customFormat="1" ht="18" customHeight="1">
      <c r="B24" s="28"/>
      <c r="E24" s="21" t="str">
        <f>IF('Rekapitulácia Stavebné úpravy k'!E20="","",'Rekapitulácia Stavebné úpravy k'!E20)</f>
        <v xml:space="preserve"> </v>
      </c>
      <c r="I24" s="23" t="s">
        <v>23</v>
      </c>
      <c r="J24" s="21" t="str">
        <f>IF('Rekapitulácia Stavebné úpravy k'!AN20="","",'Rekapitulácia Stavebné úpravy k'!AN20)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3" t="s">
        <v>29</v>
      </c>
      <c r="L26" s="28"/>
    </row>
    <row r="27" spans="2:12" s="7" customFormat="1" ht="16.5" customHeight="1">
      <c r="B27" s="82"/>
      <c r="E27" s="206" t="s">
        <v>1</v>
      </c>
      <c r="F27" s="206"/>
      <c r="G27" s="206"/>
      <c r="H27" s="206"/>
      <c r="L27" s="82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51"/>
      <c r="E29" s="51"/>
      <c r="F29" s="51"/>
      <c r="G29" s="51"/>
      <c r="H29" s="51"/>
      <c r="I29" s="51"/>
      <c r="J29" s="51"/>
      <c r="K29" s="51"/>
      <c r="L29" s="28"/>
    </row>
    <row r="30" spans="2:12" s="1" customFormat="1" ht="25.4" customHeight="1">
      <c r="B30" s="28"/>
      <c r="D30" s="83" t="s">
        <v>30</v>
      </c>
      <c r="J30" s="63">
        <f>ROUND(J122, 2)</f>
        <v>0</v>
      </c>
      <c r="L30" s="28"/>
    </row>
    <row r="31" spans="2:12" s="1" customFormat="1" ht="6.9" customHeight="1">
      <c r="B31" s="28"/>
      <c r="D31" s="51"/>
      <c r="E31" s="51"/>
      <c r="F31" s="51"/>
      <c r="G31" s="51"/>
      <c r="H31" s="51"/>
      <c r="I31" s="51"/>
      <c r="J31" s="51"/>
      <c r="K31" s="51"/>
      <c r="L31" s="28"/>
    </row>
    <row r="32" spans="2:12" s="1" customFormat="1" ht="14.4" customHeight="1">
      <c r="B32" s="28"/>
      <c r="F32" s="84" t="s">
        <v>32</v>
      </c>
      <c r="I32" s="84" t="s">
        <v>31</v>
      </c>
      <c r="J32" s="84" t="s">
        <v>33</v>
      </c>
      <c r="L32" s="28"/>
    </row>
    <row r="33" spans="2:12" s="1" customFormat="1" ht="14.4" customHeight="1">
      <c r="B33" s="28"/>
      <c r="D33" s="85" t="s">
        <v>34</v>
      </c>
      <c r="E33" s="32" t="s">
        <v>35</v>
      </c>
      <c r="F33" s="86">
        <f>ROUND((SUM(BE122:BE142)),  2)</f>
        <v>0</v>
      </c>
      <c r="G33" s="87"/>
      <c r="H33" s="87"/>
      <c r="I33" s="88">
        <v>0.23</v>
      </c>
      <c r="J33" s="86">
        <f>ROUND(((SUM(BE122:BE142))*I33),  2)</f>
        <v>0</v>
      </c>
      <c r="L33" s="28"/>
    </row>
    <row r="34" spans="2:12" s="1" customFormat="1" ht="14.4" customHeight="1">
      <c r="B34" s="28"/>
      <c r="E34" s="32" t="s">
        <v>36</v>
      </c>
      <c r="F34" s="86">
        <f>ROUND((SUM(BF122:BF142)),  2)</f>
        <v>0</v>
      </c>
      <c r="G34" s="87"/>
      <c r="H34" s="87"/>
      <c r="I34" s="88">
        <v>0.23</v>
      </c>
      <c r="J34" s="86">
        <f>ROUND(((SUM(BF122:BF142))*I34),  2)</f>
        <v>0</v>
      </c>
      <c r="L34" s="28"/>
    </row>
    <row r="35" spans="2:12" s="1" customFormat="1" ht="14.4" hidden="1" customHeight="1">
      <c r="B35" s="28"/>
      <c r="E35" s="23" t="s">
        <v>37</v>
      </c>
      <c r="F35" s="89">
        <f>ROUND((SUM(BG122:BG142)),  2)</f>
        <v>0</v>
      </c>
      <c r="I35" s="90">
        <v>0.23</v>
      </c>
      <c r="J35" s="89">
        <f>0</f>
        <v>0</v>
      </c>
      <c r="L35" s="28"/>
    </row>
    <row r="36" spans="2:12" s="1" customFormat="1" ht="14.4" hidden="1" customHeight="1">
      <c r="B36" s="28"/>
      <c r="E36" s="23" t="s">
        <v>38</v>
      </c>
      <c r="F36" s="89">
        <f>ROUND((SUM(BH122:BH142)),  2)</f>
        <v>0</v>
      </c>
      <c r="I36" s="90">
        <v>0.23</v>
      </c>
      <c r="J36" s="89">
        <f>0</f>
        <v>0</v>
      </c>
      <c r="L36" s="28"/>
    </row>
    <row r="37" spans="2:12" s="1" customFormat="1" ht="14.4" hidden="1" customHeight="1">
      <c r="B37" s="28"/>
      <c r="E37" s="32" t="s">
        <v>39</v>
      </c>
      <c r="F37" s="86">
        <f>ROUND((SUM(BI122:BI142)),  2)</f>
        <v>0</v>
      </c>
      <c r="G37" s="87"/>
      <c r="H37" s="87"/>
      <c r="I37" s="88">
        <v>0</v>
      </c>
      <c r="J37" s="86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4" customHeight="1">
      <c r="B39" s="28"/>
      <c r="C39" s="91"/>
      <c r="D39" s="92" t="s">
        <v>40</v>
      </c>
      <c r="E39" s="54"/>
      <c r="F39" s="54"/>
      <c r="G39" s="93" t="s">
        <v>41</v>
      </c>
      <c r="H39" s="94" t="s">
        <v>42</v>
      </c>
      <c r="I39" s="54"/>
      <c r="J39" s="95">
        <f>SUM(J30:J37)</f>
        <v>0</v>
      </c>
      <c r="K39" s="96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39" t="s">
        <v>43</v>
      </c>
      <c r="E50" s="40"/>
      <c r="F50" s="40"/>
      <c r="G50" s="39" t="s">
        <v>44</v>
      </c>
      <c r="H50" s="40"/>
      <c r="I50" s="40"/>
      <c r="J50" s="40"/>
      <c r="K50" s="40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5">
      <c r="B61" s="28"/>
      <c r="D61" s="41" t="s">
        <v>45</v>
      </c>
      <c r="E61" s="30"/>
      <c r="F61" s="97" t="s">
        <v>46</v>
      </c>
      <c r="G61" s="41" t="s">
        <v>45</v>
      </c>
      <c r="H61" s="30"/>
      <c r="I61" s="30"/>
      <c r="J61" s="98" t="s">
        <v>46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9" t="s">
        <v>47</v>
      </c>
      <c r="E65" s="40"/>
      <c r="F65" s="40"/>
      <c r="G65" s="39" t="s">
        <v>48</v>
      </c>
      <c r="H65" s="40"/>
      <c r="I65" s="40"/>
      <c r="J65" s="40"/>
      <c r="K65" s="40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5">
      <c r="B76" s="28"/>
      <c r="D76" s="41" t="s">
        <v>45</v>
      </c>
      <c r="E76" s="30"/>
      <c r="F76" s="97" t="s">
        <v>46</v>
      </c>
      <c r="G76" s="41" t="s">
        <v>45</v>
      </c>
      <c r="H76" s="30"/>
      <c r="I76" s="30"/>
      <c r="J76" s="98" t="s">
        <v>46</v>
      </c>
      <c r="K76" s="30"/>
      <c r="L76" s="28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8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8"/>
    </row>
    <row r="82" spans="2:47" s="1" customFormat="1" ht="24.9" customHeight="1">
      <c r="B82" s="28"/>
      <c r="C82" s="17" t="s">
        <v>83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2" t="str">
        <f>E7</f>
        <v>Stavebné úpravy Kurin Háj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81</v>
      </c>
      <c r="L86" s="28"/>
    </row>
    <row r="87" spans="2:47" s="1" customFormat="1" ht="16.5" customHeight="1">
      <c r="B87" s="28"/>
      <c r="E87" s="184" t="str">
        <f>E9</f>
        <v>01 - Kurin Háj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0" t="str">
        <f>IF(J12="","",J12)</f>
        <v>1. 7. 2025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3" t="s">
        <v>21</v>
      </c>
      <c r="F91" s="21" t="str">
        <f>E15</f>
        <v xml:space="preserve"> </v>
      </c>
      <c r="I91" s="23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24</v>
      </c>
      <c r="F92" s="21" t="str">
        <f>IF(E18="","",E18)</f>
        <v>Vyplň údaj</v>
      </c>
      <c r="I92" s="23" t="s">
        <v>28</v>
      </c>
      <c r="J92" s="26" t="str">
        <f>E24</f>
        <v xml:space="preserve"> </v>
      </c>
      <c r="L92" s="28"/>
    </row>
    <row r="93" spans="2:47" s="1" customFormat="1" ht="10.4" customHeight="1">
      <c r="B93" s="28"/>
      <c r="L93" s="28"/>
    </row>
    <row r="94" spans="2:47" s="1" customFormat="1" ht="29.25" customHeight="1">
      <c r="B94" s="28"/>
      <c r="C94" s="99" t="s">
        <v>84</v>
      </c>
      <c r="D94" s="91"/>
      <c r="E94" s="91"/>
      <c r="F94" s="91"/>
      <c r="G94" s="91"/>
      <c r="H94" s="91"/>
      <c r="I94" s="91"/>
      <c r="J94" s="100" t="s">
        <v>85</v>
      </c>
      <c r="K94" s="91"/>
      <c r="L94" s="28"/>
    </row>
    <row r="95" spans="2:47" s="1" customFormat="1" ht="10.4" customHeight="1">
      <c r="B95" s="28"/>
      <c r="L95" s="28"/>
    </row>
    <row r="96" spans="2:47" s="1" customFormat="1" ht="22.75" customHeight="1">
      <c r="B96" s="28"/>
      <c r="C96" s="101" t="s">
        <v>86</v>
      </c>
      <c r="J96" s="63">
        <f>J122</f>
        <v>0</v>
      </c>
      <c r="L96" s="28"/>
      <c r="AU96" s="13" t="s">
        <v>87</v>
      </c>
    </row>
    <row r="97" spans="2:12" s="8" customFormat="1" ht="24.9" customHeight="1">
      <c r="B97" s="102"/>
      <c r="D97" s="103" t="s">
        <v>88</v>
      </c>
      <c r="E97" s="104"/>
      <c r="F97" s="104"/>
      <c r="G97" s="104"/>
      <c r="H97" s="104"/>
      <c r="I97" s="104"/>
      <c r="J97" s="105">
        <f>J123</f>
        <v>0</v>
      </c>
      <c r="L97" s="102"/>
    </row>
    <row r="98" spans="2:12" s="9" customFormat="1" ht="20" customHeight="1">
      <c r="B98" s="106"/>
      <c r="D98" s="107" t="s">
        <v>89</v>
      </c>
      <c r="E98" s="108"/>
      <c r="F98" s="108"/>
      <c r="G98" s="108"/>
      <c r="H98" s="108"/>
      <c r="I98" s="108"/>
      <c r="J98" s="109">
        <f>J124</f>
        <v>0</v>
      </c>
      <c r="L98" s="106"/>
    </row>
    <row r="99" spans="2:12" s="8" customFormat="1" ht="24.9" customHeight="1">
      <c r="B99" s="102"/>
      <c r="D99" s="103" t="s">
        <v>90</v>
      </c>
      <c r="E99" s="104"/>
      <c r="F99" s="104"/>
      <c r="G99" s="104"/>
      <c r="H99" s="104"/>
      <c r="I99" s="104"/>
      <c r="J99" s="105">
        <f>J128</f>
        <v>0</v>
      </c>
      <c r="L99" s="102"/>
    </row>
    <row r="100" spans="2:12" s="9" customFormat="1" ht="20" customHeight="1">
      <c r="B100" s="106"/>
      <c r="D100" s="107" t="s">
        <v>91</v>
      </c>
      <c r="E100" s="108"/>
      <c r="F100" s="108"/>
      <c r="G100" s="108"/>
      <c r="H100" s="108"/>
      <c r="I100" s="108"/>
      <c r="J100" s="109">
        <f>J129</f>
        <v>0</v>
      </c>
      <c r="L100" s="106"/>
    </row>
    <row r="101" spans="2:12" s="9" customFormat="1" ht="20" customHeight="1">
      <c r="B101" s="106"/>
      <c r="D101" s="107" t="s">
        <v>92</v>
      </c>
      <c r="E101" s="108"/>
      <c r="F101" s="108"/>
      <c r="G101" s="108"/>
      <c r="H101" s="108"/>
      <c r="I101" s="108"/>
      <c r="J101" s="109">
        <f>J133</f>
        <v>0</v>
      </c>
      <c r="L101" s="106"/>
    </row>
    <row r="102" spans="2:12" s="9" customFormat="1" ht="20" customHeight="1">
      <c r="B102" s="106"/>
      <c r="D102" s="107" t="s">
        <v>93</v>
      </c>
      <c r="E102" s="108"/>
      <c r="F102" s="108"/>
      <c r="G102" s="108"/>
      <c r="H102" s="108"/>
      <c r="I102" s="108"/>
      <c r="J102" s="109">
        <f>J137</f>
        <v>0</v>
      </c>
      <c r="L102" s="106"/>
    </row>
    <row r="103" spans="2:12" s="1" customFormat="1" ht="21.75" customHeight="1">
      <c r="B103" s="28"/>
      <c r="L103" s="28"/>
    </row>
    <row r="104" spans="2:12" s="1" customFormat="1" ht="6.9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8"/>
    </row>
    <row r="108" spans="2:12" s="1" customFormat="1" ht="6.9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28"/>
    </row>
    <row r="109" spans="2:12" s="1" customFormat="1" ht="24.9" customHeight="1">
      <c r="B109" s="28"/>
      <c r="C109" s="17" t="s">
        <v>94</v>
      </c>
      <c r="L109" s="28"/>
    </row>
    <row r="110" spans="2:12" s="1" customFormat="1" ht="6.9" customHeight="1">
      <c r="B110" s="28"/>
      <c r="L110" s="28"/>
    </row>
    <row r="111" spans="2:12" s="1" customFormat="1" ht="12" customHeight="1">
      <c r="B111" s="28"/>
      <c r="C111" s="23" t="s">
        <v>14</v>
      </c>
      <c r="L111" s="28"/>
    </row>
    <row r="112" spans="2:12" s="1" customFormat="1" ht="16.5" customHeight="1">
      <c r="B112" s="28"/>
      <c r="E112" s="212" t="str">
        <f>E7</f>
        <v>Stavebné úpravy Kurin Háj</v>
      </c>
      <c r="F112" s="213"/>
      <c r="G112" s="213"/>
      <c r="H112" s="213"/>
      <c r="L112" s="28"/>
    </row>
    <row r="113" spans="2:65" s="1" customFormat="1" ht="12" customHeight="1">
      <c r="B113" s="28"/>
      <c r="C113" s="23" t="s">
        <v>81</v>
      </c>
      <c r="L113" s="28"/>
    </row>
    <row r="114" spans="2:65" s="1" customFormat="1" ht="16.5" customHeight="1">
      <c r="B114" s="28"/>
      <c r="E114" s="184" t="str">
        <f>E9</f>
        <v>01 - Kurin Háj</v>
      </c>
      <c r="F114" s="211"/>
      <c r="G114" s="211"/>
      <c r="H114" s="211"/>
      <c r="L114" s="28"/>
    </row>
    <row r="115" spans="2:65" s="1" customFormat="1" ht="6.9" customHeight="1">
      <c r="B115" s="28"/>
      <c r="L115" s="28"/>
    </row>
    <row r="116" spans="2:65" s="1" customFormat="1" ht="12" customHeight="1">
      <c r="B116" s="28"/>
      <c r="C116" s="23" t="s">
        <v>18</v>
      </c>
      <c r="F116" s="21" t="str">
        <f>F12</f>
        <v xml:space="preserve"> </v>
      </c>
      <c r="I116" s="23" t="s">
        <v>20</v>
      </c>
      <c r="J116" s="50" t="str">
        <f>IF(J12="","",J12)</f>
        <v>1. 7. 2025</v>
      </c>
      <c r="L116" s="28"/>
    </row>
    <row r="117" spans="2:65" s="1" customFormat="1" ht="6.9" customHeight="1">
      <c r="B117" s="28"/>
      <c r="L117" s="28"/>
    </row>
    <row r="118" spans="2:65" s="1" customFormat="1" ht="15.15" customHeight="1">
      <c r="B118" s="28"/>
      <c r="C118" s="23" t="s">
        <v>21</v>
      </c>
      <c r="F118" s="21" t="str">
        <f>E15</f>
        <v xml:space="preserve"> </v>
      </c>
      <c r="I118" s="23" t="s">
        <v>26</v>
      </c>
      <c r="J118" s="26" t="str">
        <f>E21</f>
        <v xml:space="preserve"> </v>
      </c>
      <c r="L118" s="28"/>
    </row>
    <row r="119" spans="2:65" s="1" customFormat="1" ht="15.15" customHeight="1">
      <c r="B119" s="28"/>
      <c r="C119" s="23" t="s">
        <v>24</v>
      </c>
      <c r="F119" s="21" t="str">
        <f>IF(E18="","",E18)</f>
        <v>Vyplň údaj</v>
      </c>
      <c r="I119" s="23" t="s">
        <v>28</v>
      </c>
      <c r="J119" s="26" t="str">
        <f>E24</f>
        <v xml:space="preserve"> </v>
      </c>
      <c r="L119" s="28"/>
    </row>
    <row r="120" spans="2:65" s="1" customFormat="1" ht="10.4" customHeight="1">
      <c r="B120" s="28"/>
      <c r="L120" s="28"/>
    </row>
    <row r="121" spans="2:65" s="10" customFormat="1" ht="29.25" customHeight="1">
      <c r="B121" s="110"/>
      <c r="C121" s="111" t="s">
        <v>95</v>
      </c>
      <c r="D121" s="112" t="s">
        <v>55</v>
      </c>
      <c r="E121" s="112" t="s">
        <v>51</v>
      </c>
      <c r="F121" s="112" t="s">
        <v>52</v>
      </c>
      <c r="G121" s="112" t="s">
        <v>96</v>
      </c>
      <c r="H121" s="112" t="s">
        <v>97</v>
      </c>
      <c r="I121" s="112" t="s">
        <v>98</v>
      </c>
      <c r="J121" s="113" t="s">
        <v>85</v>
      </c>
      <c r="K121" s="114" t="s">
        <v>99</v>
      </c>
      <c r="L121" s="110"/>
      <c r="M121" s="56" t="s">
        <v>1</v>
      </c>
      <c r="N121" s="57" t="s">
        <v>34</v>
      </c>
      <c r="O121" s="57" t="s">
        <v>100</v>
      </c>
      <c r="P121" s="57" t="s">
        <v>101</v>
      </c>
      <c r="Q121" s="57" t="s">
        <v>102</v>
      </c>
      <c r="R121" s="57" t="s">
        <v>103</v>
      </c>
      <c r="S121" s="57" t="s">
        <v>104</v>
      </c>
      <c r="T121" s="58" t="s">
        <v>105</v>
      </c>
    </row>
    <row r="122" spans="2:65" s="1" customFormat="1" ht="22.75" customHeight="1">
      <c r="B122" s="28"/>
      <c r="C122" s="61" t="s">
        <v>86</v>
      </c>
      <c r="J122" s="115">
        <f>BK122</f>
        <v>0</v>
      </c>
      <c r="L122" s="28"/>
      <c r="M122" s="59"/>
      <c r="N122" s="51"/>
      <c r="O122" s="51"/>
      <c r="P122" s="116">
        <f>P123+P128</f>
        <v>0</v>
      </c>
      <c r="Q122" s="51"/>
      <c r="R122" s="116">
        <f>R123+R128</f>
        <v>14.4037775</v>
      </c>
      <c r="S122" s="51"/>
      <c r="T122" s="117">
        <f>T123+T128</f>
        <v>22.724999999999998</v>
      </c>
      <c r="AT122" s="13" t="s">
        <v>69</v>
      </c>
      <c r="AU122" s="13" t="s">
        <v>87</v>
      </c>
      <c r="BK122" s="118">
        <f>BK123+BK128</f>
        <v>0</v>
      </c>
    </row>
    <row r="123" spans="2:65" s="11" customFormat="1" ht="26" customHeight="1">
      <c r="B123" s="119"/>
      <c r="D123" s="120" t="s">
        <v>69</v>
      </c>
      <c r="E123" s="121" t="s">
        <v>106</v>
      </c>
      <c r="F123" s="121" t="s">
        <v>107</v>
      </c>
      <c r="I123" s="122"/>
      <c r="J123" s="123">
        <f>BK123</f>
        <v>0</v>
      </c>
      <c r="L123" s="119"/>
      <c r="M123" s="124"/>
      <c r="P123" s="125">
        <f>P124</f>
        <v>0</v>
      </c>
      <c r="R123" s="125">
        <f>R124</f>
        <v>0</v>
      </c>
      <c r="T123" s="126">
        <f>T124</f>
        <v>0</v>
      </c>
      <c r="AR123" s="120" t="s">
        <v>78</v>
      </c>
      <c r="AT123" s="127" t="s">
        <v>69</v>
      </c>
      <c r="AU123" s="127" t="s">
        <v>70</v>
      </c>
      <c r="AY123" s="120" t="s">
        <v>108</v>
      </c>
      <c r="BK123" s="128">
        <f>BK124</f>
        <v>0</v>
      </c>
    </row>
    <row r="124" spans="2:65" s="11" customFormat="1" ht="22.75" customHeight="1">
      <c r="B124" s="119"/>
      <c r="D124" s="120" t="s">
        <v>69</v>
      </c>
      <c r="E124" s="129" t="s">
        <v>109</v>
      </c>
      <c r="F124" s="129" t="s">
        <v>110</v>
      </c>
      <c r="I124" s="122"/>
      <c r="J124" s="130">
        <f>BK124</f>
        <v>0</v>
      </c>
      <c r="L124" s="119"/>
      <c r="M124" s="124"/>
      <c r="P124" s="125">
        <f>SUM(P125:P127)</f>
        <v>0</v>
      </c>
      <c r="R124" s="125">
        <f>SUM(R125:R127)</f>
        <v>0</v>
      </c>
      <c r="T124" s="126">
        <f>SUM(T125:T127)</f>
        <v>0</v>
      </c>
      <c r="AR124" s="120" t="s">
        <v>78</v>
      </c>
      <c r="AT124" s="127" t="s">
        <v>69</v>
      </c>
      <c r="AU124" s="127" t="s">
        <v>78</v>
      </c>
      <c r="AY124" s="120" t="s">
        <v>108</v>
      </c>
      <c r="BK124" s="128">
        <f>SUM(BK125:BK127)</f>
        <v>0</v>
      </c>
    </row>
    <row r="125" spans="2:65" s="1" customFormat="1" ht="24.15" customHeight="1">
      <c r="B125" s="160"/>
      <c r="C125" s="167" t="s">
        <v>111</v>
      </c>
      <c r="D125" s="167" t="s">
        <v>112</v>
      </c>
      <c r="E125" s="166" t="s">
        <v>113</v>
      </c>
      <c r="F125" s="165" t="s">
        <v>114</v>
      </c>
      <c r="G125" s="164" t="s">
        <v>115</v>
      </c>
      <c r="H125" s="168">
        <v>94.272000000000006</v>
      </c>
      <c r="I125" s="131"/>
      <c r="J125" s="162">
        <f>ROUND(I125*H125,2)</f>
        <v>0</v>
      </c>
      <c r="K125" s="161"/>
      <c r="L125" s="28"/>
      <c r="M125" s="132" t="s">
        <v>1</v>
      </c>
      <c r="N125" s="133" t="s">
        <v>36</v>
      </c>
      <c r="P125" s="134">
        <f>O125*H125</f>
        <v>0</v>
      </c>
      <c r="Q125" s="134">
        <v>0</v>
      </c>
      <c r="R125" s="134">
        <f>Q125*H125</f>
        <v>0</v>
      </c>
      <c r="S125" s="134">
        <v>0</v>
      </c>
      <c r="T125" s="135">
        <f>S125*H125</f>
        <v>0</v>
      </c>
      <c r="AR125" s="136" t="s">
        <v>116</v>
      </c>
      <c r="AT125" s="136" t="s">
        <v>112</v>
      </c>
      <c r="AU125" s="136" t="s">
        <v>117</v>
      </c>
      <c r="AY125" s="13" t="s">
        <v>108</v>
      </c>
      <c r="BE125" s="137">
        <f>IF(N125="základná",J125,0)</f>
        <v>0</v>
      </c>
      <c r="BF125" s="137">
        <f>IF(N125="znížená",J125,0)</f>
        <v>0</v>
      </c>
      <c r="BG125" s="137">
        <f>IF(N125="zákl. prenesená",J125,0)</f>
        <v>0</v>
      </c>
      <c r="BH125" s="137">
        <f>IF(N125="zníž. prenesená",J125,0)</f>
        <v>0</v>
      </c>
      <c r="BI125" s="137">
        <f>IF(N125="nulová",J125,0)</f>
        <v>0</v>
      </c>
      <c r="BJ125" s="13" t="s">
        <v>117</v>
      </c>
      <c r="BK125" s="137">
        <f>ROUND(I125*H125,2)</f>
        <v>0</v>
      </c>
      <c r="BL125" s="13" t="s">
        <v>116</v>
      </c>
      <c r="BM125" s="136" t="s">
        <v>118</v>
      </c>
    </row>
    <row r="126" spans="2:65" s="1" customFormat="1" ht="24.15" customHeight="1">
      <c r="B126" s="160"/>
      <c r="C126" s="167" t="s">
        <v>78</v>
      </c>
      <c r="D126" s="167" t="s">
        <v>112</v>
      </c>
      <c r="E126" s="166" t="s">
        <v>119</v>
      </c>
      <c r="F126" s="165" t="s">
        <v>120</v>
      </c>
      <c r="G126" s="164" t="s">
        <v>115</v>
      </c>
      <c r="H126" s="168">
        <v>18.568000000000001</v>
      </c>
      <c r="I126" s="131"/>
      <c r="J126" s="162">
        <f>ROUND(I126*H126,2)</f>
        <v>0</v>
      </c>
      <c r="K126" s="161"/>
      <c r="L126" s="28"/>
      <c r="M126" s="132" t="s">
        <v>1</v>
      </c>
      <c r="N126" s="133" t="s">
        <v>36</v>
      </c>
      <c r="P126" s="134">
        <f>O126*H126</f>
        <v>0</v>
      </c>
      <c r="Q126" s="134">
        <v>0</v>
      </c>
      <c r="R126" s="134">
        <f>Q126*H126</f>
        <v>0</v>
      </c>
      <c r="S126" s="134">
        <v>0</v>
      </c>
      <c r="T126" s="135">
        <f>S126*H126</f>
        <v>0</v>
      </c>
      <c r="AR126" s="136" t="s">
        <v>116</v>
      </c>
      <c r="AT126" s="136" t="s">
        <v>112</v>
      </c>
      <c r="AU126" s="136" t="s">
        <v>117</v>
      </c>
      <c r="AY126" s="13" t="s">
        <v>108</v>
      </c>
      <c r="BE126" s="137">
        <f>IF(N126="základná",J126,0)</f>
        <v>0</v>
      </c>
      <c r="BF126" s="137">
        <f>IF(N126="znížená",J126,0)</f>
        <v>0</v>
      </c>
      <c r="BG126" s="137">
        <f>IF(N126="zákl. prenesená",J126,0)</f>
        <v>0</v>
      </c>
      <c r="BH126" s="137">
        <f>IF(N126="zníž. prenesená",J126,0)</f>
        <v>0</v>
      </c>
      <c r="BI126" s="137">
        <f>IF(N126="nulová",J126,0)</f>
        <v>0</v>
      </c>
      <c r="BJ126" s="13" t="s">
        <v>117</v>
      </c>
      <c r="BK126" s="137">
        <f>ROUND(I126*H126,2)</f>
        <v>0</v>
      </c>
      <c r="BL126" s="13" t="s">
        <v>116</v>
      </c>
      <c r="BM126" s="136" t="s">
        <v>121</v>
      </c>
    </row>
    <row r="127" spans="2:65" s="1" customFormat="1" ht="24.15" customHeight="1">
      <c r="B127" s="160"/>
      <c r="C127" s="167" t="s">
        <v>122</v>
      </c>
      <c r="D127" s="167" t="s">
        <v>112</v>
      </c>
      <c r="E127" s="166" t="s">
        <v>123</v>
      </c>
      <c r="F127" s="165" t="s">
        <v>124</v>
      </c>
      <c r="G127" s="164" t="s">
        <v>115</v>
      </c>
      <c r="H127" s="168">
        <v>0.84299999999999997</v>
      </c>
      <c r="I127" s="131"/>
      <c r="J127" s="162">
        <f>ROUND(I127*H127,2)</f>
        <v>0</v>
      </c>
      <c r="K127" s="161"/>
      <c r="L127" s="28"/>
      <c r="M127" s="132" t="s">
        <v>1</v>
      </c>
      <c r="N127" s="133" t="s">
        <v>36</v>
      </c>
      <c r="P127" s="134">
        <f>O127*H127</f>
        <v>0</v>
      </c>
      <c r="Q127" s="134">
        <v>0</v>
      </c>
      <c r="R127" s="134">
        <f>Q127*H127</f>
        <v>0</v>
      </c>
      <c r="S127" s="134">
        <v>0</v>
      </c>
      <c r="T127" s="135">
        <f>S127*H127</f>
        <v>0</v>
      </c>
      <c r="AR127" s="136" t="s">
        <v>116</v>
      </c>
      <c r="AT127" s="136" t="s">
        <v>112</v>
      </c>
      <c r="AU127" s="136" t="s">
        <v>117</v>
      </c>
      <c r="AY127" s="13" t="s">
        <v>108</v>
      </c>
      <c r="BE127" s="137">
        <f>IF(N127="základná",J127,0)</f>
        <v>0</v>
      </c>
      <c r="BF127" s="137">
        <f>IF(N127="znížená",J127,0)</f>
        <v>0</v>
      </c>
      <c r="BG127" s="137">
        <f>IF(N127="zákl. prenesená",J127,0)</f>
        <v>0</v>
      </c>
      <c r="BH127" s="137">
        <f>IF(N127="zníž. prenesená",J127,0)</f>
        <v>0</v>
      </c>
      <c r="BI127" s="137">
        <f>IF(N127="nulová",J127,0)</f>
        <v>0</v>
      </c>
      <c r="BJ127" s="13" t="s">
        <v>117</v>
      </c>
      <c r="BK127" s="137">
        <f>ROUND(I127*H127,2)</f>
        <v>0</v>
      </c>
      <c r="BL127" s="13" t="s">
        <v>116</v>
      </c>
      <c r="BM127" s="136" t="s">
        <v>125</v>
      </c>
    </row>
    <row r="128" spans="2:65" s="11" customFormat="1" ht="26" customHeight="1">
      <c r="B128" s="119"/>
      <c r="D128" s="120" t="s">
        <v>69</v>
      </c>
      <c r="E128" s="121" t="s">
        <v>126</v>
      </c>
      <c r="F128" s="121" t="s">
        <v>127</v>
      </c>
      <c r="I128" s="122"/>
      <c r="J128" s="123">
        <f>BK128</f>
        <v>0</v>
      </c>
      <c r="L128" s="119"/>
      <c r="M128" s="124"/>
      <c r="P128" s="125">
        <f>P129+P133+P137</f>
        <v>0</v>
      </c>
      <c r="R128" s="125">
        <f>R129+R133+R137</f>
        <v>14.4037775</v>
      </c>
      <c r="T128" s="126">
        <f>T129+T133+T137</f>
        <v>22.724999999999998</v>
      </c>
      <c r="AR128" s="120" t="s">
        <v>117</v>
      </c>
      <c r="AT128" s="127" t="s">
        <v>69</v>
      </c>
      <c r="AU128" s="127" t="s">
        <v>70</v>
      </c>
      <c r="AY128" s="120" t="s">
        <v>108</v>
      </c>
      <c r="BK128" s="128">
        <f>BK129+BK133+BK137</f>
        <v>0</v>
      </c>
    </row>
    <row r="129" spans="2:65" s="11" customFormat="1" ht="22.75" customHeight="1">
      <c r="B129" s="119"/>
      <c r="D129" s="120" t="s">
        <v>69</v>
      </c>
      <c r="E129" s="129" t="s">
        <v>128</v>
      </c>
      <c r="F129" s="129" t="s">
        <v>129</v>
      </c>
      <c r="I129" s="122"/>
      <c r="J129" s="130">
        <f>BK129</f>
        <v>0</v>
      </c>
      <c r="L129" s="119"/>
      <c r="M129" s="124"/>
      <c r="P129" s="125">
        <f>SUM(P130:P132)</f>
        <v>0</v>
      </c>
      <c r="R129" s="125">
        <f>SUM(R130:R132)</f>
        <v>6.2517500000000004E-2</v>
      </c>
      <c r="T129" s="126">
        <f>SUM(T130:T132)</f>
        <v>0</v>
      </c>
      <c r="AR129" s="120" t="s">
        <v>117</v>
      </c>
      <c r="AT129" s="127" t="s">
        <v>69</v>
      </c>
      <c r="AU129" s="127" t="s">
        <v>78</v>
      </c>
      <c r="AY129" s="120" t="s">
        <v>108</v>
      </c>
      <c r="BK129" s="128">
        <f>SUM(BK130:BK132)</f>
        <v>0</v>
      </c>
    </row>
    <row r="130" spans="2:65" s="1" customFormat="1" ht="37.75" customHeight="1">
      <c r="B130" s="160"/>
      <c r="C130" s="167" t="s">
        <v>117</v>
      </c>
      <c r="D130" s="167" t="s">
        <v>112</v>
      </c>
      <c r="E130" s="166" t="s">
        <v>130</v>
      </c>
      <c r="F130" s="165" t="s">
        <v>423</v>
      </c>
      <c r="G130" s="164" t="s">
        <v>131</v>
      </c>
      <c r="H130" s="168">
        <v>75</v>
      </c>
      <c r="I130" s="131"/>
      <c r="J130" s="162">
        <f>ROUND(I130*H130,2)</f>
        <v>0</v>
      </c>
      <c r="K130" s="161"/>
      <c r="L130" s="28"/>
      <c r="M130" s="132" t="s">
        <v>1</v>
      </c>
      <c r="N130" s="133" t="s">
        <v>36</v>
      </c>
      <c r="P130" s="134">
        <f>O130*H130</f>
        <v>0</v>
      </c>
      <c r="Q130" s="134">
        <v>7.6250000000000005E-4</v>
      </c>
      <c r="R130" s="134">
        <f>Q130*H130</f>
        <v>5.7187500000000002E-2</v>
      </c>
      <c r="S130" s="134">
        <v>0</v>
      </c>
      <c r="T130" s="135">
        <f>S130*H130</f>
        <v>0</v>
      </c>
      <c r="AR130" s="136" t="s">
        <v>132</v>
      </c>
      <c r="AT130" s="136" t="s">
        <v>112</v>
      </c>
      <c r="AU130" s="136" t="s">
        <v>117</v>
      </c>
      <c r="AY130" s="13" t="s">
        <v>108</v>
      </c>
      <c r="BE130" s="137">
        <f>IF(N130="základná",J130,0)</f>
        <v>0</v>
      </c>
      <c r="BF130" s="137">
        <f>IF(N130="znížená",J130,0)</f>
        <v>0</v>
      </c>
      <c r="BG130" s="137">
        <f>IF(N130="zákl. prenesená",J130,0)</f>
        <v>0</v>
      </c>
      <c r="BH130" s="137">
        <f>IF(N130="zníž. prenesená",J130,0)</f>
        <v>0</v>
      </c>
      <c r="BI130" s="137">
        <f>IF(N130="nulová",J130,0)</f>
        <v>0</v>
      </c>
      <c r="BJ130" s="13" t="s">
        <v>117</v>
      </c>
      <c r="BK130" s="137">
        <f>ROUND(I130*H130,2)</f>
        <v>0</v>
      </c>
      <c r="BL130" s="13" t="s">
        <v>132</v>
      </c>
      <c r="BM130" s="136" t="s">
        <v>133</v>
      </c>
    </row>
    <row r="131" spans="2:65" s="1" customFormat="1" ht="24.15" customHeight="1">
      <c r="B131" s="160"/>
      <c r="C131" s="167" t="s">
        <v>134</v>
      </c>
      <c r="D131" s="167" t="s">
        <v>112</v>
      </c>
      <c r="E131" s="166" t="s">
        <v>135</v>
      </c>
      <c r="F131" s="165" t="s">
        <v>424</v>
      </c>
      <c r="G131" s="164" t="s">
        <v>131</v>
      </c>
      <c r="H131" s="168">
        <v>26</v>
      </c>
      <c r="I131" s="131"/>
      <c r="J131" s="162">
        <f>ROUND(I131*H131,2)</f>
        <v>0</v>
      </c>
      <c r="K131" s="161"/>
      <c r="L131" s="28"/>
      <c r="M131" s="132" t="s">
        <v>1</v>
      </c>
      <c r="N131" s="133" t="s">
        <v>36</v>
      </c>
      <c r="P131" s="134">
        <f>O131*H131</f>
        <v>0</v>
      </c>
      <c r="Q131" s="134">
        <v>2.05E-4</v>
      </c>
      <c r="R131" s="134">
        <f>Q131*H131</f>
        <v>5.3299999999999997E-3</v>
      </c>
      <c r="S131" s="134">
        <v>0</v>
      </c>
      <c r="T131" s="135">
        <f>S131*H131</f>
        <v>0</v>
      </c>
      <c r="AR131" s="136" t="s">
        <v>132</v>
      </c>
      <c r="AT131" s="136" t="s">
        <v>112</v>
      </c>
      <c r="AU131" s="136" t="s">
        <v>117</v>
      </c>
      <c r="AY131" s="13" t="s">
        <v>108</v>
      </c>
      <c r="BE131" s="137">
        <f>IF(N131="základná",J131,0)</f>
        <v>0</v>
      </c>
      <c r="BF131" s="137">
        <f>IF(N131="znížená",J131,0)</f>
        <v>0</v>
      </c>
      <c r="BG131" s="137">
        <f>IF(N131="zákl. prenesená",J131,0)</f>
        <v>0</v>
      </c>
      <c r="BH131" s="137">
        <f>IF(N131="zníž. prenesená",J131,0)</f>
        <v>0</v>
      </c>
      <c r="BI131" s="137">
        <f>IF(N131="nulová",J131,0)</f>
        <v>0</v>
      </c>
      <c r="BJ131" s="13" t="s">
        <v>117</v>
      </c>
      <c r="BK131" s="137">
        <f>ROUND(I131*H131,2)</f>
        <v>0</v>
      </c>
      <c r="BL131" s="13" t="s">
        <v>132</v>
      </c>
      <c r="BM131" s="136" t="s">
        <v>136</v>
      </c>
    </row>
    <row r="132" spans="2:65" s="1" customFormat="1" ht="24.15" customHeight="1">
      <c r="B132" s="160"/>
      <c r="C132" s="167" t="s">
        <v>116</v>
      </c>
      <c r="D132" s="167" t="s">
        <v>112</v>
      </c>
      <c r="E132" s="166" t="s">
        <v>137</v>
      </c>
      <c r="F132" s="165" t="s">
        <v>138</v>
      </c>
      <c r="G132" s="164" t="s">
        <v>115</v>
      </c>
      <c r="H132" s="168">
        <v>6.3E-2</v>
      </c>
      <c r="I132" s="131"/>
      <c r="J132" s="162">
        <f>ROUND(I132*H132,2)</f>
        <v>0</v>
      </c>
      <c r="K132" s="161"/>
      <c r="L132" s="28"/>
      <c r="M132" s="132" t="s">
        <v>1</v>
      </c>
      <c r="N132" s="133" t="s">
        <v>36</v>
      </c>
      <c r="P132" s="134">
        <f>O132*H132</f>
        <v>0</v>
      </c>
      <c r="Q132" s="134">
        <v>0</v>
      </c>
      <c r="R132" s="134">
        <f>Q132*H132</f>
        <v>0</v>
      </c>
      <c r="S132" s="134">
        <v>0</v>
      </c>
      <c r="T132" s="135">
        <f>S132*H132</f>
        <v>0</v>
      </c>
      <c r="AR132" s="136" t="s">
        <v>132</v>
      </c>
      <c r="AT132" s="136" t="s">
        <v>112</v>
      </c>
      <c r="AU132" s="136" t="s">
        <v>117</v>
      </c>
      <c r="AY132" s="13" t="s">
        <v>108</v>
      </c>
      <c r="BE132" s="137">
        <f>IF(N132="základná",J132,0)</f>
        <v>0</v>
      </c>
      <c r="BF132" s="137">
        <f>IF(N132="znížená",J132,0)</f>
        <v>0</v>
      </c>
      <c r="BG132" s="137">
        <f>IF(N132="zákl. prenesená",J132,0)</f>
        <v>0</v>
      </c>
      <c r="BH132" s="137">
        <f>IF(N132="zníž. prenesená",J132,0)</f>
        <v>0</v>
      </c>
      <c r="BI132" s="137">
        <f>IF(N132="nulová",J132,0)</f>
        <v>0</v>
      </c>
      <c r="BJ132" s="13" t="s">
        <v>117</v>
      </c>
      <c r="BK132" s="137">
        <f>ROUND(I132*H132,2)</f>
        <v>0</v>
      </c>
      <c r="BL132" s="13" t="s">
        <v>132</v>
      </c>
      <c r="BM132" s="136" t="s">
        <v>139</v>
      </c>
    </row>
    <row r="133" spans="2:65" s="11" customFormat="1" ht="22.75" customHeight="1">
      <c r="B133" s="119"/>
      <c r="D133" s="120" t="s">
        <v>69</v>
      </c>
      <c r="E133" s="129" t="s">
        <v>140</v>
      </c>
      <c r="F133" s="129" t="s">
        <v>141</v>
      </c>
      <c r="I133" s="122"/>
      <c r="J133" s="130">
        <f>BK133</f>
        <v>0</v>
      </c>
      <c r="L133" s="119"/>
      <c r="M133" s="124"/>
      <c r="P133" s="125">
        <f>SUM(P134:P136)</f>
        <v>0</v>
      </c>
      <c r="R133" s="125">
        <f>SUM(R134:R136)</f>
        <v>0.16483500000000004</v>
      </c>
      <c r="T133" s="126">
        <f>SUM(T134:T136)</f>
        <v>22.724999999999998</v>
      </c>
      <c r="AR133" s="120" t="s">
        <v>117</v>
      </c>
      <c r="AT133" s="127" t="s">
        <v>69</v>
      </c>
      <c r="AU133" s="127" t="s">
        <v>78</v>
      </c>
      <c r="AY133" s="120" t="s">
        <v>108</v>
      </c>
      <c r="BK133" s="128">
        <f>SUM(BK134:BK136)</f>
        <v>0</v>
      </c>
    </row>
    <row r="134" spans="2:65" s="1" customFormat="1" ht="37.75" customHeight="1">
      <c r="B134" s="160"/>
      <c r="C134" s="167" t="s">
        <v>142</v>
      </c>
      <c r="D134" s="167" t="s">
        <v>112</v>
      </c>
      <c r="E134" s="166" t="s">
        <v>143</v>
      </c>
      <c r="F134" s="165" t="s">
        <v>144</v>
      </c>
      <c r="G134" s="164" t="s">
        <v>145</v>
      </c>
      <c r="H134" s="168">
        <v>975</v>
      </c>
      <c r="I134" s="131"/>
      <c r="J134" s="162">
        <f>ROUND(I134*H134,2)</f>
        <v>0</v>
      </c>
      <c r="K134" s="161"/>
      <c r="L134" s="28"/>
      <c r="M134" s="132" t="s">
        <v>1</v>
      </c>
      <c r="N134" s="133" t="s">
        <v>36</v>
      </c>
      <c r="P134" s="134">
        <f>O134*H134</f>
        <v>0</v>
      </c>
      <c r="Q134" s="134">
        <v>1.6660000000000001E-4</v>
      </c>
      <c r="R134" s="134">
        <f>Q134*H134</f>
        <v>0.16243500000000002</v>
      </c>
      <c r="S134" s="134">
        <v>2.1999999999999999E-2</v>
      </c>
      <c r="T134" s="135">
        <f>S134*H134</f>
        <v>21.45</v>
      </c>
      <c r="AR134" s="136" t="s">
        <v>132</v>
      </c>
      <c r="AT134" s="136" t="s">
        <v>112</v>
      </c>
      <c r="AU134" s="136" t="s">
        <v>117</v>
      </c>
      <c r="AY134" s="13" t="s">
        <v>108</v>
      </c>
      <c r="BE134" s="137">
        <f>IF(N134="základná",J134,0)</f>
        <v>0</v>
      </c>
      <c r="BF134" s="137">
        <f>IF(N134="znížená",J134,0)</f>
        <v>0</v>
      </c>
      <c r="BG134" s="137">
        <f>IF(N134="zákl. prenesená",J134,0)</f>
        <v>0</v>
      </c>
      <c r="BH134" s="137">
        <f>IF(N134="zníž. prenesená",J134,0)</f>
        <v>0</v>
      </c>
      <c r="BI134" s="137">
        <f>IF(N134="nulová",J134,0)</f>
        <v>0</v>
      </c>
      <c r="BJ134" s="13" t="s">
        <v>117</v>
      </c>
      <c r="BK134" s="137">
        <f>ROUND(I134*H134,2)</f>
        <v>0</v>
      </c>
      <c r="BL134" s="13" t="s">
        <v>132</v>
      </c>
      <c r="BM134" s="136" t="s">
        <v>146</v>
      </c>
    </row>
    <row r="135" spans="2:65" s="1" customFormat="1" ht="24.15" customHeight="1">
      <c r="B135" s="160"/>
      <c r="C135" s="167" t="s">
        <v>147</v>
      </c>
      <c r="D135" s="167" t="s">
        <v>112</v>
      </c>
      <c r="E135" s="166" t="s">
        <v>148</v>
      </c>
      <c r="F135" s="165" t="s">
        <v>149</v>
      </c>
      <c r="G135" s="164" t="s">
        <v>131</v>
      </c>
      <c r="H135" s="168">
        <v>75</v>
      </c>
      <c r="I135" s="131"/>
      <c r="J135" s="162">
        <f>ROUND(I135*H135,2)</f>
        <v>0</v>
      </c>
      <c r="K135" s="161"/>
      <c r="L135" s="28"/>
      <c r="M135" s="132" t="s">
        <v>1</v>
      </c>
      <c r="N135" s="133" t="s">
        <v>36</v>
      </c>
      <c r="P135" s="134">
        <f>O135*H135</f>
        <v>0</v>
      </c>
      <c r="Q135" s="134">
        <v>3.1999999999999999E-5</v>
      </c>
      <c r="R135" s="134">
        <f>Q135*H135</f>
        <v>2.3999999999999998E-3</v>
      </c>
      <c r="S135" s="134">
        <v>1.7000000000000001E-2</v>
      </c>
      <c r="T135" s="135">
        <f>S135*H135</f>
        <v>1.2750000000000001</v>
      </c>
      <c r="AR135" s="136" t="s">
        <v>132</v>
      </c>
      <c r="AT135" s="136" t="s">
        <v>112</v>
      </c>
      <c r="AU135" s="136" t="s">
        <v>117</v>
      </c>
      <c r="AY135" s="13" t="s">
        <v>108</v>
      </c>
      <c r="BE135" s="137">
        <f>IF(N135="základná",J135,0)</f>
        <v>0</v>
      </c>
      <c r="BF135" s="137">
        <f>IF(N135="znížená",J135,0)</f>
        <v>0</v>
      </c>
      <c r="BG135" s="137">
        <f>IF(N135="zákl. prenesená",J135,0)</f>
        <v>0</v>
      </c>
      <c r="BH135" s="137">
        <f>IF(N135="zníž. prenesená",J135,0)</f>
        <v>0</v>
      </c>
      <c r="BI135" s="137">
        <f>IF(N135="nulová",J135,0)</f>
        <v>0</v>
      </c>
      <c r="BJ135" s="13" t="s">
        <v>117</v>
      </c>
      <c r="BK135" s="137">
        <f>ROUND(I135*H135,2)</f>
        <v>0</v>
      </c>
      <c r="BL135" s="13" t="s">
        <v>132</v>
      </c>
      <c r="BM135" s="136" t="s">
        <v>150</v>
      </c>
    </row>
    <row r="136" spans="2:65" s="1" customFormat="1" ht="21.75" customHeight="1">
      <c r="B136" s="160"/>
      <c r="C136" s="167" t="s">
        <v>151</v>
      </c>
      <c r="D136" s="167" t="s">
        <v>112</v>
      </c>
      <c r="E136" s="166" t="s">
        <v>152</v>
      </c>
      <c r="F136" s="165" t="s">
        <v>153</v>
      </c>
      <c r="G136" s="164" t="s">
        <v>115</v>
      </c>
      <c r="H136" s="168">
        <v>0.16500000000000001</v>
      </c>
      <c r="I136" s="131"/>
      <c r="J136" s="162">
        <f>ROUND(I136*H136,2)</f>
        <v>0</v>
      </c>
      <c r="K136" s="161"/>
      <c r="L136" s="28"/>
      <c r="M136" s="132" t="s">
        <v>1</v>
      </c>
      <c r="N136" s="133" t="s">
        <v>36</v>
      </c>
      <c r="P136" s="134">
        <f>O136*H136</f>
        <v>0</v>
      </c>
      <c r="Q136" s="134">
        <v>0</v>
      </c>
      <c r="R136" s="134">
        <f>Q136*H136</f>
        <v>0</v>
      </c>
      <c r="S136" s="134">
        <v>0</v>
      </c>
      <c r="T136" s="135">
        <f>S136*H136</f>
        <v>0</v>
      </c>
      <c r="AR136" s="136" t="s">
        <v>132</v>
      </c>
      <c r="AT136" s="136" t="s">
        <v>112</v>
      </c>
      <c r="AU136" s="136" t="s">
        <v>117</v>
      </c>
      <c r="AY136" s="13" t="s">
        <v>108</v>
      </c>
      <c r="BE136" s="137">
        <f>IF(N136="základná",J136,0)</f>
        <v>0</v>
      </c>
      <c r="BF136" s="137">
        <f>IF(N136="znížená",J136,0)</f>
        <v>0</v>
      </c>
      <c r="BG136" s="137">
        <f>IF(N136="zákl. prenesená",J136,0)</f>
        <v>0</v>
      </c>
      <c r="BH136" s="137">
        <f>IF(N136="zníž. prenesená",J136,0)</f>
        <v>0</v>
      </c>
      <c r="BI136" s="137">
        <f>IF(N136="nulová",J136,0)</f>
        <v>0</v>
      </c>
      <c r="BJ136" s="13" t="s">
        <v>117</v>
      </c>
      <c r="BK136" s="137">
        <f>ROUND(I136*H136,2)</f>
        <v>0</v>
      </c>
      <c r="BL136" s="13" t="s">
        <v>132</v>
      </c>
      <c r="BM136" s="136" t="s">
        <v>154</v>
      </c>
    </row>
    <row r="137" spans="2:65" s="11" customFormat="1" ht="22.75" customHeight="1">
      <c r="B137" s="119"/>
      <c r="D137" s="120" t="s">
        <v>69</v>
      </c>
      <c r="E137" s="129" t="s">
        <v>155</v>
      </c>
      <c r="F137" s="129" t="s">
        <v>156</v>
      </c>
      <c r="I137" s="122"/>
      <c r="J137" s="130">
        <f>BK137</f>
        <v>0</v>
      </c>
      <c r="L137" s="119"/>
      <c r="M137" s="124"/>
      <c r="P137" s="125">
        <f>SUM(P138:P142)</f>
        <v>0</v>
      </c>
      <c r="R137" s="125">
        <f>SUM(R138:R142)</f>
        <v>14.176425</v>
      </c>
      <c r="T137" s="126">
        <f>SUM(T138:T142)</f>
        <v>0</v>
      </c>
      <c r="AR137" s="120" t="s">
        <v>117</v>
      </c>
      <c r="AT137" s="127" t="s">
        <v>69</v>
      </c>
      <c r="AU137" s="127" t="s">
        <v>78</v>
      </c>
      <c r="AY137" s="120" t="s">
        <v>108</v>
      </c>
      <c r="BK137" s="128">
        <f>SUM(BK138:BK142)</f>
        <v>0</v>
      </c>
    </row>
    <row r="138" spans="2:65" s="1" customFormat="1" ht="24.15" customHeight="1">
      <c r="B138" s="160"/>
      <c r="C138" s="167" t="s">
        <v>157</v>
      </c>
      <c r="D138" s="167" t="s">
        <v>112</v>
      </c>
      <c r="E138" s="166" t="s">
        <v>158</v>
      </c>
      <c r="F138" s="165" t="s">
        <v>159</v>
      </c>
      <c r="G138" s="164" t="s">
        <v>145</v>
      </c>
      <c r="H138" s="168">
        <v>975</v>
      </c>
      <c r="I138" s="131"/>
      <c r="J138" s="162">
        <f>ROUND(I138*H138,2)</f>
        <v>0</v>
      </c>
      <c r="K138" s="161"/>
      <c r="L138" s="28"/>
      <c r="M138" s="132" t="s">
        <v>1</v>
      </c>
      <c r="N138" s="133" t="s">
        <v>36</v>
      </c>
      <c r="P138" s="134">
        <f>O138*H138</f>
        <v>0</v>
      </c>
      <c r="Q138" s="134">
        <v>4.4299999999999998E-4</v>
      </c>
      <c r="R138" s="134">
        <f>Q138*H138</f>
        <v>0.431925</v>
      </c>
      <c r="S138" s="134">
        <v>0</v>
      </c>
      <c r="T138" s="135">
        <f>S138*H138</f>
        <v>0</v>
      </c>
      <c r="AR138" s="136" t="s">
        <v>132</v>
      </c>
      <c r="AT138" s="136" t="s">
        <v>112</v>
      </c>
      <c r="AU138" s="136" t="s">
        <v>117</v>
      </c>
      <c r="AY138" s="13" t="s">
        <v>108</v>
      </c>
      <c r="BE138" s="137">
        <f>IF(N138="základná",J138,0)</f>
        <v>0</v>
      </c>
      <c r="BF138" s="137">
        <f>IF(N138="znížená",J138,0)</f>
        <v>0</v>
      </c>
      <c r="BG138" s="137">
        <f>IF(N138="zákl. prenesená",J138,0)</f>
        <v>0</v>
      </c>
      <c r="BH138" s="137">
        <f>IF(N138="zníž. prenesená",J138,0)</f>
        <v>0</v>
      </c>
      <c r="BI138" s="137">
        <f>IF(N138="nulová",J138,0)</f>
        <v>0</v>
      </c>
      <c r="BJ138" s="13" t="s">
        <v>117</v>
      </c>
      <c r="BK138" s="137">
        <f>ROUND(I138*H138,2)</f>
        <v>0</v>
      </c>
      <c r="BL138" s="13" t="s">
        <v>132</v>
      </c>
      <c r="BM138" s="136" t="s">
        <v>160</v>
      </c>
    </row>
    <row r="139" spans="2:65" s="1" customFormat="1" ht="24.15" customHeight="1">
      <c r="B139" s="160"/>
      <c r="C139" s="159" t="s">
        <v>109</v>
      </c>
      <c r="D139" s="159" t="s">
        <v>161</v>
      </c>
      <c r="E139" s="158" t="s">
        <v>162</v>
      </c>
      <c r="F139" s="157" t="s">
        <v>425</v>
      </c>
      <c r="G139" s="156" t="s">
        <v>145</v>
      </c>
      <c r="H139" s="155">
        <v>975</v>
      </c>
      <c r="I139" s="138"/>
      <c r="J139" s="154">
        <f>ROUND(I139*H139,2)</f>
        <v>0</v>
      </c>
      <c r="K139" s="153"/>
      <c r="L139" s="139"/>
      <c r="M139" s="140" t="s">
        <v>1</v>
      </c>
      <c r="N139" s="141" t="s">
        <v>36</v>
      </c>
      <c r="P139" s="134">
        <f>O139*H139</f>
        <v>0</v>
      </c>
      <c r="Q139" s="134">
        <v>1.3259999999999999E-2</v>
      </c>
      <c r="R139" s="134">
        <f>Q139*H139</f>
        <v>12.9285</v>
      </c>
      <c r="S139" s="134">
        <v>0</v>
      </c>
      <c r="T139" s="135">
        <f>S139*H139</f>
        <v>0</v>
      </c>
      <c r="AR139" s="136" t="s">
        <v>163</v>
      </c>
      <c r="AT139" s="136" t="s">
        <v>161</v>
      </c>
      <c r="AU139" s="136" t="s">
        <v>117</v>
      </c>
      <c r="AY139" s="13" t="s">
        <v>108</v>
      </c>
      <c r="BE139" s="137">
        <f>IF(N139="základná",J139,0)</f>
        <v>0</v>
      </c>
      <c r="BF139" s="137">
        <f>IF(N139="znížená",J139,0)</f>
        <v>0</v>
      </c>
      <c r="BG139" s="137">
        <f>IF(N139="zákl. prenesená",J139,0)</f>
        <v>0</v>
      </c>
      <c r="BH139" s="137">
        <f>IF(N139="zníž. prenesená",J139,0)</f>
        <v>0</v>
      </c>
      <c r="BI139" s="137">
        <f>IF(N139="nulová",J139,0)</f>
        <v>0</v>
      </c>
      <c r="BJ139" s="13" t="s">
        <v>117</v>
      </c>
      <c r="BK139" s="137">
        <f>ROUND(I139*H139,2)</f>
        <v>0</v>
      </c>
      <c r="BL139" s="13" t="s">
        <v>132</v>
      </c>
      <c r="BM139" s="136" t="s">
        <v>164</v>
      </c>
    </row>
    <row r="140" spans="2:65" s="1" customFormat="1" ht="33" customHeight="1">
      <c r="B140" s="160"/>
      <c r="C140" s="167" t="s">
        <v>165</v>
      </c>
      <c r="D140" s="167" t="s">
        <v>112</v>
      </c>
      <c r="E140" s="166" t="s">
        <v>166</v>
      </c>
      <c r="F140" s="165" t="s">
        <v>427</v>
      </c>
      <c r="G140" s="164" t="s">
        <v>167</v>
      </c>
      <c r="H140" s="168">
        <v>3</v>
      </c>
      <c r="I140" s="131"/>
      <c r="J140" s="162">
        <f>ROUND(I140*H140,2)</f>
        <v>0</v>
      </c>
      <c r="K140" s="161"/>
      <c r="L140" s="28"/>
      <c r="M140" s="132" t="s">
        <v>1</v>
      </c>
      <c r="N140" s="133" t="s">
        <v>36</v>
      </c>
      <c r="P140" s="134">
        <f>O140*H140</f>
        <v>0</v>
      </c>
      <c r="Q140" s="134">
        <v>0</v>
      </c>
      <c r="R140" s="134">
        <f>Q140*H140</f>
        <v>0</v>
      </c>
      <c r="S140" s="134">
        <v>0</v>
      </c>
      <c r="T140" s="135">
        <f>S140*H140</f>
        <v>0</v>
      </c>
      <c r="AR140" s="136" t="s">
        <v>132</v>
      </c>
      <c r="AT140" s="136" t="s">
        <v>112</v>
      </c>
      <c r="AU140" s="136" t="s">
        <v>117</v>
      </c>
      <c r="AY140" s="13" t="s">
        <v>108</v>
      </c>
      <c r="BE140" s="137">
        <f>IF(N140="základná",J140,0)</f>
        <v>0</v>
      </c>
      <c r="BF140" s="137">
        <f>IF(N140="znížená",J140,0)</f>
        <v>0</v>
      </c>
      <c r="BG140" s="137">
        <f>IF(N140="zákl. prenesená",J140,0)</f>
        <v>0</v>
      </c>
      <c r="BH140" s="137">
        <f>IF(N140="zníž. prenesená",J140,0)</f>
        <v>0</v>
      </c>
      <c r="BI140" s="137">
        <f>IF(N140="nulová",J140,0)</f>
        <v>0</v>
      </c>
      <c r="BJ140" s="13" t="s">
        <v>117</v>
      </c>
      <c r="BK140" s="137">
        <f>ROUND(I140*H140,2)</f>
        <v>0</v>
      </c>
      <c r="BL140" s="13" t="s">
        <v>132</v>
      </c>
      <c r="BM140" s="136" t="s">
        <v>168</v>
      </c>
    </row>
    <row r="141" spans="2:65" s="1" customFormat="1" ht="24.15" customHeight="1">
      <c r="B141" s="160"/>
      <c r="C141" s="159" t="s">
        <v>169</v>
      </c>
      <c r="D141" s="159" t="s">
        <v>161</v>
      </c>
      <c r="E141" s="158" t="s">
        <v>170</v>
      </c>
      <c r="F141" s="157" t="s">
        <v>426</v>
      </c>
      <c r="G141" s="156" t="s">
        <v>167</v>
      </c>
      <c r="H141" s="155">
        <v>3</v>
      </c>
      <c r="I141" s="138"/>
      <c r="J141" s="154">
        <f>ROUND(I141*H141,2)</f>
        <v>0</v>
      </c>
      <c r="K141" s="153"/>
      <c r="L141" s="139"/>
      <c r="M141" s="140" t="s">
        <v>1</v>
      </c>
      <c r="N141" s="141" t="s">
        <v>36</v>
      </c>
      <c r="P141" s="134">
        <f>O141*H141</f>
        <v>0</v>
      </c>
      <c r="Q141" s="134">
        <v>0.27200000000000002</v>
      </c>
      <c r="R141" s="134">
        <f>Q141*H141</f>
        <v>0.81600000000000006</v>
      </c>
      <c r="S141" s="134">
        <v>0</v>
      </c>
      <c r="T141" s="135">
        <f>S141*H141</f>
        <v>0</v>
      </c>
      <c r="AR141" s="136" t="s">
        <v>163</v>
      </c>
      <c r="AT141" s="136" t="s">
        <v>161</v>
      </c>
      <c r="AU141" s="136" t="s">
        <v>117</v>
      </c>
      <c r="AY141" s="13" t="s">
        <v>108</v>
      </c>
      <c r="BE141" s="137">
        <f>IF(N141="základná",J141,0)</f>
        <v>0</v>
      </c>
      <c r="BF141" s="137">
        <f>IF(N141="znížená",J141,0)</f>
        <v>0</v>
      </c>
      <c r="BG141" s="137">
        <f>IF(N141="zákl. prenesená",J141,0)</f>
        <v>0</v>
      </c>
      <c r="BH141" s="137">
        <f>IF(N141="zníž. prenesená",J141,0)</f>
        <v>0</v>
      </c>
      <c r="BI141" s="137">
        <f>IF(N141="nulová",J141,0)</f>
        <v>0</v>
      </c>
      <c r="BJ141" s="13" t="s">
        <v>117</v>
      </c>
      <c r="BK141" s="137">
        <f>ROUND(I141*H141,2)</f>
        <v>0</v>
      </c>
      <c r="BL141" s="13" t="s">
        <v>132</v>
      </c>
      <c r="BM141" s="136" t="s">
        <v>171</v>
      </c>
    </row>
    <row r="142" spans="2:65" s="1" customFormat="1" ht="24.15" customHeight="1">
      <c r="B142" s="160"/>
      <c r="C142" s="167" t="s">
        <v>12</v>
      </c>
      <c r="D142" s="167" t="s">
        <v>112</v>
      </c>
      <c r="E142" s="166" t="s">
        <v>172</v>
      </c>
      <c r="F142" s="165" t="s">
        <v>173</v>
      </c>
      <c r="G142" s="164" t="s">
        <v>115</v>
      </c>
      <c r="H142" s="168">
        <v>14.176</v>
      </c>
      <c r="I142" s="131"/>
      <c r="J142" s="162">
        <f>ROUND(I142*H142,2)</f>
        <v>0</v>
      </c>
      <c r="K142" s="161"/>
      <c r="L142" s="28"/>
      <c r="M142" s="142" t="s">
        <v>1</v>
      </c>
      <c r="N142" s="143" t="s">
        <v>36</v>
      </c>
      <c r="O142" s="144"/>
      <c r="P142" s="145">
        <f>O142*H142</f>
        <v>0</v>
      </c>
      <c r="Q142" s="145">
        <v>0</v>
      </c>
      <c r="R142" s="145">
        <f>Q142*H142</f>
        <v>0</v>
      </c>
      <c r="S142" s="145">
        <v>0</v>
      </c>
      <c r="T142" s="146">
        <f>S142*H142</f>
        <v>0</v>
      </c>
      <c r="AR142" s="136" t="s">
        <v>132</v>
      </c>
      <c r="AT142" s="136" t="s">
        <v>112</v>
      </c>
      <c r="AU142" s="136" t="s">
        <v>117</v>
      </c>
      <c r="AY142" s="13" t="s">
        <v>108</v>
      </c>
      <c r="BE142" s="137">
        <f>IF(N142="základná",J142,0)</f>
        <v>0</v>
      </c>
      <c r="BF142" s="137">
        <f>IF(N142="znížená",J142,0)</f>
        <v>0</v>
      </c>
      <c r="BG142" s="137">
        <f>IF(N142="zákl. prenesená",J142,0)</f>
        <v>0</v>
      </c>
      <c r="BH142" s="137">
        <f>IF(N142="zníž. prenesená",J142,0)</f>
        <v>0</v>
      </c>
      <c r="BI142" s="137">
        <f>IF(N142="nulová",J142,0)</f>
        <v>0</v>
      </c>
      <c r="BJ142" s="13" t="s">
        <v>117</v>
      </c>
      <c r="BK142" s="137">
        <f>ROUND(I142*H142,2)</f>
        <v>0</v>
      </c>
      <c r="BL142" s="13" t="s">
        <v>132</v>
      </c>
      <c r="BM142" s="136" t="s">
        <v>174</v>
      </c>
    </row>
    <row r="143" spans="2:65" s="1" customFormat="1" ht="6.9" customHeight="1">
      <c r="B143" s="42"/>
      <c r="C143" s="43"/>
      <c r="D143" s="43"/>
      <c r="E143" s="43"/>
      <c r="F143" s="43"/>
      <c r="G143" s="43"/>
      <c r="H143" s="43"/>
      <c r="I143" s="43"/>
      <c r="J143" s="43"/>
      <c r="K143" s="43"/>
      <c r="L143" s="28"/>
    </row>
  </sheetData>
  <autoFilter ref="C121:K142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3BE10-7C3F-412C-AAC0-C3E8BDCDDCCF}">
  <sheetPr>
    <pageSetUpPr fitToPage="1"/>
  </sheetPr>
  <dimension ref="A1:CM98"/>
  <sheetViews>
    <sheetView showGridLines="0" workbookViewId="0"/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886718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175</v>
      </c>
    </row>
    <row r="2" spans="1:74" ht="36.9" customHeight="1">
      <c r="AR2" s="177" t="s">
        <v>184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3" t="s">
        <v>5</v>
      </c>
      <c r="BT2" s="13" t="s">
        <v>6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5</v>
      </c>
      <c r="BT3" s="13" t="s">
        <v>6</v>
      </c>
    </row>
    <row r="4" spans="1:74" ht="24.9" customHeight="1">
      <c r="B4" s="16"/>
      <c r="D4" s="17" t="s">
        <v>7</v>
      </c>
      <c r="AR4" s="16"/>
      <c r="AS4" s="18" t="s">
        <v>8</v>
      </c>
      <c r="BE4" s="19" t="s">
        <v>9</v>
      </c>
      <c r="BS4" s="13" t="s">
        <v>10</v>
      </c>
    </row>
    <row r="5" spans="1:74" ht="12" customHeight="1">
      <c r="B5" s="16"/>
      <c r="D5" s="20" t="s">
        <v>11</v>
      </c>
      <c r="K5" s="202" t="s">
        <v>169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R5" s="16"/>
      <c r="BE5" s="199" t="s">
        <v>13</v>
      </c>
      <c r="BS5" s="13" t="s">
        <v>5</v>
      </c>
    </row>
    <row r="6" spans="1:74" ht="36.9" customHeight="1">
      <c r="B6" s="16"/>
      <c r="D6" s="22" t="s">
        <v>14</v>
      </c>
      <c r="K6" s="203" t="s">
        <v>183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R6" s="16"/>
      <c r="BE6" s="200"/>
      <c r="BS6" s="13" t="s">
        <v>5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200"/>
      <c r="BS7" s="13" t="s">
        <v>5</v>
      </c>
    </row>
    <row r="8" spans="1:74" ht="12" customHeight="1">
      <c r="B8" s="16"/>
      <c r="D8" s="23" t="s">
        <v>18</v>
      </c>
      <c r="K8" s="21" t="s">
        <v>182</v>
      </c>
      <c r="AK8" s="23" t="s">
        <v>20</v>
      </c>
      <c r="AN8" s="24" t="s">
        <v>181</v>
      </c>
      <c r="AR8" s="16"/>
      <c r="BE8" s="200"/>
      <c r="BS8" s="13" t="s">
        <v>5</v>
      </c>
    </row>
    <row r="9" spans="1:74" ht="14.4" customHeight="1">
      <c r="B9" s="16"/>
      <c r="AR9" s="16"/>
      <c r="BE9" s="200"/>
      <c r="BS9" s="13" t="s">
        <v>5</v>
      </c>
    </row>
    <row r="10" spans="1:74" ht="12" customHeight="1">
      <c r="B10" s="16"/>
      <c r="D10" s="23" t="s">
        <v>21</v>
      </c>
      <c r="AK10" s="23" t="s">
        <v>22</v>
      </c>
      <c r="AN10" s="21" t="s">
        <v>1</v>
      </c>
      <c r="AR10" s="16"/>
      <c r="BE10" s="200"/>
      <c r="BS10" s="13" t="s">
        <v>5</v>
      </c>
    </row>
    <row r="11" spans="1:74" ht="18.5" customHeight="1">
      <c r="B11" s="16"/>
      <c r="E11" s="21" t="s">
        <v>19</v>
      </c>
      <c r="AK11" s="23" t="s">
        <v>23</v>
      </c>
      <c r="AN11" s="21" t="s">
        <v>1</v>
      </c>
      <c r="AR11" s="16"/>
      <c r="BE11" s="200"/>
      <c r="BS11" s="13" t="s">
        <v>5</v>
      </c>
    </row>
    <row r="12" spans="1:74" ht="6.9" customHeight="1">
      <c r="B12" s="16"/>
      <c r="AR12" s="16"/>
      <c r="BE12" s="200"/>
      <c r="BS12" s="13" t="s">
        <v>5</v>
      </c>
    </row>
    <row r="13" spans="1:74" ht="12" customHeight="1">
      <c r="B13" s="16"/>
      <c r="D13" s="23" t="s">
        <v>24</v>
      </c>
      <c r="AK13" s="23" t="s">
        <v>22</v>
      </c>
      <c r="AN13" s="25" t="s">
        <v>25</v>
      </c>
      <c r="AR13" s="16"/>
      <c r="BE13" s="200"/>
      <c r="BS13" s="13" t="s">
        <v>5</v>
      </c>
    </row>
    <row r="14" spans="1:74" ht="12.5">
      <c r="B14" s="16"/>
      <c r="E14" s="204" t="s">
        <v>25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3" t="s">
        <v>23</v>
      </c>
      <c r="AN14" s="25" t="s">
        <v>25</v>
      </c>
      <c r="AR14" s="16"/>
      <c r="BE14" s="200"/>
      <c r="BS14" s="13" t="s">
        <v>5</v>
      </c>
    </row>
    <row r="15" spans="1:74" ht="6.9" customHeight="1">
      <c r="B15" s="16"/>
      <c r="AR15" s="16"/>
      <c r="BE15" s="200"/>
      <c r="BS15" s="13" t="s">
        <v>3</v>
      </c>
    </row>
    <row r="16" spans="1:74" ht="12" customHeight="1">
      <c r="B16" s="16"/>
      <c r="D16" s="23" t="s">
        <v>26</v>
      </c>
      <c r="AK16" s="23" t="s">
        <v>22</v>
      </c>
      <c r="AN16" s="21" t="s">
        <v>1</v>
      </c>
      <c r="AR16" s="16"/>
      <c r="BE16" s="200"/>
      <c r="BS16" s="13" t="s">
        <v>3</v>
      </c>
    </row>
    <row r="17" spans="2:71" ht="18.5" customHeight="1">
      <c r="B17" s="16"/>
      <c r="E17" s="21" t="s">
        <v>19</v>
      </c>
      <c r="AK17" s="23" t="s">
        <v>23</v>
      </c>
      <c r="AN17" s="21" t="s">
        <v>1</v>
      </c>
      <c r="AR17" s="16"/>
      <c r="BE17" s="200"/>
      <c r="BS17" s="13" t="s">
        <v>27</v>
      </c>
    </row>
    <row r="18" spans="2:71" ht="6.9" customHeight="1">
      <c r="B18" s="16"/>
      <c r="AR18" s="16"/>
      <c r="BE18" s="200"/>
      <c r="BS18" s="13" t="s">
        <v>5</v>
      </c>
    </row>
    <row r="19" spans="2:71" ht="12" customHeight="1">
      <c r="B19" s="16"/>
      <c r="D19" s="23" t="s">
        <v>28</v>
      </c>
      <c r="AK19" s="23" t="s">
        <v>22</v>
      </c>
      <c r="AN19" s="21" t="s">
        <v>1</v>
      </c>
      <c r="AR19" s="16"/>
      <c r="BE19" s="200"/>
      <c r="BS19" s="13" t="s">
        <v>5</v>
      </c>
    </row>
    <row r="20" spans="2:71" ht="18.5" customHeight="1">
      <c r="B20" s="16"/>
      <c r="E20" s="21" t="s">
        <v>19</v>
      </c>
      <c r="AK20" s="23" t="s">
        <v>23</v>
      </c>
      <c r="AN20" s="21" t="s">
        <v>1</v>
      </c>
      <c r="AR20" s="16"/>
      <c r="BE20" s="200"/>
      <c r="BS20" s="13" t="s">
        <v>27</v>
      </c>
    </row>
    <row r="21" spans="2:71" ht="6.9" customHeight="1">
      <c r="B21" s="16"/>
      <c r="AR21" s="16"/>
      <c r="BE21" s="200"/>
    </row>
    <row r="22" spans="2:71" ht="12" customHeight="1">
      <c r="B22" s="16"/>
      <c r="D22" s="23" t="s">
        <v>29</v>
      </c>
      <c r="AR22" s="16"/>
      <c r="BE22" s="200"/>
    </row>
    <row r="23" spans="2:71" ht="16.5" customHeight="1">
      <c r="B23" s="16"/>
      <c r="E23" s="206" t="s">
        <v>1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R23" s="16"/>
      <c r="BE23" s="200"/>
    </row>
    <row r="24" spans="2:71" ht="6.9" customHeight="1">
      <c r="B24" s="16"/>
      <c r="AR24" s="16"/>
      <c r="BE24" s="200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00"/>
    </row>
    <row r="26" spans="2:71" s="1" customFormat="1" ht="26" customHeight="1">
      <c r="B26" s="28"/>
      <c r="D26" s="29" t="s">
        <v>30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07">
        <f>ROUND(AG94,2)</f>
        <v>0</v>
      </c>
      <c r="AL26" s="208"/>
      <c r="AM26" s="208"/>
      <c r="AN26" s="208"/>
      <c r="AO26" s="208"/>
      <c r="AR26" s="28"/>
      <c r="BE26" s="200"/>
    </row>
    <row r="27" spans="2:71" s="1" customFormat="1" ht="6.9" customHeight="1">
      <c r="B27" s="28"/>
      <c r="AR27" s="28"/>
      <c r="BE27" s="200"/>
    </row>
    <row r="28" spans="2:71" s="1" customFormat="1" ht="12.5">
      <c r="B28" s="28"/>
      <c r="L28" s="209" t="s">
        <v>31</v>
      </c>
      <c r="M28" s="209"/>
      <c r="N28" s="209"/>
      <c r="O28" s="209"/>
      <c r="P28" s="209"/>
      <c r="W28" s="209" t="s">
        <v>32</v>
      </c>
      <c r="X28" s="209"/>
      <c r="Y28" s="209"/>
      <c r="Z28" s="209"/>
      <c r="AA28" s="209"/>
      <c r="AB28" s="209"/>
      <c r="AC28" s="209"/>
      <c r="AD28" s="209"/>
      <c r="AE28" s="209"/>
      <c r="AK28" s="209" t="s">
        <v>33</v>
      </c>
      <c r="AL28" s="209"/>
      <c r="AM28" s="209"/>
      <c r="AN28" s="209"/>
      <c r="AO28" s="209"/>
      <c r="AR28" s="28"/>
      <c r="BE28" s="200"/>
    </row>
    <row r="29" spans="2:71" s="2" customFormat="1" ht="14.4" customHeight="1">
      <c r="B29" s="31"/>
      <c r="D29" s="23" t="s">
        <v>34</v>
      </c>
      <c r="F29" s="32" t="s">
        <v>35</v>
      </c>
      <c r="L29" s="169">
        <v>0.23</v>
      </c>
      <c r="M29" s="170"/>
      <c r="N29" s="170"/>
      <c r="O29" s="170"/>
      <c r="P29" s="170"/>
      <c r="Q29" s="33"/>
      <c r="R29" s="33"/>
      <c r="S29" s="33"/>
      <c r="T29" s="33"/>
      <c r="U29" s="33"/>
      <c r="V29" s="33"/>
      <c r="W29" s="193">
        <f>ROUND(AZ94, 2)</f>
        <v>0</v>
      </c>
      <c r="X29" s="170"/>
      <c r="Y29" s="170"/>
      <c r="Z29" s="170"/>
      <c r="AA29" s="170"/>
      <c r="AB29" s="170"/>
      <c r="AC29" s="170"/>
      <c r="AD29" s="170"/>
      <c r="AE29" s="170"/>
      <c r="AF29" s="33"/>
      <c r="AG29" s="33"/>
      <c r="AH29" s="33"/>
      <c r="AI29" s="33"/>
      <c r="AJ29" s="33"/>
      <c r="AK29" s="193">
        <f>ROUND(AV94, 2)</f>
        <v>0</v>
      </c>
      <c r="AL29" s="170"/>
      <c r="AM29" s="170"/>
      <c r="AN29" s="170"/>
      <c r="AO29" s="170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  <c r="BE29" s="201"/>
    </row>
    <row r="30" spans="2:71" s="2" customFormat="1" ht="14.4" customHeight="1">
      <c r="B30" s="31"/>
      <c r="F30" s="32" t="s">
        <v>36</v>
      </c>
      <c r="L30" s="169">
        <v>0.23</v>
      </c>
      <c r="M30" s="170"/>
      <c r="N30" s="170"/>
      <c r="O30" s="170"/>
      <c r="P30" s="170"/>
      <c r="Q30" s="33"/>
      <c r="R30" s="33"/>
      <c r="S30" s="33"/>
      <c r="T30" s="33"/>
      <c r="U30" s="33"/>
      <c r="V30" s="33"/>
      <c r="W30" s="193">
        <f>ROUND(BA94, 2)</f>
        <v>0</v>
      </c>
      <c r="X30" s="170"/>
      <c r="Y30" s="170"/>
      <c r="Z30" s="170"/>
      <c r="AA30" s="170"/>
      <c r="AB30" s="170"/>
      <c r="AC30" s="170"/>
      <c r="AD30" s="170"/>
      <c r="AE30" s="170"/>
      <c r="AF30" s="33"/>
      <c r="AG30" s="33"/>
      <c r="AH30" s="33"/>
      <c r="AI30" s="33"/>
      <c r="AJ30" s="33"/>
      <c r="AK30" s="193">
        <f>ROUND(AW94, 2)</f>
        <v>0</v>
      </c>
      <c r="AL30" s="170"/>
      <c r="AM30" s="170"/>
      <c r="AN30" s="170"/>
      <c r="AO30" s="170"/>
      <c r="AP30" s="33"/>
      <c r="AQ30" s="33"/>
      <c r="AR30" s="34"/>
      <c r="AS30" s="33"/>
      <c r="AT30" s="33"/>
      <c r="AU30" s="33"/>
      <c r="AV30" s="33"/>
      <c r="AW30" s="33"/>
      <c r="AX30" s="33"/>
      <c r="AY30" s="33"/>
      <c r="AZ30" s="33"/>
      <c r="BE30" s="201"/>
    </row>
    <row r="31" spans="2:71" s="2" customFormat="1" ht="14.4" hidden="1" customHeight="1">
      <c r="B31" s="31"/>
      <c r="F31" s="23" t="s">
        <v>37</v>
      </c>
      <c r="L31" s="210">
        <v>0.23</v>
      </c>
      <c r="M31" s="176"/>
      <c r="N31" s="176"/>
      <c r="O31" s="176"/>
      <c r="P31" s="176"/>
      <c r="W31" s="175">
        <f>ROUND(BB94, 2)</f>
        <v>0</v>
      </c>
      <c r="X31" s="176"/>
      <c r="Y31" s="176"/>
      <c r="Z31" s="176"/>
      <c r="AA31" s="176"/>
      <c r="AB31" s="176"/>
      <c r="AC31" s="176"/>
      <c r="AD31" s="176"/>
      <c r="AE31" s="176"/>
      <c r="AK31" s="175">
        <v>0</v>
      </c>
      <c r="AL31" s="176"/>
      <c r="AM31" s="176"/>
      <c r="AN31" s="176"/>
      <c r="AO31" s="176"/>
      <c r="AR31" s="31"/>
      <c r="BE31" s="201"/>
    </row>
    <row r="32" spans="2:71" s="2" customFormat="1" ht="14.4" hidden="1" customHeight="1">
      <c r="B32" s="31"/>
      <c r="F32" s="23" t="s">
        <v>38</v>
      </c>
      <c r="L32" s="210">
        <v>0.23</v>
      </c>
      <c r="M32" s="176"/>
      <c r="N32" s="176"/>
      <c r="O32" s="176"/>
      <c r="P32" s="176"/>
      <c r="W32" s="175">
        <f>ROUND(BC94, 2)</f>
        <v>0</v>
      </c>
      <c r="X32" s="176"/>
      <c r="Y32" s="176"/>
      <c r="Z32" s="176"/>
      <c r="AA32" s="176"/>
      <c r="AB32" s="176"/>
      <c r="AC32" s="176"/>
      <c r="AD32" s="176"/>
      <c r="AE32" s="176"/>
      <c r="AK32" s="175">
        <v>0</v>
      </c>
      <c r="AL32" s="176"/>
      <c r="AM32" s="176"/>
      <c r="AN32" s="176"/>
      <c r="AO32" s="176"/>
      <c r="AR32" s="31"/>
      <c r="BE32" s="201"/>
    </row>
    <row r="33" spans="2:57" s="2" customFormat="1" ht="14.4" hidden="1" customHeight="1">
      <c r="B33" s="31"/>
      <c r="F33" s="32" t="s">
        <v>39</v>
      </c>
      <c r="L33" s="169">
        <v>0</v>
      </c>
      <c r="M33" s="170"/>
      <c r="N33" s="170"/>
      <c r="O33" s="170"/>
      <c r="P33" s="170"/>
      <c r="Q33" s="33"/>
      <c r="R33" s="33"/>
      <c r="S33" s="33"/>
      <c r="T33" s="33"/>
      <c r="U33" s="33"/>
      <c r="V33" s="33"/>
      <c r="W33" s="193">
        <f>ROUND(BD94, 2)</f>
        <v>0</v>
      </c>
      <c r="X33" s="170"/>
      <c r="Y33" s="170"/>
      <c r="Z33" s="170"/>
      <c r="AA33" s="170"/>
      <c r="AB33" s="170"/>
      <c r="AC33" s="170"/>
      <c r="AD33" s="170"/>
      <c r="AE33" s="170"/>
      <c r="AF33" s="33"/>
      <c r="AG33" s="33"/>
      <c r="AH33" s="33"/>
      <c r="AI33" s="33"/>
      <c r="AJ33" s="33"/>
      <c r="AK33" s="193">
        <v>0</v>
      </c>
      <c r="AL33" s="170"/>
      <c r="AM33" s="170"/>
      <c r="AN33" s="170"/>
      <c r="AO33" s="170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  <c r="BE33" s="201"/>
    </row>
    <row r="34" spans="2:57" s="1" customFormat="1" ht="6.9" customHeight="1">
      <c r="B34" s="28"/>
      <c r="AR34" s="28"/>
      <c r="BE34" s="200"/>
    </row>
    <row r="35" spans="2:57" s="1" customFormat="1" ht="26" customHeight="1">
      <c r="B35" s="28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171" t="s">
        <v>42</v>
      </c>
      <c r="Y35" s="172"/>
      <c r="Z35" s="172"/>
      <c r="AA35" s="172"/>
      <c r="AB35" s="172"/>
      <c r="AC35" s="37"/>
      <c r="AD35" s="37"/>
      <c r="AE35" s="37"/>
      <c r="AF35" s="37"/>
      <c r="AG35" s="37"/>
      <c r="AH35" s="37"/>
      <c r="AI35" s="37"/>
      <c r="AJ35" s="37"/>
      <c r="AK35" s="173">
        <f>SUM(AK26:AK33)</f>
        <v>0</v>
      </c>
      <c r="AL35" s="172"/>
      <c r="AM35" s="172"/>
      <c r="AN35" s="172"/>
      <c r="AO35" s="174"/>
      <c r="AP35" s="35"/>
      <c r="AQ35" s="35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39" t="s">
        <v>43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44</v>
      </c>
      <c r="AI49" s="40"/>
      <c r="AJ49" s="40"/>
      <c r="AK49" s="40"/>
      <c r="AL49" s="40"/>
      <c r="AM49" s="40"/>
      <c r="AN49" s="40"/>
      <c r="AO49" s="40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5">
      <c r="B60" s="28"/>
      <c r="D60" s="41" t="s">
        <v>45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1" t="s">
        <v>46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1" t="s">
        <v>45</v>
      </c>
      <c r="AI60" s="30"/>
      <c r="AJ60" s="30"/>
      <c r="AK60" s="30"/>
      <c r="AL60" s="30"/>
      <c r="AM60" s="41" t="s">
        <v>46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">
      <c r="B64" s="28"/>
      <c r="D64" s="39" t="s">
        <v>47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48</v>
      </c>
      <c r="AI64" s="40"/>
      <c r="AJ64" s="40"/>
      <c r="AK64" s="40"/>
      <c r="AL64" s="40"/>
      <c r="AM64" s="40"/>
      <c r="AN64" s="40"/>
      <c r="AO64" s="40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5">
      <c r="B75" s="28"/>
      <c r="D75" s="41" t="s">
        <v>45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1" t="s">
        <v>46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1" t="s">
        <v>45</v>
      </c>
      <c r="AI75" s="30"/>
      <c r="AJ75" s="30"/>
      <c r="AK75" s="30"/>
      <c r="AL75" s="30"/>
      <c r="AM75" s="41" t="s">
        <v>46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8"/>
    </row>
    <row r="81" spans="1:91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8"/>
    </row>
    <row r="82" spans="1:91" s="1" customFormat="1" ht="24.9" customHeight="1">
      <c r="B82" s="28"/>
      <c r="C82" s="17" t="s">
        <v>49</v>
      </c>
      <c r="AR82" s="28"/>
    </row>
    <row r="83" spans="1:91" s="1" customFormat="1" ht="6.9" customHeight="1">
      <c r="B83" s="28"/>
      <c r="AR83" s="28"/>
    </row>
    <row r="84" spans="1:91" s="3" customFormat="1" ht="12" customHeight="1">
      <c r="B84" s="46"/>
      <c r="C84" s="23" t="s">
        <v>11</v>
      </c>
      <c r="L84" s="3" t="str">
        <f>K5</f>
        <v>11</v>
      </c>
      <c r="AR84" s="46"/>
    </row>
    <row r="85" spans="1:91" s="4" customFormat="1" ht="36.9" customHeight="1">
      <c r="B85" s="47"/>
      <c r="C85" s="48" t="s">
        <v>14</v>
      </c>
      <c r="L85" s="184" t="str">
        <f>K6</f>
        <v>Úprava jestvujucej časti teĺiatníka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R85" s="47"/>
    </row>
    <row r="86" spans="1:91" s="1" customFormat="1" ht="6.9" customHeight="1">
      <c r="B86" s="28"/>
      <c r="AR86" s="28"/>
    </row>
    <row r="87" spans="1:91" s="1" customFormat="1" ht="12" customHeight="1">
      <c r="B87" s="28"/>
      <c r="C87" s="23" t="s">
        <v>18</v>
      </c>
      <c r="L87" s="49" t="str">
        <f>IF(K8="","",K8)</f>
        <v>Turna nad Bodvou</v>
      </c>
      <c r="AI87" s="23" t="s">
        <v>20</v>
      </c>
      <c r="AM87" s="186" t="str">
        <f>IF(AN8= "","",AN8)</f>
        <v>1. 7. 2025</v>
      </c>
      <c r="AN87" s="186"/>
      <c r="AR87" s="28"/>
    </row>
    <row r="88" spans="1:91" s="1" customFormat="1" ht="6.9" customHeight="1">
      <c r="B88" s="28"/>
      <c r="AR88" s="28"/>
    </row>
    <row r="89" spans="1:91" s="1" customFormat="1" ht="15.15" customHeight="1">
      <c r="B89" s="28"/>
      <c r="C89" s="23" t="s">
        <v>21</v>
      </c>
      <c r="L89" s="3" t="str">
        <f>IF(E11= "","",E11)</f>
        <v xml:space="preserve"> </v>
      </c>
      <c r="AI89" s="23" t="s">
        <v>26</v>
      </c>
      <c r="AM89" s="187" t="str">
        <f>IF(E17="","",E17)</f>
        <v xml:space="preserve"> </v>
      </c>
      <c r="AN89" s="188"/>
      <c r="AO89" s="188"/>
      <c r="AP89" s="188"/>
      <c r="AR89" s="28"/>
      <c r="AS89" s="189" t="s">
        <v>50</v>
      </c>
      <c r="AT89" s="190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15" customHeight="1">
      <c r="B90" s="28"/>
      <c r="C90" s="23" t="s">
        <v>24</v>
      </c>
      <c r="L90" s="3" t="str">
        <f>IF(E14= "Vyplň údaj","",E14)</f>
        <v/>
      </c>
      <c r="AI90" s="23" t="s">
        <v>28</v>
      </c>
      <c r="AM90" s="187" t="str">
        <f>IF(E20="","",E20)</f>
        <v xml:space="preserve"> </v>
      </c>
      <c r="AN90" s="188"/>
      <c r="AO90" s="188"/>
      <c r="AP90" s="188"/>
      <c r="AR90" s="28"/>
      <c r="AS90" s="191"/>
      <c r="AT90" s="192"/>
      <c r="BD90" s="53"/>
    </row>
    <row r="91" spans="1:91" s="1" customFormat="1" ht="10.75" customHeight="1">
      <c r="B91" s="28"/>
      <c r="AR91" s="28"/>
      <c r="AS91" s="191"/>
      <c r="AT91" s="192"/>
      <c r="BD91" s="53"/>
    </row>
    <row r="92" spans="1:91" s="1" customFormat="1" ht="29.25" customHeight="1">
      <c r="B92" s="28"/>
      <c r="C92" s="179" t="s">
        <v>51</v>
      </c>
      <c r="D92" s="180"/>
      <c r="E92" s="180"/>
      <c r="F92" s="180"/>
      <c r="G92" s="180"/>
      <c r="H92" s="54"/>
      <c r="I92" s="181" t="s">
        <v>52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53</v>
      </c>
      <c r="AH92" s="180"/>
      <c r="AI92" s="180"/>
      <c r="AJ92" s="180"/>
      <c r="AK92" s="180"/>
      <c r="AL92" s="180"/>
      <c r="AM92" s="180"/>
      <c r="AN92" s="181" t="s">
        <v>54</v>
      </c>
      <c r="AO92" s="180"/>
      <c r="AP92" s="183"/>
      <c r="AQ92" s="55" t="s">
        <v>55</v>
      </c>
      <c r="AR92" s="28"/>
      <c r="AS92" s="56" t="s">
        <v>56</v>
      </c>
      <c r="AT92" s="57" t="s">
        <v>57</v>
      </c>
      <c r="AU92" s="57" t="s">
        <v>58</v>
      </c>
      <c r="AV92" s="57" t="s">
        <v>59</v>
      </c>
      <c r="AW92" s="57" t="s">
        <v>60</v>
      </c>
      <c r="AX92" s="57" t="s">
        <v>61</v>
      </c>
      <c r="AY92" s="57" t="s">
        <v>62</v>
      </c>
      <c r="AZ92" s="57" t="s">
        <v>63</v>
      </c>
      <c r="BA92" s="57" t="s">
        <v>64</v>
      </c>
      <c r="BB92" s="57" t="s">
        <v>65</v>
      </c>
      <c r="BC92" s="57" t="s">
        <v>66</v>
      </c>
      <c r="BD92" s="58" t="s">
        <v>67</v>
      </c>
    </row>
    <row r="93" spans="1:91" s="1" customFormat="1" ht="10.75" customHeight="1">
      <c r="B93" s="28"/>
      <c r="AR93" s="28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" customHeight="1">
      <c r="B94" s="60"/>
      <c r="C94" s="61" t="s">
        <v>68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97">
        <f>ROUND(SUM(AG95:AG96),2)</f>
        <v>0</v>
      </c>
      <c r="AH94" s="197"/>
      <c r="AI94" s="197"/>
      <c r="AJ94" s="197"/>
      <c r="AK94" s="197"/>
      <c r="AL94" s="197"/>
      <c r="AM94" s="197"/>
      <c r="AN94" s="198">
        <f>SUM(AG94,AT94)</f>
        <v>0</v>
      </c>
      <c r="AO94" s="198"/>
      <c r="AP94" s="198"/>
      <c r="AQ94" s="64" t="s">
        <v>1</v>
      </c>
      <c r="AR94" s="60"/>
      <c r="AS94" s="65">
        <f>ROUND(SUM(AS95:AS96),2)</f>
        <v>0</v>
      </c>
      <c r="AT94" s="66">
        <f>ROUND(SUM(AV94:AW94),2)</f>
        <v>0</v>
      </c>
      <c r="AU94" s="67">
        <f>ROUND(SUM(AU95:AU96),5)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ROUND(SUM(AZ95:AZ96),2)</f>
        <v>0</v>
      </c>
      <c r="BA94" s="66">
        <f>ROUND(SUM(BA95:BA96),2)</f>
        <v>0</v>
      </c>
      <c r="BB94" s="66">
        <f>ROUND(SUM(BB95:BB96),2)</f>
        <v>0</v>
      </c>
      <c r="BC94" s="66">
        <f>ROUND(SUM(BC95:BC96),2)</f>
        <v>0</v>
      </c>
      <c r="BD94" s="68">
        <f>ROUND(SUM(BD95:BD96),2)</f>
        <v>0</v>
      </c>
      <c r="BS94" s="69" t="s">
        <v>69</v>
      </c>
      <c r="BT94" s="69" t="s">
        <v>70</v>
      </c>
      <c r="BU94" s="70" t="s">
        <v>71</v>
      </c>
      <c r="BV94" s="69" t="s">
        <v>72</v>
      </c>
      <c r="BW94" s="69" t="s">
        <v>175</v>
      </c>
      <c r="BX94" s="69" t="s">
        <v>73</v>
      </c>
      <c r="CL94" s="69" t="s">
        <v>1</v>
      </c>
    </row>
    <row r="95" spans="1:91" s="6" customFormat="1" ht="16.5" customHeight="1">
      <c r="A95" s="71" t="s">
        <v>74</v>
      </c>
      <c r="B95" s="72"/>
      <c r="C95" s="73"/>
      <c r="D95" s="196" t="s">
        <v>75</v>
      </c>
      <c r="E95" s="196"/>
      <c r="F95" s="196"/>
      <c r="G95" s="196"/>
      <c r="H95" s="196"/>
      <c r="I95" s="74"/>
      <c r="J95" s="196" t="s">
        <v>180</v>
      </c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4">
        <f>'01 -telatnik'!J30</f>
        <v>0</v>
      </c>
      <c r="AH95" s="195"/>
      <c r="AI95" s="195"/>
      <c r="AJ95" s="195"/>
      <c r="AK95" s="195"/>
      <c r="AL95" s="195"/>
      <c r="AM95" s="195"/>
      <c r="AN95" s="194">
        <f>SUM(AG95,AT95)</f>
        <v>0</v>
      </c>
      <c r="AO95" s="195"/>
      <c r="AP95" s="195"/>
      <c r="AQ95" s="75" t="s">
        <v>77</v>
      </c>
      <c r="AR95" s="72"/>
      <c r="AS95" s="150">
        <v>0</v>
      </c>
      <c r="AT95" s="148">
        <f>ROUND(SUM(AV95:AW95),2)</f>
        <v>0</v>
      </c>
      <c r="AU95" s="149">
        <f>'01 -telatnik'!P125</f>
        <v>0</v>
      </c>
      <c r="AV95" s="148">
        <f>'01 -telatnik'!J33</f>
        <v>0</v>
      </c>
      <c r="AW95" s="148">
        <f>'01 -telatnik'!J34</f>
        <v>0</v>
      </c>
      <c r="AX95" s="148">
        <f>'01 -telatnik'!J35</f>
        <v>0</v>
      </c>
      <c r="AY95" s="148">
        <f>'01 -telatnik'!J36</f>
        <v>0</v>
      </c>
      <c r="AZ95" s="148">
        <f>'01 -telatnik'!F33</f>
        <v>0</v>
      </c>
      <c r="BA95" s="148">
        <f>'01 -telatnik'!F34</f>
        <v>0</v>
      </c>
      <c r="BB95" s="148">
        <f>'01 -telatnik'!F35</f>
        <v>0</v>
      </c>
      <c r="BC95" s="148">
        <f>'01 -telatnik'!F36</f>
        <v>0</v>
      </c>
      <c r="BD95" s="147">
        <f>'01 -telatnik'!F37</f>
        <v>0</v>
      </c>
      <c r="BT95" s="80" t="s">
        <v>78</v>
      </c>
      <c r="BV95" s="80" t="s">
        <v>72</v>
      </c>
      <c r="BW95" s="80" t="s">
        <v>179</v>
      </c>
      <c r="BX95" s="80" t="s">
        <v>175</v>
      </c>
      <c r="CL95" s="80" t="s">
        <v>1</v>
      </c>
      <c r="CM95" s="80" t="s">
        <v>70</v>
      </c>
    </row>
    <row r="96" spans="1:91" s="6" customFormat="1" ht="16.5" customHeight="1">
      <c r="A96" s="71" t="s">
        <v>74</v>
      </c>
      <c r="B96" s="72"/>
      <c r="C96" s="73"/>
      <c r="D96" s="196" t="s">
        <v>178</v>
      </c>
      <c r="E96" s="196"/>
      <c r="F96" s="196"/>
      <c r="G96" s="196"/>
      <c r="H96" s="196"/>
      <c r="I96" s="74"/>
      <c r="J96" s="196" t="s">
        <v>177</v>
      </c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4">
        <f>'02 - telatnik'!J30</f>
        <v>0</v>
      </c>
      <c r="AH96" s="195"/>
      <c r="AI96" s="195"/>
      <c r="AJ96" s="195"/>
      <c r="AK96" s="195"/>
      <c r="AL96" s="195"/>
      <c r="AM96" s="195"/>
      <c r="AN96" s="194">
        <f>SUM(AG96,AT96)</f>
        <v>0</v>
      </c>
      <c r="AO96" s="195"/>
      <c r="AP96" s="195"/>
      <c r="AQ96" s="75" t="s">
        <v>77</v>
      </c>
      <c r="AR96" s="72"/>
      <c r="AS96" s="76">
        <v>0</v>
      </c>
      <c r="AT96" s="77">
        <f>ROUND(SUM(AV96:AW96),2)</f>
        <v>0</v>
      </c>
      <c r="AU96" s="78">
        <f>'02 - telatnik'!P125</f>
        <v>0</v>
      </c>
      <c r="AV96" s="77">
        <f>'02 - telatnik'!J33</f>
        <v>0</v>
      </c>
      <c r="AW96" s="77">
        <f>'02 - telatnik'!J34</f>
        <v>0</v>
      </c>
      <c r="AX96" s="77">
        <f>'02 - telatnik'!J35</f>
        <v>0</v>
      </c>
      <c r="AY96" s="77">
        <f>'02 - telatnik'!J36</f>
        <v>0</v>
      </c>
      <c r="AZ96" s="77">
        <f>'02 - telatnik'!F33</f>
        <v>0</v>
      </c>
      <c r="BA96" s="77">
        <f>'02 - telatnik'!F34</f>
        <v>0</v>
      </c>
      <c r="BB96" s="77">
        <f>'02 - telatnik'!F35</f>
        <v>0</v>
      </c>
      <c r="BC96" s="77">
        <f>'02 - telatnik'!F36</f>
        <v>0</v>
      </c>
      <c r="BD96" s="79">
        <f>'02 - telatnik'!F37</f>
        <v>0</v>
      </c>
      <c r="BT96" s="80" t="s">
        <v>78</v>
      </c>
      <c r="BV96" s="80" t="s">
        <v>72</v>
      </c>
      <c r="BW96" s="80" t="s">
        <v>176</v>
      </c>
      <c r="BX96" s="80" t="s">
        <v>175</v>
      </c>
      <c r="CL96" s="80" t="s">
        <v>1</v>
      </c>
      <c r="CM96" s="80" t="s">
        <v>70</v>
      </c>
    </row>
    <row r="97" spans="2:44" s="1" customFormat="1" ht="30" customHeight="1">
      <c r="B97" s="28"/>
      <c r="AR97" s="28"/>
    </row>
    <row r="98" spans="2:44" s="1" customFormat="1" ht="6.9" customHeight="1"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28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W31:AE31"/>
    <mergeCell ref="L85:AO85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M87:AN87"/>
    <mergeCell ref="AM89:AP89"/>
    <mergeCell ref="AS89:AT91"/>
    <mergeCell ref="AM90:AP90"/>
    <mergeCell ref="W33:AE33"/>
    <mergeCell ref="AN92:AP92"/>
    <mergeCell ref="AN95:AP95"/>
    <mergeCell ref="AG95:AM95"/>
    <mergeCell ref="D95:H95"/>
    <mergeCell ref="J95:AF95"/>
  </mergeCells>
  <hyperlinks>
    <hyperlink ref="A95" location="'01 - Vybudovanie pristreš...'!C2" display="/" xr:uid="{6375D5CF-A51A-4135-8837-9807E828305C}"/>
    <hyperlink ref="A96" location="'02 - Pristrešok k teliatniku'!C2" display="/" xr:uid="{D5E01E76-0117-477C-9E31-E8AE9C7F02CA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BD390-51AD-4CA0-B88E-EF93F6D1EB50}">
  <sheetPr>
    <pageSetUpPr fitToPage="1"/>
  </sheetPr>
  <dimension ref="B2:BM166"/>
  <sheetViews>
    <sheetView showGridLines="0" topLeftCell="A131" workbookViewId="0">
      <selection activeCell="F148" sqref="F148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" customHeight="1">
      <c r="L2" s="177" t="s">
        <v>184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3" t="s">
        <v>179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2:46" ht="24.9" customHeight="1">
      <c r="B4" s="16"/>
      <c r="D4" s="17" t="s">
        <v>80</v>
      </c>
      <c r="L4" s="16"/>
      <c r="M4" s="81" t="s">
        <v>8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2" t="str">
        <f>'Rekapitulácia Stavebné úpravy t'!K6</f>
        <v>Úprava jestvujucej časti teĺiatníka</v>
      </c>
      <c r="F7" s="213"/>
      <c r="G7" s="213"/>
      <c r="H7" s="213"/>
      <c r="L7" s="16"/>
    </row>
    <row r="8" spans="2:46" s="1" customFormat="1" ht="12" customHeight="1">
      <c r="B8" s="28"/>
      <c r="D8" s="23" t="s">
        <v>81</v>
      </c>
      <c r="L8" s="28"/>
    </row>
    <row r="9" spans="2:46" s="1" customFormat="1" ht="16.5" customHeight="1">
      <c r="B9" s="28"/>
      <c r="E9" s="184" t="s">
        <v>298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182</v>
      </c>
      <c r="I12" s="23" t="s">
        <v>20</v>
      </c>
      <c r="J12" s="50" t="str">
        <f>'Rekapitulácia Stavebné úpravy t'!AN8</f>
        <v>1. 7. 2025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tr">
        <f>IF('Rekapitulácia Stavebné úpravy t'!AN10="","",'Rekapitulácia Stavebné úpravy t'!AN10)</f>
        <v/>
      </c>
      <c r="L14" s="28"/>
    </row>
    <row r="15" spans="2:46" s="1" customFormat="1" ht="18" customHeight="1">
      <c r="B15" s="28"/>
      <c r="E15" s="21" t="str">
        <f>IF('Rekapitulácia Stavebné úpravy t'!E11="","",'Rekapitulácia Stavebné úpravy t'!E11)</f>
        <v xml:space="preserve"> </v>
      </c>
      <c r="I15" s="23" t="s">
        <v>23</v>
      </c>
      <c r="J15" s="21" t="str">
        <f>IF('Rekapitulácia Stavebné úpravy t'!AN11="","",'Rekapitulácia Stavebné úpravy t'!AN11)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3" t="s">
        <v>24</v>
      </c>
      <c r="I17" s="23" t="s">
        <v>22</v>
      </c>
      <c r="J17" s="24" t="str">
        <f>'Rekapitulácia Stavebné úpravy t'!AN13</f>
        <v>Vyplň údaj</v>
      </c>
      <c r="L17" s="28"/>
    </row>
    <row r="18" spans="2:12" s="1" customFormat="1" ht="18" customHeight="1">
      <c r="B18" s="28"/>
      <c r="E18" s="214" t="str">
        <f>'Rekapitulácia Stavebné úpravy t'!E14</f>
        <v>Vyplň údaj</v>
      </c>
      <c r="F18" s="202"/>
      <c r="G18" s="202"/>
      <c r="H18" s="202"/>
      <c r="I18" s="23" t="s">
        <v>23</v>
      </c>
      <c r="J18" s="24" t="str">
        <f>'Rekapitulácia Stavebné úpravy t'!AN14</f>
        <v>Vyplň údaj</v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3" t="s">
        <v>26</v>
      </c>
      <c r="I20" s="23" t="s">
        <v>22</v>
      </c>
      <c r="J20" s="21" t="str">
        <f>IF('Rekapitulácia Stavebné úpravy t'!AN16="","",'Rekapitulácia Stavebné úpravy t'!AN16)</f>
        <v/>
      </c>
      <c r="L20" s="28"/>
    </row>
    <row r="21" spans="2:12" s="1" customFormat="1" ht="18" customHeight="1">
      <c r="B21" s="28"/>
      <c r="E21" s="21" t="str">
        <f>IF('Rekapitulácia Stavebné úpravy t'!E17="","",'Rekapitulácia Stavebné úpravy t'!E17)</f>
        <v xml:space="preserve"> </v>
      </c>
      <c r="I21" s="23" t="s">
        <v>23</v>
      </c>
      <c r="J21" s="21" t="str">
        <f>IF('Rekapitulácia Stavebné úpravy t'!AN17="","",'Rekapitulácia Stavebné úpravy t'!AN17)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3" t="s">
        <v>28</v>
      </c>
      <c r="I23" s="23" t="s">
        <v>22</v>
      </c>
      <c r="J23" s="21" t="str">
        <f>IF('Rekapitulácia Stavebné úpravy t'!AN19="","",'Rekapitulácia Stavebné úpravy t'!AN19)</f>
        <v/>
      </c>
      <c r="L23" s="28"/>
    </row>
    <row r="24" spans="2:12" s="1" customFormat="1" ht="18" customHeight="1">
      <c r="B24" s="28"/>
      <c r="E24" s="21" t="str">
        <f>IF('Rekapitulácia Stavebné úpravy t'!E20="","",'Rekapitulácia Stavebné úpravy t'!E20)</f>
        <v xml:space="preserve"> </v>
      </c>
      <c r="I24" s="23" t="s">
        <v>23</v>
      </c>
      <c r="J24" s="21" t="str">
        <f>IF('Rekapitulácia Stavebné úpravy t'!AN20="","",'Rekapitulácia Stavebné úpravy t'!AN20)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3" t="s">
        <v>29</v>
      </c>
      <c r="L26" s="28"/>
    </row>
    <row r="27" spans="2:12" s="7" customFormat="1" ht="16.5" customHeight="1">
      <c r="B27" s="82"/>
      <c r="E27" s="206" t="s">
        <v>1</v>
      </c>
      <c r="F27" s="206"/>
      <c r="G27" s="206"/>
      <c r="H27" s="206"/>
      <c r="L27" s="82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51"/>
      <c r="E29" s="51"/>
      <c r="F29" s="51"/>
      <c r="G29" s="51"/>
      <c r="H29" s="51"/>
      <c r="I29" s="51"/>
      <c r="J29" s="51"/>
      <c r="K29" s="51"/>
      <c r="L29" s="28"/>
    </row>
    <row r="30" spans="2:12" s="1" customFormat="1" ht="25.4" customHeight="1">
      <c r="B30" s="28"/>
      <c r="D30" s="83" t="s">
        <v>30</v>
      </c>
      <c r="J30" s="63">
        <f>ROUND(J125, 2)</f>
        <v>0</v>
      </c>
      <c r="L30" s="28"/>
    </row>
    <row r="31" spans="2:12" s="1" customFormat="1" ht="6.9" customHeight="1">
      <c r="B31" s="28"/>
      <c r="D31" s="51"/>
      <c r="E31" s="51"/>
      <c r="F31" s="51"/>
      <c r="G31" s="51"/>
      <c r="H31" s="51"/>
      <c r="I31" s="51"/>
      <c r="J31" s="51"/>
      <c r="K31" s="51"/>
      <c r="L31" s="28"/>
    </row>
    <row r="32" spans="2:12" s="1" customFormat="1" ht="14.4" customHeight="1">
      <c r="B32" s="28"/>
      <c r="F32" s="84" t="s">
        <v>32</v>
      </c>
      <c r="I32" s="84" t="s">
        <v>31</v>
      </c>
      <c r="J32" s="84" t="s">
        <v>33</v>
      </c>
      <c r="L32" s="28"/>
    </row>
    <row r="33" spans="2:12" s="1" customFormat="1" ht="14.4" customHeight="1">
      <c r="B33" s="28"/>
      <c r="D33" s="85" t="s">
        <v>34</v>
      </c>
      <c r="E33" s="32" t="s">
        <v>35</v>
      </c>
      <c r="F33" s="86">
        <f>ROUND((SUM(BE125:BE165)),  2)</f>
        <v>0</v>
      </c>
      <c r="G33" s="87"/>
      <c r="H33" s="87"/>
      <c r="I33" s="88">
        <v>0.23</v>
      </c>
      <c r="J33" s="86">
        <f>ROUND(((SUM(BE125:BE165))*I33),  2)</f>
        <v>0</v>
      </c>
      <c r="L33" s="28"/>
    </row>
    <row r="34" spans="2:12" s="1" customFormat="1" ht="14.4" customHeight="1">
      <c r="B34" s="28"/>
      <c r="E34" s="32" t="s">
        <v>36</v>
      </c>
      <c r="F34" s="86">
        <f>ROUND((SUM(BF125:BF165)),  2)</f>
        <v>0</v>
      </c>
      <c r="G34" s="87"/>
      <c r="H34" s="87"/>
      <c r="I34" s="88">
        <v>0.23</v>
      </c>
      <c r="J34" s="86">
        <f>ROUND(((SUM(BF125:BF165))*I34),  2)</f>
        <v>0</v>
      </c>
      <c r="L34" s="28"/>
    </row>
    <row r="35" spans="2:12" s="1" customFormat="1" ht="14.4" hidden="1" customHeight="1">
      <c r="B35" s="28"/>
      <c r="E35" s="23" t="s">
        <v>37</v>
      </c>
      <c r="F35" s="89">
        <f>ROUND((SUM(BG125:BG165)),  2)</f>
        <v>0</v>
      </c>
      <c r="I35" s="90">
        <v>0.23</v>
      </c>
      <c r="J35" s="89">
        <f>0</f>
        <v>0</v>
      </c>
      <c r="L35" s="28"/>
    </row>
    <row r="36" spans="2:12" s="1" customFormat="1" ht="14.4" hidden="1" customHeight="1">
      <c r="B36" s="28"/>
      <c r="E36" s="23" t="s">
        <v>38</v>
      </c>
      <c r="F36" s="89">
        <f>ROUND((SUM(BH125:BH165)),  2)</f>
        <v>0</v>
      </c>
      <c r="I36" s="90">
        <v>0.23</v>
      </c>
      <c r="J36" s="89">
        <f>0</f>
        <v>0</v>
      </c>
      <c r="L36" s="28"/>
    </row>
    <row r="37" spans="2:12" s="1" customFormat="1" ht="14.4" hidden="1" customHeight="1">
      <c r="B37" s="28"/>
      <c r="E37" s="32" t="s">
        <v>39</v>
      </c>
      <c r="F37" s="86">
        <f>ROUND((SUM(BI125:BI165)),  2)</f>
        <v>0</v>
      </c>
      <c r="G37" s="87"/>
      <c r="H37" s="87"/>
      <c r="I37" s="88">
        <v>0</v>
      </c>
      <c r="J37" s="86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4" customHeight="1">
      <c r="B39" s="28"/>
      <c r="C39" s="91"/>
      <c r="D39" s="92" t="s">
        <v>40</v>
      </c>
      <c r="E39" s="54"/>
      <c r="F39" s="54"/>
      <c r="G39" s="93" t="s">
        <v>41</v>
      </c>
      <c r="H39" s="94" t="s">
        <v>42</v>
      </c>
      <c r="I39" s="54"/>
      <c r="J39" s="95">
        <f>SUM(J30:J37)</f>
        <v>0</v>
      </c>
      <c r="K39" s="96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39" t="s">
        <v>43</v>
      </c>
      <c r="E50" s="40"/>
      <c r="F50" s="40"/>
      <c r="G50" s="39" t="s">
        <v>44</v>
      </c>
      <c r="H50" s="40"/>
      <c r="I50" s="40"/>
      <c r="J50" s="40"/>
      <c r="K50" s="40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5">
      <c r="B61" s="28"/>
      <c r="D61" s="41" t="s">
        <v>45</v>
      </c>
      <c r="E61" s="30"/>
      <c r="F61" s="97" t="s">
        <v>46</v>
      </c>
      <c r="G61" s="41" t="s">
        <v>45</v>
      </c>
      <c r="H61" s="30"/>
      <c r="I61" s="30"/>
      <c r="J61" s="98" t="s">
        <v>46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9" t="s">
        <v>47</v>
      </c>
      <c r="E65" s="40"/>
      <c r="F65" s="40"/>
      <c r="G65" s="39" t="s">
        <v>48</v>
      </c>
      <c r="H65" s="40"/>
      <c r="I65" s="40"/>
      <c r="J65" s="40"/>
      <c r="K65" s="40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5">
      <c r="B76" s="28"/>
      <c r="D76" s="41" t="s">
        <v>45</v>
      </c>
      <c r="E76" s="30"/>
      <c r="F76" s="97" t="s">
        <v>46</v>
      </c>
      <c r="G76" s="41" t="s">
        <v>45</v>
      </c>
      <c r="H76" s="30"/>
      <c r="I76" s="30"/>
      <c r="J76" s="98" t="s">
        <v>46</v>
      </c>
      <c r="K76" s="30"/>
      <c r="L76" s="28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8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8"/>
    </row>
    <row r="82" spans="2:47" s="1" customFormat="1" ht="24.9" customHeight="1">
      <c r="B82" s="28"/>
      <c r="C82" s="17" t="s">
        <v>83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2" t="str">
        <f>E7</f>
        <v>Úprava jestvujucej časti teĺiatníka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81</v>
      </c>
      <c r="L86" s="28"/>
    </row>
    <row r="87" spans="2:47" s="1" customFormat="1" ht="16.5" customHeight="1">
      <c r="B87" s="28"/>
      <c r="E87" s="184" t="str">
        <f>E9</f>
        <v>01 - Vybudovanie pristrešku nad výbehom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Turna nad Bodvou</v>
      </c>
      <c r="I89" s="23" t="s">
        <v>20</v>
      </c>
      <c r="J89" s="50" t="str">
        <f>IF(J12="","",J12)</f>
        <v>1. 7. 2025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3" t="s">
        <v>21</v>
      </c>
      <c r="F91" s="21" t="str">
        <f>E15</f>
        <v xml:space="preserve"> </v>
      </c>
      <c r="I91" s="23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24</v>
      </c>
      <c r="F92" s="21" t="str">
        <f>IF(E18="","",E18)</f>
        <v>Vyplň údaj</v>
      </c>
      <c r="I92" s="23" t="s">
        <v>28</v>
      </c>
      <c r="J92" s="26" t="str">
        <f>E24</f>
        <v xml:space="preserve"> </v>
      </c>
      <c r="L92" s="28"/>
    </row>
    <row r="93" spans="2:47" s="1" customFormat="1" ht="10.4" customHeight="1">
      <c r="B93" s="28"/>
      <c r="L93" s="28"/>
    </row>
    <row r="94" spans="2:47" s="1" customFormat="1" ht="29.25" customHeight="1">
      <c r="B94" s="28"/>
      <c r="C94" s="99" t="s">
        <v>84</v>
      </c>
      <c r="D94" s="91"/>
      <c r="E94" s="91"/>
      <c r="F94" s="91"/>
      <c r="G94" s="91"/>
      <c r="H94" s="91"/>
      <c r="I94" s="91"/>
      <c r="J94" s="100" t="s">
        <v>85</v>
      </c>
      <c r="K94" s="91"/>
      <c r="L94" s="28"/>
    </row>
    <row r="95" spans="2:47" s="1" customFormat="1" ht="10.4" customHeight="1">
      <c r="B95" s="28"/>
      <c r="L95" s="28"/>
    </row>
    <row r="96" spans="2:47" s="1" customFormat="1" ht="22.75" customHeight="1">
      <c r="B96" s="28"/>
      <c r="C96" s="101" t="s">
        <v>86</v>
      </c>
      <c r="J96" s="63">
        <f>J125</f>
        <v>0</v>
      </c>
      <c r="L96" s="28"/>
      <c r="AU96" s="13" t="s">
        <v>87</v>
      </c>
    </row>
    <row r="97" spans="2:12" s="8" customFormat="1" ht="24.9" customHeight="1">
      <c r="B97" s="102"/>
      <c r="D97" s="103" t="s">
        <v>88</v>
      </c>
      <c r="E97" s="104"/>
      <c r="F97" s="104"/>
      <c r="G97" s="104"/>
      <c r="H97" s="104"/>
      <c r="I97" s="104"/>
      <c r="J97" s="105">
        <f>J126</f>
        <v>0</v>
      </c>
      <c r="L97" s="102"/>
    </row>
    <row r="98" spans="2:12" s="9" customFormat="1" ht="20" customHeight="1">
      <c r="B98" s="106"/>
      <c r="D98" s="107" t="s">
        <v>297</v>
      </c>
      <c r="E98" s="108"/>
      <c r="F98" s="108"/>
      <c r="G98" s="108"/>
      <c r="H98" s="108"/>
      <c r="I98" s="108"/>
      <c r="J98" s="109">
        <f>J127</f>
        <v>0</v>
      </c>
      <c r="L98" s="106"/>
    </row>
    <row r="99" spans="2:12" s="9" customFormat="1" ht="20" customHeight="1">
      <c r="B99" s="106"/>
      <c r="D99" s="107" t="s">
        <v>296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2:12" s="9" customFormat="1" ht="20" customHeight="1">
      <c r="B100" s="106"/>
      <c r="D100" s="107" t="s">
        <v>89</v>
      </c>
      <c r="E100" s="108"/>
      <c r="F100" s="108"/>
      <c r="G100" s="108"/>
      <c r="H100" s="108"/>
      <c r="I100" s="108"/>
      <c r="J100" s="109">
        <f>J140</f>
        <v>0</v>
      </c>
      <c r="L100" s="106"/>
    </row>
    <row r="101" spans="2:12" s="9" customFormat="1" ht="20" customHeight="1">
      <c r="B101" s="106"/>
      <c r="D101" s="107" t="s">
        <v>295</v>
      </c>
      <c r="E101" s="108"/>
      <c r="F101" s="108"/>
      <c r="G101" s="108"/>
      <c r="H101" s="108"/>
      <c r="I101" s="108"/>
      <c r="J101" s="109">
        <f>J149</f>
        <v>0</v>
      </c>
      <c r="L101" s="106"/>
    </row>
    <row r="102" spans="2:12" s="8" customFormat="1" ht="24.9" customHeight="1">
      <c r="B102" s="102"/>
      <c r="D102" s="103" t="s">
        <v>90</v>
      </c>
      <c r="E102" s="104"/>
      <c r="F102" s="104"/>
      <c r="G102" s="104"/>
      <c r="H102" s="104"/>
      <c r="I102" s="104"/>
      <c r="J102" s="105">
        <f>J151</f>
        <v>0</v>
      </c>
      <c r="L102" s="102"/>
    </row>
    <row r="103" spans="2:12" s="9" customFormat="1" ht="20" customHeight="1">
      <c r="B103" s="106"/>
      <c r="D103" s="107" t="s">
        <v>294</v>
      </c>
      <c r="E103" s="108"/>
      <c r="F103" s="108"/>
      <c r="G103" s="108"/>
      <c r="H103" s="108"/>
      <c r="I103" s="108"/>
      <c r="J103" s="109">
        <f>J152</f>
        <v>0</v>
      </c>
      <c r="L103" s="106"/>
    </row>
    <row r="104" spans="2:12" s="9" customFormat="1" ht="20" customHeight="1">
      <c r="B104" s="106"/>
      <c r="D104" s="107" t="s">
        <v>91</v>
      </c>
      <c r="E104" s="108"/>
      <c r="F104" s="108"/>
      <c r="G104" s="108"/>
      <c r="H104" s="108"/>
      <c r="I104" s="108"/>
      <c r="J104" s="109">
        <f>J157</f>
        <v>0</v>
      </c>
      <c r="L104" s="106"/>
    </row>
    <row r="105" spans="2:12" s="9" customFormat="1" ht="20" customHeight="1">
      <c r="B105" s="106"/>
      <c r="D105" s="107" t="s">
        <v>93</v>
      </c>
      <c r="E105" s="108"/>
      <c r="F105" s="108"/>
      <c r="G105" s="108"/>
      <c r="H105" s="108"/>
      <c r="I105" s="108"/>
      <c r="J105" s="109">
        <f>J161</f>
        <v>0</v>
      </c>
      <c r="L105" s="106"/>
    </row>
    <row r="106" spans="2:12" s="1" customFormat="1" ht="21.75" customHeight="1">
      <c r="B106" s="28"/>
      <c r="L106" s="28"/>
    </row>
    <row r="107" spans="2:12" s="1" customFormat="1" ht="6.9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8"/>
    </row>
    <row r="111" spans="2:12" s="1" customFormat="1" ht="6.9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28"/>
    </row>
    <row r="112" spans="2:12" s="1" customFormat="1" ht="24.9" customHeight="1">
      <c r="B112" s="28"/>
      <c r="C112" s="17" t="s">
        <v>94</v>
      </c>
      <c r="L112" s="28"/>
    </row>
    <row r="113" spans="2:65" s="1" customFormat="1" ht="6.9" customHeight="1">
      <c r="B113" s="28"/>
      <c r="L113" s="28"/>
    </row>
    <row r="114" spans="2:65" s="1" customFormat="1" ht="12" customHeight="1">
      <c r="B114" s="28"/>
      <c r="C114" s="23" t="s">
        <v>14</v>
      </c>
      <c r="L114" s="28"/>
    </row>
    <row r="115" spans="2:65" s="1" customFormat="1" ht="16.5" customHeight="1">
      <c r="B115" s="28"/>
      <c r="E115" s="212" t="str">
        <f>E7</f>
        <v>Úprava jestvujucej časti teĺiatníka</v>
      </c>
      <c r="F115" s="213"/>
      <c r="G115" s="213"/>
      <c r="H115" s="213"/>
      <c r="L115" s="28"/>
    </row>
    <row r="116" spans="2:65" s="1" customFormat="1" ht="12" customHeight="1">
      <c r="B116" s="28"/>
      <c r="C116" s="23" t="s">
        <v>81</v>
      </c>
      <c r="L116" s="28"/>
    </row>
    <row r="117" spans="2:65" s="1" customFormat="1" ht="16.5" customHeight="1">
      <c r="B117" s="28"/>
      <c r="E117" s="184" t="str">
        <f>E9</f>
        <v>01 - Vybudovanie pristrešku nad výbehom</v>
      </c>
      <c r="F117" s="211"/>
      <c r="G117" s="211"/>
      <c r="H117" s="211"/>
      <c r="L117" s="28"/>
    </row>
    <row r="118" spans="2:65" s="1" customFormat="1" ht="6.9" customHeight="1">
      <c r="B118" s="28"/>
      <c r="L118" s="28"/>
    </row>
    <row r="119" spans="2:65" s="1" customFormat="1" ht="12" customHeight="1">
      <c r="B119" s="28"/>
      <c r="C119" s="23" t="s">
        <v>18</v>
      </c>
      <c r="F119" s="21" t="str">
        <f>F12</f>
        <v>Turna nad Bodvou</v>
      </c>
      <c r="I119" s="23" t="s">
        <v>20</v>
      </c>
      <c r="J119" s="50" t="str">
        <f>IF(J12="","",J12)</f>
        <v>1. 7. 2025</v>
      </c>
      <c r="L119" s="28"/>
    </row>
    <row r="120" spans="2:65" s="1" customFormat="1" ht="6.9" customHeight="1">
      <c r="B120" s="28"/>
      <c r="L120" s="28"/>
    </row>
    <row r="121" spans="2:65" s="1" customFormat="1" ht="15.15" customHeight="1">
      <c r="B121" s="28"/>
      <c r="C121" s="23" t="s">
        <v>21</v>
      </c>
      <c r="F121" s="21" t="str">
        <f>E15</f>
        <v xml:space="preserve"> </v>
      </c>
      <c r="I121" s="23" t="s">
        <v>26</v>
      </c>
      <c r="J121" s="26" t="str">
        <f>E21</f>
        <v xml:space="preserve"> </v>
      </c>
      <c r="L121" s="28"/>
    </row>
    <row r="122" spans="2:65" s="1" customFormat="1" ht="15.15" customHeight="1">
      <c r="B122" s="28"/>
      <c r="C122" s="23" t="s">
        <v>24</v>
      </c>
      <c r="F122" s="21" t="str">
        <f>IF(E18="","",E18)</f>
        <v>Vyplň údaj</v>
      </c>
      <c r="I122" s="23" t="s">
        <v>28</v>
      </c>
      <c r="J122" s="26" t="str">
        <f>E24</f>
        <v xml:space="preserve"> </v>
      </c>
      <c r="L122" s="28"/>
    </row>
    <row r="123" spans="2:65" s="1" customFormat="1" ht="10.4" customHeight="1">
      <c r="B123" s="28"/>
      <c r="L123" s="28"/>
    </row>
    <row r="124" spans="2:65" s="10" customFormat="1" ht="29.25" customHeight="1">
      <c r="B124" s="110"/>
      <c r="C124" s="111" t="s">
        <v>95</v>
      </c>
      <c r="D124" s="112" t="s">
        <v>55</v>
      </c>
      <c r="E124" s="112" t="s">
        <v>51</v>
      </c>
      <c r="F124" s="112" t="s">
        <v>52</v>
      </c>
      <c r="G124" s="112" t="s">
        <v>96</v>
      </c>
      <c r="H124" s="112" t="s">
        <v>97</v>
      </c>
      <c r="I124" s="112" t="s">
        <v>98</v>
      </c>
      <c r="J124" s="113" t="s">
        <v>85</v>
      </c>
      <c r="K124" s="114" t="s">
        <v>99</v>
      </c>
      <c r="L124" s="110"/>
      <c r="M124" s="56" t="s">
        <v>1</v>
      </c>
      <c r="N124" s="57" t="s">
        <v>34</v>
      </c>
      <c r="O124" s="57" t="s">
        <v>100</v>
      </c>
      <c r="P124" s="57" t="s">
        <v>101</v>
      </c>
      <c r="Q124" s="57" t="s">
        <v>102</v>
      </c>
      <c r="R124" s="57" t="s">
        <v>103</v>
      </c>
      <c r="S124" s="57" t="s">
        <v>104</v>
      </c>
      <c r="T124" s="58" t="s">
        <v>105</v>
      </c>
    </row>
    <row r="125" spans="2:65" s="1" customFormat="1" ht="22.75" customHeight="1">
      <c r="B125" s="28"/>
      <c r="C125" s="61" t="s">
        <v>86</v>
      </c>
      <c r="J125" s="115">
        <f>BK125</f>
        <v>0</v>
      </c>
      <c r="L125" s="28"/>
      <c r="M125" s="59"/>
      <c r="N125" s="51"/>
      <c r="O125" s="51"/>
      <c r="P125" s="116">
        <f>P126+P151</f>
        <v>0</v>
      </c>
      <c r="Q125" s="51"/>
      <c r="R125" s="116">
        <f>R126+R151</f>
        <v>245.67024897840002</v>
      </c>
      <c r="S125" s="51"/>
      <c r="T125" s="117">
        <f>T126+T151</f>
        <v>14.025</v>
      </c>
      <c r="AT125" s="13" t="s">
        <v>69</v>
      </c>
      <c r="AU125" s="13" t="s">
        <v>87</v>
      </c>
      <c r="BK125" s="118">
        <f>BK126+BK151</f>
        <v>0</v>
      </c>
    </row>
    <row r="126" spans="2:65" s="11" customFormat="1" ht="26" customHeight="1">
      <c r="B126" s="119"/>
      <c r="D126" s="120" t="s">
        <v>69</v>
      </c>
      <c r="E126" s="121" t="s">
        <v>106</v>
      </c>
      <c r="F126" s="121" t="s">
        <v>107</v>
      </c>
      <c r="I126" s="122"/>
      <c r="J126" s="123">
        <f>BK126</f>
        <v>0</v>
      </c>
      <c r="L126" s="119"/>
      <c r="M126" s="124"/>
      <c r="P126" s="125">
        <f>P127+P132+P140+P149</f>
        <v>0</v>
      </c>
      <c r="R126" s="125">
        <f>R127+R132+R140+R149</f>
        <v>185.72964864810001</v>
      </c>
      <c r="T126" s="126">
        <f>T127+T132+T140+T149</f>
        <v>14.025</v>
      </c>
      <c r="AR126" s="120" t="s">
        <v>78</v>
      </c>
      <c r="AT126" s="127" t="s">
        <v>69</v>
      </c>
      <c r="AU126" s="127" t="s">
        <v>70</v>
      </c>
      <c r="AY126" s="120" t="s">
        <v>108</v>
      </c>
      <c r="BK126" s="128">
        <f>BK127+BK132+BK140+BK149</f>
        <v>0</v>
      </c>
    </row>
    <row r="127" spans="2:65" s="11" customFormat="1" ht="22.75" customHeight="1">
      <c r="B127" s="119"/>
      <c r="D127" s="120" t="s">
        <v>69</v>
      </c>
      <c r="E127" s="129" t="s">
        <v>78</v>
      </c>
      <c r="F127" s="129" t="s">
        <v>293</v>
      </c>
      <c r="I127" s="122"/>
      <c r="J127" s="130">
        <f>BK127</f>
        <v>0</v>
      </c>
      <c r="L127" s="119"/>
      <c r="M127" s="124"/>
      <c r="P127" s="125">
        <f>SUM(P128:P131)</f>
        <v>0</v>
      </c>
      <c r="R127" s="125">
        <f>SUM(R128:R131)</f>
        <v>0</v>
      </c>
      <c r="T127" s="126">
        <f>SUM(T128:T131)</f>
        <v>0</v>
      </c>
      <c r="AR127" s="120" t="s">
        <v>78</v>
      </c>
      <c r="AT127" s="127" t="s">
        <v>69</v>
      </c>
      <c r="AU127" s="127" t="s">
        <v>78</v>
      </c>
      <c r="AY127" s="120" t="s">
        <v>108</v>
      </c>
      <c r="BK127" s="128">
        <f>SUM(BK128:BK131)</f>
        <v>0</v>
      </c>
    </row>
    <row r="128" spans="2:65" s="1" customFormat="1" ht="21.75" customHeight="1">
      <c r="B128" s="160"/>
      <c r="C128" s="167" t="s">
        <v>78</v>
      </c>
      <c r="D128" s="167" t="s">
        <v>112</v>
      </c>
      <c r="E128" s="166" t="s">
        <v>292</v>
      </c>
      <c r="F128" s="165" t="s">
        <v>291</v>
      </c>
      <c r="G128" s="164" t="s">
        <v>217</v>
      </c>
      <c r="H128" s="168">
        <v>16.875</v>
      </c>
      <c r="I128" s="131"/>
      <c r="J128" s="162">
        <f>ROUND(I128*H128,2)</f>
        <v>0</v>
      </c>
      <c r="K128" s="161"/>
      <c r="L128" s="28"/>
      <c r="M128" s="132" t="s">
        <v>1</v>
      </c>
      <c r="N128" s="133" t="s">
        <v>36</v>
      </c>
      <c r="P128" s="134">
        <f>O128*H128</f>
        <v>0</v>
      </c>
      <c r="Q128" s="134">
        <v>0</v>
      </c>
      <c r="R128" s="134">
        <f>Q128*H128</f>
        <v>0</v>
      </c>
      <c r="S128" s="134">
        <v>0</v>
      </c>
      <c r="T128" s="135">
        <f>S128*H128</f>
        <v>0</v>
      </c>
      <c r="AR128" s="136" t="s">
        <v>116</v>
      </c>
      <c r="AT128" s="136" t="s">
        <v>112</v>
      </c>
      <c r="AU128" s="136" t="s">
        <v>117</v>
      </c>
      <c r="AY128" s="13" t="s">
        <v>108</v>
      </c>
      <c r="BE128" s="137">
        <f>IF(N128="základná",J128,0)</f>
        <v>0</v>
      </c>
      <c r="BF128" s="137">
        <f>IF(N128="znížená",J128,0)</f>
        <v>0</v>
      </c>
      <c r="BG128" s="137">
        <f>IF(N128="zákl. prenesená",J128,0)</f>
        <v>0</v>
      </c>
      <c r="BH128" s="137">
        <f>IF(N128="zníž. prenesená",J128,0)</f>
        <v>0</v>
      </c>
      <c r="BI128" s="137">
        <f>IF(N128="nulová",J128,0)</f>
        <v>0</v>
      </c>
      <c r="BJ128" s="13" t="s">
        <v>117</v>
      </c>
      <c r="BK128" s="137">
        <f>ROUND(I128*H128,2)</f>
        <v>0</v>
      </c>
      <c r="BL128" s="13" t="s">
        <v>116</v>
      </c>
      <c r="BM128" s="136" t="s">
        <v>290</v>
      </c>
    </row>
    <row r="129" spans="2:65" s="1" customFormat="1" ht="24.15" customHeight="1">
      <c r="B129" s="160"/>
      <c r="C129" s="167" t="s">
        <v>117</v>
      </c>
      <c r="D129" s="167" t="s">
        <v>112</v>
      </c>
      <c r="E129" s="166" t="s">
        <v>289</v>
      </c>
      <c r="F129" s="165" t="s">
        <v>288</v>
      </c>
      <c r="G129" s="164" t="s">
        <v>217</v>
      </c>
      <c r="H129" s="168">
        <v>5.0629999999999997</v>
      </c>
      <c r="I129" s="131"/>
      <c r="J129" s="162">
        <f>ROUND(I129*H129,2)</f>
        <v>0</v>
      </c>
      <c r="K129" s="161"/>
      <c r="L129" s="28"/>
      <c r="M129" s="132" t="s">
        <v>1</v>
      </c>
      <c r="N129" s="133" t="s">
        <v>36</v>
      </c>
      <c r="P129" s="134">
        <f>O129*H129</f>
        <v>0</v>
      </c>
      <c r="Q129" s="134">
        <v>0</v>
      </c>
      <c r="R129" s="134">
        <f>Q129*H129</f>
        <v>0</v>
      </c>
      <c r="S129" s="134">
        <v>0</v>
      </c>
      <c r="T129" s="135">
        <f>S129*H129</f>
        <v>0</v>
      </c>
      <c r="AR129" s="136" t="s">
        <v>116</v>
      </c>
      <c r="AT129" s="136" t="s">
        <v>112</v>
      </c>
      <c r="AU129" s="136" t="s">
        <v>117</v>
      </c>
      <c r="AY129" s="13" t="s">
        <v>108</v>
      </c>
      <c r="BE129" s="137">
        <f>IF(N129="základná",J129,0)</f>
        <v>0</v>
      </c>
      <c r="BF129" s="137">
        <f>IF(N129="znížená",J129,0)</f>
        <v>0</v>
      </c>
      <c r="BG129" s="137">
        <f>IF(N129="zákl. prenesená",J129,0)</f>
        <v>0</v>
      </c>
      <c r="BH129" s="137">
        <f>IF(N129="zníž. prenesená",J129,0)</f>
        <v>0</v>
      </c>
      <c r="BI129" s="137">
        <f>IF(N129="nulová",J129,0)</f>
        <v>0</v>
      </c>
      <c r="BJ129" s="13" t="s">
        <v>117</v>
      </c>
      <c r="BK129" s="137">
        <f>ROUND(I129*H129,2)</f>
        <v>0</v>
      </c>
      <c r="BL129" s="13" t="s">
        <v>116</v>
      </c>
      <c r="BM129" s="136" t="s">
        <v>287</v>
      </c>
    </row>
    <row r="130" spans="2:65" s="1" customFormat="1" ht="33" customHeight="1">
      <c r="B130" s="160"/>
      <c r="C130" s="167" t="s">
        <v>134</v>
      </c>
      <c r="D130" s="167" t="s">
        <v>112</v>
      </c>
      <c r="E130" s="166" t="s">
        <v>286</v>
      </c>
      <c r="F130" s="165" t="s">
        <v>285</v>
      </c>
      <c r="G130" s="164" t="s">
        <v>217</v>
      </c>
      <c r="H130" s="168">
        <v>16.875</v>
      </c>
      <c r="I130" s="131"/>
      <c r="J130" s="162">
        <f>ROUND(I130*H130,2)</f>
        <v>0</v>
      </c>
      <c r="K130" s="161"/>
      <c r="L130" s="28"/>
      <c r="M130" s="132" t="s">
        <v>1</v>
      </c>
      <c r="N130" s="133" t="s">
        <v>36</v>
      </c>
      <c r="P130" s="134">
        <f>O130*H130</f>
        <v>0</v>
      </c>
      <c r="Q130" s="134">
        <v>0</v>
      </c>
      <c r="R130" s="134">
        <f>Q130*H130</f>
        <v>0</v>
      </c>
      <c r="S130" s="134">
        <v>0</v>
      </c>
      <c r="T130" s="135">
        <f>S130*H130</f>
        <v>0</v>
      </c>
      <c r="AR130" s="136" t="s">
        <v>116</v>
      </c>
      <c r="AT130" s="136" t="s">
        <v>112</v>
      </c>
      <c r="AU130" s="136" t="s">
        <v>117</v>
      </c>
      <c r="AY130" s="13" t="s">
        <v>108</v>
      </c>
      <c r="BE130" s="137">
        <f>IF(N130="základná",J130,0)</f>
        <v>0</v>
      </c>
      <c r="BF130" s="137">
        <f>IF(N130="znížená",J130,0)</f>
        <v>0</v>
      </c>
      <c r="BG130" s="137">
        <f>IF(N130="zákl. prenesená",J130,0)</f>
        <v>0</v>
      </c>
      <c r="BH130" s="137">
        <f>IF(N130="zníž. prenesená",J130,0)</f>
        <v>0</v>
      </c>
      <c r="BI130" s="137">
        <f>IF(N130="nulová",J130,0)</f>
        <v>0</v>
      </c>
      <c r="BJ130" s="13" t="s">
        <v>117</v>
      </c>
      <c r="BK130" s="137">
        <f>ROUND(I130*H130,2)</f>
        <v>0</v>
      </c>
      <c r="BL130" s="13" t="s">
        <v>116</v>
      </c>
      <c r="BM130" s="136" t="s">
        <v>284</v>
      </c>
    </row>
    <row r="131" spans="2:65" s="1" customFormat="1" ht="33" customHeight="1">
      <c r="B131" s="160"/>
      <c r="C131" s="167" t="s">
        <v>116</v>
      </c>
      <c r="D131" s="167" t="s">
        <v>112</v>
      </c>
      <c r="E131" s="166" t="s">
        <v>283</v>
      </c>
      <c r="F131" s="165" t="s">
        <v>282</v>
      </c>
      <c r="G131" s="164" t="s">
        <v>217</v>
      </c>
      <c r="H131" s="168">
        <v>16.875</v>
      </c>
      <c r="I131" s="131"/>
      <c r="J131" s="162">
        <f>ROUND(I131*H131,2)</f>
        <v>0</v>
      </c>
      <c r="K131" s="161"/>
      <c r="L131" s="28"/>
      <c r="M131" s="132" t="s">
        <v>1</v>
      </c>
      <c r="N131" s="133" t="s">
        <v>36</v>
      </c>
      <c r="P131" s="134">
        <f>O131*H131</f>
        <v>0</v>
      </c>
      <c r="Q131" s="134">
        <v>0</v>
      </c>
      <c r="R131" s="134">
        <f>Q131*H131</f>
        <v>0</v>
      </c>
      <c r="S131" s="134">
        <v>0</v>
      </c>
      <c r="T131" s="135">
        <f>S131*H131</f>
        <v>0</v>
      </c>
      <c r="AR131" s="136" t="s">
        <v>116</v>
      </c>
      <c r="AT131" s="136" t="s">
        <v>112</v>
      </c>
      <c r="AU131" s="136" t="s">
        <v>117</v>
      </c>
      <c r="AY131" s="13" t="s">
        <v>108</v>
      </c>
      <c r="BE131" s="137">
        <f>IF(N131="základná",J131,0)</f>
        <v>0</v>
      </c>
      <c r="BF131" s="137">
        <f>IF(N131="znížená",J131,0)</f>
        <v>0</v>
      </c>
      <c r="BG131" s="137">
        <f>IF(N131="zákl. prenesená",J131,0)</f>
        <v>0</v>
      </c>
      <c r="BH131" s="137">
        <f>IF(N131="zníž. prenesená",J131,0)</f>
        <v>0</v>
      </c>
      <c r="BI131" s="137">
        <f>IF(N131="nulová",J131,0)</f>
        <v>0</v>
      </c>
      <c r="BJ131" s="13" t="s">
        <v>117</v>
      </c>
      <c r="BK131" s="137">
        <f>ROUND(I131*H131,2)</f>
        <v>0</v>
      </c>
      <c r="BL131" s="13" t="s">
        <v>116</v>
      </c>
      <c r="BM131" s="136" t="s">
        <v>281</v>
      </c>
    </row>
    <row r="132" spans="2:65" s="11" customFormat="1" ht="22.75" customHeight="1">
      <c r="B132" s="119"/>
      <c r="D132" s="120" t="s">
        <v>69</v>
      </c>
      <c r="E132" s="129" t="s">
        <v>117</v>
      </c>
      <c r="F132" s="129" t="s">
        <v>280</v>
      </c>
      <c r="I132" s="122"/>
      <c r="J132" s="130">
        <f>BK132</f>
        <v>0</v>
      </c>
      <c r="L132" s="119"/>
      <c r="M132" s="124"/>
      <c r="P132" s="125">
        <f>SUM(P133:P139)</f>
        <v>0</v>
      </c>
      <c r="R132" s="125">
        <f>SUM(R133:R139)</f>
        <v>185.7291509481</v>
      </c>
      <c r="T132" s="126">
        <f>SUM(T133:T139)</f>
        <v>0</v>
      </c>
      <c r="AR132" s="120" t="s">
        <v>78</v>
      </c>
      <c r="AT132" s="127" t="s">
        <v>69</v>
      </c>
      <c r="AU132" s="127" t="s">
        <v>78</v>
      </c>
      <c r="AY132" s="120" t="s">
        <v>108</v>
      </c>
      <c r="BK132" s="128">
        <f>SUM(BK133:BK139)</f>
        <v>0</v>
      </c>
    </row>
    <row r="133" spans="2:65" s="1" customFormat="1" ht="24.15" customHeight="1">
      <c r="B133" s="160"/>
      <c r="C133" s="167" t="s">
        <v>142</v>
      </c>
      <c r="D133" s="167" t="s">
        <v>112</v>
      </c>
      <c r="E133" s="166" t="s">
        <v>279</v>
      </c>
      <c r="F133" s="165" t="s">
        <v>278</v>
      </c>
      <c r="G133" s="164" t="s">
        <v>217</v>
      </c>
      <c r="H133" s="168">
        <v>15.468</v>
      </c>
      <c r="I133" s="131"/>
      <c r="J133" s="162">
        <f t="shared" ref="J133:J139" si="0">ROUND(I133*H133,2)</f>
        <v>0</v>
      </c>
      <c r="K133" s="161"/>
      <c r="L133" s="28"/>
      <c r="M133" s="132" t="s">
        <v>1</v>
      </c>
      <c r="N133" s="133" t="s">
        <v>36</v>
      </c>
      <c r="P133" s="134">
        <f t="shared" ref="P133:P139" si="1">O133*H133</f>
        <v>0</v>
      </c>
      <c r="Q133" s="134">
        <v>2.1940757</v>
      </c>
      <c r="R133" s="134">
        <f t="shared" ref="R133:R139" si="2">Q133*H133</f>
        <v>33.937962927599997</v>
      </c>
      <c r="S133" s="134">
        <v>0</v>
      </c>
      <c r="T133" s="135">
        <f t="shared" ref="T133:T139" si="3">S133*H133</f>
        <v>0</v>
      </c>
      <c r="AR133" s="136" t="s">
        <v>116</v>
      </c>
      <c r="AT133" s="136" t="s">
        <v>112</v>
      </c>
      <c r="AU133" s="136" t="s">
        <v>117</v>
      </c>
      <c r="AY133" s="13" t="s">
        <v>108</v>
      </c>
      <c r="BE133" s="137">
        <f t="shared" ref="BE133:BE139" si="4">IF(N133="základná",J133,0)</f>
        <v>0</v>
      </c>
      <c r="BF133" s="137">
        <f t="shared" ref="BF133:BF139" si="5">IF(N133="znížená",J133,0)</f>
        <v>0</v>
      </c>
      <c r="BG133" s="137">
        <f t="shared" ref="BG133:BG139" si="6">IF(N133="zákl. prenesená",J133,0)</f>
        <v>0</v>
      </c>
      <c r="BH133" s="137">
        <f t="shared" ref="BH133:BH139" si="7">IF(N133="zníž. prenesená",J133,0)</f>
        <v>0</v>
      </c>
      <c r="BI133" s="137">
        <f t="shared" ref="BI133:BI139" si="8">IF(N133="nulová",J133,0)</f>
        <v>0</v>
      </c>
      <c r="BJ133" s="13" t="s">
        <v>117</v>
      </c>
      <c r="BK133" s="137">
        <f t="shared" ref="BK133:BK139" si="9">ROUND(I133*H133,2)</f>
        <v>0</v>
      </c>
      <c r="BL133" s="13" t="s">
        <v>116</v>
      </c>
      <c r="BM133" s="136" t="s">
        <v>277</v>
      </c>
    </row>
    <row r="134" spans="2:65" s="1" customFormat="1" ht="21.75" customHeight="1">
      <c r="B134" s="160"/>
      <c r="C134" s="167" t="s">
        <v>147</v>
      </c>
      <c r="D134" s="167" t="s">
        <v>112</v>
      </c>
      <c r="E134" s="166" t="s">
        <v>276</v>
      </c>
      <c r="F134" s="165" t="s">
        <v>275</v>
      </c>
      <c r="G134" s="164" t="s">
        <v>145</v>
      </c>
      <c r="H134" s="168">
        <v>51.6</v>
      </c>
      <c r="I134" s="131"/>
      <c r="J134" s="162">
        <f t="shared" si="0"/>
        <v>0</v>
      </c>
      <c r="K134" s="161"/>
      <c r="L134" s="28"/>
      <c r="M134" s="132" t="s">
        <v>1</v>
      </c>
      <c r="N134" s="133" t="s">
        <v>36</v>
      </c>
      <c r="P134" s="134">
        <f t="shared" si="1"/>
        <v>0</v>
      </c>
      <c r="Q134" s="134">
        <v>1.5947400000000001E-3</v>
      </c>
      <c r="R134" s="134">
        <f t="shared" si="2"/>
        <v>8.2288584000000012E-2</v>
      </c>
      <c r="S134" s="134">
        <v>0</v>
      </c>
      <c r="T134" s="135">
        <f t="shared" si="3"/>
        <v>0</v>
      </c>
      <c r="AR134" s="136" t="s">
        <v>116</v>
      </c>
      <c r="AT134" s="136" t="s">
        <v>112</v>
      </c>
      <c r="AU134" s="136" t="s">
        <v>117</v>
      </c>
      <c r="AY134" s="13" t="s">
        <v>108</v>
      </c>
      <c r="BE134" s="137">
        <f t="shared" si="4"/>
        <v>0</v>
      </c>
      <c r="BF134" s="137">
        <f t="shared" si="5"/>
        <v>0</v>
      </c>
      <c r="BG134" s="137">
        <f t="shared" si="6"/>
        <v>0</v>
      </c>
      <c r="BH134" s="137">
        <f t="shared" si="7"/>
        <v>0</v>
      </c>
      <c r="BI134" s="137">
        <f t="shared" si="8"/>
        <v>0</v>
      </c>
      <c r="BJ134" s="13" t="s">
        <v>117</v>
      </c>
      <c r="BK134" s="137">
        <f t="shared" si="9"/>
        <v>0</v>
      </c>
      <c r="BL134" s="13" t="s">
        <v>116</v>
      </c>
      <c r="BM134" s="136" t="s">
        <v>274</v>
      </c>
    </row>
    <row r="135" spans="2:65" s="1" customFormat="1" ht="21.75" customHeight="1">
      <c r="B135" s="160"/>
      <c r="C135" s="167" t="s">
        <v>151</v>
      </c>
      <c r="D135" s="167" t="s">
        <v>112</v>
      </c>
      <c r="E135" s="166" t="s">
        <v>273</v>
      </c>
      <c r="F135" s="165" t="s">
        <v>272</v>
      </c>
      <c r="G135" s="164" t="s">
        <v>145</v>
      </c>
      <c r="H135" s="168">
        <v>51.6</v>
      </c>
      <c r="I135" s="131"/>
      <c r="J135" s="162">
        <f t="shared" si="0"/>
        <v>0</v>
      </c>
      <c r="K135" s="161"/>
      <c r="L135" s="28"/>
      <c r="M135" s="132" t="s">
        <v>1</v>
      </c>
      <c r="N135" s="133" t="s">
        <v>36</v>
      </c>
      <c r="P135" s="134">
        <f t="shared" si="1"/>
        <v>0</v>
      </c>
      <c r="Q135" s="134">
        <v>0</v>
      </c>
      <c r="R135" s="134">
        <f t="shared" si="2"/>
        <v>0</v>
      </c>
      <c r="S135" s="134">
        <v>0</v>
      </c>
      <c r="T135" s="135">
        <f t="shared" si="3"/>
        <v>0</v>
      </c>
      <c r="AR135" s="136" t="s">
        <v>116</v>
      </c>
      <c r="AT135" s="136" t="s">
        <v>112</v>
      </c>
      <c r="AU135" s="136" t="s">
        <v>117</v>
      </c>
      <c r="AY135" s="13" t="s">
        <v>108</v>
      </c>
      <c r="BE135" s="137">
        <f t="shared" si="4"/>
        <v>0</v>
      </c>
      <c r="BF135" s="137">
        <f t="shared" si="5"/>
        <v>0</v>
      </c>
      <c r="BG135" s="137">
        <f t="shared" si="6"/>
        <v>0</v>
      </c>
      <c r="BH135" s="137">
        <f t="shared" si="7"/>
        <v>0</v>
      </c>
      <c r="BI135" s="137">
        <f t="shared" si="8"/>
        <v>0</v>
      </c>
      <c r="BJ135" s="13" t="s">
        <v>117</v>
      </c>
      <c r="BK135" s="137">
        <f t="shared" si="9"/>
        <v>0</v>
      </c>
      <c r="BL135" s="13" t="s">
        <v>116</v>
      </c>
      <c r="BM135" s="136" t="s">
        <v>271</v>
      </c>
    </row>
    <row r="136" spans="2:65" s="1" customFormat="1" ht="16.5" customHeight="1">
      <c r="B136" s="160"/>
      <c r="C136" s="167" t="s">
        <v>157</v>
      </c>
      <c r="D136" s="167" t="s">
        <v>112</v>
      </c>
      <c r="E136" s="166" t="s">
        <v>270</v>
      </c>
      <c r="F136" s="165" t="s">
        <v>269</v>
      </c>
      <c r="G136" s="164" t="s">
        <v>115</v>
      </c>
      <c r="H136" s="168">
        <v>0.65</v>
      </c>
      <c r="I136" s="131"/>
      <c r="J136" s="162">
        <f t="shared" si="0"/>
        <v>0</v>
      </c>
      <c r="K136" s="161"/>
      <c r="L136" s="28"/>
      <c r="M136" s="132" t="s">
        <v>1</v>
      </c>
      <c r="N136" s="133" t="s">
        <v>36</v>
      </c>
      <c r="P136" s="134">
        <f t="shared" si="1"/>
        <v>0</v>
      </c>
      <c r="Q136" s="134">
        <v>1.0189584899999999</v>
      </c>
      <c r="R136" s="134">
        <f t="shared" si="2"/>
        <v>0.66232301849999997</v>
      </c>
      <c r="S136" s="134">
        <v>0</v>
      </c>
      <c r="T136" s="135">
        <f t="shared" si="3"/>
        <v>0</v>
      </c>
      <c r="AR136" s="136" t="s">
        <v>116</v>
      </c>
      <c r="AT136" s="136" t="s">
        <v>112</v>
      </c>
      <c r="AU136" s="136" t="s">
        <v>117</v>
      </c>
      <c r="AY136" s="13" t="s">
        <v>108</v>
      </c>
      <c r="BE136" s="137">
        <f t="shared" si="4"/>
        <v>0</v>
      </c>
      <c r="BF136" s="137">
        <f t="shared" si="5"/>
        <v>0</v>
      </c>
      <c r="BG136" s="137">
        <f t="shared" si="6"/>
        <v>0</v>
      </c>
      <c r="BH136" s="137">
        <f t="shared" si="7"/>
        <v>0</v>
      </c>
      <c r="BI136" s="137">
        <f t="shared" si="8"/>
        <v>0</v>
      </c>
      <c r="BJ136" s="13" t="s">
        <v>117</v>
      </c>
      <c r="BK136" s="137">
        <f t="shared" si="9"/>
        <v>0</v>
      </c>
      <c r="BL136" s="13" t="s">
        <v>116</v>
      </c>
      <c r="BM136" s="136" t="s">
        <v>268</v>
      </c>
    </row>
    <row r="137" spans="2:65" s="1" customFormat="1" ht="16.5" customHeight="1">
      <c r="B137" s="160"/>
      <c r="C137" s="167" t="s">
        <v>109</v>
      </c>
      <c r="D137" s="167" t="s">
        <v>112</v>
      </c>
      <c r="E137" s="166" t="s">
        <v>267</v>
      </c>
      <c r="F137" s="165" t="s">
        <v>266</v>
      </c>
      <c r="G137" s="164" t="s">
        <v>115</v>
      </c>
      <c r="H137" s="168">
        <v>0.87</v>
      </c>
      <c r="I137" s="131"/>
      <c r="J137" s="162">
        <f t="shared" si="0"/>
        <v>0</v>
      </c>
      <c r="K137" s="161"/>
      <c r="L137" s="28"/>
      <c r="M137" s="132" t="s">
        <v>1</v>
      </c>
      <c r="N137" s="133" t="s">
        <v>36</v>
      </c>
      <c r="P137" s="134">
        <f t="shared" si="1"/>
        <v>0</v>
      </c>
      <c r="Q137" s="134">
        <v>1.2029614</v>
      </c>
      <c r="R137" s="134">
        <f t="shared" si="2"/>
        <v>1.0465764179999999</v>
      </c>
      <c r="S137" s="134">
        <v>0</v>
      </c>
      <c r="T137" s="135">
        <f t="shared" si="3"/>
        <v>0</v>
      </c>
      <c r="AR137" s="136" t="s">
        <v>116</v>
      </c>
      <c r="AT137" s="136" t="s">
        <v>112</v>
      </c>
      <c r="AU137" s="136" t="s">
        <v>117</v>
      </c>
      <c r="AY137" s="13" t="s">
        <v>108</v>
      </c>
      <c r="BE137" s="137">
        <f t="shared" si="4"/>
        <v>0</v>
      </c>
      <c r="BF137" s="137">
        <f t="shared" si="5"/>
        <v>0</v>
      </c>
      <c r="BG137" s="137">
        <f t="shared" si="6"/>
        <v>0</v>
      </c>
      <c r="BH137" s="137">
        <f t="shared" si="7"/>
        <v>0</v>
      </c>
      <c r="BI137" s="137">
        <f t="shared" si="8"/>
        <v>0</v>
      </c>
      <c r="BJ137" s="13" t="s">
        <v>117</v>
      </c>
      <c r="BK137" s="137">
        <f t="shared" si="9"/>
        <v>0</v>
      </c>
      <c r="BL137" s="13" t="s">
        <v>116</v>
      </c>
      <c r="BM137" s="136" t="s">
        <v>265</v>
      </c>
    </row>
    <row r="138" spans="2:65" s="1" customFormat="1" ht="16.5" customHeight="1">
      <c r="B138" s="160"/>
      <c r="C138" s="159" t="s">
        <v>165</v>
      </c>
      <c r="D138" s="159" t="s">
        <v>161</v>
      </c>
      <c r="E138" s="158" t="s">
        <v>264</v>
      </c>
      <c r="F138" s="157" t="s">
        <v>430</v>
      </c>
      <c r="G138" s="156" t="s">
        <v>167</v>
      </c>
      <c r="H138" s="155">
        <v>120</v>
      </c>
      <c r="I138" s="138"/>
      <c r="J138" s="154">
        <f t="shared" si="0"/>
        <v>0</v>
      </c>
      <c r="K138" s="153"/>
      <c r="L138" s="139"/>
      <c r="M138" s="140" t="s">
        <v>1</v>
      </c>
      <c r="N138" s="141" t="s">
        <v>36</v>
      </c>
      <c r="P138" s="134">
        <f t="shared" si="1"/>
        <v>0</v>
      </c>
      <c r="Q138" s="134">
        <v>1</v>
      </c>
      <c r="R138" s="134">
        <f t="shared" si="2"/>
        <v>120</v>
      </c>
      <c r="S138" s="134">
        <v>0</v>
      </c>
      <c r="T138" s="135">
        <f t="shared" si="3"/>
        <v>0</v>
      </c>
      <c r="AR138" s="136" t="s">
        <v>157</v>
      </c>
      <c r="AT138" s="136" t="s">
        <v>161</v>
      </c>
      <c r="AU138" s="136" t="s">
        <v>117</v>
      </c>
      <c r="AY138" s="13" t="s">
        <v>108</v>
      </c>
      <c r="BE138" s="137">
        <f t="shared" si="4"/>
        <v>0</v>
      </c>
      <c r="BF138" s="137">
        <f t="shared" si="5"/>
        <v>0</v>
      </c>
      <c r="BG138" s="137">
        <f t="shared" si="6"/>
        <v>0</v>
      </c>
      <c r="BH138" s="137">
        <f t="shared" si="7"/>
        <v>0</v>
      </c>
      <c r="BI138" s="137">
        <f t="shared" si="8"/>
        <v>0</v>
      </c>
      <c r="BJ138" s="13" t="s">
        <v>117</v>
      </c>
      <c r="BK138" s="137">
        <f t="shared" si="9"/>
        <v>0</v>
      </c>
      <c r="BL138" s="13" t="s">
        <v>116</v>
      </c>
      <c r="BM138" s="136" t="s">
        <v>263</v>
      </c>
    </row>
    <row r="139" spans="2:65" s="1" customFormat="1" ht="16.5" customHeight="1">
      <c r="B139" s="160"/>
      <c r="C139" s="159" t="s">
        <v>169</v>
      </c>
      <c r="D139" s="159" t="s">
        <v>161</v>
      </c>
      <c r="E139" s="158" t="s">
        <v>262</v>
      </c>
      <c r="F139" s="157" t="s">
        <v>261</v>
      </c>
      <c r="G139" s="156" t="s">
        <v>167</v>
      </c>
      <c r="H139" s="155">
        <v>30</v>
      </c>
      <c r="I139" s="138"/>
      <c r="J139" s="154">
        <f t="shared" si="0"/>
        <v>0</v>
      </c>
      <c r="K139" s="153"/>
      <c r="L139" s="139"/>
      <c r="M139" s="140" t="s">
        <v>1</v>
      </c>
      <c r="N139" s="141" t="s">
        <v>36</v>
      </c>
      <c r="P139" s="134">
        <f t="shared" si="1"/>
        <v>0</v>
      </c>
      <c r="Q139" s="134">
        <v>1</v>
      </c>
      <c r="R139" s="134">
        <f t="shared" si="2"/>
        <v>30</v>
      </c>
      <c r="S139" s="134">
        <v>0</v>
      </c>
      <c r="T139" s="135">
        <f t="shared" si="3"/>
        <v>0</v>
      </c>
      <c r="AR139" s="136" t="s">
        <v>157</v>
      </c>
      <c r="AT139" s="136" t="s">
        <v>161</v>
      </c>
      <c r="AU139" s="136" t="s">
        <v>117</v>
      </c>
      <c r="AY139" s="13" t="s">
        <v>108</v>
      </c>
      <c r="BE139" s="137">
        <f t="shared" si="4"/>
        <v>0</v>
      </c>
      <c r="BF139" s="137">
        <f t="shared" si="5"/>
        <v>0</v>
      </c>
      <c r="BG139" s="137">
        <f t="shared" si="6"/>
        <v>0</v>
      </c>
      <c r="BH139" s="137">
        <f t="shared" si="7"/>
        <v>0</v>
      </c>
      <c r="BI139" s="137">
        <f t="shared" si="8"/>
        <v>0</v>
      </c>
      <c r="BJ139" s="13" t="s">
        <v>117</v>
      </c>
      <c r="BK139" s="137">
        <f t="shared" si="9"/>
        <v>0</v>
      </c>
      <c r="BL139" s="13" t="s">
        <v>116</v>
      </c>
      <c r="BM139" s="136" t="s">
        <v>260</v>
      </c>
    </row>
    <row r="140" spans="2:65" s="11" customFormat="1" ht="22.75" customHeight="1">
      <c r="B140" s="119"/>
      <c r="D140" s="120" t="s">
        <v>69</v>
      </c>
      <c r="E140" s="129" t="s">
        <v>109</v>
      </c>
      <c r="F140" s="129" t="s">
        <v>110</v>
      </c>
      <c r="I140" s="122"/>
      <c r="J140" s="130">
        <f>BK140</f>
        <v>0</v>
      </c>
      <c r="L140" s="119"/>
      <c r="M140" s="124"/>
      <c r="P140" s="125">
        <f>SUM(P141:P148)</f>
        <v>0</v>
      </c>
      <c r="R140" s="125">
        <f>SUM(R141:R148)</f>
        <v>4.9770000000000001E-4</v>
      </c>
      <c r="T140" s="126">
        <f>SUM(T141:T148)</f>
        <v>14.025</v>
      </c>
      <c r="AR140" s="120" t="s">
        <v>78</v>
      </c>
      <c r="AT140" s="127" t="s">
        <v>69</v>
      </c>
      <c r="AU140" s="127" t="s">
        <v>78</v>
      </c>
      <c r="AY140" s="120" t="s">
        <v>108</v>
      </c>
      <c r="BK140" s="128">
        <f>SUM(BK141:BK148)</f>
        <v>0</v>
      </c>
    </row>
    <row r="141" spans="2:65" s="1" customFormat="1" ht="37.75" customHeight="1">
      <c r="B141" s="160"/>
      <c r="C141" s="167" t="s">
        <v>12</v>
      </c>
      <c r="D141" s="167" t="s">
        <v>112</v>
      </c>
      <c r="E141" s="166" t="s">
        <v>259</v>
      </c>
      <c r="F141" s="165" t="s">
        <v>258</v>
      </c>
      <c r="G141" s="164" t="s">
        <v>217</v>
      </c>
      <c r="H141" s="168">
        <v>6.375</v>
      </c>
      <c r="I141" s="131"/>
      <c r="J141" s="162">
        <f t="shared" ref="J141:J148" si="10">ROUND(I141*H141,2)</f>
        <v>0</v>
      </c>
      <c r="K141" s="161"/>
      <c r="L141" s="28"/>
      <c r="M141" s="132" t="s">
        <v>1</v>
      </c>
      <c r="N141" s="133" t="s">
        <v>36</v>
      </c>
      <c r="P141" s="134">
        <f t="shared" ref="P141:P148" si="11">O141*H141</f>
        <v>0</v>
      </c>
      <c r="Q141" s="134">
        <v>0</v>
      </c>
      <c r="R141" s="134">
        <f t="shared" ref="R141:R148" si="12">Q141*H141</f>
        <v>0</v>
      </c>
      <c r="S141" s="134">
        <v>2.2000000000000002</v>
      </c>
      <c r="T141" s="135">
        <f t="shared" ref="T141:T148" si="13">S141*H141</f>
        <v>14.025</v>
      </c>
      <c r="AR141" s="136" t="s">
        <v>116</v>
      </c>
      <c r="AT141" s="136" t="s">
        <v>112</v>
      </c>
      <c r="AU141" s="136" t="s">
        <v>117</v>
      </c>
      <c r="AY141" s="13" t="s">
        <v>108</v>
      </c>
      <c r="BE141" s="137">
        <f t="shared" ref="BE141:BE148" si="14">IF(N141="základná",J141,0)</f>
        <v>0</v>
      </c>
      <c r="BF141" s="137">
        <f t="shared" ref="BF141:BF148" si="15">IF(N141="znížená",J141,0)</f>
        <v>0</v>
      </c>
      <c r="BG141" s="137">
        <f t="shared" ref="BG141:BG148" si="16">IF(N141="zákl. prenesená",J141,0)</f>
        <v>0</v>
      </c>
      <c r="BH141" s="137">
        <f t="shared" ref="BH141:BH148" si="17">IF(N141="zníž. prenesená",J141,0)</f>
        <v>0</v>
      </c>
      <c r="BI141" s="137">
        <f t="shared" ref="BI141:BI148" si="18">IF(N141="nulová",J141,0)</f>
        <v>0</v>
      </c>
      <c r="BJ141" s="13" t="s">
        <v>117</v>
      </c>
      <c r="BK141" s="137">
        <f t="shared" ref="BK141:BK148" si="19">ROUND(I141*H141,2)</f>
        <v>0</v>
      </c>
      <c r="BL141" s="13" t="s">
        <v>116</v>
      </c>
      <c r="BM141" s="136" t="s">
        <v>257</v>
      </c>
    </row>
    <row r="142" spans="2:65" s="1" customFormat="1" ht="24.15" customHeight="1">
      <c r="B142" s="160"/>
      <c r="C142" s="167" t="s">
        <v>111</v>
      </c>
      <c r="D142" s="167" t="s">
        <v>112</v>
      </c>
      <c r="E142" s="166" t="s">
        <v>256</v>
      </c>
      <c r="F142" s="165" t="s">
        <v>255</v>
      </c>
      <c r="G142" s="164" t="s">
        <v>131</v>
      </c>
      <c r="H142" s="168">
        <v>90</v>
      </c>
      <c r="I142" s="131"/>
      <c r="J142" s="162">
        <f t="shared" si="10"/>
        <v>0</v>
      </c>
      <c r="K142" s="161"/>
      <c r="L142" s="28"/>
      <c r="M142" s="132" t="s">
        <v>1</v>
      </c>
      <c r="N142" s="133" t="s">
        <v>36</v>
      </c>
      <c r="P142" s="134">
        <f t="shared" si="11"/>
        <v>0</v>
      </c>
      <c r="Q142" s="134">
        <v>5.5300000000000004E-6</v>
      </c>
      <c r="R142" s="134">
        <f t="shared" si="12"/>
        <v>4.9770000000000001E-4</v>
      </c>
      <c r="S142" s="134">
        <v>0</v>
      </c>
      <c r="T142" s="135">
        <f t="shared" si="13"/>
        <v>0</v>
      </c>
      <c r="AR142" s="136" t="s">
        <v>116</v>
      </c>
      <c r="AT142" s="136" t="s">
        <v>112</v>
      </c>
      <c r="AU142" s="136" t="s">
        <v>117</v>
      </c>
      <c r="AY142" s="13" t="s">
        <v>108</v>
      </c>
      <c r="BE142" s="137">
        <f t="shared" si="14"/>
        <v>0</v>
      </c>
      <c r="BF142" s="137">
        <f t="shared" si="15"/>
        <v>0</v>
      </c>
      <c r="BG142" s="137">
        <f t="shared" si="16"/>
        <v>0</v>
      </c>
      <c r="BH142" s="137">
        <f t="shared" si="17"/>
        <v>0</v>
      </c>
      <c r="BI142" s="137">
        <f t="shared" si="18"/>
        <v>0</v>
      </c>
      <c r="BJ142" s="13" t="s">
        <v>117</v>
      </c>
      <c r="BK142" s="137">
        <f t="shared" si="19"/>
        <v>0</v>
      </c>
      <c r="BL142" s="13" t="s">
        <v>116</v>
      </c>
      <c r="BM142" s="136" t="s">
        <v>254</v>
      </c>
    </row>
    <row r="143" spans="2:65" s="1" customFormat="1" ht="24.15" customHeight="1">
      <c r="B143" s="160"/>
      <c r="C143" s="167" t="s">
        <v>122</v>
      </c>
      <c r="D143" s="167" t="s">
        <v>112</v>
      </c>
      <c r="E143" s="166" t="s">
        <v>253</v>
      </c>
      <c r="F143" s="165" t="s">
        <v>252</v>
      </c>
      <c r="G143" s="164" t="s">
        <v>115</v>
      </c>
      <c r="H143" s="168">
        <v>17.425000000000001</v>
      </c>
      <c r="I143" s="131"/>
      <c r="J143" s="162">
        <f t="shared" si="10"/>
        <v>0</v>
      </c>
      <c r="K143" s="161"/>
      <c r="L143" s="28"/>
      <c r="M143" s="132" t="s">
        <v>1</v>
      </c>
      <c r="N143" s="133" t="s">
        <v>36</v>
      </c>
      <c r="P143" s="134">
        <f t="shared" si="11"/>
        <v>0</v>
      </c>
      <c r="Q143" s="134">
        <v>0</v>
      </c>
      <c r="R143" s="134">
        <f t="shared" si="12"/>
        <v>0</v>
      </c>
      <c r="S143" s="134">
        <v>0</v>
      </c>
      <c r="T143" s="135">
        <f t="shared" si="13"/>
        <v>0</v>
      </c>
      <c r="AR143" s="136" t="s">
        <v>116</v>
      </c>
      <c r="AT143" s="136" t="s">
        <v>112</v>
      </c>
      <c r="AU143" s="136" t="s">
        <v>117</v>
      </c>
      <c r="AY143" s="13" t="s">
        <v>108</v>
      </c>
      <c r="BE143" s="137">
        <f t="shared" si="14"/>
        <v>0</v>
      </c>
      <c r="BF143" s="137">
        <f t="shared" si="15"/>
        <v>0</v>
      </c>
      <c r="BG143" s="137">
        <f t="shared" si="16"/>
        <v>0</v>
      </c>
      <c r="BH143" s="137">
        <f t="shared" si="17"/>
        <v>0</v>
      </c>
      <c r="BI143" s="137">
        <f t="shared" si="18"/>
        <v>0</v>
      </c>
      <c r="BJ143" s="13" t="s">
        <v>117</v>
      </c>
      <c r="BK143" s="137">
        <f t="shared" si="19"/>
        <v>0</v>
      </c>
      <c r="BL143" s="13" t="s">
        <v>116</v>
      </c>
      <c r="BM143" s="136" t="s">
        <v>251</v>
      </c>
    </row>
    <row r="144" spans="2:65" s="1" customFormat="1" ht="21.75" customHeight="1">
      <c r="B144" s="160"/>
      <c r="C144" s="167" t="s">
        <v>250</v>
      </c>
      <c r="D144" s="167" t="s">
        <v>112</v>
      </c>
      <c r="E144" s="166" t="s">
        <v>249</v>
      </c>
      <c r="F144" s="165" t="s">
        <v>248</v>
      </c>
      <c r="G144" s="164" t="s">
        <v>115</v>
      </c>
      <c r="H144" s="168">
        <v>7.4249999999999998</v>
      </c>
      <c r="I144" s="131"/>
      <c r="J144" s="162">
        <f t="shared" si="10"/>
        <v>0</v>
      </c>
      <c r="K144" s="161"/>
      <c r="L144" s="28"/>
      <c r="M144" s="132" t="s">
        <v>1</v>
      </c>
      <c r="N144" s="133" t="s">
        <v>36</v>
      </c>
      <c r="P144" s="134">
        <f t="shared" si="11"/>
        <v>0</v>
      </c>
      <c r="Q144" s="134">
        <v>0</v>
      </c>
      <c r="R144" s="134">
        <f t="shared" si="12"/>
        <v>0</v>
      </c>
      <c r="S144" s="134">
        <v>0</v>
      </c>
      <c r="T144" s="135">
        <f t="shared" si="13"/>
        <v>0</v>
      </c>
      <c r="AR144" s="136" t="s">
        <v>116</v>
      </c>
      <c r="AT144" s="136" t="s">
        <v>112</v>
      </c>
      <c r="AU144" s="136" t="s">
        <v>117</v>
      </c>
      <c r="AY144" s="13" t="s">
        <v>108</v>
      </c>
      <c r="BE144" s="137">
        <f t="shared" si="14"/>
        <v>0</v>
      </c>
      <c r="BF144" s="137">
        <f t="shared" si="15"/>
        <v>0</v>
      </c>
      <c r="BG144" s="137">
        <f t="shared" si="16"/>
        <v>0</v>
      </c>
      <c r="BH144" s="137">
        <f t="shared" si="17"/>
        <v>0</v>
      </c>
      <c r="BI144" s="137">
        <f t="shared" si="18"/>
        <v>0</v>
      </c>
      <c r="BJ144" s="13" t="s">
        <v>117</v>
      </c>
      <c r="BK144" s="137">
        <f t="shared" si="19"/>
        <v>0</v>
      </c>
      <c r="BL144" s="13" t="s">
        <v>116</v>
      </c>
      <c r="BM144" s="136" t="s">
        <v>247</v>
      </c>
    </row>
    <row r="145" spans="2:65" s="1" customFormat="1" ht="24.15" customHeight="1">
      <c r="B145" s="160"/>
      <c r="C145" s="167" t="s">
        <v>132</v>
      </c>
      <c r="D145" s="167" t="s">
        <v>112</v>
      </c>
      <c r="E145" s="166" t="s">
        <v>113</v>
      </c>
      <c r="F145" s="165" t="s">
        <v>114</v>
      </c>
      <c r="G145" s="164" t="s">
        <v>115</v>
      </c>
      <c r="H145" s="168">
        <v>141.07499999999999</v>
      </c>
      <c r="I145" s="131"/>
      <c r="J145" s="162">
        <f t="shared" si="10"/>
        <v>0</v>
      </c>
      <c r="K145" s="161"/>
      <c r="L145" s="28"/>
      <c r="M145" s="132" t="s">
        <v>1</v>
      </c>
      <c r="N145" s="133" t="s">
        <v>36</v>
      </c>
      <c r="P145" s="134">
        <f t="shared" si="11"/>
        <v>0</v>
      </c>
      <c r="Q145" s="134">
        <v>0</v>
      </c>
      <c r="R145" s="134">
        <f t="shared" si="12"/>
        <v>0</v>
      </c>
      <c r="S145" s="134">
        <v>0</v>
      </c>
      <c r="T145" s="135">
        <f t="shared" si="13"/>
        <v>0</v>
      </c>
      <c r="AR145" s="136" t="s">
        <v>116</v>
      </c>
      <c r="AT145" s="136" t="s">
        <v>112</v>
      </c>
      <c r="AU145" s="136" t="s">
        <v>117</v>
      </c>
      <c r="AY145" s="13" t="s">
        <v>108</v>
      </c>
      <c r="BE145" s="137">
        <f t="shared" si="14"/>
        <v>0</v>
      </c>
      <c r="BF145" s="137">
        <f t="shared" si="15"/>
        <v>0</v>
      </c>
      <c r="BG145" s="137">
        <f t="shared" si="16"/>
        <v>0</v>
      </c>
      <c r="BH145" s="137">
        <f t="shared" si="17"/>
        <v>0</v>
      </c>
      <c r="BI145" s="137">
        <f t="shared" si="18"/>
        <v>0</v>
      </c>
      <c r="BJ145" s="13" t="s">
        <v>117</v>
      </c>
      <c r="BK145" s="137">
        <f t="shared" si="19"/>
        <v>0</v>
      </c>
      <c r="BL145" s="13" t="s">
        <v>116</v>
      </c>
      <c r="BM145" s="136" t="s">
        <v>246</v>
      </c>
    </row>
    <row r="146" spans="2:65" s="1" customFormat="1" ht="24.15" customHeight="1">
      <c r="B146" s="160"/>
      <c r="C146" s="167" t="s">
        <v>245</v>
      </c>
      <c r="D146" s="167" t="s">
        <v>112</v>
      </c>
      <c r="E146" s="166" t="s">
        <v>119</v>
      </c>
      <c r="F146" s="165" t="s">
        <v>120</v>
      </c>
      <c r="G146" s="164" t="s">
        <v>115</v>
      </c>
      <c r="H146" s="168">
        <v>7.4249999999999998</v>
      </c>
      <c r="I146" s="131"/>
      <c r="J146" s="162">
        <f t="shared" si="10"/>
        <v>0</v>
      </c>
      <c r="K146" s="161"/>
      <c r="L146" s="28"/>
      <c r="M146" s="132" t="s">
        <v>1</v>
      </c>
      <c r="N146" s="133" t="s">
        <v>36</v>
      </c>
      <c r="P146" s="134">
        <f t="shared" si="11"/>
        <v>0</v>
      </c>
      <c r="Q146" s="134">
        <v>0</v>
      </c>
      <c r="R146" s="134">
        <f t="shared" si="12"/>
        <v>0</v>
      </c>
      <c r="S146" s="134">
        <v>0</v>
      </c>
      <c r="T146" s="135">
        <f t="shared" si="13"/>
        <v>0</v>
      </c>
      <c r="AR146" s="136" t="s">
        <v>116</v>
      </c>
      <c r="AT146" s="136" t="s">
        <v>112</v>
      </c>
      <c r="AU146" s="136" t="s">
        <v>117</v>
      </c>
      <c r="AY146" s="13" t="s">
        <v>108</v>
      </c>
      <c r="BE146" s="137">
        <f t="shared" si="14"/>
        <v>0</v>
      </c>
      <c r="BF146" s="137">
        <f t="shared" si="15"/>
        <v>0</v>
      </c>
      <c r="BG146" s="137">
        <f t="shared" si="16"/>
        <v>0</v>
      </c>
      <c r="BH146" s="137">
        <f t="shared" si="17"/>
        <v>0</v>
      </c>
      <c r="BI146" s="137">
        <f t="shared" si="18"/>
        <v>0</v>
      </c>
      <c r="BJ146" s="13" t="s">
        <v>117</v>
      </c>
      <c r="BK146" s="137">
        <f t="shared" si="19"/>
        <v>0</v>
      </c>
      <c r="BL146" s="13" t="s">
        <v>116</v>
      </c>
      <c r="BM146" s="136" t="s">
        <v>244</v>
      </c>
    </row>
    <row r="147" spans="2:65" s="1" customFormat="1" ht="24.15" customHeight="1">
      <c r="B147" s="160"/>
      <c r="C147" s="167" t="s">
        <v>243</v>
      </c>
      <c r="D147" s="167" t="s">
        <v>112</v>
      </c>
      <c r="E147" s="166" t="s">
        <v>242</v>
      </c>
      <c r="F147" s="165" t="s">
        <v>241</v>
      </c>
      <c r="G147" s="164" t="s">
        <v>115</v>
      </c>
      <c r="H147" s="168">
        <v>59.4</v>
      </c>
      <c r="I147" s="131"/>
      <c r="J147" s="162">
        <f t="shared" si="10"/>
        <v>0</v>
      </c>
      <c r="K147" s="161"/>
      <c r="L147" s="28"/>
      <c r="M147" s="132" t="s">
        <v>1</v>
      </c>
      <c r="N147" s="133" t="s">
        <v>36</v>
      </c>
      <c r="P147" s="134">
        <f t="shared" si="11"/>
        <v>0</v>
      </c>
      <c r="Q147" s="134">
        <v>0</v>
      </c>
      <c r="R147" s="134">
        <f t="shared" si="12"/>
        <v>0</v>
      </c>
      <c r="S147" s="134">
        <v>0</v>
      </c>
      <c r="T147" s="135">
        <f t="shared" si="13"/>
        <v>0</v>
      </c>
      <c r="AR147" s="136" t="s">
        <v>116</v>
      </c>
      <c r="AT147" s="136" t="s">
        <v>112</v>
      </c>
      <c r="AU147" s="136" t="s">
        <v>117</v>
      </c>
      <c r="AY147" s="13" t="s">
        <v>108</v>
      </c>
      <c r="BE147" s="137">
        <f t="shared" si="14"/>
        <v>0</v>
      </c>
      <c r="BF147" s="137">
        <f t="shared" si="15"/>
        <v>0</v>
      </c>
      <c r="BG147" s="137">
        <f t="shared" si="16"/>
        <v>0</v>
      </c>
      <c r="BH147" s="137">
        <f t="shared" si="17"/>
        <v>0</v>
      </c>
      <c r="BI147" s="137">
        <f t="shared" si="18"/>
        <v>0</v>
      </c>
      <c r="BJ147" s="13" t="s">
        <v>117</v>
      </c>
      <c r="BK147" s="137">
        <f t="shared" si="19"/>
        <v>0</v>
      </c>
      <c r="BL147" s="13" t="s">
        <v>116</v>
      </c>
      <c r="BM147" s="136" t="s">
        <v>240</v>
      </c>
    </row>
    <row r="148" spans="2:65" s="1" customFormat="1" ht="24.15" customHeight="1">
      <c r="B148" s="160"/>
      <c r="C148" s="167" t="s">
        <v>239</v>
      </c>
      <c r="D148" s="167" t="s">
        <v>112</v>
      </c>
      <c r="E148" s="166" t="s">
        <v>238</v>
      </c>
      <c r="F148" s="165" t="s">
        <v>237</v>
      </c>
      <c r="G148" s="164" t="s">
        <v>115</v>
      </c>
      <c r="H148" s="168">
        <v>17</v>
      </c>
      <c r="I148" s="131"/>
      <c r="J148" s="162">
        <f t="shared" si="10"/>
        <v>0</v>
      </c>
      <c r="K148" s="161"/>
      <c r="L148" s="28"/>
      <c r="M148" s="132" t="s">
        <v>1</v>
      </c>
      <c r="N148" s="133" t="s">
        <v>36</v>
      </c>
      <c r="P148" s="134">
        <f t="shared" si="11"/>
        <v>0</v>
      </c>
      <c r="Q148" s="134">
        <v>0</v>
      </c>
      <c r="R148" s="134">
        <f t="shared" si="12"/>
        <v>0</v>
      </c>
      <c r="S148" s="134">
        <v>0</v>
      </c>
      <c r="T148" s="135">
        <f t="shared" si="13"/>
        <v>0</v>
      </c>
      <c r="AR148" s="136" t="s">
        <v>116</v>
      </c>
      <c r="AT148" s="136" t="s">
        <v>112</v>
      </c>
      <c r="AU148" s="136" t="s">
        <v>117</v>
      </c>
      <c r="AY148" s="13" t="s">
        <v>108</v>
      </c>
      <c r="BE148" s="137">
        <f t="shared" si="14"/>
        <v>0</v>
      </c>
      <c r="BF148" s="137">
        <f t="shared" si="15"/>
        <v>0</v>
      </c>
      <c r="BG148" s="137">
        <f t="shared" si="16"/>
        <v>0</v>
      </c>
      <c r="BH148" s="137">
        <f t="shared" si="17"/>
        <v>0</v>
      </c>
      <c r="BI148" s="137">
        <f t="shared" si="18"/>
        <v>0</v>
      </c>
      <c r="BJ148" s="13" t="s">
        <v>117</v>
      </c>
      <c r="BK148" s="137">
        <f t="shared" si="19"/>
        <v>0</v>
      </c>
      <c r="BL148" s="13" t="s">
        <v>116</v>
      </c>
      <c r="BM148" s="136" t="s">
        <v>236</v>
      </c>
    </row>
    <row r="149" spans="2:65" s="11" customFormat="1" ht="22.75" customHeight="1">
      <c r="B149" s="119"/>
      <c r="D149" s="120" t="s">
        <v>69</v>
      </c>
      <c r="E149" s="129" t="s">
        <v>235</v>
      </c>
      <c r="F149" s="129" t="s">
        <v>234</v>
      </c>
      <c r="I149" s="122"/>
      <c r="J149" s="130">
        <f>BK149</f>
        <v>0</v>
      </c>
      <c r="L149" s="119"/>
      <c r="M149" s="124"/>
      <c r="P149" s="125">
        <f>P150</f>
        <v>0</v>
      </c>
      <c r="R149" s="125">
        <f>R150</f>
        <v>0</v>
      </c>
      <c r="T149" s="126">
        <f>T150</f>
        <v>0</v>
      </c>
      <c r="AR149" s="120" t="s">
        <v>78</v>
      </c>
      <c r="AT149" s="127" t="s">
        <v>69</v>
      </c>
      <c r="AU149" s="127" t="s">
        <v>78</v>
      </c>
      <c r="AY149" s="120" t="s">
        <v>108</v>
      </c>
      <c r="BK149" s="128">
        <f>BK150</f>
        <v>0</v>
      </c>
    </row>
    <row r="150" spans="2:65" s="1" customFormat="1" ht="24.15" customHeight="1">
      <c r="B150" s="160"/>
      <c r="C150" s="167" t="s">
        <v>233</v>
      </c>
      <c r="D150" s="167" t="s">
        <v>112</v>
      </c>
      <c r="E150" s="166" t="s">
        <v>232</v>
      </c>
      <c r="F150" s="165" t="s">
        <v>231</v>
      </c>
      <c r="G150" s="164" t="s">
        <v>115</v>
      </c>
      <c r="H150" s="168">
        <v>34.323999999999998</v>
      </c>
      <c r="I150" s="131"/>
      <c r="J150" s="162">
        <f>ROUND(I150*H150,2)</f>
        <v>0</v>
      </c>
      <c r="K150" s="161"/>
      <c r="L150" s="28"/>
      <c r="M150" s="132" t="s">
        <v>1</v>
      </c>
      <c r="N150" s="133" t="s">
        <v>36</v>
      </c>
      <c r="P150" s="134">
        <f>O150*H150</f>
        <v>0</v>
      </c>
      <c r="Q150" s="134">
        <v>0</v>
      </c>
      <c r="R150" s="134">
        <f>Q150*H150</f>
        <v>0</v>
      </c>
      <c r="S150" s="134">
        <v>0</v>
      </c>
      <c r="T150" s="135">
        <f>S150*H150</f>
        <v>0</v>
      </c>
      <c r="AR150" s="136" t="s">
        <v>116</v>
      </c>
      <c r="AT150" s="136" t="s">
        <v>112</v>
      </c>
      <c r="AU150" s="136" t="s">
        <v>117</v>
      </c>
      <c r="AY150" s="13" t="s">
        <v>108</v>
      </c>
      <c r="BE150" s="137">
        <f>IF(N150="základná",J150,0)</f>
        <v>0</v>
      </c>
      <c r="BF150" s="137">
        <f>IF(N150="znížená",J150,0)</f>
        <v>0</v>
      </c>
      <c r="BG150" s="137">
        <f>IF(N150="zákl. prenesená",J150,0)</f>
        <v>0</v>
      </c>
      <c r="BH150" s="137">
        <f>IF(N150="zníž. prenesená",J150,0)</f>
        <v>0</v>
      </c>
      <c r="BI150" s="137">
        <f>IF(N150="nulová",J150,0)</f>
        <v>0</v>
      </c>
      <c r="BJ150" s="13" t="s">
        <v>117</v>
      </c>
      <c r="BK150" s="137">
        <f>ROUND(I150*H150,2)</f>
        <v>0</v>
      </c>
      <c r="BL150" s="13" t="s">
        <v>116</v>
      </c>
      <c r="BM150" s="136" t="s">
        <v>230</v>
      </c>
    </row>
    <row r="151" spans="2:65" s="11" customFormat="1" ht="26" customHeight="1">
      <c r="B151" s="119"/>
      <c r="D151" s="120" t="s">
        <v>69</v>
      </c>
      <c r="E151" s="121" t="s">
        <v>126</v>
      </c>
      <c r="F151" s="121" t="s">
        <v>127</v>
      </c>
      <c r="I151" s="122"/>
      <c r="J151" s="123">
        <f>BK151</f>
        <v>0</v>
      </c>
      <c r="L151" s="119"/>
      <c r="M151" s="124"/>
      <c r="P151" s="125">
        <f>P152+P157+P161</f>
        <v>0</v>
      </c>
      <c r="R151" s="125">
        <f>R152+R157+R161</f>
        <v>59.940600330300001</v>
      </c>
      <c r="T151" s="126">
        <f>T152+T157+T161</f>
        <v>0</v>
      </c>
      <c r="AR151" s="120" t="s">
        <v>117</v>
      </c>
      <c r="AT151" s="127" t="s">
        <v>69</v>
      </c>
      <c r="AU151" s="127" t="s">
        <v>70</v>
      </c>
      <c r="AY151" s="120" t="s">
        <v>108</v>
      </c>
      <c r="BK151" s="128">
        <f>BK152+BK157+BK161</f>
        <v>0</v>
      </c>
    </row>
    <row r="152" spans="2:65" s="11" customFormat="1" ht="22.75" customHeight="1">
      <c r="B152" s="119"/>
      <c r="D152" s="120" t="s">
        <v>69</v>
      </c>
      <c r="E152" s="129" t="s">
        <v>229</v>
      </c>
      <c r="F152" s="129" t="s">
        <v>228</v>
      </c>
      <c r="I152" s="122"/>
      <c r="J152" s="130">
        <f>BK152</f>
        <v>0</v>
      </c>
      <c r="L152" s="119"/>
      <c r="M152" s="124"/>
      <c r="P152" s="125">
        <f>SUM(P153:P156)</f>
        <v>0</v>
      </c>
      <c r="R152" s="125">
        <f>SUM(R153:R156)</f>
        <v>5.2604557068000002</v>
      </c>
      <c r="T152" s="126">
        <f>SUM(T153:T156)</f>
        <v>0</v>
      </c>
      <c r="AR152" s="120" t="s">
        <v>117</v>
      </c>
      <c r="AT152" s="127" t="s">
        <v>69</v>
      </c>
      <c r="AU152" s="127" t="s">
        <v>78</v>
      </c>
      <c r="AY152" s="120" t="s">
        <v>108</v>
      </c>
      <c r="BK152" s="128">
        <f>SUM(BK153:BK156)</f>
        <v>0</v>
      </c>
    </row>
    <row r="153" spans="2:65" s="1" customFormat="1" ht="24.15" customHeight="1">
      <c r="B153" s="160"/>
      <c r="C153" s="167" t="s">
        <v>227</v>
      </c>
      <c r="D153" s="167" t="s">
        <v>112</v>
      </c>
      <c r="E153" s="166" t="s">
        <v>226</v>
      </c>
      <c r="F153" s="165" t="s">
        <v>225</v>
      </c>
      <c r="G153" s="164" t="s">
        <v>131</v>
      </c>
      <c r="H153" s="168">
        <v>331</v>
      </c>
      <c r="I153" s="131"/>
      <c r="J153" s="162">
        <f>ROUND(I153*H153,2)</f>
        <v>0</v>
      </c>
      <c r="K153" s="161"/>
      <c r="L153" s="28"/>
      <c r="M153" s="132" t="s">
        <v>1</v>
      </c>
      <c r="N153" s="133" t="s">
        <v>36</v>
      </c>
      <c r="P153" s="134">
        <f>O153*H153</f>
        <v>0</v>
      </c>
      <c r="Q153" s="134">
        <v>2.5999999999999998E-4</v>
      </c>
      <c r="R153" s="134">
        <f>Q153*H153</f>
        <v>8.6059999999999998E-2</v>
      </c>
      <c r="S153" s="134">
        <v>0</v>
      </c>
      <c r="T153" s="135">
        <f>S153*H153</f>
        <v>0</v>
      </c>
      <c r="AR153" s="136" t="s">
        <v>132</v>
      </c>
      <c r="AT153" s="136" t="s">
        <v>112</v>
      </c>
      <c r="AU153" s="136" t="s">
        <v>117</v>
      </c>
      <c r="AY153" s="13" t="s">
        <v>108</v>
      </c>
      <c r="BE153" s="137">
        <f>IF(N153="základná",J153,0)</f>
        <v>0</v>
      </c>
      <c r="BF153" s="137">
        <f>IF(N153="znížená",J153,0)</f>
        <v>0</v>
      </c>
      <c r="BG153" s="137">
        <f>IF(N153="zákl. prenesená",J153,0)</f>
        <v>0</v>
      </c>
      <c r="BH153" s="137">
        <f>IF(N153="zníž. prenesená",J153,0)</f>
        <v>0</v>
      </c>
      <c r="BI153" s="137">
        <f>IF(N153="nulová",J153,0)</f>
        <v>0</v>
      </c>
      <c r="BJ153" s="13" t="s">
        <v>117</v>
      </c>
      <c r="BK153" s="137">
        <f>ROUND(I153*H153,2)</f>
        <v>0</v>
      </c>
      <c r="BL153" s="13" t="s">
        <v>132</v>
      </c>
      <c r="BM153" s="136" t="s">
        <v>224</v>
      </c>
    </row>
    <row r="154" spans="2:65" s="1" customFormat="1" ht="16.5" customHeight="1">
      <c r="B154" s="160"/>
      <c r="C154" s="159" t="s">
        <v>223</v>
      </c>
      <c r="D154" s="159" t="s">
        <v>161</v>
      </c>
      <c r="E154" s="158" t="s">
        <v>222</v>
      </c>
      <c r="F154" s="157" t="s">
        <v>221</v>
      </c>
      <c r="G154" s="156" t="s">
        <v>217</v>
      </c>
      <c r="H154" s="155">
        <v>9</v>
      </c>
      <c r="I154" s="138"/>
      <c r="J154" s="154">
        <f>ROUND(I154*H154,2)</f>
        <v>0</v>
      </c>
      <c r="K154" s="153"/>
      <c r="L154" s="139"/>
      <c r="M154" s="140" t="s">
        <v>1</v>
      </c>
      <c r="N154" s="141" t="s">
        <v>36</v>
      </c>
      <c r="P154" s="134">
        <f>O154*H154</f>
        <v>0</v>
      </c>
      <c r="Q154" s="134">
        <v>0.55000000000000004</v>
      </c>
      <c r="R154" s="134">
        <f>Q154*H154</f>
        <v>4.95</v>
      </c>
      <c r="S154" s="134">
        <v>0</v>
      </c>
      <c r="T154" s="135">
        <f>S154*H154</f>
        <v>0</v>
      </c>
      <c r="AR154" s="136" t="s">
        <v>163</v>
      </c>
      <c r="AT154" s="136" t="s">
        <v>161</v>
      </c>
      <c r="AU154" s="136" t="s">
        <v>117</v>
      </c>
      <c r="AY154" s="13" t="s">
        <v>108</v>
      </c>
      <c r="BE154" s="137">
        <f>IF(N154="základná",J154,0)</f>
        <v>0</v>
      </c>
      <c r="BF154" s="137">
        <f>IF(N154="znížená",J154,0)</f>
        <v>0</v>
      </c>
      <c r="BG154" s="137">
        <f>IF(N154="zákl. prenesená",J154,0)</f>
        <v>0</v>
      </c>
      <c r="BH154" s="137">
        <f>IF(N154="zníž. prenesená",J154,0)</f>
        <v>0</v>
      </c>
      <c r="BI154" s="137">
        <f>IF(N154="nulová",J154,0)</f>
        <v>0</v>
      </c>
      <c r="BJ154" s="13" t="s">
        <v>117</v>
      </c>
      <c r="BK154" s="137">
        <f>ROUND(I154*H154,2)</f>
        <v>0</v>
      </c>
      <c r="BL154" s="13" t="s">
        <v>132</v>
      </c>
      <c r="BM154" s="136" t="s">
        <v>220</v>
      </c>
    </row>
    <row r="155" spans="2:65" s="1" customFormat="1" ht="44.25" customHeight="1">
      <c r="B155" s="160"/>
      <c r="C155" s="167" t="s">
        <v>6</v>
      </c>
      <c r="D155" s="167" t="s">
        <v>112</v>
      </c>
      <c r="E155" s="166" t="s">
        <v>219</v>
      </c>
      <c r="F155" s="165" t="s">
        <v>218</v>
      </c>
      <c r="G155" s="164" t="s">
        <v>217</v>
      </c>
      <c r="H155" s="168">
        <v>10.039999999999999</v>
      </c>
      <c r="I155" s="131"/>
      <c r="J155" s="162">
        <f>ROUND(I155*H155,2)</f>
        <v>0</v>
      </c>
      <c r="K155" s="161"/>
      <c r="L155" s="28"/>
      <c r="M155" s="132" t="s">
        <v>1</v>
      </c>
      <c r="N155" s="133" t="s">
        <v>36</v>
      </c>
      <c r="P155" s="134">
        <f>O155*H155</f>
        <v>0</v>
      </c>
      <c r="Q155" s="134">
        <v>2.2350169999999999E-2</v>
      </c>
      <c r="R155" s="134">
        <f>Q155*H155</f>
        <v>0.22439570679999998</v>
      </c>
      <c r="S155" s="134">
        <v>0</v>
      </c>
      <c r="T155" s="135">
        <f>S155*H155</f>
        <v>0</v>
      </c>
      <c r="AR155" s="136" t="s">
        <v>132</v>
      </c>
      <c r="AT155" s="136" t="s">
        <v>112</v>
      </c>
      <c r="AU155" s="136" t="s">
        <v>117</v>
      </c>
      <c r="AY155" s="13" t="s">
        <v>108</v>
      </c>
      <c r="BE155" s="137">
        <f>IF(N155="základná",J155,0)</f>
        <v>0</v>
      </c>
      <c r="BF155" s="137">
        <f>IF(N155="znížená",J155,0)</f>
        <v>0</v>
      </c>
      <c r="BG155" s="137">
        <f>IF(N155="zákl. prenesená",J155,0)</f>
        <v>0</v>
      </c>
      <c r="BH155" s="137">
        <f>IF(N155="zníž. prenesená",J155,0)</f>
        <v>0</v>
      </c>
      <c r="BI155" s="137">
        <f>IF(N155="nulová",J155,0)</f>
        <v>0</v>
      </c>
      <c r="BJ155" s="13" t="s">
        <v>117</v>
      </c>
      <c r="BK155" s="137">
        <f>ROUND(I155*H155,2)</f>
        <v>0</v>
      </c>
      <c r="BL155" s="13" t="s">
        <v>132</v>
      </c>
      <c r="BM155" s="136" t="s">
        <v>216</v>
      </c>
    </row>
    <row r="156" spans="2:65" s="1" customFormat="1" ht="24.15" customHeight="1">
      <c r="B156" s="160"/>
      <c r="C156" s="167" t="s">
        <v>215</v>
      </c>
      <c r="D156" s="167" t="s">
        <v>112</v>
      </c>
      <c r="E156" s="166" t="s">
        <v>214</v>
      </c>
      <c r="F156" s="165" t="s">
        <v>213</v>
      </c>
      <c r="G156" s="164" t="s">
        <v>196</v>
      </c>
      <c r="H156" s="163"/>
      <c r="I156" s="131"/>
      <c r="J156" s="162">
        <f>ROUND(I156*H156,2)</f>
        <v>0</v>
      </c>
      <c r="K156" s="161"/>
      <c r="L156" s="28"/>
      <c r="M156" s="132" t="s">
        <v>1</v>
      </c>
      <c r="N156" s="133" t="s">
        <v>36</v>
      </c>
      <c r="P156" s="134">
        <f>O156*H156</f>
        <v>0</v>
      </c>
      <c r="Q156" s="134">
        <v>0</v>
      </c>
      <c r="R156" s="134">
        <f>Q156*H156</f>
        <v>0</v>
      </c>
      <c r="S156" s="134">
        <v>0</v>
      </c>
      <c r="T156" s="135">
        <f>S156*H156</f>
        <v>0</v>
      </c>
      <c r="AR156" s="136" t="s">
        <v>132</v>
      </c>
      <c r="AT156" s="136" t="s">
        <v>112</v>
      </c>
      <c r="AU156" s="136" t="s">
        <v>117</v>
      </c>
      <c r="AY156" s="13" t="s">
        <v>108</v>
      </c>
      <c r="BE156" s="137">
        <f>IF(N156="základná",J156,0)</f>
        <v>0</v>
      </c>
      <c r="BF156" s="137">
        <f>IF(N156="znížená",J156,0)</f>
        <v>0</v>
      </c>
      <c r="BG156" s="137">
        <f>IF(N156="zákl. prenesená",J156,0)</f>
        <v>0</v>
      </c>
      <c r="BH156" s="137">
        <f>IF(N156="zníž. prenesená",J156,0)</f>
        <v>0</v>
      </c>
      <c r="BI156" s="137">
        <f>IF(N156="nulová",J156,0)</f>
        <v>0</v>
      </c>
      <c r="BJ156" s="13" t="s">
        <v>117</v>
      </c>
      <c r="BK156" s="137">
        <f>ROUND(I156*H156,2)</f>
        <v>0</v>
      </c>
      <c r="BL156" s="13" t="s">
        <v>132</v>
      </c>
      <c r="BM156" s="136" t="s">
        <v>212</v>
      </c>
    </row>
    <row r="157" spans="2:65" s="11" customFormat="1" ht="22.75" customHeight="1">
      <c r="B157" s="119"/>
      <c r="D157" s="120" t="s">
        <v>69</v>
      </c>
      <c r="E157" s="129" t="s">
        <v>128</v>
      </c>
      <c r="F157" s="129" t="s">
        <v>129</v>
      </c>
      <c r="I157" s="122"/>
      <c r="J157" s="130">
        <f>BK157</f>
        <v>0</v>
      </c>
      <c r="L157" s="119"/>
      <c r="M157" s="124"/>
      <c r="P157" s="125">
        <f>SUM(P158:P160)</f>
        <v>0</v>
      </c>
      <c r="R157" s="125">
        <f>SUM(R158:R160)</f>
        <v>2.0932634399999999</v>
      </c>
      <c r="T157" s="126">
        <f>SUM(T158:T160)</f>
        <v>0</v>
      </c>
      <c r="AR157" s="120" t="s">
        <v>117</v>
      </c>
      <c r="AT157" s="127" t="s">
        <v>69</v>
      </c>
      <c r="AU157" s="127" t="s">
        <v>78</v>
      </c>
      <c r="AY157" s="120" t="s">
        <v>108</v>
      </c>
      <c r="BK157" s="128">
        <f>SUM(BK158:BK160)</f>
        <v>0</v>
      </c>
    </row>
    <row r="158" spans="2:65" s="1" customFormat="1" ht="24.15" customHeight="1">
      <c r="B158" s="160"/>
      <c r="C158" s="167" t="s">
        <v>211</v>
      </c>
      <c r="D158" s="167" t="s">
        <v>112</v>
      </c>
      <c r="E158" s="166" t="s">
        <v>210</v>
      </c>
      <c r="F158" s="165" t="s">
        <v>428</v>
      </c>
      <c r="G158" s="164" t="s">
        <v>145</v>
      </c>
      <c r="H158" s="168">
        <v>393.3</v>
      </c>
      <c r="I158" s="131"/>
      <c r="J158" s="162">
        <f>ROUND(I158*H158,2)</f>
        <v>0</v>
      </c>
      <c r="K158" s="161"/>
      <c r="L158" s="28"/>
      <c r="M158" s="132" t="s">
        <v>1</v>
      </c>
      <c r="N158" s="133" t="s">
        <v>36</v>
      </c>
      <c r="P158" s="134">
        <f>O158*H158</f>
        <v>0</v>
      </c>
      <c r="Q158" s="134">
        <v>5.2117999999999999E-3</v>
      </c>
      <c r="R158" s="134">
        <f>Q158*H158</f>
        <v>2.0498009399999999</v>
      </c>
      <c r="S158" s="134">
        <v>0</v>
      </c>
      <c r="T158" s="135">
        <f>S158*H158</f>
        <v>0</v>
      </c>
      <c r="AR158" s="136" t="s">
        <v>132</v>
      </c>
      <c r="AT158" s="136" t="s">
        <v>112</v>
      </c>
      <c r="AU158" s="136" t="s">
        <v>117</v>
      </c>
      <c r="AY158" s="13" t="s">
        <v>108</v>
      </c>
      <c r="BE158" s="137">
        <f>IF(N158="základná",J158,0)</f>
        <v>0</v>
      </c>
      <c r="BF158" s="137">
        <f>IF(N158="znížená",J158,0)</f>
        <v>0</v>
      </c>
      <c r="BG158" s="137">
        <f>IF(N158="zákl. prenesená",J158,0)</f>
        <v>0</v>
      </c>
      <c r="BH158" s="137">
        <f>IF(N158="zníž. prenesená",J158,0)</f>
        <v>0</v>
      </c>
      <c r="BI158" s="137">
        <f>IF(N158="nulová",J158,0)</f>
        <v>0</v>
      </c>
      <c r="BJ158" s="13" t="s">
        <v>117</v>
      </c>
      <c r="BK158" s="137">
        <f>ROUND(I158*H158,2)</f>
        <v>0</v>
      </c>
      <c r="BL158" s="13" t="s">
        <v>132</v>
      </c>
      <c r="BM158" s="136" t="s">
        <v>209</v>
      </c>
    </row>
    <row r="159" spans="2:65" s="1" customFormat="1" ht="24.15" customHeight="1">
      <c r="B159" s="160"/>
      <c r="C159" s="167" t="s">
        <v>208</v>
      </c>
      <c r="D159" s="167" t="s">
        <v>112</v>
      </c>
      <c r="E159" s="166" t="s">
        <v>207</v>
      </c>
      <c r="F159" s="165" t="s">
        <v>429</v>
      </c>
      <c r="G159" s="164" t="s">
        <v>131</v>
      </c>
      <c r="H159" s="168">
        <v>57</v>
      </c>
      <c r="I159" s="131"/>
      <c r="J159" s="162">
        <f>ROUND(I159*H159,2)</f>
        <v>0</v>
      </c>
      <c r="K159" s="161"/>
      <c r="L159" s="28"/>
      <c r="M159" s="132" t="s">
        <v>1</v>
      </c>
      <c r="N159" s="133" t="s">
        <v>36</v>
      </c>
      <c r="P159" s="134">
        <f>O159*H159</f>
        <v>0</v>
      </c>
      <c r="Q159" s="134">
        <v>7.6250000000000005E-4</v>
      </c>
      <c r="R159" s="134">
        <f>Q159*H159</f>
        <v>4.3462500000000001E-2</v>
      </c>
      <c r="S159" s="134">
        <v>0</v>
      </c>
      <c r="T159" s="135">
        <f>S159*H159</f>
        <v>0</v>
      </c>
      <c r="AR159" s="136" t="s">
        <v>132</v>
      </c>
      <c r="AT159" s="136" t="s">
        <v>112</v>
      </c>
      <c r="AU159" s="136" t="s">
        <v>117</v>
      </c>
      <c r="AY159" s="13" t="s">
        <v>108</v>
      </c>
      <c r="BE159" s="137">
        <f>IF(N159="základná",J159,0)</f>
        <v>0</v>
      </c>
      <c r="BF159" s="137">
        <f>IF(N159="znížená",J159,0)</f>
        <v>0</v>
      </c>
      <c r="BG159" s="137">
        <f>IF(N159="zákl. prenesená",J159,0)</f>
        <v>0</v>
      </c>
      <c r="BH159" s="137">
        <f>IF(N159="zníž. prenesená",J159,0)</f>
        <v>0</v>
      </c>
      <c r="BI159" s="137">
        <f>IF(N159="nulová",J159,0)</f>
        <v>0</v>
      </c>
      <c r="BJ159" s="13" t="s">
        <v>117</v>
      </c>
      <c r="BK159" s="137">
        <f>ROUND(I159*H159,2)</f>
        <v>0</v>
      </c>
      <c r="BL159" s="13" t="s">
        <v>132</v>
      </c>
      <c r="BM159" s="136" t="s">
        <v>206</v>
      </c>
    </row>
    <row r="160" spans="2:65" s="1" customFormat="1" ht="24.15" customHeight="1">
      <c r="B160" s="160"/>
      <c r="C160" s="167" t="s">
        <v>205</v>
      </c>
      <c r="D160" s="167" t="s">
        <v>112</v>
      </c>
      <c r="E160" s="166" t="s">
        <v>204</v>
      </c>
      <c r="F160" s="165" t="s">
        <v>138</v>
      </c>
      <c r="G160" s="164" t="s">
        <v>196</v>
      </c>
      <c r="H160" s="163"/>
      <c r="I160" s="131"/>
      <c r="J160" s="162">
        <f>ROUND(I160*H160,2)</f>
        <v>0</v>
      </c>
      <c r="K160" s="161"/>
      <c r="L160" s="28"/>
      <c r="M160" s="132" t="s">
        <v>1</v>
      </c>
      <c r="N160" s="133" t="s">
        <v>36</v>
      </c>
      <c r="P160" s="134">
        <f>O160*H160</f>
        <v>0</v>
      </c>
      <c r="Q160" s="134">
        <v>0</v>
      </c>
      <c r="R160" s="134">
        <f>Q160*H160</f>
        <v>0</v>
      </c>
      <c r="S160" s="134">
        <v>0</v>
      </c>
      <c r="T160" s="135">
        <f>S160*H160</f>
        <v>0</v>
      </c>
      <c r="AR160" s="136" t="s">
        <v>132</v>
      </c>
      <c r="AT160" s="136" t="s">
        <v>112</v>
      </c>
      <c r="AU160" s="136" t="s">
        <v>117</v>
      </c>
      <c r="AY160" s="13" t="s">
        <v>108</v>
      </c>
      <c r="BE160" s="137">
        <f>IF(N160="základná",J160,0)</f>
        <v>0</v>
      </c>
      <c r="BF160" s="137">
        <f>IF(N160="znížená",J160,0)</f>
        <v>0</v>
      </c>
      <c r="BG160" s="137">
        <f>IF(N160="zákl. prenesená",J160,0)</f>
        <v>0</v>
      </c>
      <c r="BH160" s="137">
        <f>IF(N160="zníž. prenesená",J160,0)</f>
        <v>0</v>
      </c>
      <c r="BI160" s="137">
        <f>IF(N160="nulová",J160,0)</f>
        <v>0</v>
      </c>
      <c r="BJ160" s="13" t="s">
        <v>117</v>
      </c>
      <c r="BK160" s="137">
        <f>ROUND(I160*H160,2)</f>
        <v>0</v>
      </c>
      <c r="BL160" s="13" t="s">
        <v>132</v>
      </c>
      <c r="BM160" s="136" t="s">
        <v>203</v>
      </c>
    </row>
    <row r="161" spans="2:65" s="11" customFormat="1" ht="22.75" customHeight="1">
      <c r="B161" s="119"/>
      <c r="D161" s="120" t="s">
        <v>69</v>
      </c>
      <c r="E161" s="129" t="s">
        <v>155</v>
      </c>
      <c r="F161" s="129" t="s">
        <v>156</v>
      </c>
      <c r="I161" s="122"/>
      <c r="J161" s="130">
        <f>BK161</f>
        <v>0</v>
      </c>
      <c r="L161" s="119"/>
      <c r="M161" s="124"/>
      <c r="P161" s="125">
        <f>SUM(P162:P165)</f>
        <v>0</v>
      </c>
      <c r="R161" s="125">
        <f>SUM(R162:R165)</f>
        <v>52.586881183500005</v>
      </c>
      <c r="T161" s="126">
        <f>SUM(T162:T165)</f>
        <v>0</v>
      </c>
      <c r="AR161" s="120" t="s">
        <v>117</v>
      </c>
      <c r="AT161" s="127" t="s">
        <v>69</v>
      </c>
      <c r="AU161" s="127" t="s">
        <v>78</v>
      </c>
      <c r="AY161" s="120" t="s">
        <v>108</v>
      </c>
      <c r="BK161" s="128">
        <f>SUM(BK162:BK165)</f>
        <v>0</v>
      </c>
    </row>
    <row r="162" spans="2:65" s="1" customFormat="1" ht="24.15" customHeight="1">
      <c r="B162" s="160"/>
      <c r="C162" s="167" t="s">
        <v>202</v>
      </c>
      <c r="D162" s="167" t="s">
        <v>112</v>
      </c>
      <c r="E162" s="166" t="s">
        <v>201</v>
      </c>
      <c r="F162" s="165" t="s">
        <v>200</v>
      </c>
      <c r="G162" s="164" t="s">
        <v>191</v>
      </c>
      <c r="H162" s="168">
        <v>5856.4650000000001</v>
      </c>
      <c r="I162" s="131"/>
      <c r="J162" s="162">
        <f>ROUND(I162*H162,2)</f>
        <v>0</v>
      </c>
      <c r="K162" s="161"/>
      <c r="L162" s="28"/>
      <c r="M162" s="132" t="s">
        <v>1</v>
      </c>
      <c r="N162" s="133" t="s">
        <v>36</v>
      </c>
      <c r="P162" s="134">
        <f>O162*H162</f>
        <v>0</v>
      </c>
      <c r="Q162" s="134">
        <v>4.5899999999999998E-5</v>
      </c>
      <c r="R162" s="134">
        <f>Q162*H162</f>
        <v>0.26881174349999998</v>
      </c>
      <c r="S162" s="134">
        <v>0</v>
      </c>
      <c r="T162" s="135">
        <f>S162*H162</f>
        <v>0</v>
      </c>
      <c r="AR162" s="136" t="s">
        <v>132</v>
      </c>
      <c r="AT162" s="136" t="s">
        <v>112</v>
      </c>
      <c r="AU162" s="136" t="s">
        <v>117</v>
      </c>
      <c r="AY162" s="13" t="s">
        <v>108</v>
      </c>
      <c r="BE162" s="137">
        <f>IF(N162="základná",J162,0)</f>
        <v>0</v>
      </c>
      <c r="BF162" s="137">
        <f>IF(N162="znížená",J162,0)</f>
        <v>0</v>
      </c>
      <c r="BG162" s="137">
        <f>IF(N162="zákl. prenesená",J162,0)</f>
        <v>0</v>
      </c>
      <c r="BH162" s="137">
        <f>IF(N162="zníž. prenesená",J162,0)</f>
        <v>0</v>
      </c>
      <c r="BI162" s="137">
        <f>IF(N162="nulová",J162,0)</f>
        <v>0</v>
      </c>
      <c r="BJ162" s="13" t="s">
        <v>117</v>
      </c>
      <c r="BK162" s="137">
        <f>ROUND(I162*H162,2)</f>
        <v>0</v>
      </c>
      <c r="BL162" s="13" t="s">
        <v>132</v>
      </c>
      <c r="BM162" s="136" t="s">
        <v>199</v>
      </c>
    </row>
    <row r="163" spans="2:65" s="1" customFormat="1" ht="24.15" customHeight="1">
      <c r="B163" s="160"/>
      <c r="C163" s="167" t="s">
        <v>198</v>
      </c>
      <c r="D163" s="167" t="s">
        <v>112</v>
      </c>
      <c r="E163" s="166" t="s">
        <v>197</v>
      </c>
      <c r="F163" s="165" t="s">
        <v>173</v>
      </c>
      <c r="G163" s="164" t="s">
        <v>196</v>
      </c>
      <c r="H163" s="163"/>
      <c r="I163" s="131"/>
      <c r="J163" s="162">
        <f>ROUND(I163*H163,2)</f>
        <v>0</v>
      </c>
      <c r="K163" s="161"/>
      <c r="L163" s="28"/>
      <c r="M163" s="132" t="s">
        <v>1</v>
      </c>
      <c r="N163" s="133" t="s">
        <v>36</v>
      </c>
      <c r="P163" s="134">
        <f>O163*H163</f>
        <v>0</v>
      </c>
      <c r="Q163" s="134">
        <v>0</v>
      </c>
      <c r="R163" s="134">
        <f>Q163*H163</f>
        <v>0</v>
      </c>
      <c r="S163" s="134">
        <v>0</v>
      </c>
      <c r="T163" s="135">
        <f>S163*H163</f>
        <v>0</v>
      </c>
      <c r="AR163" s="136" t="s">
        <v>132</v>
      </c>
      <c r="AT163" s="136" t="s">
        <v>112</v>
      </c>
      <c r="AU163" s="136" t="s">
        <v>117</v>
      </c>
      <c r="AY163" s="13" t="s">
        <v>108</v>
      </c>
      <c r="BE163" s="137">
        <f>IF(N163="základná",J163,0)</f>
        <v>0</v>
      </c>
      <c r="BF163" s="137">
        <f>IF(N163="znížená",J163,0)</f>
        <v>0</v>
      </c>
      <c r="BG163" s="137">
        <f>IF(N163="zákl. prenesená",J163,0)</f>
        <v>0</v>
      </c>
      <c r="BH163" s="137">
        <f>IF(N163="zníž. prenesená",J163,0)</f>
        <v>0</v>
      </c>
      <c r="BI163" s="137">
        <f>IF(N163="nulová",J163,0)</f>
        <v>0</v>
      </c>
      <c r="BJ163" s="13" t="s">
        <v>117</v>
      </c>
      <c r="BK163" s="137">
        <f>ROUND(I163*H163,2)</f>
        <v>0</v>
      </c>
      <c r="BL163" s="13" t="s">
        <v>132</v>
      </c>
      <c r="BM163" s="136" t="s">
        <v>195</v>
      </c>
    </row>
    <row r="164" spans="2:65" s="1" customFormat="1" ht="24.15" customHeight="1">
      <c r="B164" s="160"/>
      <c r="C164" s="159" t="s">
        <v>194</v>
      </c>
      <c r="D164" s="159" t="s">
        <v>161</v>
      </c>
      <c r="E164" s="158" t="s">
        <v>193</v>
      </c>
      <c r="F164" s="157" t="s">
        <v>192</v>
      </c>
      <c r="G164" s="156" t="s">
        <v>191</v>
      </c>
      <c r="H164" s="155">
        <v>6442.1120000000001</v>
      </c>
      <c r="I164" s="138"/>
      <c r="J164" s="154">
        <f>ROUND(I164*H164,2)</f>
        <v>0</v>
      </c>
      <c r="K164" s="153"/>
      <c r="L164" s="139"/>
      <c r="M164" s="140" t="s">
        <v>1</v>
      </c>
      <c r="N164" s="141" t="s">
        <v>36</v>
      </c>
      <c r="P164" s="134">
        <f>O164*H164</f>
        <v>0</v>
      </c>
      <c r="Q164" s="134">
        <v>8.1200000000000005E-3</v>
      </c>
      <c r="R164" s="134">
        <f>Q164*H164</f>
        <v>52.309949440000004</v>
      </c>
      <c r="S164" s="134">
        <v>0</v>
      </c>
      <c r="T164" s="135">
        <f>S164*H164</f>
        <v>0</v>
      </c>
      <c r="AR164" s="136" t="s">
        <v>163</v>
      </c>
      <c r="AT164" s="136" t="s">
        <v>161</v>
      </c>
      <c r="AU164" s="136" t="s">
        <v>117</v>
      </c>
      <c r="AY164" s="13" t="s">
        <v>108</v>
      </c>
      <c r="BE164" s="137">
        <f>IF(N164="základná",J164,0)</f>
        <v>0</v>
      </c>
      <c r="BF164" s="137">
        <f>IF(N164="znížená",J164,0)</f>
        <v>0</v>
      </c>
      <c r="BG164" s="137">
        <f>IF(N164="zákl. prenesená",J164,0)</f>
        <v>0</v>
      </c>
      <c r="BH164" s="137">
        <f>IF(N164="zníž. prenesená",J164,0)</f>
        <v>0</v>
      </c>
      <c r="BI164" s="137">
        <f>IF(N164="nulová",J164,0)</f>
        <v>0</v>
      </c>
      <c r="BJ164" s="13" t="s">
        <v>117</v>
      </c>
      <c r="BK164" s="137">
        <f>ROUND(I164*H164,2)</f>
        <v>0</v>
      </c>
      <c r="BL164" s="13" t="s">
        <v>132</v>
      </c>
      <c r="BM164" s="136" t="s">
        <v>190</v>
      </c>
    </row>
    <row r="165" spans="2:65" s="1" customFormat="1" ht="16.5" customHeight="1">
      <c r="B165" s="160"/>
      <c r="C165" s="159" t="s">
        <v>189</v>
      </c>
      <c r="D165" s="159" t="s">
        <v>161</v>
      </c>
      <c r="E165" s="158" t="s">
        <v>188</v>
      </c>
      <c r="F165" s="157" t="s">
        <v>187</v>
      </c>
      <c r="G165" s="156" t="s">
        <v>186</v>
      </c>
      <c r="H165" s="155">
        <v>1</v>
      </c>
      <c r="I165" s="138"/>
      <c r="J165" s="154">
        <f>ROUND(I165*H165,2)</f>
        <v>0</v>
      </c>
      <c r="K165" s="153"/>
      <c r="L165" s="139"/>
      <c r="M165" s="152" t="s">
        <v>1</v>
      </c>
      <c r="N165" s="151" t="s">
        <v>36</v>
      </c>
      <c r="O165" s="144"/>
      <c r="P165" s="145">
        <f>O165*H165</f>
        <v>0</v>
      </c>
      <c r="Q165" s="145">
        <v>8.1200000000000005E-3</v>
      </c>
      <c r="R165" s="145">
        <f>Q165*H165</f>
        <v>8.1200000000000005E-3</v>
      </c>
      <c r="S165" s="145">
        <v>0</v>
      </c>
      <c r="T165" s="146">
        <f>S165*H165</f>
        <v>0</v>
      </c>
      <c r="AR165" s="136" t="s">
        <v>163</v>
      </c>
      <c r="AT165" s="136" t="s">
        <v>161</v>
      </c>
      <c r="AU165" s="136" t="s">
        <v>117</v>
      </c>
      <c r="AY165" s="13" t="s">
        <v>108</v>
      </c>
      <c r="BE165" s="137">
        <f>IF(N165="základná",J165,0)</f>
        <v>0</v>
      </c>
      <c r="BF165" s="137">
        <f>IF(N165="znížená",J165,0)</f>
        <v>0</v>
      </c>
      <c r="BG165" s="137">
        <f>IF(N165="zákl. prenesená",J165,0)</f>
        <v>0</v>
      </c>
      <c r="BH165" s="137">
        <f>IF(N165="zníž. prenesená",J165,0)</f>
        <v>0</v>
      </c>
      <c r="BI165" s="137">
        <f>IF(N165="nulová",J165,0)</f>
        <v>0</v>
      </c>
      <c r="BJ165" s="13" t="s">
        <v>117</v>
      </c>
      <c r="BK165" s="137">
        <f>ROUND(I165*H165,2)</f>
        <v>0</v>
      </c>
      <c r="BL165" s="13" t="s">
        <v>132</v>
      </c>
      <c r="BM165" s="136" t="s">
        <v>185</v>
      </c>
    </row>
    <row r="166" spans="2:65" s="1" customFormat="1" ht="6.9" customHeight="1">
      <c r="B166" s="42"/>
      <c r="C166" s="43"/>
      <c r="D166" s="43"/>
      <c r="E166" s="43"/>
      <c r="F166" s="43"/>
      <c r="G166" s="43"/>
      <c r="H166" s="43"/>
      <c r="I166" s="43"/>
      <c r="J166" s="43"/>
      <c r="K166" s="43"/>
      <c r="L166" s="28"/>
    </row>
  </sheetData>
  <autoFilter ref="C124:K165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D2740-9DC3-44A2-A4E0-B892552A9C94}">
  <sheetPr>
    <pageSetUpPr fitToPage="1"/>
  </sheetPr>
  <dimension ref="B2:BM178"/>
  <sheetViews>
    <sheetView showGridLines="0" topLeftCell="A123" workbookViewId="0">
      <selection activeCell="F163" sqref="F163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" customHeight="1">
      <c r="L2" s="177" t="s">
        <v>184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3" t="s">
        <v>176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2:46" ht="24.9" customHeight="1">
      <c r="B4" s="16"/>
      <c r="D4" s="17" t="s">
        <v>80</v>
      </c>
      <c r="L4" s="16"/>
      <c r="M4" s="81" t="s">
        <v>8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2" t="str">
        <f>'Rekapitulácia Stavebné úpravy t'!K6</f>
        <v>Úprava jestvujucej časti teĺiatníka</v>
      </c>
      <c r="F7" s="213"/>
      <c r="G7" s="213"/>
      <c r="H7" s="213"/>
      <c r="L7" s="16"/>
    </row>
    <row r="8" spans="2:46" s="1" customFormat="1" ht="12" customHeight="1">
      <c r="B8" s="28"/>
      <c r="D8" s="23" t="s">
        <v>81</v>
      </c>
      <c r="L8" s="28"/>
    </row>
    <row r="9" spans="2:46" s="1" customFormat="1" ht="16.5" customHeight="1">
      <c r="B9" s="28"/>
      <c r="E9" s="184" t="s">
        <v>422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182</v>
      </c>
      <c r="I12" s="23" t="s">
        <v>20</v>
      </c>
      <c r="J12" s="50" t="str">
        <f>'Rekapitulácia Stavebné úpravy t'!AN8</f>
        <v>1. 7. 2025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tr">
        <f>IF('Rekapitulácia Stavebné úpravy t'!AN10="","",'Rekapitulácia Stavebné úpravy t'!AN10)</f>
        <v/>
      </c>
      <c r="L14" s="28"/>
    </row>
    <row r="15" spans="2:46" s="1" customFormat="1" ht="18" customHeight="1">
      <c r="B15" s="28"/>
      <c r="E15" s="21" t="str">
        <f>IF('Rekapitulácia Stavebné úpravy t'!E11="","",'Rekapitulácia Stavebné úpravy t'!E11)</f>
        <v xml:space="preserve"> </v>
      </c>
      <c r="I15" s="23" t="s">
        <v>23</v>
      </c>
      <c r="J15" s="21" t="str">
        <f>IF('Rekapitulácia Stavebné úpravy t'!AN11="","",'Rekapitulácia Stavebné úpravy t'!AN11)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3" t="s">
        <v>24</v>
      </c>
      <c r="I17" s="23" t="s">
        <v>22</v>
      </c>
      <c r="J17" s="24" t="str">
        <f>'Rekapitulácia Stavebné úpravy t'!AN13</f>
        <v>Vyplň údaj</v>
      </c>
      <c r="L17" s="28"/>
    </row>
    <row r="18" spans="2:12" s="1" customFormat="1" ht="18" customHeight="1">
      <c r="B18" s="28"/>
      <c r="E18" s="214" t="str">
        <f>'Rekapitulácia Stavebné úpravy t'!E14</f>
        <v>Vyplň údaj</v>
      </c>
      <c r="F18" s="202"/>
      <c r="G18" s="202"/>
      <c r="H18" s="202"/>
      <c r="I18" s="23" t="s">
        <v>23</v>
      </c>
      <c r="J18" s="24" t="str">
        <f>'Rekapitulácia Stavebné úpravy t'!AN14</f>
        <v>Vyplň údaj</v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3" t="s">
        <v>26</v>
      </c>
      <c r="I20" s="23" t="s">
        <v>22</v>
      </c>
      <c r="J20" s="21" t="str">
        <f>IF('Rekapitulácia Stavebné úpravy t'!AN16="","",'Rekapitulácia Stavebné úpravy t'!AN16)</f>
        <v/>
      </c>
      <c r="L20" s="28"/>
    </row>
    <row r="21" spans="2:12" s="1" customFormat="1" ht="18" customHeight="1">
      <c r="B21" s="28"/>
      <c r="E21" s="21" t="str">
        <f>IF('Rekapitulácia Stavebné úpravy t'!E17="","",'Rekapitulácia Stavebné úpravy t'!E17)</f>
        <v xml:space="preserve"> </v>
      </c>
      <c r="I21" s="23" t="s">
        <v>23</v>
      </c>
      <c r="J21" s="21" t="str">
        <f>IF('Rekapitulácia Stavebné úpravy t'!AN17="","",'Rekapitulácia Stavebné úpravy t'!AN17)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3" t="s">
        <v>28</v>
      </c>
      <c r="I23" s="23" t="s">
        <v>22</v>
      </c>
      <c r="J23" s="21" t="str">
        <f>IF('Rekapitulácia Stavebné úpravy t'!AN19="","",'Rekapitulácia Stavebné úpravy t'!AN19)</f>
        <v/>
      </c>
      <c r="L23" s="28"/>
    </row>
    <row r="24" spans="2:12" s="1" customFormat="1" ht="18" customHeight="1">
      <c r="B24" s="28"/>
      <c r="E24" s="21" t="str">
        <f>IF('Rekapitulácia Stavebné úpravy t'!E20="","",'Rekapitulácia Stavebné úpravy t'!E20)</f>
        <v xml:space="preserve"> </v>
      </c>
      <c r="I24" s="23" t="s">
        <v>23</v>
      </c>
      <c r="J24" s="21" t="str">
        <f>IF('Rekapitulácia Stavebné úpravy t'!AN20="","",'Rekapitulácia Stavebné úpravy t'!AN20)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3" t="s">
        <v>29</v>
      </c>
      <c r="L26" s="28"/>
    </row>
    <row r="27" spans="2:12" s="7" customFormat="1" ht="16.5" customHeight="1">
      <c r="B27" s="82"/>
      <c r="E27" s="206" t="s">
        <v>1</v>
      </c>
      <c r="F27" s="206"/>
      <c r="G27" s="206"/>
      <c r="H27" s="206"/>
      <c r="L27" s="82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51"/>
      <c r="E29" s="51"/>
      <c r="F29" s="51"/>
      <c r="G29" s="51"/>
      <c r="H29" s="51"/>
      <c r="I29" s="51"/>
      <c r="J29" s="51"/>
      <c r="K29" s="51"/>
      <c r="L29" s="28"/>
    </row>
    <row r="30" spans="2:12" s="1" customFormat="1" ht="25.4" customHeight="1">
      <c r="B30" s="28"/>
      <c r="D30" s="83" t="s">
        <v>30</v>
      </c>
      <c r="J30" s="63">
        <f>ROUND(J125, 2)</f>
        <v>0</v>
      </c>
      <c r="L30" s="28"/>
    </row>
    <row r="31" spans="2:12" s="1" customFormat="1" ht="6.9" customHeight="1">
      <c r="B31" s="28"/>
      <c r="D31" s="51"/>
      <c r="E31" s="51"/>
      <c r="F31" s="51"/>
      <c r="G31" s="51"/>
      <c r="H31" s="51"/>
      <c r="I31" s="51"/>
      <c r="J31" s="51"/>
      <c r="K31" s="51"/>
      <c r="L31" s="28"/>
    </row>
    <row r="32" spans="2:12" s="1" customFormat="1" ht="14.4" customHeight="1">
      <c r="B32" s="28"/>
      <c r="F32" s="84" t="s">
        <v>32</v>
      </c>
      <c r="I32" s="84" t="s">
        <v>31</v>
      </c>
      <c r="J32" s="84" t="s">
        <v>33</v>
      </c>
      <c r="L32" s="28"/>
    </row>
    <row r="33" spans="2:12" s="1" customFormat="1" ht="14.4" customHeight="1">
      <c r="B33" s="28"/>
      <c r="D33" s="85" t="s">
        <v>34</v>
      </c>
      <c r="E33" s="32" t="s">
        <v>35</v>
      </c>
      <c r="F33" s="86">
        <f>ROUND((SUM(BE125:BE177)),  2)</f>
        <v>0</v>
      </c>
      <c r="G33" s="87"/>
      <c r="H33" s="87"/>
      <c r="I33" s="88">
        <v>0.23</v>
      </c>
      <c r="J33" s="86">
        <f>ROUND(((SUM(BE125:BE177))*I33),  2)</f>
        <v>0</v>
      </c>
      <c r="L33" s="28"/>
    </row>
    <row r="34" spans="2:12" s="1" customFormat="1" ht="14.4" customHeight="1">
      <c r="B34" s="28"/>
      <c r="E34" s="32" t="s">
        <v>36</v>
      </c>
      <c r="F34" s="86">
        <f>ROUND((SUM(BF125:BF177)),  2)</f>
        <v>0</v>
      </c>
      <c r="G34" s="87"/>
      <c r="H34" s="87"/>
      <c r="I34" s="88">
        <v>0.23</v>
      </c>
      <c r="J34" s="86">
        <f>ROUND(((SUM(BF125:BF177))*I34),  2)</f>
        <v>0</v>
      </c>
      <c r="L34" s="28"/>
    </row>
    <row r="35" spans="2:12" s="1" customFormat="1" ht="14.4" hidden="1" customHeight="1">
      <c r="B35" s="28"/>
      <c r="E35" s="23" t="s">
        <v>37</v>
      </c>
      <c r="F35" s="89">
        <f>ROUND((SUM(BG125:BG177)),  2)</f>
        <v>0</v>
      </c>
      <c r="I35" s="90">
        <v>0.23</v>
      </c>
      <c r="J35" s="89">
        <f>0</f>
        <v>0</v>
      </c>
      <c r="L35" s="28"/>
    </row>
    <row r="36" spans="2:12" s="1" customFormat="1" ht="14.4" hidden="1" customHeight="1">
      <c r="B36" s="28"/>
      <c r="E36" s="23" t="s">
        <v>38</v>
      </c>
      <c r="F36" s="89">
        <f>ROUND((SUM(BH125:BH177)),  2)</f>
        <v>0</v>
      </c>
      <c r="I36" s="90">
        <v>0.23</v>
      </c>
      <c r="J36" s="89">
        <f>0</f>
        <v>0</v>
      </c>
      <c r="L36" s="28"/>
    </row>
    <row r="37" spans="2:12" s="1" customFormat="1" ht="14.4" hidden="1" customHeight="1">
      <c r="B37" s="28"/>
      <c r="E37" s="32" t="s">
        <v>39</v>
      </c>
      <c r="F37" s="86">
        <f>ROUND((SUM(BI125:BI177)),  2)</f>
        <v>0</v>
      </c>
      <c r="G37" s="87"/>
      <c r="H37" s="87"/>
      <c r="I37" s="88">
        <v>0</v>
      </c>
      <c r="J37" s="86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4" customHeight="1">
      <c r="B39" s="28"/>
      <c r="C39" s="91"/>
      <c r="D39" s="92" t="s">
        <v>40</v>
      </c>
      <c r="E39" s="54"/>
      <c r="F39" s="54"/>
      <c r="G39" s="93" t="s">
        <v>41</v>
      </c>
      <c r="H39" s="94" t="s">
        <v>42</v>
      </c>
      <c r="I39" s="54"/>
      <c r="J39" s="95">
        <f>SUM(J30:J37)</f>
        <v>0</v>
      </c>
      <c r="K39" s="96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39" t="s">
        <v>43</v>
      </c>
      <c r="E50" s="40"/>
      <c r="F50" s="40"/>
      <c r="G50" s="39" t="s">
        <v>44</v>
      </c>
      <c r="H50" s="40"/>
      <c r="I50" s="40"/>
      <c r="J50" s="40"/>
      <c r="K50" s="40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5">
      <c r="B61" s="28"/>
      <c r="D61" s="41" t="s">
        <v>45</v>
      </c>
      <c r="E61" s="30"/>
      <c r="F61" s="97" t="s">
        <v>46</v>
      </c>
      <c r="G61" s="41" t="s">
        <v>45</v>
      </c>
      <c r="H61" s="30"/>
      <c r="I61" s="30"/>
      <c r="J61" s="98" t="s">
        <v>46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9" t="s">
        <v>47</v>
      </c>
      <c r="E65" s="40"/>
      <c r="F65" s="40"/>
      <c r="G65" s="39" t="s">
        <v>48</v>
      </c>
      <c r="H65" s="40"/>
      <c r="I65" s="40"/>
      <c r="J65" s="40"/>
      <c r="K65" s="40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5">
      <c r="B76" s="28"/>
      <c r="D76" s="41" t="s">
        <v>45</v>
      </c>
      <c r="E76" s="30"/>
      <c r="F76" s="97" t="s">
        <v>46</v>
      </c>
      <c r="G76" s="41" t="s">
        <v>45</v>
      </c>
      <c r="H76" s="30"/>
      <c r="I76" s="30"/>
      <c r="J76" s="98" t="s">
        <v>46</v>
      </c>
      <c r="K76" s="30"/>
      <c r="L76" s="28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8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8"/>
    </row>
    <row r="82" spans="2:47" s="1" customFormat="1" ht="24.9" customHeight="1">
      <c r="B82" s="28"/>
      <c r="C82" s="17" t="s">
        <v>83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2" t="str">
        <f>E7</f>
        <v>Úprava jestvujucej časti teĺiatníka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81</v>
      </c>
      <c r="L86" s="28"/>
    </row>
    <row r="87" spans="2:47" s="1" customFormat="1" ht="16.5" customHeight="1">
      <c r="B87" s="28"/>
      <c r="E87" s="184" t="str">
        <f>E9</f>
        <v>02 - Pristrešok k teliatniku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Turna nad Bodvou</v>
      </c>
      <c r="I89" s="23" t="s">
        <v>20</v>
      </c>
      <c r="J89" s="50" t="str">
        <f>IF(J12="","",J12)</f>
        <v>1. 7. 2025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3" t="s">
        <v>21</v>
      </c>
      <c r="F91" s="21" t="str">
        <f>E15</f>
        <v xml:space="preserve"> </v>
      </c>
      <c r="I91" s="23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24</v>
      </c>
      <c r="F92" s="21" t="str">
        <f>IF(E18="","",E18)</f>
        <v>Vyplň údaj</v>
      </c>
      <c r="I92" s="23" t="s">
        <v>28</v>
      </c>
      <c r="J92" s="26" t="str">
        <f>E24</f>
        <v xml:space="preserve"> </v>
      </c>
      <c r="L92" s="28"/>
    </row>
    <row r="93" spans="2:47" s="1" customFormat="1" ht="10.4" customHeight="1">
      <c r="B93" s="28"/>
      <c r="L93" s="28"/>
    </row>
    <row r="94" spans="2:47" s="1" customFormat="1" ht="29.25" customHeight="1">
      <c r="B94" s="28"/>
      <c r="C94" s="99" t="s">
        <v>84</v>
      </c>
      <c r="D94" s="91"/>
      <c r="E94" s="91"/>
      <c r="F94" s="91"/>
      <c r="G94" s="91"/>
      <c r="H94" s="91"/>
      <c r="I94" s="91"/>
      <c r="J94" s="100" t="s">
        <v>85</v>
      </c>
      <c r="K94" s="91"/>
      <c r="L94" s="28"/>
    </row>
    <row r="95" spans="2:47" s="1" customFormat="1" ht="10.4" customHeight="1">
      <c r="B95" s="28"/>
      <c r="L95" s="28"/>
    </row>
    <row r="96" spans="2:47" s="1" customFormat="1" ht="22.75" customHeight="1">
      <c r="B96" s="28"/>
      <c r="C96" s="101" t="s">
        <v>86</v>
      </c>
      <c r="J96" s="63">
        <f>J125</f>
        <v>0</v>
      </c>
      <c r="L96" s="28"/>
      <c r="AU96" s="13" t="s">
        <v>87</v>
      </c>
    </row>
    <row r="97" spans="2:12" s="8" customFormat="1" ht="24.9" customHeight="1">
      <c r="B97" s="102"/>
      <c r="D97" s="103" t="s">
        <v>88</v>
      </c>
      <c r="E97" s="104"/>
      <c r="F97" s="104"/>
      <c r="G97" s="104"/>
      <c r="H97" s="104"/>
      <c r="I97" s="104"/>
      <c r="J97" s="105">
        <f>J126</f>
        <v>0</v>
      </c>
      <c r="L97" s="102"/>
    </row>
    <row r="98" spans="2:12" s="9" customFormat="1" ht="20" customHeight="1">
      <c r="B98" s="106"/>
      <c r="D98" s="107" t="s">
        <v>297</v>
      </c>
      <c r="E98" s="108"/>
      <c r="F98" s="108"/>
      <c r="G98" s="108"/>
      <c r="H98" s="108"/>
      <c r="I98" s="108"/>
      <c r="J98" s="109">
        <f>J127</f>
        <v>0</v>
      </c>
      <c r="L98" s="106"/>
    </row>
    <row r="99" spans="2:12" s="9" customFormat="1" ht="20" customHeight="1">
      <c r="B99" s="106"/>
      <c r="D99" s="107" t="s">
        <v>296</v>
      </c>
      <c r="E99" s="108"/>
      <c r="F99" s="108"/>
      <c r="G99" s="108"/>
      <c r="H99" s="108"/>
      <c r="I99" s="108"/>
      <c r="J99" s="109">
        <f>J130</f>
        <v>0</v>
      </c>
      <c r="L99" s="106"/>
    </row>
    <row r="100" spans="2:12" s="9" customFormat="1" ht="20" customHeight="1">
      <c r="B100" s="106"/>
      <c r="D100" s="107" t="s">
        <v>421</v>
      </c>
      <c r="E100" s="108"/>
      <c r="F100" s="108"/>
      <c r="G100" s="108"/>
      <c r="H100" s="108"/>
      <c r="I100" s="108"/>
      <c r="J100" s="109">
        <f>J132</f>
        <v>0</v>
      </c>
      <c r="L100" s="106"/>
    </row>
    <row r="101" spans="2:12" s="9" customFormat="1" ht="20" customHeight="1">
      <c r="B101" s="106"/>
      <c r="D101" s="107" t="s">
        <v>420</v>
      </c>
      <c r="E101" s="108"/>
      <c r="F101" s="108"/>
      <c r="G101" s="108"/>
      <c r="H101" s="108"/>
      <c r="I101" s="108"/>
      <c r="J101" s="109">
        <f>J143</f>
        <v>0</v>
      </c>
      <c r="L101" s="106"/>
    </row>
    <row r="102" spans="2:12" s="9" customFormat="1" ht="20" customHeight="1">
      <c r="B102" s="106"/>
      <c r="D102" s="107" t="s">
        <v>89</v>
      </c>
      <c r="E102" s="108"/>
      <c r="F102" s="108"/>
      <c r="G102" s="108"/>
      <c r="H102" s="108"/>
      <c r="I102" s="108"/>
      <c r="J102" s="109">
        <f>J153</f>
        <v>0</v>
      </c>
      <c r="L102" s="106"/>
    </row>
    <row r="103" spans="2:12" s="9" customFormat="1" ht="20" customHeight="1">
      <c r="B103" s="106"/>
      <c r="D103" s="107" t="s">
        <v>295</v>
      </c>
      <c r="E103" s="108"/>
      <c r="F103" s="108"/>
      <c r="G103" s="108"/>
      <c r="H103" s="108"/>
      <c r="I103" s="108"/>
      <c r="J103" s="109">
        <f>J163</f>
        <v>0</v>
      </c>
      <c r="L103" s="106"/>
    </row>
    <row r="104" spans="2:12" s="8" customFormat="1" ht="24.9" customHeight="1">
      <c r="B104" s="102"/>
      <c r="D104" s="103" t="s">
        <v>90</v>
      </c>
      <c r="E104" s="104"/>
      <c r="F104" s="104"/>
      <c r="G104" s="104"/>
      <c r="H104" s="104"/>
      <c r="I104" s="104"/>
      <c r="J104" s="105">
        <f>J165</f>
        <v>0</v>
      </c>
      <c r="L104" s="102"/>
    </row>
    <row r="105" spans="2:12" s="9" customFormat="1" ht="20" customHeight="1">
      <c r="B105" s="106"/>
      <c r="D105" s="107" t="s">
        <v>93</v>
      </c>
      <c r="E105" s="108"/>
      <c r="F105" s="108"/>
      <c r="G105" s="108"/>
      <c r="H105" s="108"/>
      <c r="I105" s="108"/>
      <c r="J105" s="109">
        <f>J166</f>
        <v>0</v>
      </c>
      <c r="L105" s="106"/>
    </row>
    <row r="106" spans="2:12" s="1" customFormat="1" ht="21.75" customHeight="1">
      <c r="B106" s="28"/>
      <c r="L106" s="28"/>
    </row>
    <row r="107" spans="2:12" s="1" customFormat="1" ht="6.9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8"/>
    </row>
    <row r="111" spans="2:12" s="1" customFormat="1" ht="6.9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28"/>
    </row>
    <row r="112" spans="2:12" s="1" customFormat="1" ht="24.9" customHeight="1">
      <c r="B112" s="28"/>
      <c r="C112" s="17" t="s">
        <v>94</v>
      </c>
      <c r="L112" s="28"/>
    </row>
    <row r="113" spans="2:65" s="1" customFormat="1" ht="6.9" customHeight="1">
      <c r="B113" s="28"/>
      <c r="L113" s="28"/>
    </row>
    <row r="114" spans="2:65" s="1" customFormat="1" ht="12" customHeight="1">
      <c r="B114" s="28"/>
      <c r="C114" s="23" t="s">
        <v>14</v>
      </c>
      <c r="L114" s="28"/>
    </row>
    <row r="115" spans="2:65" s="1" customFormat="1" ht="16.5" customHeight="1">
      <c r="B115" s="28"/>
      <c r="E115" s="212" t="str">
        <f>E7</f>
        <v>Úprava jestvujucej časti teĺiatníka</v>
      </c>
      <c r="F115" s="213"/>
      <c r="G115" s="213"/>
      <c r="H115" s="213"/>
      <c r="L115" s="28"/>
    </row>
    <row r="116" spans="2:65" s="1" customFormat="1" ht="12" customHeight="1">
      <c r="B116" s="28"/>
      <c r="C116" s="23" t="s">
        <v>81</v>
      </c>
      <c r="L116" s="28"/>
    </row>
    <row r="117" spans="2:65" s="1" customFormat="1" ht="16.5" customHeight="1">
      <c r="B117" s="28"/>
      <c r="E117" s="184" t="str">
        <f>E9</f>
        <v>02 - Pristrešok k teliatniku</v>
      </c>
      <c r="F117" s="211"/>
      <c r="G117" s="211"/>
      <c r="H117" s="211"/>
      <c r="L117" s="28"/>
    </row>
    <row r="118" spans="2:65" s="1" customFormat="1" ht="6.9" customHeight="1">
      <c r="B118" s="28"/>
      <c r="L118" s="28"/>
    </row>
    <row r="119" spans="2:65" s="1" customFormat="1" ht="12" customHeight="1">
      <c r="B119" s="28"/>
      <c r="C119" s="23" t="s">
        <v>18</v>
      </c>
      <c r="F119" s="21" t="str">
        <f>F12</f>
        <v>Turna nad Bodvou</v>
      </c>
      <c r="I119" s="23" t="s">
        <v>20</v>
      </c>
      <c r="J119" s="50" t="str">
        <f>IF(J12="","",J12)</f>
        <v>1. 7. 2025</v>
      </c>
      <c r="L119" s="28"/>
    </row>
    <row r="120" spans="2:65" s="1" customFormat="1" ht="6.9" customHeight="1">
      <c r="B120" s="28"/>
      <c r="L120" s="28"/>
    </row>
    <row r="121" spans="2:65" s="1" customFormat="1" ht="15.15" customHeight="1">
      <c r="B121" s="28"/>
      <c r="C121" s="23" t="s">
        <v>21</v>
      </c>
      <c r="F121" s="21" t="str">
        <f>E15</f>
        <v xml:space="preserve"> </v>
      </c>
      <c r="I121" s="23" t="s">
        <v>26</v>
      </c>
      <c r="J121" s="26" t="str">
        <f>E21</f>
        <v xml:space="preserve"> </v>
      </c>
      <c r="L121" s="28"/>
    </row>
    <row r="122" spans="2:65" s="1" customFormat="1" ht="15.15" customHeight="1">
      <c r="B122" s="28"/>
      <c r="C122" s="23" t="s">
        <v>24</v>
      </c>
      <c r="F122" s="21" t="str">
        <f>IF(E18="","",E18)</f>
        <v>Vyplň údaj</v>
      </c>
      <c r="I122" s="23" t="s">
        <v>28</v>
      </c>
      <c r="J122" s="26" t="str">
        <f>E24</f>
        <v xml:space="preserve"> </v>
      </c>
      <c r="L122" s="28"/>
    </row>
    <row r="123" spans="2:65" s="1" customFormat="1" ht="10.4" customHeight="1">
      <c r="B123" s="28"/>
      <c r="L123" s="28"/>
    </row>
    <row r="124" spans="2:65" s="10" customFormat="1" ht="29.25" customHeight="1">
      <c r="B124" s="110"/>
      <c r="C124" s="111" t="s">
        <v>95</v>
      </c>
      <c r="D124" s="112" t="s">
        <v>55</v>
      </c>
      <c r="E124" s="112" t="s">
        <v>51</v>
      </c>
      <c r="F124" s="112" t="s">
        <v>52</v>
      </c>
      <c r="G124" s="112" t="s">
        <v>96</v>
      </c>
      <c r="H124" s="112" t="s">
        <v>97</v>
      </c>
      <c r="I124" s="112" t="s">
        <v>98</v>
      </c>
      <c r="J124" s="113" t="s">
        <v>85</v>
      </c>
      <c r="K124" s="114" t="s">
        <v>99</v>
      </c>
      <c r="L124" s="110"/>
      <c r="M124" s="56" t="s">
        <v>1</v>
      </c>
      <c r="N124" s="57" t="s">
        <v>34</v>
      </c>
      <c r="O124" s="57" t="s">
        <v>100</v>
      </c>
      <c r="P124" s="57" t="s">
        <v>101</v>
      </c>
      <c r="Q124" s="57" t="s">
        <v>102</v>
      </c>
      <c r="R124" s="57" t="s">
        <v>103</v>
      </c>
      <c r="S124" s="57" t="s">
        <v>104</v>
      </c>
      <c r="T124" s="58" t="s">
        <v>105</v>
      </c>
    </row>
    <row r="125" spans="2:65" s="1" customFormat="1" ht="22.75" customHeight="1">
      <c r="B125" s="28"/>
      <c r="C125" s="61" t="s">
        <v>86</v>
      </c>
      <c r="J125" s="115">
        <f>BK125</f>
        <v>0</v>
      </c>
      <c r="L125" s="28"/>
      <c r="M125" s="59"/>
      <c r="N125" s="51"/>
      <c r="O125" s="51"/>
      <c r="P125" s="116">
        <f>P126+P165</f>
        <v>0</v>
      </c>
      <c r="Q125" s="51"/>
      <c r="R125" s="116">
        <f>R126+R165</f>
        <v>478.81786791339999</v>
      </c>
      <c r="S125" s="51"/>
      <c r="T125" s="117">
        <f>T126+T165</f>
        <v>241.64</v>
      </c>
      <c r="AT125" s="13" t="s">
        <v>69</v>
      </c>
      <c r="AU125" s="13" t="s">
        <v>87</v>
      </c>
      <c r="BK125" s="118">
        <f>BK126+BK165</f>
        <v>0</v>
      </c>
    </row>
    <row r="126" spans="2:65" s="11" customFormat="1" ht="26" customHeight="1">
      <c r="B126" s="119"/>
      <c r="D126" s="120" t="s">
        <v>69</v>
      </c>
      <c r="E126" s="121" t="s">
        <v>106</v>
      </c>
      <c r="F126" s="121" t="s">
        <v>107</v>
      </c>
      <c r="I126" s="122"/>
      <c r="J126" s="123">
        <f>BK126</f>
        <v>0</v>
      </c>
      <c r="L126" s="119"/>
      <c r="M126" s="124"/>
      <c r="P126" s="125">
        <f>P127+P130+P132+P143+P153+P163</f>
        <v>0</v>
      </c>
      <c r="R126" s="125">
        <f>R127+R130+R132+R143+R153+R163</f>
        <v>472.63983351339999</v>
      </c>
      <c r="T126" s="126">
        <f>T127+T130+T132+T143+T153+T163</f>
        <v>241.64</v>
      </c>
      <c r="AR126" s="120" t="s">
        <v>78</v>
      </c>
      <c r="AT126" s="127" t="s">
        <v>69</v>
      </c>
      <c r="AU126" s="127" t="s">
        <v>70</v>
      </c>
      <c r="AY126" s="120" t="s">
        <v>108</v>
      </c>
      <c r="BK126" s="128">
        <f>BK127+BK130+BK132+BK143+BK153+BK163</f>
        <v>0</v>
      </c>
    </row>
    <row r="127" spans="2:65" s="11" customFormat="1" ht="22.75" customHeight="1">
      <c r="B127" s="119"/>
      <c r="D127" s="120" t="s">
        <v>69</v>
      </c>
      <c r="E127" s="129" t="s">
        <v>78</v>
      </c>
      <c r="F127" s="129" t="s">
        <v>293</v>
      </c>
      <c r="I127" s="122"/>
      <c r="J127" s="130">
        <f>BK127</f>
        <v>0</v>
      </c>
      <c r="L127" s="119"/>
      <c r="M127" s="124"/>
      <c r="P127" s="125">
        <f>SUM(P128:P129)</f>
        <v>0</v>
      </c>
      <c r="R127" s="125">
        <f>SUM(R128:R129)</f>
        <v>0</v>
      </c>
      <c r="T127" s="126">
        <f>SUM(T128:T129)</f>
        <v>0</v>
      </c>
      <c r="AR127" s="120" t="s">
        <v>78</v>
      </c>
      <c r="AT127" s="127" t="s">
        <v>69</v>
      </c>
      <c r="AU127" s="127" t="s">
        <v>78</v>
      </c>
      <c r="AY127" s="120" t="s">
        <v>108</v>
      </c>
      <c r="BK127" s="128">
        <f>SUM(BK128:BK129)</f>
        <v>0</v>
      </c>
    </row>
    <row r="128" spans="2:65" s="1" customFormat="1" ht="21.75" customHeight="1">
      <c r="B128" s="160"/>
      <c r="C128" s="167" t="s">
        <v>78</v>
      </c>
      <c r="D128" s="167" t="s">
        <v>112</v>
      </c>
      <c r="E128" s="166" t="s">
        <v>292</v>
      </c>
      <c r="F128" s="165" t="s">
        <v>291</v>
      </c>
      <c r="G128" s="164" t="s">
        <v>217</v>
      </c>
      <c r="H128" s="168">
        <v>50</v>
      </c>
      <c r="I128" s="131"/>
      <c r="J128" s="162">
        <f>ROUND(I128*H128,2)</f>
        <v>0</v>
      </c>
      <c r="K128" s="161"/>
      <c r="L128" s="28"/>
      <c r="M128" s="132" t="s">
        <v>1</v>
      </c>
      <c r="N128" s="133" t="s">
        <v>36</v>
      </c>
      <c r="P128" s="134">
        <f>O128*H128</f>
        <v>0</v>
      </c>
      <c r="Q128" s="134">
        <v>0</v>
      </c>
      <c r="R128" s="134">
        <f>Q128*H128</f>
        <v>0</v>
      </c>
      <c r="S128" s="134">
        <v>0</v>
      </c>
      <c r="T128" s="135">
        <f>S128*H128</f>
        <v>0</v>
      </c>
      <c r="AR128" s="136" t="s">
        <v>116</v>
      </c>
      <c r="AT128" s="136" t="s">
        <v>112</v>
      </c>
      <c r="AU128" s="136" t="s">
        <v>117</v>
      </c>
      <c r="AY128" s="13" t="s">
        <v>108</v>
      </c>
      <c r="BE128" s="137">
        <f>IF(N128="základná",J128,0)</f>
        <v>0</v>
      </c>
      <c r="BF128" s="137">
        <f>IF(N128="znížená",J128,0)</f>
        <v>0</v>
      </c>
      <c r="BG128" s="137">
        <f>IF(N128="zákl. prenesená",J128,0)</f>
        <v>0</v>
      </c>
      <c r="BH128" s="137">
        <f>IF(N128="zníž. prenesená",J128,0)</f>
        <v>0</v>
      </c>
      <c r="BI128" s="137">
        <f>IF(N128="nulová",J128,0)</f>
        <v>0</v>
      </c>
      <c r="BJ128" s="13" t="s">
        <v>117</v>
      </c>
      <c r="BK128" s="137">
        <f>ROUND(I128*H128,2)</f>
        <v>0</v>
      </c>
      <c r="BL128" s="13" t="s">
        <v>116</v>
      </c>
      <c r="BM128" s="136" t="s">
        <v>419</v>
      </c>
    </row>
    <row r="129" spans="2:65" s="1" customFormat="1" ht="24.15" customHeight="1">
      <c r="B129" s="160"/>
      <c r="C129" s="167" t="s">
        <v>117</v>
      </c>
      <c r="D129" s="167" t="s">
        <v>112</v>
      </c>
      <c r="E129" s="166" t="s">
        <v>289</v>
      </c>
      <c r="F129" s="165" t="s">
        <v>288</v>
      </c>
      <c r="G129" s="164" t="s">
        <v>217</v>
      </c>
      <c r="H129" s="168">
        <v>15</v>
      </c>
      <c r="I129" s="131"/>
      <c r="J129" s="162">
        <f>ROUND(I129*H129,2)</f>
        <v>0</v>
      </c>
      <c r="K129" s="161"/>
      <c r="L129" s="28"/>
      <c r="M129" s="132" t="s">
        <v>1</v>
      </c>
      <c r="N129" s="133" t="s">
        <v>36</v>
      </c>
      <c r="P129" s="134">
        <f>O129*H129</f>
        <v>0</v>
      </c>
      <c r="Q129" s="134">
        <v>0</v>
      </c>
      <c r="R129" s="134">
        <f>Q129*H129</f>
        <v>0</v>
      </c>
      <c r="S129" s="134">
        <v>0</v>
      </c>
      <c r="T129" s="135">
        <f>S129*H129</f>
        <v>0</v>
      </c>
      <c r="AR129" s="136" t="s">
        <v>116</v>
      </c>
      <c r="AT129" s="136" t="s">
        <v>112</v>
      </c>
      <c r="AU129" s="136" t="s">
        <v>117</v>
      </c>
      <c r="AY129" s="13" t="s">
        <v>108</v>
      </c>
      <c r="BE129" s="137">
        <f>IF(N129="základná",J129,0)</f>
        <v>0</v>
      </c>
      <c r="BF129" s="137">
        <f>IF(N129="znížená",J129,0)</f>
        <v>0</v>
      </c>
      <c r="BG129" s="137">
        <f>IF(N129="zákl. prenesená",J129,0)</f>
        <v>0</v>
      </c>
      <c r="BH129" s="137">
        <f>IF(N129="zníž. prenesená",J129,0)</f>
        <v>0</v>
      </c>
      <c r="BI129" s="137">
        <f>IF(N129="nulová",J129,0)</f>
        <v>0</v>
      </c>
      <c r="BJ129" s="13" t="s">
        <v>117</v>
      </c>
      <c r="BK129" s="137">
        <f>ROUND(I129*H129,2)</f>
        <v>0</v>
      </c>
      <c r="BL129" s="13" t="s">
        <v>116</v>
      </c>
      <c r="BM129" s="136" t="s">
        <v>418</v>
      </c>
    </row>
    <row r="130" spans="2:65" s="11" customFormat="1" ht="22.75" customHeight="1">
      <c r="B130" s="119"/>
      <c r="D130" s="120" t="s">
        <v>69</v>
      </c>
      <c r="E130" s="129" t="s">
        <v>117</v>
      </c>
      <c r="F130" s="129" t="s">
        <v>280</v>
      </c>
      <c r="I130" s="122"/>
      <c r="J130" s="130">
        <f>BK130</f>
        <v>0</v>
      </c>
      <c r="L130" s="119"/>
      <c r="M130" s="124"/>
      <c r="P130" s="125">
        <f>P131</f>
        <v>0</v>
      </c>
      <c r="R130" s="125">
        <f>R131</f>
        <v>0</v>
      </c>
      <c r="T130" s="126">
        <f>T131</f>
        <v>0</v>
      </c>
      <c r="AR130" s="120" t="s">
        <v>78</v>
      </c>
      <c r="AT130" s="127" t="s">
        <v>69</v>
      </c>
      <c r="AU130" s="127" t="s">
        <v>78</v>
      </c>
      <c r="AY130" s="120" t="s">
        <v>108</v>
      </c>
      <c r="BK130" s="128">
        <f>BK131</f>
        <v>0</v>
      </c>
    </row>
    <row r="131" spans="2:65" s="1" customFormat="1" ht="33" customHeight="1">
      <c r="B131" s="160"/>
      <c r="C131" s="167" t="s">
        <v>134</v>
      </c>
      <c r="D131" s="167" t="s">
        <v>112</v>
      </c>
      <c r="E131" s="166" t="s">
        <v>417</v>
      </c>
      <c r="F131" s="165" t="s">
        <v>416</v>
      </c>
      <c r="G131" s="164" t="s">
        <v>145</v>
      </c>
      <c r="H131" s="168">
        <v>125</v>
      </c>
      <c r="I131" s="131"/>
      <c r="J131" s="162">
        <f>ROUND(I131*H131,2)</f>
        <v>0</v>
      </c>
      <c r="K131" s="161"/>
      <c r="L131" s="28"/>
      <c r="M131" s="132" t="s">
        <v>1</v>
      </c>
      <c r="N131" s="133" t="s">
        <v>36</v>
      </c>
      <c r="P131" s="134">
        <f>O131*H131</f>
        <v>0</v>
      </c>
      <c r="Q131" s="134">
        <v>0</v>
      </c>
      <c r="R131" s="134">
        <f>Q131*H131</f>
        <v>0</v>
      </c>
      <c r="S131" s="134">
        <v>0</v>
      </c>
      <c r="T131" s="135">
        <f>S131*H131</f>
        <v>0</v>
      </c>
      <c r="AR131" s="136" t="s">
        <v>116</v>
      </c>
      <c r="AT131" s="136" t="s">
        <v>112</v>
      </c>
      <c r="AU131" s="136" t="s">
        <v>117</v>
      </c>
      <c r="AY131" s="13" t="s">
        <v>108</v>
      </c>
      <c r="BE131" s="137">
        <f>IF(N131="základná",J131,0)</f>
        <v>0</v>
      </c>
      <c r="BF131" s="137">
        <f>IF(N131="znížená",J131,0)</f>
        <v>0</v>
      </c>
      <c r="BG131" s="137">
        <f>IF(N131="zákl. prenesená",J131,0)</f>
        <v>0</v>
      </c>
      <c r="BH131" s="137">
        <f>IF(N131="zníž. prenesená",J131,0)</f>
        <v>0</v>
      </c>
      <c r="BI131" s="137">
        <f>IF(N131="nulová",J131,0)</f>
        <v>0</v>
      </c>
      <c r="BJ131" s="13" t="s">
        <v>117</v>
      </c>
      <c r="BK131" s="137">
        <f>ROUND(I131*H131,2)</f>
        <v>0</v>
      </c>
      <c r="BL131" s="13" t="s">
        <v>116</v>
      </c>
      <c r="BM131" s="136" t="s">
        <v>415</v>
      </c>
    </row>
    <row r="132" spans="2:65" s="11" customFormat="1" ht="22.75" customHeight="1">
      <c r="B132" s="119"/>
      <c r="D132" s="120" t="s">
        <v>69</v>
      </c>
      <c r="E132" s="129" t="s">
        <v>134</v>
      </c>
      <c r="F132" s="129" t="s">
        <v>414</v>
      </c>
      <c r="I132" s="122"/>
      <c r="J132" s="130">
        <f>BK132</f>
        <v>0</v>
      </c>
      <c r="L132" s="119"/>
      <c r="M132" s="124"/>
      <c r="P132" s="125">
        <f>SUM(P133:P142)</f>
        <v>0</v>
      </c>
      <c r="R132" s="125">
        <f>SUM(R133:R142)</f>
        <v>19.759285824399996</v>
      </c>
      <c r="T132" s="126">
        <f>SUM(T133:T142)</f>
        <v>0</v>
      </c>
      <c r="AR132" s="120" t="s">
        <v>78</v>
      </c>
      <c r="AT132" s="127" t="s">
        <v>69</v>
      </c>
      <c r="AU132" s="127" t="s">
        <v>78</v>
      </c>
      <c r="AY132" s="120" t="s">
        <v>108</v>
      </c>
      <c r="BK132" s="128">
        <f>SUM(BK133:BK142)</f>
        <v>0</v>
      </c>
    </row>
    <row r="133" spans="2:65" s="1" customFormat="1" ht="37.75" customHeight="1">
      <c r="B133" s="160"/>
      <c r="C133" s="167" t="s">
        <v>116</v>
      </c>
      <c r="D133" s="167" t="s">
        <v>112</v>
      </c>
      <c r="E133" s="166" t="s">
        <v>413</v>
      </c>
      <c r="F133" s="165" t="s">
        <v>412</v>
      </c>
      <c r="G133" s="164" t="s">
        <v>167</v>
      </c>
      <c r="H133" s="168">
        <v>20</v>
      </c>
      <c r="I133" s="131"/>
      <c r="J133" s="162">
        <f t="shared" ref="J133:J142" si="0">ROUND(I133*H133,2)</f>
        <v>0</v>
      </c>
      <c r="K133" s="161"/>
      <c r="L133" s="28"/>
      <c r="M133" s="132" t="s">
        <v>1</v>
      </c>
      <c r="N133" s="133" t="s">
        <v>36</v>
      </c>
      <c r="P133" s="134">
        <f t="shared" ref="P133:P142" si="1">O133*H133</f>
        <v>0</v>
      </c>
      <c r="Q133" s="134">
        <v>0.10964002</v>
      </c>
      <c r="R133" s="134">
        <f t="shared" ref="R133:R142" si="2">Q133*H133</f>
        <v>2.1928004000000003</v>
      </c>
      <c r="S133" s="134">
        <v>0</v>
      </c>
      <c r="T133" s="135">
        <f t="shared" ref="T133:T142" si="3">S133*H133</f>
        <v>0</v>
      </c>
      <c r="AR133" s="136" t="s">
        <v>116</v>
      </c>
      <c r="AT133" s="136" t="s">
        <v>112</v>
      </c>
      <c r="AU133" s="136" t="s">
        <v>117</v>
      </c>
      <c r="AY133" s="13" t="s">
        <v>108</v>
      </c>
      <c r="BE133" s="137">
        <f t="shared" ref="BE133:BE142" si="4">IF(N133="základná",J133,0)</f>
        <v>0</v>
      </c>
      <c r="BF133" s="137">
        <f t="shared" ref="BF133:BF142" si="5">IF(N133="znížená",J133,0)</f>
        <v>0</v>
      </c>
      <c r="BG133" s="137">
        <f t="shared" ref="BG133:BG142" si="6">IF(N133="zákl. prenesená",J133,0)</f>
        <v>0</v>
      </c>
      <c r="BH133" s="137">
        <f t="shared" ref="BH133:BH142" si="7">IF(N133="zníž. prenesená",J133,0)</f>
        <v>0</v>
      </c>
      <c r="BI133" s="137">
        <f t="shared" ref="BI133:BI142" si="8">IF(N133="nulová",J133,0)</f>
        <v>0</v>
      </c>
      <c r="BJ133" s="13" t="s">
        <v>117</v>
      </c>
      <c r="BK133" s="137">
        <f t="shared" ref="BK133:BK142" si="9">ROUND(I133*H133,2)</f>
        <v>0</v>
      </c>
      <c r="BL133" s="13" t="s">
        <v>116</v>
      </c>
      <c r="BM133" s="136" t="s">
        <v>411</v>
      </c>
    </row>
    <row r="134" spans="2:65" s="1" customFormat="1" ht="16.5" customHeight="1">
      <c r="B134" s="160"/>
      <c r="C134" s="159" t="s">
        <v>142</v>
      </c>
      <c r="D134" s="159" t="s">
        <v>161</v>
      </c>
      <c r="E134" s="158" t="s">
        <v>410</v>
      </c>
      <c r="F134" s="157" t="s">
        <v>409</v>
      </c>
      <c r="G134" s="156" t="s">
        <v>167</v>
      </c>
      <c r="H134" s="155">
        <v>20</v>
      </c>
      <c r="I134" s="138"/>
      <c r="J134" s="154">
        <f t="shared" si="0"/>
        <v>0</v>
      </c>
      <c r="K134" s="153"/>
      <c r="L134" s="139"/>
      <c r="M134" s="140" t="s">
        <v>1</v>
      </c>
      <c r="N134" s="141" t="s">
        <v>36</v>
      </c>
      <c r="P134" s="134">
        <f t="shared" si="1"/>
        <v>0</v>
      </c>
      <c r="Q134" s="134">
        <v>2.3999999999999998E-3</v>
      </c>
      <c r="R134" s="134">
        <f t="shared" si="2"/>
        <v>4.7999999999999994E-2</v>
      </c>
      <c r="S134" s="134">
        <v>0</v>
      </c>
      <c r="T134" s="135">
        <f t="shared" si="3"/>
        <v>0</v>
      </c>
      <c r="AR134" s="136" t="s">
        <v>157</v>
      </c>
      <c r="AT134" s="136" t="s">
        <v>161</v>
      </c>
      <c r="AU134" s="136" t="s">
        <v>117</v>
      </c>
      <c r="AY134" s="13" t="s">
        <v>108</v>
      </c>
      <c r="BE134" s="137">
        <f t="shared" si="4"/>
        <v>0</v>
      </c>
      <c r="BF134" s="137">
        <f t="shared" si="5"/>
        <v>0</v>
      </c>
      <c r="BG134" s="137">
        <f t="shared" si="6"/>
        <v>0</v>
      </c>
      <c r="BH134" s="137">
        <f t="shared" si="7"/>
        <v>0</v>
      </c>
      <c r="BI134" s="137">
        <f t="shared" si="8"/>
        <v>0</v>
      </c>
      <c r="BJ134" s="13" t="s">
        <v>117</v>
      </c>
      <c r="BK134" s="137">
        <f t="shared" si="9"/>
        <v>0</v>
      </c>
      <c r="BL134" s="13" t="s">
        <v>116</v>
      </c>
      <c r="BM134" s="136" t="s">
        <v>408</v>
      </c>
    </row>
    <row r="135" spans="2:65" s="1" customFormat="1" ht="16.5" customHeight="1">
      <c r="B135" s="160"/>
      <c r="C135" s="167" t="s">
        <v>151</v>
      </c>
      <c r="D135" s="167" t="s">
        <v>112</v>
      </c>
      <c r="E135" s="166" t="s">
        <v>407</v>
      </c>
      <c r="F135" s="165" t="s">
        <v>406</v>
      </c>
      <c r="G135" s="164" t="s">
        <v>167</v>
      </c>
      <c r="H135" s="168">
        <v>24</v>
      </c>
      <c r="I135" s="131"/>
      <c r="J135" s="162">
        <f t="shared" si="0"/>
        <v>0</v>
      </c>
      <c r="K135" s="161"/>
      <c r="L135" s="28"/>
      <c r="M135" s="132" t="s">
        <v>1</v>
      </c>
      <c r="N135" s="133" t="s">
        <v>36</v>
      </c>
      <c r="P135" s="134">
        <f t="shared" si="1"/>
        <v>0</v>
      </c>
      <c r="Q135" s="134">
        <v>6.3E-3</v>
      </c>
      <c r="R135" s="134">
        <f t="shared" si="2"/>
        <v>0.1512</v>
      </c>
      <c r="S135" s="134">
        <v>0</v>
      </c>
      <c r="T135" s="135">
        <f t="shared" si="3"/>
        <v>0</v>
      </c>
      <c r="AR135" s="136" t="s">
        <v>116</v>
      </c>
      <c r="AT135" s="136" t="s">
        <v>112</v>
      </c>
      <c r="AU135" s="136" t="s">
        <v>117</v>
      </c>
      <c r="AY135" s="13" t="s">
        <v>108</v>
      </c>
      <c r="BE135" s="137">
        <f t="shared" si="4"/>
        <v>0</v>
      </c>
      <c r="BF135" s="137">
        <f t="shared" si="5"/>
        <v>0</v>
      </c>
      <c r="BG135" s="137">
        <f t="shared" si="6"/>
        <v>0</v>
      </c>
      <c r="BH135" s="137">
        <f t="shared" si="7"/>
        <v>0</v>
      </c>
      <c r="BI135" s="137">
        <f t="shared" si="8"/>
        <v>0</v>
      </c>
      <c r="BJ135" s="13" t="s">
        <v>117</v>
      </c>
      <c r="BK135" s="137">
        <f t="shared" si="9"/>
        <v>0</v>
      </c>
      <c r="BL135" s="13" t="s">
        <v>116</v>
      </c>
      <c r="BM135" s="136" t="s">
        <v>405</v>
      </c>
    </row>
    <row r="136" spans="2:65" s="1" customFormat="1" ht="21.75" customHeight="1">
      <c r="B136" s="160"/>
      <c r="C136" s="167" t="s">
        <v>157</v>
      </c>
      <c r="D136" s="167" t="s">
        <v>112</v>
      </c>
      <c r="E136" s="166" t="s">
        <v>404</v>
      </c>
      <c r="F136" s="165" t="s">
        <v>403</v>
      </c>
      <c r="G136" s="164" t="s">
        <v>217</v>
      </c>
      <c r="H136" s="168">
        <v>1.8</v>
      </c>
      <c r="I136" s="131"/>
      <c r="J136" s="162">
        <f t="shared" si="0"/>
        <v>0</v>
      </c>
      <c r="K136" s="161"/>
      <c r="L136" s="28"/>
      <c r="M136" s="132" t="s">
        <v>1</v>
      </c>
      <c r="N136" s="133" t="s">
        <v>36</v>
      </c>
      <c r="P136" s="134">
        <f t="shared" si="1"/>
        <v>0</v>
      </c>
      <c r="Q136" s="134">
        <v>0.15084439999999999</v>
      </c>
      <c r="R136" s="134">
        <f t="shared" si="2"/>
        <v>0.27151991999999997</v>
      </c>
      <c r="S136" s="134">
        <v>0</v>
      </c>
      <c r="T136" s="135">
        <f t="shared" si="3"/>
        <v>0</v>
      </c>
      <c r="AR136" s="136" t="s">
        <v>116</v>
      </c>
      <c r="AT136" s="136" t="s">
        <v>112</v>
      </c>
      <c r="AU136" s="136" t="s">
        <v>117</v>
      </c>
      <c r="AY136" s="13" t="s">
        <v>108</v>
      </c>
      <c r="BE136" s="137">
        <f t="shared" si="4"/>
        <v>0</v>
      </c>
      <c r="BF136" s="137">
        <f t="shared" si="5"/>
        <v>0</v>
      </c>
      <c r="BG136" s="137">
        <f t="shared" si="6"/>
        <v>0</v>
      </c>
      <c r="BH136" s="137">
        <f t="shared" si="7"/>
        <v>0</v>
      </c>
      <c r="BI136" s="137">
        <f t="shared" si="8"/>
        <v>0</v>
      </c>
      <c r="BJ136" s="13" t="s">
        <v>117</v>
      </c>
      <c r="BK136" s="137">
        <f t="shared" si="9"/>
        <v>0</v>
      </c>
      <c r="BL136" s="13" t="s">
        <v>116</v>
      </c>
      <c r="BM136" s="136" t="s">
        <v>402</v>
      </c>
    </row>
    <row r="137" spans="2:65" s="1" customFormat="1" ht="16.5" customHeight="1">
      <c r="B137" s="160"/>
      <c r="C137" s="167" t="s">
        <v>147</v>
      </c>
      <c r="D137" s="167" t="s">
        <v>112</v>
      </c>
      <c r="E137" s="166" t="s">
        <v>401</v>
      </c>
      <c r="F137" s="165" t="s">
        <v>400</v>
      </c>
      <c r="G137" s="164" t="s">
        <v>167</v>
      </c>
      <c r="H137" s="168">
        <v>20</v>
      </c>
      <c r="I137" s="131"/>
      <c r="J137" s="162">
        <f t="shared" si="0"/>
        <v>0</v>
      </c>
      <c r="K137" s="161"/>
      <c r="L137" s="28"/>
      <c r="M137" s="132" t="s">
        <v>1</v>
      </c>
      <c r="N137" s="133" t="s">
        <v>36</v>
      </c>
      <c r="P137" s="134">
        <f t="shared" si="1"/>
        <v>0</v>
      </c>
      <c r="Q137" s="134">
        <v>6.3E-3</v>
      </c>
      <c r="R137" s="134">
        <f t="shared" si="2"/>
        <v>0.126</v>
      </c>
      <c r="S137" s="134">
        <v>0</v>
      </c>
      <c r="T137" s="135">
        <f t="shared" si="3"/>
        <v>0</v>
      </c>
      <c r="AR137" s="136" t="s">
        <v>116</v>
      </c>
      <c r="AT137" s="136" t="s">
        <v>112</v>
      </c>
      <c r="AU137" s="136" t="s">
        <v>117</v>
      </c>
      <c r="AY137" s="13" t="s">
        <v>108</v>
      </c>
      <c r="BE137" s="137">
        <f t="shared" si="4"/>
        <v>0</v>
      </c>
      <c r="BF137" s="137">
        <f t="shared" si="5"/>
        <v>0</v>
      </c>
      <c r="BG137" s="137">
        <f t="shared" si="6"/>
        <v>0</v>
      </c>
      <c r="BH137" s="137">
        <f t="shared" si="7"/>
        <v>0</v>
      </c>
      <c r="BI137" s="137">
        <f t="shared" si="8"/>
        <v>0</v>
      </c>
      <c r="BJ137" s="13" t="s">
        <v>117</v>
      </c>
      <c r="BK137" s="137">
        <f t="shared" si="9"/>
        <v>0</v>
      </c>
      <c r="BL137" s="13" t="s">
        <v>116</v>
      </c>
      <c r="BM137" s="136" t="s">
        <v>399</v>
      </c>
    </row>
    <row r="138" spans="2:65" s="1" customFormat="1" ht="21.75" customHeight="1">
      <c r="B138" s="160"/>
      <c r="C138" s="167" t="s">
        <v>109</v>
      </c>
      <c r="D138" s="167" t="s">
        <v>112</v>
      </c>
      <c r="E138" s="166" t="s">
        <v>398</v>
      </c>
      <c r="F138" s="165" t="s">
        <v>397</v>
      </c>
      <c r="G138" s="164" t="s">
        <v>217</v>
      </c>
      <c r="H138" s="168">
        <v>6.27</v>
      </c>
      <c r="I138" s="131"/>
      <c r="J138" s="162">
        <f t="shared" si="0"/>
        <v>0</v>
      </c>
      <c r="K138" s="161"/>
      <c r="L138" s="28"/>
      <c r="M138" s="132" t="s">
        <v>1</v>
      </c>
      <c r="N138" s="133" t="s">
        <v>36</v>
      </c>
      <c r="P138" s="134">
        <f t="shared" si="1"/>
        <v>0</v>
      </c>
      <c r="Q138" s="134">
        <v>2.4017667899999999</v>
      </c>
      <c r="R138" s="134">
        <f t="shared" si="2"/>
        <v>15.059077773299999</v>
      </c>
      <c r="S138" s="134">
        <v>0</v>
      </c>
      <c r="T138" s="135">
        <f t="shared" si="3"/>
        <v>0</v>
      </c>
      <c r="AR138" s="136" t="s">
        <v>116</v>
      </c>
      <c r="AT138" s="136" t="s">
        <v>112</v>
      </c>
      <c r="AU138" s="136" t="s">
        <v>117</v>
      </c>
      <c r="AY138" s="13" t="s">
        <v>108</v>
      </c>
      <c r="BE138" s="137">
        <f t="shared" si="4"/>
        <v>0</v>
      </c>
      <c r="BF138" s="137">
        <f t="shared" si="5"/>
        <v>0</v>
      </c>
      <c r="BG138" s="137">
        <f t="shared" si="6"/>
        <v>0</v>
      </c>
      <c r="BH138" s="137">
        <f t="shared" si="7"/>
        <v>0</v>
      </c>
      <c r="BI138" s="137">
        <f t="shared" si="8"/>
        <v>0</v>
      </c>
      <c r="BJ138" s="13" t="s">
        <v>117</v>
      </c>
      <c r="BK138" s="137">
        <f t="shared" si="9"/>
        <v>0</v>
      </c>
      <c r="BL138" s="13" t="s">
        <v>116</v>
      </c>
      <c r="BM138" s="136" t="s">
        <v>396</v>
      </c>
    </row>
    <row r="139" spans="2:65" s="1" customFormat="1" ht="24.15" customHeight="1">
      <c r="B139" s="160"/>
      <c r="C139" s="167" t="s">
        <v>165</v>
      </c>
      <c r="D139" s="167" t="s">
        <v>112</v>
      </c>
      <c r="E139" s="166" t="s">
        <v>395</v>
      </c>
      <c r="F139" s="165" t="s">
        <v>394</v>
      </c>
      <c r="G139" s="164" t="s">
        <v>145</v>
      </c>
      <c r="H139" s="168">
        <v>125.4</v>
      </c>
      <c r="I139" s="131"/>
      <c r="J139" s="162">
        <f t="shared" si="0"/>
        <v>0</v>
      </c>
      <c r="K139" s="161"/>
      <c r="L139" s="28"/>
      <c r="M139" s="132" t="s">
        <v>1</v>
      </c>
      <c r="N139" s="133" t="s">
        <v>36</v>
      </c>
      <c r="P139" s="134">
        <f t="shared" si="1"/>
        <v>0</v>
      </c>
      <c r="Q139" s="134">
        <v>2.2956999999999999E-3</v>
      </c>
      <c r="R139" s="134">
        <f t="shared" si="2"/>
        <v>0.28788078</v>
      </c>
      <c r="S139" s="134">
        <v>0</v>
      </c>
      <c r="T139" s="135">
        <f t="shared" si="3"/>
        <v>0</v>
      </c>
      <c r="AR139" s="136" t="s">
        <v>116</v>
      </c>
      <c r="AT139" s="136" t="s">
        <v>112</v>
      </c>
      <c r="AU139" s="136" t="s">
        <v>117</v>
      </c>
      <c r="AY139" s="13" t="s">
        <v>108</v>
      </c>
      <c r="BE139" s="137">
        <f t="shared" si="4"/>
        <v>0</v>
      </c>
      <c r="BF139" s="137">
        <f t="shared" si="5"/>
        <v>0</v>
      </c>
      <c r="BG139" s="137">
        <f t="shared" si="6"/>
        <v>0</v>
      </c>
      <c r="BH139" s="137">
        <f t="shared" si="7"/>
        <v>0</v>
      </c>
      <c r="BI139" s="137">
        <f t="shared" si="8"/>
        <v>0</v>
      </c>
      <c r="BJ139" s="13" t="s">
        <v>117</v>
      </c>
      <c r="BK139" s="137">
        <f t="shared" si="9"/>
        <v>0</v>
      </c>
      <c r="BL139" s="13" t="s">
        <v>116</v>
      </c>
      <c r="BM139" s="136" t="s">
        <v>393</v>
      </c>
    </row>
    <row r="140" spans="2:65" s="1" customFormat="1" ht="24.15" customHeight="1">
      <c r="B140" s="160"/>
      <c r="C140" s="167" t="s">
        <v>169</v>
      </c>
      <c r="D140" s="167" t="s">
        <v>112</v>
      </c>
      <c r="E140" s="166" t="s">
        <v>392</v>
      </c>
      <c r="F140" s="165" t="s">
        <v>391</v>
      </c>
      <c r="G140" s="164" t="s">
        <v>145</v>
      </c>
      <c r="H140" s="168">
        <v>125.4</v>
      </c>
      <c r="I140" s="131"/>
      <c r="J140" s="162">
        <f t="shared" si="0"/>
        <v>0</v>
      </c>
      <c r="K140" s="161"/>
      <c r="L140" s="28"/>
      <c r="M140" s="132" t="s">
        <v>1</v>
      </c>
      <c r="N140" s="133" t="s">
        <v>36</v>
      </c>
      <c r="P140" s="134">
        <f t="shared" si="1"/>
        <v>0</v>
      </c>
      <c r="Q140" s="134">
        <v>0</v>
      </c>
      <c r="R140" s="134">
        <f t="shared" si="2"/>
        <v>0</v>
      </c>
      <c r="S140" s="134">
        <v>0</v>
      </c>
      <c r="T140" s="135">
        <f t="shared" si="3"/>
        <v>0</v>
      </c>
      <c r="AR140" s="136" t="s">
        <v>116</v>
      </c>
      <c r="AT140" s="136" t="s">
        <v>112</v>
      </c>
      <c r="AU140" s="136" t="s">
        <v>117</v>
      </c>
      <c r="AY140" s="13" t="s">
        <v>108</v>
      </c>
      <c r="BE140" s="137">
        <f t="shared" si="4"/>
        <v>0</v>
      </c>
      <c r="BF140" s="137">
        <f t="shared" si="5"/>
        <v>0</v>
      </c>
      <c r="BG140" s="137">
        <f t="shared" si="6"/>
        <v>0</v>
      </c>
      <c r="BH140" s="137">
        <f t="shared" si="7"/>
        <v>0</v>
      </c>
      <c r="BI140" s="137">
        <f t="shared" si="8"/>
        <v>0</v>
      </c>
      <c r="BJ140" s="13" t="s">
        <v>117</v>
      </c>
      <c r="BK140" s="137">
        <f t="shared" si="9"/>
        <v>0</v>
      </c>
      <c r="BL140" s="13" t="s">
        <v>116</v>
      </c>
      <c r="BM140" s="136" t="s">
        <v>390</v>
      </c>
    </row>
    <row r="141" spans="2:65" s="1" customFormat="1" ht="37.75" customHeight="1">
      <c r="B141" s="160"/>
      <c r="C141" s="167" t="s">
        <v>12</v>
      </c>
      <c r="D141" s="167" t="s">
        <v>112</v>
      </c>
      <c r="E141" s="166" t="s">
        <v>389</v>
      </c>
      <c r="F141" s="165" t="s">
        <v>388</v>
      </c>
      <c r="G141" s="164" t="s">
        <v>145</v>
      </c>
      <c r="H141" s="168">
        <v>81.510000000000005</v>
      </c>
      <c r="I141" s="131"/>
      <c r="J141" s="162">
        <f t="shared" si="0"/>
        <v>0</v>
      </c>
      <c r="K141" s="161"/>
      <c r="L141" s="28"/>
      <c r="M141" s="132" t="s">
        <v>1</v>
      </c>
      <c r="N141" s="133" t="s">
        <v>36</v>
      </c>
      <c r="P141" s="134">
        <f t="shared" si="1"/>
        <v>0</v>
      </c>
      <c r="Q141" s="134">
        <v>6.2736099999999998E-3</v>
      </c>
      <c r="R141" s="134">
        <f t="shared" si="2"/>
        <v>0.51136195110000005</v>
      </c>
      <c r="S141" s="134">
        <v>0</v>
      </c>
      <c r="T141" s="135">
        <f t="shared" si="3"/>
        <v>0</v>
      </c>
      <c r="AR141" s="136" t="s">
        <v>116</v>
      </c>
      <c r="AT141" s="136" t="s">
        <v>112</v>
      </c>
      <c r="AU141" s="136" t="s">
        <v>117</v>
      </c>
      <c r="AY141" s="13" t="s">
        <v>108</v>
      </c>
      <c r="BE141" s="137">
        <f t="shared" si="4"/>
        <v>0</v>
      </c>
      <c r="BF141" s="137">
        <f t="shared" si="5"/>
        <v>0</v>
      </c>
      <c r="BG141" s="137">
        <f t="shared" si="6"/>
        <v>0</v>
      </c>
      <c r="BH141" s="137">
        <f t="shared" si="7"/>
        <v>0</v>
      </c>
      <c r="BI141" s="137">
        <f t="shared" si="8"/>
        <v>0</v>
      </c>
      <c r="BJ141" s="13" t="s">
        <v>117</v>
      </c>
      <c r="BK141" s="137">
        <f t="shared" si="9"/>
        <v>0</v>
      </c>
      <c r="BL141" s="13" t="s">
        <v>116</v>
      </c>
      <c r="BM141" s="136" t="s">
        <v>387</v>
      </c>
    </row>
    <row r="142" spans="2:65" s="1" customFormat="1" ht="33" customHeight="1">
      <c r="B142" s="160"/>
      <c r="C142" s="167" t="s">
        <v>111</v>
      </c>
      <c r="D142" s="167" t="s">
        <v>112</v>
      </c>
      <c r="E142" s="166" t="s">
        <v>386</v>
      </c>
      <c r="F142" s="165" t="s">
        <v>385</v>
      </c>
      <c r="G142" s="164" t="s">
        <v>145</v>
      </c>
      <c r="H142" s="168">
        <v>10</v>
      </c>
      <c r="I142" s="131"/>
      <c r="J142" s="162">
        <f t="shared" si="0"/>
        <v>0</v>
      </c>
      <c r="K142" s="161"/>
      <c r="L142" s="28"/>
      <c r="M142" s="132" t="s">
        <v>1</v>
      </c>
      <c r="N142" s="133" t="s">
        <v>36</v>
      </c>
      <c r="P142" s="134">
        <f t="shared" si="1"/>
        <v>0</v>
      </c>
      <c r="Q142" s="134">
        <v>0.11114449999999999</v>
      </c>
      <c r="R142" s="134">
        <f t="shared" si="2"/>
        <v>1.111445</v>
      </c>
      <c r="S142" s="134">
        <v>0</v>
      </c>
      <c r="T142" s="135">
        <f t="shared" si="3"/>
        <v>0</v>
      </c>
      <c r="AR142" s="136" t="s">
        <v>116</v>
      </c>
      <c r="AT142" s="136" t="s">
        <v>112</v>
      </c>
      <c r="AU142" s="136" t="s">
        <v>117</v>
      </c>
      <c r="AY142" s="13" t="s">
        <v>108</v>
      </c>
      <c r="BE142" s="137">
        <f t="shared" si="4"/>
        <v>0</v>
      </c>
      <c r="BF142" s="137">
        <f t="shared" si="5"/>
        <v>0</v>
      </c>
      <c r="BG142" s="137">
        <f t="shared" si="6"/>
        <v>0</v>
      </c>
      <c r="BH142" s="137">
        <f t="shared" si="7"/>
        <v>0</v>
      </c>
      <c r="BI142" s="137">
        <f t="shared" si="8"/>
        <v>0</v>
      </c>
      <c r="BJ142" s="13" t="s">
        <v>117</v>
      </c>
      <c r="BK142" s="137">
        <f t="shared" si="9"/>
        <v>0</v>
      </c>
      <c r="BL142" s="13" t="s">
        <v>116</v>
      </c>
      <c r="BM142" s="136" t="s">
        <v>384</v>
      </c>
    </row>
    <row r="143" spans="2:65" s="11" customFormat="1" ht="22.75" customHeight="1">
      <c r="B143" s="119"/>
      <c r="D143" s="120" t="s">
        <v>69</v>
      </c>
      <c r="E143" s="129" t="s">
        <v>147</v>
      </c>
      <c r="F143" s="129" t="s">
        <v>383</v>
      </c>
      <c r="I143" s="122"/>
      <c r="J143" s="130">
        <f>BK143</f>
        <v>0</v>
      </c>
      <c r="L143" s="119"/>
      <c r="M143" s="124"/>
      <c r="P143" s="125">
        <f>SUM(P144:P152)</f>
        <v>0</v>
      </c>
      <c r="R143" s="125">
        <f>SUM(R144:R152)</f>
        <v>452.84692768899998</v>
      </c>
      <c r="T143" s="126">
        <f>SUM(T144:T152)</f>
        <v>0</v>
      </c>
      <c r="AR143" s="120" t="s">
        <v>78</v>
      </c>
      <c r="AT143" s="127" t="s">
        <v>69</v>
      </c>
      <c r="AU143" s="127" t="s">
        <v>78</v>
      </c>
      <c r="AY143" s="120" t="s">
        <v>108</v>
      </c>
      <c r="BK143" s="128">
        <f>SUM(BK144:BK152)</f>
        <v>0</v>
      </c>
    </row>
    <row r="144" spans="2:65" s="1" customFormat="1" ht="24.15" customHeight="1">
      <c r="B144" s="160"/>
      <c r="C144" s="167" t="s">
        <v>122</v>
      </c>
      <c r="D144" s="167" t="s">
        <v>112</v>
      </c>
      <c r="E144" s="166" t="s">
        <v>382</v>
      </c>
      <c r="F144" s="165" t="s">
        <v>381</v>
      </c>
      <c r="G144" s="164" t="s">
        <v>145</v>
      </c>
      <c r="H144" s="168">
        <v>20</v>
      </c>
      <c r="I144" s="131"/>
      <c r="J144" s="162">
        <f t="shared" ref="J144:J152" si="10">ROUND(I144*H144,2)</f>
        <v>0</v>
      </c>
      <c r="K144" s="161"/>
      <c r="L144" s="28"/>
      <c r="M144" s="132" t="s">
        <v>1</v>
      </c>
      <c r="N144" s="133" t="s">
        <v>36</v>
      </c>
      <c r="P144" s="134">
        <f t="shared" ref="P144:P152" si="11">O144*H144</f>
        <v>0</v>
      </c>
      <c r="Q144" s="134">
        <v>4.725E-3</v>
      </c>
      <c r="R144" s="134">
        <f t="shared" ref="R144:R152" si="12">Q144*H144</f>
        <v>9.4500000000000001E-2</v>
      </c>
      <c r="S144" s="134">
        <v>0</v>
      </c>
      <c r="T144" s="135">
        <f t="shared" ref="T144:T152" si="13">S144*H144</f>
        <v>0</v>
      </c>
      <c r="AR144" s="136" t="s">
        <v>116</v>
      </c>
      <c r="AT144" s="136" t="s">
        <v>112</v>
      </c>
      <c r="AU144" s="136" t="s">
        <v>117</v>
      </c>
      <c r="AY144" s="13" t="s">
        <v>108</v>
      </c>
      <c r="BE144" s="137">
        <f t="shared" ref="BE144:BE152" si="14">IF(N144="základná",J144,0)</f>
        <v>0</v>
      </c>
      <c r="BF144" s="137">
        <f t="shared" ref="BF144:BF152" si="15">IF(N144="znížená",J144,0)</f>
        <v>0</v>
      </c>
      <c r="BG144" s="137">
        <f t="shared" ref="BG144:BG152" si="16">IF(N144="zákl. prenesená",J144,0)</f>
        <v>0</v>
      </c>
      <c r="BH144" s="137">
        <f t="shared" ref="BH144:BH152" si="17">IF(N144="zníž. prenesená",J144,0)</f>
        <v>0</v>
      </c>
      <c r="BI144" s="137">
        <f t="shared" ref="BI144:BI152" si="18">IF(N144="nulová",J144,0)</f>
        <v>0</v>
      </c>
      <c r="BJ144" s="13" t="s">
        <v>117</v>
      </c>
      <c r="BK144" s="137">
        <f t="shared" ref="BK144:BK152" si="19">ROUND(I144*H144,2)</f>
        <v>0</v>
      </c>
      <c r="BL144" s="13" t="s">
        <v>116</v>
      </c>
      <c r="BM144" s="136" t="s">
        <v>380</v>
      </c>
    </row>
    <row r="145" spans="2:65" s="1" customFormat="1" ht="24.15" customHeight="1">
      <c r="B145" s="160"/>
      <c r="C145" s="167" t="s">
        <v>250</v>
      </c>
      <c r="D145" s="167" t="s">
        <v>112</v>
      </c>
      <c r="E145" s="166" t="s">
        <v>379</v>
      </c>
      <c r="F145" s="165" t="s">
        <v>378</v>
      </c>
      <c r="G145" s="164" t="s">
        <v>145</v>
      </c>
      <c r="H145" s="168">
        <v>20</v>
      </c>
      <c r="I145" s="131"/>
      <c r="J145" s="162">
        <f t="shared" si="10"/>
        <v>0</v>
      </c>
      <c r="K145" s="161"/>
      <c r="L145" s="28"/>
      <c r="M145" s="132" t="s">
        <v>1</v>
      </c>
      <c r="N145" s="133" t="s">
        <v>36</v>
      </c>
      <c r="P145" s="134">
        <f t="shared" si="11"/>
        <v>0</v>
      </c>
      <c r="Q145" s="134">
        <v>5.1539999999999997E-3</v>
      </c>
      <c r="R145" s="134">
        <f t="shared" si="12"/>
        <v>0.10307999999999999</v>
      </c>
      <c r="S145" s="134">
        <v>0</v>
      </c>
      <c r="T145" s="135">
        <f t="shared" si="13"/>
        <v>0</v>
      </c>
      <c r="AR145" s="136" t="s">
        <v>116</v>
      </c>
      <c r="AT145" s="136" t="s">
        <v>112</v>
      </c>
      <c r="AU145" s="136" t="s">
        <v>117</v>
      </c>
      <c r="AY145" s="13" t="s">
        <v>108</v>
      </c>
      <c r="BE145" s="137">
        <f t="shared" si="14"/>
        <v>0</v>
      </c>
      <c r="BF145" s="137">
        <f t="shared" si="15"/>
        <v>0</v>
      </c>
      <c r="BG145" s="137">
        <f t="shared" si="16"/>
        <v>0</v>
      </c>
      <c r="BH145" s="137">
        <f t="shared" si="17"/>
        <v>0</v>
      </c>
      <c r="BI145" s="137">
        <f t="shared" si="18"/>
        <v>0</v>
      </c>
      <c r="BJ145" s="13" t="s">
        <v>117</v>
      </c>
      <c r="BK145" s="137">
        <f t="shared" si="19"/>
        <v>0</v>
      </c>
      <c r="BL145" s="13" t="s">
        <v>116</v>
      </c>
      <c r="BM145" s="136" t="s">
        <v>377</v>
      </c>
    </row>
    <row r="146" spans="2:65" s="1" customFormat="1" ht="24.15" customHeight="1">
      <c r="B146" s="160"/>
      <c r="C146" s="167" t="s">
        <v>132</v>
      </c>
      <c r="D146" s="167" t="s">
        <v>112</v>
      </c>
      <c r="E146" s="166" t="s">
        <v>376</v>
      </c>
      <c r="F146" s="165" t="s">
        <v>375</v>
      </c>
      <c r="G146" s="164" t="s">
        <v>217</v>
      </c>
      <c r="H146" s="168">
        <v>114.6</v>
      </c>
      <c r="I146" s="131"/>
      <c r="J146" s="162">
        <f t="shared" si="10"/>
        <v>0</v>
      </c>
      <c r="K146" s="161"/>
      <c r="L146" s="28"/>
      <c r="M146" s="132" t="s">
        <v>1</v>
      </c>
      <c r="N146" s="133" t="s">
        <v>36</v>
      </c>
      <c r="P146" s="134">
        <f t="shared" si="11"/>
        <v>0</v>
      </c>
      <c r="Q146" s="134">
        <v>2.1940735</v>
      </c>
      <c r="R146" s="134">
        <f t="shared" si="12"/>
        <v>251.44082309999999</v>
      </c>
      <c r="S146" s="134">
        <v>0</v>
      </c>
      <c r="T146" s="135">
        <f t="shared" si="13"/>
        <v>0</v>
      </c>
      <c r="AR146" s="136" t="s">
        <v>116</v>
      </c>
      <c r="AT146" s="136" t="s">
        <v>112</v>
      </c>
      <c r="AU146" s="136" t="s">
        <v>117</v>
      </c>
      <c r="AY146" s="13" t="s">
        <v>108</v>
      </c>
      <c r="BE146" s="137">
        <f t="shared" si="14"/>
        <v>0</v>
      </c>
      <c r="BF146" s="137">
        <f t="shared" si="15"/>
        <v>0</v>
      </c>
      <c r="BG146" s="137">
        <f t="shared" si="16"/>
        <v>0</v>
      </c>
      <c r="BH146" s="137">
        <f t="shared" si="17"/>
        <v>0</v>
      </c>
      <c r="BI146" s="137">
        <f t="shared" si="18"/>
        <v>0</v>
      </c>
      <c r="BJ146" s="13" t="s">
        <v>117</v>
      </c>
      <c r="BK146" s="137">
        <f t="shared" si="19"/>
        <v>0</v>
      </c>
      <c r="BL146" s="13" t="s">
        <v>116</v>
      </c>
      <c r="BM146" s="136" t="s">
        <v>374</v>
      </c>
    </row>
    <row r="147" spans="2:65" s="1" customFormat="1" ht="24.15" customHeight="1">
      <c r="B147" s="160"/>
      <c r="C147" s="167" t="s">
        <v>245</v>
      </c>
      <c r="D147" s="167" t="s">
        <v>112</v>
      </c>
      <c r="E147" s="166" t="s">
        <v>373</v>
      </c>
      <c r="F147" s="165" t="s">
        <v>372</v>
      </c>
      <c r="G147" s="164" t="s">
        <v>145</v>
      </c>
      <c r="H147" s="168">
        <v>2.5</v>
      </c>
      <c r="I147" s="131"/>
      <c r="J147" s="162">
        <f t="shared" si="10"/>
        <v>0</v>
      </c>
      <c r="K147" s="161"/>
      <c r="L147" s="28"/>
      <c r="M147" s="132" t="s">
        <v>1</v>
      </c>
      <c r="N147" s="133" t="s">
        <v>36</v>
      </c>
      <c r="P147" s="134">
        <f t="shared" si="11"/>
        <v>0</v>
      </c>
      <c r="Q147" s="134">
        <v>9.5699999999999995E-4</v>
      </c>
      <c r="R147" s="134">
        <f t="shared" si="12"/>
        <v>2.3924999999999997E-3</v>
      </c>
      <c r="S147" s="134">
        <v>0</v>
      </c>
      <c r="T147" s="135">
        <f t="shared" si="13"/>
        <v>0</v>
      </c>
      <c r="AR147" s="136" t="s">
        <v>116</v>
      </c>
      <c r="AT147" s="136" t="s">
        <v>112</v>
      </c>
      <c r="AU147" s="136" t="s">
        <v>117</v>
      </c>
      <c r="AY147" s="13" t="s">
        <v>108</v>
      </c>
      <c r="BE147" s="137">
        <f t="shared" si="14"/>
        <v>0</v>
      </c>
      <c r="BF147" s="137">
        <f t="shared" si="15"/>
        <v>0</v>
      </c>
      <c r="BG147" s="137">
        <f t="shared" si="16"/>
        <v>0</v>
      </c>
      <c r="BH147" s="137">
        <f t="shared" si="17"/>
        <v>0</v>
      </c>
      <c r="BI147" s="137">
        <f t="shared" si="18"/>
        <v>0</v>
      </c>
      <c r="BJ147" s="13" t="s">
        <v>117</v>
      </c>
      <c r="BK147" s="137">
        <f t="shared" si="19"/>
        <v>0</v>
      </c>
      <c r="BL147" s="13" t="s">
        <v>116</v>
      </c>
      <c r="BM147" s="136" t="s">
        <v>371</v>
      </c>
    </row>
    <row r="148" spans="2:65" s="1" customFormat="1" ht="24.15" customHeight="1">
      <c r="B148" s="160"/>
      <c r="C148" s="167" t="s">
        <v>243</v>
      </c>
      <c r="D148" s="167" t="s">
        <v>112</v>
      </c>
      <c r="E148" s="166" t="s">
        <v>370</v>
      </c>
      <c r="F148" s="165" t="s">
        <v>369</v>
      </c>
      <c r="G148" s="164" t="s">
        <v>217</v>
      </c>
      <c r="H148" s="168">
        <v>114.6</v>
      </c>
      <c r="I148" s="131"/>
      <c r="J148" s="162">
        <f t="shared" si="10"/>
        <v>0</v>
      </c>
      <c r="K148" s="161"/>
      <c r="L148" s="28"/>
      <c r="M148" s="132" t="s">
        <v>1</v>
      </c>
      <c r="N148" s="133" t="s">
        <v>36</v>
      </c>
      <c r="P148" s="134">
        <f t="shared" si="11"/>
        <v>0</v>
      </c>
      <c r="Q148" s="134">
        <v>0</v>
      </c>
      <c r="R148" s="134">
        <f t="shared" si="12"/>
        <v>0</v>
      </c>
      <c r="S148" s="134">
        <v>0</v>
      </c>
      <c r="T148" s="135">
        <f t="shared" si="13"/>
        <v>0</v>
      </c>
      <c r="AR148" s="136" t="s">
        <v>116</v>
      </c>
      <c r="AT148" s="136" t="s">
        <v>112</v>
      </c>
      <c r="AU148" s="136" t="s">
        <v>117</v>
      </c>
      <c r="AY148" s="13" t="s">
        <v>108</v>
      </c>
      <c r="BE148" s="137">
        <f t="shared" si="14"/>
        <v>0</v>
      </c>
      <c r="BF148" s="137">
        <f t="shared" si="15"/>
        <v>0</v>
      </c>
      <c r="BG148" s="137">
        <f t="shared" si="16"/>
        <v>0</v>
      </c>
      <c r="BH148" s="137">
        <f t="shared" si="17"/>
        <v>0</v>
      </c>
      <c r="BI148" s="137">
        <f t="shared" si="18"/>
        <v>0</v>
      </c>
      <c r="BJ148" s="13" t="s">
        <v>117</v>
      </c>
      <c r="BK148" s="137">
        <f t="shared" si="19"/>
        <v>0</v>
      </c>
      <c r="BL148" s="13" t="s">
        <v>116</v>
      </c>
      <c r="BM148" s="136" t="s">
        <v>368</v>
      </c>
    </row>
    <row r="149" spans="2:65" s="1" customFormat="1" ht="33" customHeight="1">
      <c r="B149" s="160"/>
      <c r="C149" s="167" t="s">
        <v>239</v>
      </c>
      <c r="D149" s="167" t="s">
        <v>112</v>
      </c>
      <c r="E149" s="166" t="s">
        <v>367</v>
      </c>
      <c r="F149" s="165" t="s">
        <v>366</v>
      </c>
      <c r="G149" s="164" t="s">
        <v>217</v>
      </c>
      <c r="H149" s="168">
        <v>114.6</v>
      </c>
      <c r="I149" s="131"/>
      <c r="J149" s="162">
        <f t="shared" si="10"/>
        <v>0</v>
      </c>
      <c r="K149" s="161"/>
      <c r="L149" s="28"/>
      <c r="M149" s="132" t="s">
        <v>1</v>
      </c>
      <c r="N149" s="133" t="s">
        <v>36</v>
      </c>
      <c r="P149" s="134">
        <f t="shared" si="11"/>
        <v>0</v>
      </c>
      <c r="Q149" s="134">
        <v>0</v>
      </c>
      <c r="R149" s="134">
        <f t="shared" si="12"/>
        <v>0</v>
      </c>
      <c r="S149" s="134">
        <v>0</v>
      </c>
      <c r="T149" s="135">
        <f t="shared" si="13"/>
        <v>0</v>
      </c>
      <c r="AR149" s="136" t="s">
        <v>116</v>
      </c>
      <c r="AT149" s="136" t="s">
        <v>112</v>
      </c>
      <c r="AU149" s="136" t="s">
        <v>117</v>
      </c>
      <c r="AY149" s="13" t="s">
        <v>108</v>
      </c>
      <c r="BE149" s="137">
        <f t="shared" si="14"/>
        <v>0</v>
      </c>
      <c r="BF149" s="137">
        <f t="shared" si="15"/>
        <v>0</v>
      </c>
      <c r="BG149" s="137">
        <f t="shared" si="16"/>
        <v>0</v>
      </c>
      <c r="BH149" s="137">
        <f t="shared" si="17"/>
        <v>0</v>
      </c>
      <c r="BI149" s="137">
        <f t="shared" si="18"/>
        <v>0</v>
      </c>
      <c r="BJ149" s="13" t="s">
        <v>117</v>
      </c>
      <c r="BK149" s="137">
        <f t="shared" si="19"/>
        <v>0</v>
      </c>
      <c r="BL149" s="13" t="s">
        <v>116</v>
      </c>
      <c r="BM149" s="136" t="s">
        <v>365</v>
      </c>
    </row>
    <row r="150" spans="2:65" s="1" customFormat="1" ht="37.75" customHeight="1">
      <c r="B150" s="160"/>
      <c r="C150" s="167" t="s">
        <v>233</v>
      </c>
      <c r="D150" s="167" t="s">
        <v>112</v>
      </c>
      <c r="E150" s="166" t="s">
        <v>364</v>
      </c>
      <c r="F150" s="165" t="s">
        <v>363</v>
      </c>
      <c r="G150" s="164" t="s">
        <v>145</v>
      </c>
      <c r="H150" s="168">
        <v>744.9</v>
      </c>
      <c r="I150" s="131"/>
      <c r="J150" s="162">
        <f t="shared" si="10"/>
        <v>0</v>
      </c>
      <c r="K150" s="161"/>
      <c r="L150" s="28"/>
      <c r="M150" s="132" t="s">
        <v>1</v>
      </c>
      <c r="N150" s="133" t="s">
        <v>36</v>
      </c>
      <c r="P150" s="134">
        <f t="shared" si="11"/>
        <v>0</v>
      </c>
      <c r="Q150" s="134">
        <v>6.2736099999999998E-3</v>
      </c>
      <c r="R150" s="134">
        <f t="shared" si="12"/>
        <v>4.6732120889999997</v>
      </c>
      <c r="S150" s="134">
        <v>0</v>
      </c>
      <c r="T150" s="135">
        <f t="shared" si="13"/>
        <v>0</v>
      </c>
      <c r="AR150" s="136" t="s">
        <v>116</v>
      </c>
      <c r="AT150" s="136" t="s">
        <v>112</v>
      </c>
      <c r="AU150" s="136" t="s">
        <v>117</v>
      </c>
      <c r="AY150" s="13" t="s">
        <v>108</v>
      </c>
      <c r="BE150" s="137">
        <f t="shared" si="14"/>
        <v>0</v>
      </c>
      <c r="BF150" s="137">
        <f t="shared" si="15"/>
        <v>0</v>
      </c>
      <c r="BG150" s="137">
        <f t="shared" si="16"/>
        <v>0</v>
      </c>
      <c r="BH150" s="137">
        <f t="shared" si="17"/>
        <v>0</v>
      </c>
      <c r="BI150" s="137">
        <f t="shared" si="18"/>
        <v>0</v>
      </c>
      <c r="BJ150" s="13" t="s">
        <v>117</v>
      </c>
      <c r="BK150" s="137">
        <f t="shared" si="19"/>
        <v>0</v>
      </c>
      <c r="BL150" s="13" t="s">
        <v>116</v>
      </c>
      <c r="BM150" s="136" t="s">
        <v>362</v>
      </c>
    </row>
    <row r="151" spans="2:65" s="1" customFormat="1" ht="24.15" customHeight="1">
      <c r="B151" s="160"/>
      <c r="C151" s="167" t="s">
        <v>227</v>
      </c>
      <c r="D151" s="167" t="s">
        <v>112</v>
      </c>
      <c r="E151" s="166" t="s">
        <v>361</v>
      </c>
      <c r="F151" s="165" t="s">
        <v>360</v>
      </c>
      <c r="G151" s="164" t="s">
        <v>217</v>
      </c>
      <c r="H151" s="168">
        <v>114.6</v>
      </c>
      <c r="I151" s="131"/>
      <c r="J151" s="162">
        <f t="shared" si="10"/>
        <v>0</v>
      </c>
      <c r="K151" s="161"/>
      <c r="L151" s="28"/>
      <c r="M151" s="132" t="s">
        <v>1</v>
      </c>
      <c r="N151" s="133" t="s">
        <v>36</v>
      </c>
      <c r="P151" s="134">
        <f t="shared" si="11"/>
        <v>0</v>
      </c>
      <c r="Q151" s="134">
        <v>1.7126999999999999</v>
      </c>
      <c r="R151" s="134">
        <f t="shared" si="12"/>
        <v>196.27541999999997</v>
      </c>
      <c r="S151" s="134">
        <v>0</v>
      </c>
      <c r="T151" s="135">
        <f t="shared" si="13"/>
        <v>0</v>
      </c>
      <c r="AR151" s="136" t="s">
        <v>116</v>
      </c>
      <c r="AT151" s="136" t="s">
        <v>112</v>
      </c>
      <c r="AU151" s="136" t="s">
        <v>117</v>
      </c>
      <c r="AY151" s="13" t="s">
        <v>108</v>
      </c>
      <c r="BE151" s="137">
        <f t="shared" si="14"/>
        <v>0</v>
      </c>
      <c r="BF151" s="137">
        <f t="shared" si="15"/>
        <v>0</v>
      </c>
      <c r="BG151" s="137">
        <f t="shared" si="16"/>
        <v>0</v>
      </c>
      <c r="BH151" s="137">
        <f t="shared" si="17"/>
        <v>0</v>
      </c>
      <c r="BI151" s="137">
        <f t="shared" si="18"/>
        <v>0</v>
      </c>
      <c r="BJ151" s="13" t="s">
        <v>117</v>
      </c>
      <c r="BK151" s="137">
        <f t="shared" si="19"/>
        <v>0</v>
      </c>
      <c r="BL151" s="13" t="s">
        <v>116</v>
      </c>
      <c r="BM151" s="136" t="s">
        <v>359</v>
      </c>
    </row>
    <row r="152" spans="2:65" s="1" customFormat="1" ht="21.75" customHeight="1">
      <c r="B152" s="160"/>
      <c r="C152" s="167" t="s">
        <v>223</v>
      </c>
      <c r="D152" s="167" t="s">
        <v>112</v>
      </c>
      <c r="E152" s="166" t="s">
        <v>358</v>
      </c>
      <c r="F152" s="165" t="s">
        <v>357</v>
      </c>
      <c r="G152" s="164" t="s">
        <v>145</v>
      </c>
      <c r="H152" s="168">
        <v>2.5</v>
      </c>
      <c r="I152" s="131"/>
      <c r="J152" s="162">
        <f t="shared" si="10"/>
        <v>0</v>
      </c>
      <c r="K152" s="161"/>
      <c r="L152" s="28"/>
      <c r="M152" s="132" t="s">
        <v>1</v>
      </c>
      <c r="N152" s="133" t="s">
        <v>36</v>
      </c>
      <c r="P152" s="134">
        <f t="shared" si="11"/>
        <v>0</v>
      </c>
      <c r="Q152" s="134">
        <v>0.10299999999999999</v>
      </c>
      <c r="R152" s="134">
        <f t="shared" si="12"/>
        <v>0.25750000000000001</v>
      </c>
      <c r="S152" s="134">
        <v>0</v>
      </c>
      <c r="T152" s="135">
        <f t="shared" si="13"/>
        <v>0</v>
      </c>
      <c r="AR152" s="136" t="s">
        <v>116</v>
      </c>
      <c r="AT152" s="136" t="s">
        <v>112</v>
      </c>
      <c r="AU152" s="136" t="s">
        <v>117</v>
      </c>
      <c r="AY152" s="13" t="s">
        <v>108</v>
      </c>
      <c r="BE152" s="137">
        <f t="shared" si="14"/>
        <v>0</v>
      </c>
      <c r="BF152" s="137">
        <f t="shared" si="15"/>
        <v>0</v>
      </c>
      <c r="BG152" s="137">
        <f t="shared" si="16"/>
        <v>0</v>
      </c>
      <c r="BH152" s="137">
        <f t="shared" si="17"/>
        <v>0</v>
      </c>
      <c r="BI152" s="137">
        <f t="shared" si="18"/>
        <v>0</v>
      </c>
      <c r="BJ152" s="13" t="s">
        <v>117</v>
      </c>
      <c r="BK152" s="137">
        <f t="shared" si="19"/>
        <v>0</v>
      </c>
      <c r="BL152" s="13" t="s">
        <v>116</v>
      </c>
      <c r="BM152" s="136" t="s">
        <v>356</v>
      </c>
    </row>
    <row r="153" spans="2:65" s="11" customFormat="1" ht="22.75" customHeight="1">
      <c r="B153" s="119"/>
      <c r="D153" s="120" t="s">
        <v>69</v>
      </c>
      <c r="E153" s="129" t="s">
        <v>109</v>
      </c>
      <c r="F153" s="129" t="s">
        <v>110</v>
      </c>
      <c r="I153" s="122"/>
      <c r="J153" s="130">
        <f>BK153</f>
        <v>0</v>
      </c>
      <c r="L153" s="119"/>
      <c r="M153" s="124"/>
      <c r="P153" s="125">
        <f>SUM(P154:P162)</f>
        <v>0</v>
      </c>
      <c r="R153" s="125">
        <f>SUM(R154:R162)</f>
        <v>3.3619999999999997E-2</v>
      </c>
      <c r="T153" s="126">
        <f>SUM(T154:T162)</f>
        <v>241.64</v>
      </c>
      <c r="AR153" s="120" t="s">
        <v>78</v>
      </c>
      <c r="AT153" s="127" t="s">
        <v>69</v>
      </c>
      <c r="AU153" s="127" t="s">
        <v>78</v>
      </c>
      <c r="AY153" s="120" t="s">
        <v>108</v>
      </c>
      <c r="BK153" s="128">
        <f>SUM(BK154:BK162)</f>
        <v>0</v>
      </c>
    </row>
    <row r="154" spans="2:65" s="1" customFormat="1" ht="37.75" customHeight="1">
      <c r="B154" s="160"/>
      <c r="C154" s="167" t="s">
        <v>6</v>
      </c>
      <c r="D154" s="167" t="s">
        <v>112</v>
      </c>
      <c r="E154" s="166" t="s">
        <v>355</v>
      </c>
      <c r="F154" s="165" t="s">
        <v>354</v>
      </c>
      <c r="G154" s="164" t="s">
        <v>217</v>
      </c>
      <c r="H154" s="168">
        <v>67</v>
      </c>
      <c r="I154" s="131"/>
      <c r="J154" s="162">
        <f t="shared" ref="J154:J162" si="20">ROUND(I154*H154,2)</f>
        <v>0</v>
      </c>
      <c r="K154" s="161"/>
      <c r="L154" s="28"/>
      <c r="M154" s="132" t="s">
        <v>1</v>
      </c>
      <c r="N154" s="133" t="s">
        <v>36</v>
      </c>
      <c r="P154" s="134">
        <f t="shared" ref="P154:P162" si="21">O154*H154</f>
        <v>0</v>
      </c>
      <c r="Q154" s="134">
        <v>0</v>
      </c>
      <c r="R154" s="134">
        <f t="shared" ref="R154:R162" si="22">Q154*H154</f>
        <v>0</v>
      </c>
      <c r="S154" s="134">
        <v>2.2000000000000002</v>
      </c>
      <c r="T154" s="135">
        <f t="shared" ref="T154:T162" si="23">S154*H154</f>
        <v>147.4</v>
      </c>
      <c r="AR154" s="136" t="s">
        <v>116</v>
      </c>
      <c r="AT154" s="136" t="s">
        <v>112</v>
      </c>
      <c r="AU154" s="136" t="s">
        <v>117</v>
      </c>
      <c r="AY154" s="13" t="s">
        <v>108</v>
      </c>
      <c r="BE154" s="137">
        <f t="shared" ref="BE154:BE162" si="24">IF(N154="základná",J154,0)</f>
        <v>0</v>
      </c>
      <c r="BF154" s="137">
        <f t="shared" ref="BF154:BF162" si="25">IF(N154="znížená",J154,0)</f>
        <v>0</v>
      </c>
      <c r="BG154" s="137">
        <f t="shared" ref="BG154:BG162" si="26">IF(N154="zákl. prenesená",J154,0)</f>
        <v>0</v>
      </c>
      <c r="BH154" s="137">
        <f t="shared" ref="BH154:BH162" si="27">IF(N154="zníž. prenesená",J154,0)</f>
        <v>0</v>
      </c>
      <c r="BI154" s="137">
        <f t="shared" ref="BI154:BI162" si="28">IF(N154="nulová",J154,0)</f>
        <v>0</v>
      </c>
      <c r="BJ154" s="13" t="s">
        <v>117</v>
      </c>
      <c r="BK154" s="137">
        <f t="shared" ref="BK154:BK162" si="29">ROUND(I154*H154,2)</f>
        <v>0</v>
      </c>
      <c r="BL154" s="13" t="s">
        <v>116</v>
      </c>
      <c r="BM154" s="136" t="s">
        <v>353</v>
      </c>
    </row>
    <row r="155" spans="2:65" s="1" customFormat="1" ht="24.15" customHeight="1">
      <c r="B155" s="160"/>
      <c r="C155" s="167" t="s">
        <v>215</v>
      </c>
      <c r="D155" s="167" t="s">
        <v>112</v>
      </c>
      <c r="E155" s="166" t="s">
        <v>352</v>
      </c>
      <c r="F155" s="165" t="s">
        <v>351</v>
      </c>
      <c r="G155" s="164" t="s">
        <v>217</v>
      </c>
      <c r="H155" s="168">
        <v>67</v>
      </c>
      <c r="I155" s="131"/>
      <c r="J155" s="162">
        <f t="shared" si="20"/>
        <v>0</v>
      </c>
      <c r="K155" s="161"/>
      <c r="L155" s="28"/>
      <c r="M155" s="132" t="s">
        <v>1</v>
      </c>
      <c r="N155" s="133" t="s">
        <v>36</v>
      </c>
      <c r="P155" s="134">
        <f t="shared" si="21"/>
        <v>0</v>
      </c>
      <c r="Q155" s="134">
        <v>0</v>
      </c>
      <c r="R155" s="134">
        <f t="shared" si="22"/>
        <v>0</v>
      </c>
      <c r="S155" s="134">
        <v>1.4</v>
      </c>
      <c r="T155" s="135">
        <f t="shared" si="23"/>
        <v>93.8</v>
      </c>
      <c r="AR155" s="136" t="s">
        <v>116</v>
      </c>
      <c r="AT155" s="136" t="s">
        <v>112</v>
      </c>
      <c r="AU155" s="136" t="s">
        <v>117</v>
      </c>
      <c r="AY155" s="13" t="s">
        <v>108</v>
      </c>
      <c r="BE155" s="137">
        <f t="shared" si="24"/>
        <v>0</v>
      </c>
      <c r="BF155" s="137">
        <f t="shared" si="25"/>
        <v>0</v>
      </c>
      <c r="BG155" s="137">
        <f t="shared" si="26"/>
        <v>0</v>
      </c>
      <c r="BH155" s="137">
        <f t="shared" si="27"/>
        <v>0</v>
      </c>
      <c r="BI155" s="137">
        <f t="shared" si="28"/>
        <v>0</v>
      </c>
      <c r="BJ155" s="13" t="s">
        <v>117</v>
      </c>
      <c r="BK155" s="137">
        <f t="shared" si="29"/>
        <v>0</v>
      </c>
      <c r="BL155" s="13" t="s">
        <v>116</v>
      </c>
      <c r="BM155" s="136" t="s">
        <v>350</v>
      </c>
    </row>
    <row r="156" spans="2:65" s="1" customFormat="1" ht="24.15" customHeight="1">
      <c r="B156" s="160"/>
      <c r="C156" s="167" t="s">
        <v>211</v>
      </c>
      <c r="D156" s="167" t="s">
        <v>112</v>
      </c>
      <c r="E156" s="166" t="s">
        <v>349</v>
      </c>
      <c r="F156" s="165" t="s">
        <v>348</v>
      </c>
      <c r="G156" s="164" t="s">
        <v>347</v>
      </c>
      <c r="H156" s="168">
        <v>1000</v>
      </c>
      <c r="I156" s="131"/>
      <c r="J156" s="162">
        <f t="shared" si="20"/>
        <v>0</v>
      </c>
      <c r="K156" s="161"/>
      <c r="L156" s="28"/>
      <c r="M156" s="132" t="s">
        <v>1</v>
      </c>
      <c r="N156" s="133" t="s">
        <v>36</v>
      </c>
      <c r="P156" s="134">
        <f t="shared" si="21"/>
        <v>0</v>
      </c>
      <c r="Q156" s="134">
        <v>3.362E-5</v>
      </c>
      <c r="R156" s="134">
        <f t="shared" si="22"/>
        <v>3.3619999999999997E-2</v>
      </c>
      <c r="S156" s="134">
        <v>4.4000000000000002E-4</v>
      </c>
      <c r="T156" s="135">
        <f t="shared" si="23"/>
        <v>0.44</v>
      </c>
      <c r="AR156" s="136" t="s">
        <v>116</v>
      </c>
      <c r="AT156" s="136" t="s">
        <v>112</v>
      </c>
      <c r="AU156" s="136" t="s">
        <v>117</v>
      </c>
      <c r="AY156" s="13" t="s">
        <v>108</v>
      </c>
      <c r="BE156" s="137">
        <f t="shared" si="24"/>
        <v>0</v>
      </c>
      <c r="BF156" s="137">
        <f t="shared" si="25"/>
        <v>0</v>
      </c>
      <c r="BG156" s="137">
        <f t="shared" si="26"/>
        <v>0</v>
      </c>
      <c r="BH156" s="137">
        <f t="shared" si="27"/>
        <v>0</v>
      </c>
      <c r="BI156" s="137">
        <f t="shared" si="28"/>
        <v>0</v>
      </c>
      <c r="BJ156" s="13" t="s">
        <v>117</v>
      </c>
      <c r="BK156" s="137">
        <f t="shared" si="29"/>
        <v>0</v>
      </c>
      <c r="BL156" s="13" t="s">
        <v>116</v>
      </c>
      <c r="BM156" s="136" t="s">
        <v>346</v>
      </c>
    </row>
    <row r="157" spans="2:65" s="1" customFormat="1" ht="24.15" customHeight="1">
      <c r="B157" s="160"/>
      <c r="C157" s="167" t="s">
        <v>208</v>
      </c>
      <c r="D157" s="167" t="s">
        <v>112</v>
      </c>
      <c r="E157" s="166" t="s">
        <v>253</v>
      </c>
      <c r="F157" s="165" t="s">
        <v>252</v>
      </c>
      <c r="G157" s="164" t="s">
        <v>115</v>
      </c>
      <c r="H157" s="168">
        <v>385.72</v>
      </c>
      <c r="I157" s="131"/>
      <c r="J157" s="162">
        <f t="shared" si="20"/>
        <v>0</v>
      </c>
      <c r="K157" s="161"/>
      <c r="L157" s="28"/>
      <c r="M157" s="132" t="s">
        <v>1</v>
      </c>
      <c r="N157" s="133" t="s">
        <v>36</v>
      </c>
      <c r="P157" s="134">
        <f t="shared" si="21"/>
        <v>0</v>
      </c>
      <c r="Q157" s="134">
        <v>0</v>
      </c>
      <c r="R157" s="134">
        <f t="shared" si="22"/>
        <v>0</v>
      </c>
      <c r="S157" s="134">
        <v>0</v>
      </c>
      <c r="T157" s="135">
        <f t="shared" si="23"/>
        <v>0</v>
      </c>
      <c r="AR157" s="136" t="s">
        <v>116</v>
      </c>
      <c r="AT157" s="136" t="s">
        <v>112</v>
      </c>
      <c r="AU157" s="136" t="s">
        <v>117</v>
      </c>
      <c r="AY157" s="13" t="s">
        <v>108</v>
      </c>
      <c r="BE157" s="137">
        <f t="shared" si="24"/>
        <v>0</v>
      </c>
      <c r="BF157" s="137">
        <f t="shared" si="25"/>
        <v>0</v>
      </c>
      <c r="BG157" s="137">
        <f t="shared" si="26"/>
        <v>0</v>
      </c>
      <c r="BH157" s="137">
        <f t="shared" si="27"/>
        <v>0</v>
      </c>
      <c r="BI157" s="137">
        <f t="shared" si="28"/>
        <v>0</v>
      </c>
      <c r="BJ157" s="13" t="s">
        <v>117</v>
      </c>
      <c r="BK157" s="137">
        <f t="shared" si="29"/>
        <v>0</v>
      </c>
      <c r="BL157" s="13" t="s">
        <v>116</v>
      </c>
      <c r="BM157" s="136" t="s">
        <v>345</v>
      </c>
    </row>
    <row r="158" spans="2:65" s="1" customFormat="1" ht="21.75" customHeight="1">
      <c r="B158" s="160"/>
      <c r="C158" s="167" t="s">
        <v>205</v>
      </c>
      <c r="D158" s="167" t="s">
        <v>112</v>
      </c>
      <c r="E158" s="166" t="s">
        <v>249</v>
      </c>
      <c r="F158" s="165" t="s">
        <v>248</v>
      </c>
      <c r="G158" s="164" t="s">
        <v>115</v>
      </c>
      <c r="H158" s="168">
        <v>72.5</v>
      </c>
      <c r="I158" s="131"/>
      <c r="J158" s="162">
        <f t="shared" si="20"/>
        <v>0</v>
      </c>
      <c r="K158" s="161"/>
      <c r="L158" s="28"/>
      <c r="M158" s="132" t="s">
        <v>1</v>
      </c>
      <c r="N158" s="133" t="s">
        <v>36</v>
      </c>
      <c r="P158" s="134">
        <f t="shared" si="21"/>
        <v>0</v>
      </c>
      <c r="Q158" s="134">
        <v>0</v>
      </c>
      <c r="R158" s="134">
        <f t="shared" si="22"/>
        <v>0</v>
      </c>
      <c r="S158" s="134">
        <v>0</v>
      </c>
      <c r="T158" s="135">
        <f t="shared" si="23"/>
        <v>0</v>
      </c>
      <c r="AR158" s="136" t="s">
        <v>116</v>
      </c>
      <c r="AT158" s="136" t="s">
        <v>112</v>
      </c>
      <c r="AU158" s="136" t="s">
        <v>117</v>
      </c>
      <c r="AY158" s="13" t="s">
        <v>108</v>
      </c>
      <c r="BE158" s="137">
        <f t="shared" si="24"/>
        <v>0</v>
      </c>
      <c r="BF158" s="137">
        <f t="shared" si="25"/>
        <v>0</v>
      </c>
      <c r="BG158" s="137">
        <f t="shared" si="26"/>
        <v>0</v>
      </c>
      <c r="BH158" s="137">
        <f t="shared" si="27"/>
        <v>0</v>
      </c>
      <c r="BI158" s="137">
        <f t="shared" si="28"/>
        <v>0</v>
      </c>
      <c r="BJ158" s="13" t="s">
        <v>117</v>
      </c>
      <c r="BK158" s="137">
        <f t="shared" si="29"/>
        <v>0</v>
      </c>
      <c r="BL158" s="13" t="s">
        <v>116</v>
      </c>
      <c r="BM158" s="136" t="s">
        <v>344</v>
      </c>
    </row>
    <row r="159" spans="2:65" s="1" customFormat="1" ht="24.15" customHeight="1">
      <c r="B159" s="160"/>
      <c r="C159" s="167" t="s">
        <v>202</v>
      </c>
      <c r="D159" s="167" t="s">
        <v>112</v>
      </c>
      <c r="E159" s="166" t="s">
        <v>113</v>
      </c>
      <c r="F159" s="165" t="s">
        <v>114</v>
      </c>
      <c r="G159" s="164" t="s">
        <v>115</v>
      </c>
      <c r="H159" s="168">
        <v>95.5</v>
      </c>
      <c r="I159" s="131"/>
      <c r="J159" s="162">
        <f t="shared" si="20"/>
        <v>0</v>
      </c>
      <c r="K159" s="161"/>
      <c r="L159" s="28"/>
      <c r="M159" s="132" t="s">
        <v>1</v>
      </c>
      <c r="N159" s="133" t="s">
        <v>36</v>
      </c>
      <c r="P159" s="134">
        <f t="shared" si="21"/>
        <v>0</v>
      </c>
      <c r="Q159" s="134">
        <v>0</v>
      </c>
      <c r="R159" s="134">
        <f t="shared" si="22"/>
        <v>0</v>
      </c>
      <c r="S159" s="134">
        <v>0</v>
      </c>
      <c r="T159" s="135">
        <f t="shared" si="23"/>
        <v>0</v>
      </c>
      <c r="AR159" s="136" t="s">
        <v>116</v>
      </c>
      <c r="AT159" s="136" t="s">
        <v>112</v>
      </c>
      <c r="AU159" s="136" t="s">
        <v>117</v>
      </c>
      <c r="AY159" s="13" t="s">
        <v>108</v>
      </c>
      <c r="BE159" s="137">
        <f t="shared" si="24"/>
        <v>0</v>
      </c>
      <c r="BF159" s="137">
        <f t="shared" si="25"/>
        <v>0</v>
      </c>
      <c r="BG159" s="137">
        <f t="shared" si="26"/>
        <v>0</v>
      </c>
      <c r="BH159" s="137">
        <f t="shared" si="27"/>
        <v>0</v>
      </c>
      <c r="BI159" s="137">
        <f t="shared" si="28"/>
        <v>0</v>
      </c>
      <c r="BJ159" s="13" t="s">
        <v>117</v>
      </c>
      <c r="BK159" s="137">
        <f t="shared" si="29"/>
        <v>0</v>
      </c>
      <c r="BL159" s="13" t="s">
        <v>116</v>
      </c>
      <c r="BM159" s="136" t="s">
        <v>343</v>
      </c>
    </row>
    <row r="160" spans="2:65" s="1" customFormat="1" ht="24.15" customHeight="1">
      <c r="B160" s="160"/>
      <c r="C160" s="167" t="s">
        <v>198</v>
      </c>
      <c r="D160" s="167" t="s">
        <v>112</v>
      </c>
      <c r="E160" s="166" t="s">
        <v>119</v>
      </c>
      <c r="F160" s="165" t="s">
        <v>120</v>
      </c>
      <c r="G160" s="164" t="s">
        <v>115</v>
      </c>
      <c r="H160" s="168">
        <v>95.5</v>
      </c>
      <c r="I160" s="131"/>
      <c r="J160" s="162">
        <f t="shared" si="20"/>
        <v>0</v>
      </c>
      <c r="K160" s="161"/>
      <c r="L160" s="28"/>
      <c r="M160" s="132" t="s">
        <v>1</v>
      </c>
      <c r="N160" s="133" t="s">
        <v>36</v>
      </c>
      <c r="P160" s="134">
        <f t="shared" si="21"/>
        <v>0</v>
      </c>
      <c r="Q160" s="134">
        <v>0</v>
      </c>
      <c r="R160" s="134">
        <f t="shared" si="22"/>
        <v>0</v>
      </c>
      <c r="S160" s="134">
        <v>0</v>
      </c>
      <c r="T160" s="135">
        <f t="shared" si="23"/>
        <v>0</v>
      </c>
      <c r="AR160" s="136" t="s">
        <v>116</v>
      </c>
      <c r="AT160" s="136" t="s">
        <v>112</v>
      </c>
      <c r="AU160" s="136" t="s">
        <v>117</v>
      </c>
      <c r="AY160" s="13" t="s">
        <v>108</v>
      </c>
      <c r="BE160" s="137">
        <f t="shared" si="24"/>
        <v>0</v>
      </c>
      <c r="BF160" s="137">
        <f t="shared" si="25"/>
        <v>0</v>
      </c>
      <c r="BG160" s="137">
        <f t="shared" si="26"/>
        <v>0</v>
      </c>
      <c r="BH160" s="137">
        <f t="shared" si="27"/>
        <v>0</v>
      </c>
      <c r="BI160" s="137">
        <f t="shared" si="28"/>
        <v>0</v>
      </c>
      <c r="BJ160" s="13" t="s">
        <v>117</v>
      </c>
      <c r="BK160" s="137">
        <f t="shared" si="29"/>
        <v>0</v>
      </c>
      <c r="BL160" s="13" t="s">
        <v>116</v>
      </c>
      <c r="BM160" s="136" t="s">
        <v>342</v>
      </c>
    </row>
    <row r="161" spans="2:65" s="1" customFormat="1" ht="24.15" customHeight="1">
      <c r="B161" s="160"/>
      <c r="C161" s="167" t="s">
        <v>194</v>
      </c>
      <c r="D161" s="167" t="s">
        <v>112</v>
      </c>
      <c r="E161" s="166" t="s">
        <v>242</v>
      </c>
      <c r="F161" s="165" t="s">
        <v>241</v>
      </c>
      <c r="G161" s="164" t="s">
        <v>115</v>
      </c>
      <c r="H161" s="168">
        <v>95.5</v>
      </c>
      <c r="I161" s="131"/>
      <c r="J161" s="162">
        <f t="shared" si="20"/>
        <v>0</v>
      </c>
      <c r="K161" s="161"/>
      <c r="L161" s="28"/>
      <c r="M161" s="132" t="s">
        <v>1</v>
      </c>
      <c r="N161" s="133" t="s">
        <v>36</v>
      </c>
      <c r="P161" s="134">
        <f t="shared" si="21"/>
        <v>0</v>
      </c>
      <c r="Q161" s="134">
        <v>0</v>
      </c>
      <c r="R161" s="134">
        <f t="shared" si="22"/>
        <v>0</v>
      </c>
      <c r="S161" s="134">
        <v>0</v>
      </c>
      <c r="T161" s="135">
        <f t="shared" si="23"/>
        <v>0</v>
      </c>
      <c r="AR161" s="136" t="s">
        <v>116</v>
      </c>
      <c r="AT161" s="136" t="s">
        <v>112</v>
      </c>
      <c r="AU161" s="136" t="s">
        <v>117</v>
      </c>
      <c r="AY161" s="13" t="s">
        <v>108</v>
      </c>
      <c r="BE161" s="137">
        <f t="shared" si="24"/>
        <v>0</v>
      </c>
      <c r="BF161" s="137">
        <f t="shared" si="25"/>
        <v>0</v>
      </c>
      <c r="BG161" s="137">
        <f t="shared" si="26"/>
        <v>0</v>
      </c>
      <c r="BH161" s="137">
        <f t="shared" si="27"/>
        <v>0</v>
      </c>
      <c r="BI161" s="137">
        <f t="shared" si="28"/>
        <v>0</v>
      </c>
      <c r="BJ161" s="13" t="s">
        <v>117</v>
      </c>
      <c r="BK161" s="137">
        <f t="shared" si="29"/>
        <v>0</v>
      </c>
      <c r="BL161" s="13" t="s">
        <v>116</v>
      </c>
      <c r="BM161" s="136" t="s">
        <v>341</v>
      </c>
    </row>
    <row r="162" spans="2:65" s="1" customFormat="1" ht="24.15" customHeight="1">
      <c r="B162" s="160"/>
      <c r="C162" s="167" t="s">
        <v>189</v>
      </c>
      <c r="D162" s="167" t="s">
        <v>112</v>
      </c>
      <c r="E162" s="166" t="s">
        <v>238</v>
      </c>
      <c r="F162" s="165" t="s">
        <v>237</v>
      </c>
      <c r="G162" s="164" t="s">
        <v>115</v>
      </c>
      <c r="H162" s="168">
        <v>35</v>
      </c>
      <c r="I162" s="131"/>
      <c r="J162" s="162">
        <f t="shared" si="20"/>
        <v>0</v>
      </c>
      <c r="K162" s="161"/>
      <c r="L162" s="28"/>
      <c r="M162" s="132" t="s">
        <v>1</v>
      </c>
      <c r="N162" s="133" t="s">
        <v>36</v>
      </c>
      <c r="P162" s="134">
        <f t="shared" si="21"/>
        <v>0</v>
      </c>
      <c r="Q162" s="134">
        <v>0</v>
      </c>
      <c r="R162" s="134">
        <f t="shared" si="22"/>
        <v>0</v>
      </c>
      <c r="S162" s="134">
        <v>0</v>
      </c>
      <c r="T162" s="135">
        <f t="shared" si="23"/>
        <v>0</v>
      </c>
      <c r="AR162" s="136" t="s">
        <v>116</v>
      </c>
      <c r="AT162" s="136" t="s">
        <v>112</v>
      </c>
      <c r="AU162" s="136" t="s">
        <v>117</v>
      </c>
      <c r="AY162" s="13" t="s">
        <v>108</v>
      </c>
      <c r="BE162" s="137">
        <f t="shared" si="24"/>
        <v>0</v>
      </c>
      <c r="BF162" s="137">
        <f t="shared" si="25"/>
        <v>0</v>
      </c>
      <c r="BG162" s="137">
        <f t="shared" si="26"/>
        <v>0</v>
      </c>
      <c r="BH162" s="137">
        <f t="shared" si="27"/>
        <v>0</v>
      </c>
      <c r="BI162" s="137">
        <f t="shared" si="28"/>
        <v>0</v>
      </c>
      <c r="BJ162" s="13" t="s">
        <v>117</v>
      </c>
      <c r="BK162" s="137">
        <f t="shared" si="29"/>
        <v>0</v>
      </c>
      <c r="BL162" s="13" t="s">
        <v>116</v>
      </c>
      <c r="BM162" s="136" t="s">
        <v>340</v>
      </c>
    </row>
    <row r="163" spans="2:65" s="11" customFormat="1" ht="22.75" customHeight="1">
      <c r="B163" s="119"/>
      <c r="D163" s="120" t="s">
        <v>69</v>
      </c>
      <c r="E163" s="129" t="s">
        <v>235</v>
      </c>
      <c r="F163" s="129" t="s">
        <v>234</v>
      </c>
      <c r="I163" s="122"/>
      <c r="J163" s="130">
        <f>BK163</f>
        <v>0</v>
      </c>
      <c r="L163" s="119"/>
      <c r="M163" s="124"/>
      <c r="P163" s="125">
        <f>P164</f>
        <v>0</v>
      </c>
      <c r="R163" s="125">
        <f>R164</f>
        <v>0</v>
      </c>
      <c r="T163" s="126">
        <f>T164</f>
        <v>0</v>
      </c>
      <c r="AR163" s="120" t="s">
        <v>78</v>
      </c>
      <c r="AT163" s="127" t="s">
        <v>69</v>
      </c>
      <c r="AU163" s="127" t="s">
        <v>78</v>
      </c>
      <c r="AY163" s="120" t="s">
        <v>108</v>
      </c>
      <c r="BK163" s="128">
        <f>BK164</f>
        <v>0</v>
      </c>
    </row>
    <row r="164" spans="2:65" s="1" customFormat="1" ht="24.15" customHeight="1">
      <c r="B164" s="160"/>
      <c r="C164" s="167" t="s">
        <v>163</v>
      </c>
      <c r="D164" s="167" t="s">
        <v>112</v>
      </c>
      <c r="E164" s="166" t="s">
        <v>232</v>
      </c>
      <c r="F164" s="165" t="s">
        <v>231</v>
      </c>
      <c r="G164" s="164" t="s">
        <v>115</v>
      </c>
      <c r="H164" s="168">
        <v>225.6</v>
      </c>
      <c r="I164" s="131"/>
      <c r="J164" s="162">
        <f>ROUND(I164*H164,2)</f>
        <v>0</v>
      </c>
      <c r="K164" s="161"/>
      <c r="L164" s="28"/>
      <c r="M164" s="132" t="s">
        <v>1</v>
      </c>
      <c r="N164" s="133" t="s">
        <v>36</v>
      </c>
      <c r="P164" s="134">
        <f>O164*H164</f>
        <v>0</v>
      </c>
      <c r="Q164" s="134">
        <v>0</v>
      </c>
      <c r="R164" s="134">
        <f>Q164*H164</f>
        <v>0</v>
      </c>
      <c r="S164" s="134">
        <v>0</v>
      </c>
      <c r="T164" s="135">
        <f>S164*H164</f>
        <v>0</v>
      </c>
      <c r="AR164" s="136" t="s">
        <v>116</v>
      </c>
      <c r="AT164" s="136" t="s">
        <v>112</v>
      </c>
      <c r="AU164" s="136" t="s">
        <v>117</v>
      </c>
      <c r="AY164" s="13" t="s">
        <v>108</v>
      </c>
      <c r="BE164" s="137">
        <f>IF(N164="základná",J164,0)</f>
        <v>0</v>
      </c>
      <c r="BF164" s="137">
        <f>IF(N164="znížená",J164,0)</f>
        <v>0</v>
      </c>
      <c r="BG164" s="137">
        <f>IF(N164="zákl. prenesená",J164,0)</f>
        <v>0</v>
      </c>
      <c r="BH164" s="137">
        <f>IF(N164="zníž. prenesená",J164,0)</f>
        <v>0</v>
      </c>
      <c r="BI164" s="137">
        <f>IF(N164="nulová",J164,0)</f>
        <v>0</v>
      </c>
      <c r="BJ164" s="13" t="s">
        <v>117</v>
      </c>
      <c r="BK164" s="137">
        <f>ROUND(I164*H164,2)</f>
        <v>0</v>
      </c>
      <c r="BL164" s="13" t="s">
        <v>116</v>
      </c>
      <c r="BM164" s="136" t="s">
        <v>339</v>
      </c>
    </row>
    <row r="165" spans="2:65" s="11" customFormat="1" ht="26" customHeight="1">
      <c r="B165" s="119"/>
      <c r="D165" s="120" t="s">
        <v>69</v>
      </c>
      <c r="E165" s="121" t="s">
        <v>126</v>
      </c>
      <c r="F165" s="121" t="s">
        <v>127</v>
      </c>
      <c r="I165" s="122"/>
      <c r="J165" s="123">
        <f>BK165</f>
        <v>0</v>
      </c>
      <c r="L165" s="119"/>
      <c r="M165" s="124"/>
      <c r="P165" s="125">
        <f>P166</f>
        <v>0</v>
      </c>
      <c r="R165" s="125">
        <f>R166</f>
        <v>6.1780343999999996</v>
      </c>
      <c r="T165" s="126">
        <f>T166</f>
        <v>0</v>
      </c>
      <c r="AR165" s="120" t="s">
        <v>117</v>
      </c>
      <c r="AT165" s="127" t="s">
        <v>69</v>
      </c>
      <c r="AU165" s="127" t="s">
        <v>70</v>
      </c>
      <c r="AY165" s="120" t="s">
        <v>108</v>
      </c>
      <c r="BK165" s="128">
        <f>BK166</f>
        <v>0</v>
      </c>
    </row>
    <row r="166" spans="2:65" s="11" customFormat="1" ht="22.75" customHeight="1">
      <c r="B166" s="119"/>
      <c r="D166" s="120" t="s">
        <v>69</v>
      </c>
      <c r="E166" s="129" t="s">
        <v>155</v>
      </c>
      <c r="F166" s="129" t="s">
        <v>156</v>
      </c>
      <c r="I166" s="122"/>
      <c r="J166" s="130">
        <f>BK166</f>
        <v>0</v>
      </c>
      <c r="L166" s="119"/>
      <c r="M166" s="124"/>
      <c r="P166" s="125">
        <f>SUM(P167:P177)</f>
        <v>0</v>
      </c>
      <c r="R166" s="125">
        <f>SUM(R167:R177)</f>
        <v>6.1780343999999996</v>
      </c>
      <c r="T166" s="126">
        <f>SUM(T167:T177)</f>
        <v>0</v>
      </c>
      <c r="AR166" s="120" t="s">
        <v>117</v>
      </c>
      <c r="AT166" s="127" t="s">
        <v>69</v>
      </c>
      <c r="AU166" s="127" t="s">
        <v>78</v>
      </c>
      <c r="AY166" s="120" t="s">
        <v>108</v>
      </c>
      <c r="BK166" s="128">
        <f>SUM(BK167:BK177)</f>
        <v>0</v>
      </c>
    </row>
    <row r="167" spans="2:65" s="1" customFormat="1" ht="16.5" customHeight="1">
      <c r="B167" s="160"/>
      <c r="C167" s="159" t="s">
        <v>338</v>
      </c>
      <c r="D167" s="159" t="s">
        <v>161</v>
      </c>
      <c r="E167" s="158" t="s">
        <v>337</v>
      </c>
      <c r="F167" s="157" t="s">
        <v>336</v>
      </c>
      <c r="G167" s="156" t="s">
        <v>167</v>
      </c>
      <c r="H167" s="155">
        <v>5</v>
      </c>
      <c r="I167" s="138"/>
      <c r="J167" s="154">
        <f t="shared" ref="J167:J177" si="30">ROUND(I167*H167,2)</f>
        <v>0</v>
      </c>
      <c r="K167" s="153"/>
      <c r="L167" s="139"/>
      <c r="M167" s="140" t="s">
        <v>1</v>
      </c>
      <c r="N167" s="141" t="s">
        <v>36</v>
      </c>
      <c r="P167" s="134">
        <f t="shared" ref="P167:P177" si="31">O167*H167</f>
        <v>0</v>
      </c>
      <c r="Q167" s="134">
        <v>1</v>
      </c>
      <c r="R167" s="134">
        <f t="shared" ref="R167:R177" si="32">Q167*H167</f>
        <v>5</v>
      </c>
      <c r="S167" s="134">
        <v>0</v>
      </c>
      <c r="T167" s="135">
        <f t="shared" ref="T167:T177" si="33">S167*H167</f>
        <v>0</v>
      </c>
      <c r="AR167" s="136" t="s">
        <v>157</v>
      </c>
      <c r="AT167" s="136" t="s">
        <v>161</v>
      </c>
      <c r="AU167" s="136" t="s">
        <v>117</v>
      </c>
      <c r="AY167" s="13" t="s">
        <v>108</v>
      </c>
      <c r="BE167" s="137">
        <f t="shared" ref="BE167:BE177" si="34">IF(N167="základná",J167,0)</f>
        <v>0</v>
      </c>
      <c r="BF167" s="137">
        <f t="shared" ref="BF167:BF177" si="35">IF(N167="znížená",J167,0)</f>
        <v>0</v>
      </c>
      <c r="BG167" s="137">
        <f t="shared" ref="BG167:BG177" si="36">IF(N167="zákl. prenesená",J167,0)</f>
        <v>0</v>
      </c>
      <c r="BH167" s="137">
        <f t="shared" ref="BH167:BH177" si="37">IF(N167="zníž. prenesená",J167,0)</f>
        <v>0</v>
      </c>
      <c r="BI167" s="137">
        <f t="shared" ref="BI167:BI177" si="38">IF(N167="nulová",J167,0)</f>
        <v>0</v>
      </c>
      <c r="BJ167" s="13" t="s">
        <v>117</v>
      </c>
      <c r="BK167" s="137">
        <f t="shared" ref="BK167:BK177" si="39">ROUND(I167*H167,2)</f>
        <v>0</v>
      </c>
      <c r="BL167" s="13" t="s">
        <v>116</v>
      </c>
      <c r="BM167" s="136" t="s">
        <v>335</v>
      </c>
    </row>
    <row r="168" spans="2:65" s="1" customFormat="1" ht="16.5" customHeight="1">
      <c r="B168" s="160"/>
      <c r="C168" s="159" t="s">
        <v>334</v>
      </c>
      <c r="D168" s="159" t="s">
        <v>161</v>
      </c>
      <c r="E168" s="158" t="s">
        <v>333</v>
      </c>
      <c r="F168" s="157" t="s">
        <v>332</v>
      </c>
      <c r="G168" s="156" t="s">
        <v>167</v>
      </c>
      <c r="H168" s="155">
        <v>5</v>
      </c>
      <c r="I168" s="138"/>
      <c r="J168" s="154">
        <f t="shared" si="30"/>
        <v>0</v>
      </c>
      <c r="K168" s="153"/>
      <c r="L168" s="139"/>
      <c r="M168" s="140" t="s">
        <v>1</v>
      </c>
      <c r="N168" s="141" t="s">
        <v>36</v>
      </c>
      <c r="P168" s="134">
        <f t="shared" si="31"/>
        <v>0</v>
      </c>
      <c r="Q168" s="134">
        <v>1E-3</v>
      </c>
      <c r="R168" s="134">
        <f t="shared" si="32"/>
        <v>5.0000000000000001E-3</v>
      </c>
      <c r="S168" s="134">
        <v>0</v>
      </c>
      <c r="T168" s="135">
        <f t="shared" si="33"/>
        <v>0</v>
      </c>
      <c r="AR168" s="136" t="s">
        <v>157</v>
      </c>
      <c r="AT168" s="136" t="s">
        <v>161</v>
      </c>
      <c r="AU168" s="136" t="s">
        <v>117</v>
      </c>
      <c r="AY168" s="13" t="s">
        <v>108</v>
      </c>
      <c r="BE168" s="137">
        <f t="shared" si="34"/>
        <v>0</v>
      </c>
      <c r="BF168" s="137">
        <f t="shared" si="35"/>
        <v>0</v>
      </c>
      <c r="BG168" s="137">
        <f t="shared" si="36"/>
        <v>0</v>
      </c>
      <c r="BH168" s="137">
        <f t="shared" si="37"/>
        <v>0</v>
      </c>
      <c r="BI168" s="137">
        <f t="shared" si="38"/>
        <v>0</v>
      </c>
      <c r="BJ168" s="13" t="s">
        <v>117</v>
      </c>
      <c r="BK168" s="137">
        <f t="shared" si="39"/>
        <v>0</v>
      </c>
      <c r="BL168" s="13" t="s">
        <v>116</v>
      </c>
      <c r="BM168" s="136" t="s">
        <v>331</v>
      </c>
    </row>
    <row r="169" spans="2:65" s="1" customFormat="1" ht="16.5" customHeight="1">
      <c r="B169" s="160"/>
      <c r="C169" s="159" t="s">
        <v>330</v>
      </c>
      <c r="D169" s="159" t="s">
        <v>161</v>
      </c>
      <c r="E169" s="158" t="s">
        <v>329</v>
      </c>
      <c r="F169" s="157" t="s">
        <v>328</v>
      </c>
      <c r="G169" s="156" t="s">
        <v>145</v>
      </c>
      <c r="H169" s="155">
        <v>5</v>
      </c>
      <c r="I169" s="138"/>
      <c r="J169" s="154">
        <f t="shared" si="30"/>
        <v>0</v>
      </c>
      <c r="K169" s="153"/>
      <c r="L169" s="139"/>
      <c r="M169" s="140" t="s">
        <v>1</v>
      </c>
      <c r="N169" s="141" t="s">
        <v>36</v>
      </c>
      <c r="P169" s="134">
        <f t="shared" si="31"/>
        <v>0</v>
      </c>
      <c r="Q169" s="134">
        <v>8.0000000000000002E-3</v>
      </c>
      <c r="R169" s="134">
        <f t="shared" si="32"/>
        <v>0.04</v>
      </c>
      <c r="S169" s="134">
        <v>0</v>
      </c>
      <c r="T169" s="135">
        <f t="shared" si="33"/>
        <v>0</v>
      </c>
      <c r="AR169" s="136" t="s">
        <v>157</v>
      </c>
      <c r="AT169" s="136" t="s">
        <v>161</v>
      </c>
      <c r="AU169" s="136" t="s">
        <v>117</v>
      </c>
      <c r="AY169" s="13" t="s">
        <v>108</v>
      </c>
      <c r="BE169" s="137">
        <f t="shared" si="34"/>
        <v>0</v>
      </c>
      <c r="BF169" s="137">
        <f t="shared" si="35"/>
        <v>0</v>
      </c>
      <c r="BG169" s="137">
        <f t="shared" si="36"/>
        <v>0</v>
      </c>
      <c r="BH169" s="137">
        <f t="shared" si="37"/>
        <v>0</v>
      </c>
      <c r="BI169" s="137">
        <f t="shared" si="38"/>
        <v>0</v>
      </c>
      <c r="BJ169" s="13" t="s">
        <v>117</v>
      </c>
      <c r="BK169" s="137">
        <f t="shared" si="39"/>
        <v>0</v>
      </c>
      <c r="BL169" s="13" t="s">
        <v>116</v>
      </c>
      <c r="BM169" s="136" t="s">
        <v>327</v>
      </c>
    </row>
    <row r="170" spans="2:65" s="1" customFormat="1" ht="16.5" customHeight="1">
      <c r="B170" s="160"/>
      <c r="C170" s="159" t="s">
        <v>326</v>
      </c>
      <c r="D170" s="159" t="s">
        <v>161</v>
      </c>
      <c r="E170" s="158" t="s">
        <v>325</v>
      </c>
      <c r="F170" s="157" t="s">
        <v>324</v>
      </c>
      <c r="G170" s="156" t="s">
        <v>167</v>
      </c>
      <c r="H170" s="155">
        <v>1</v>
      </c>
      <c r="I170" s="138"/>
      <c r="J170" s="154">
        <f t="shared" si="30"/>
        <v>0</v>
      </c>
      <c r="K170" s="153"/>
      <c r="L170" s="139"/>
      <c r="M170" s="140" t="s">
        <v>1</v>
      </c>
      <c r="N170" s="141" t="s">
        <v>36</v>
      </c>
      <c r="P170" s="134">
        <f t="shared" si="31"/>
        <v>0</v>
      </c>
      <c r="Q170" s="134">
        <v>5.0000000000000001E-4</v>
      </c>
      <c r="R170" s="134">
        <f t="shared" si="32"/>
        <v>5.0000000000000001E-4</v>
      </c>
      <c r="S170" s="134">
        <v>0</v>
      </c>
      <c r="T170" s="135">
        <f t="shared" si="33"/>
        <v>0</v>
      </c>
      <c r="AR170" s="136" t="s">
        <v>157</v>
      </c>
      <c r="AT170" s="136" t="s">
        <v>161</v>
      </c>
      <c r="AU170" s="136" t="s">
        <v>117</v>
      </c>
      <c r="AY170" s="13" t="s">
        <v>108</v>
      </c>
      <c r="BE170" s="137">
        <f t="shared" si="34"/>
        <v>0</v>
      </c>
      <c r="BF170" s="137">
        <f t="shared" si="35"/>
        <v>0</v>
      </c>
      <c r="BG170" s="137">
        <f t="shared" si="36"/>
        <v>0</v>
      </c>
      <c r="BH170" s="137">
        <f t="shared" si="37"/>
        <v>0</v>
      </c>
      <c r="BI170" s="137">
        <f t="shared" si="38"/>
        <v>0</v>
      </c>
      <c r="BJ170" s="13" t="s">
        <v>117</v>
      </c>
      <c r="BK170" s="137">
        <f t="shared" si="39"/>
        <v>0</v>
      </c>
      <c r="BL170" s="13" t="s">
        <v>116</v>
      </c>
      <c r="BM170" s="136" t="s">
        <v>323</v>
      </c>
    </row>
    <row r="171" spans="2:65" s="1" customFormat="1" ht="16.5" customHeight="1">
      <c r="B171" s="160"/>
      <c r="C171" s="159" t="s">
        <v>322</v>
      </c>
      <c r="D171" s="159" t="s">
        <v>161</v>
      </c>
      <c r="E171" s="158" t="s">
        <v>321</v>
      </c>
      <c r="F171" s="157" t="s">
        <v>320</v>
      </c>
      <c r="G171" s="156" t="s">
        <v>167</v>
      </c>
      <c r="H171" s="155">
        <v>2</v>
      </c>
      <c r="I171" s="138"/>
      <c r="J171" s="154">
        <f t="shared" si="30"/>
        <v>0</v>
      </c>
      <c r="K171" s="153"/>
      <c r="L171" s="139"/>
      <c r="M171" s="140" t="s">
        <v>1</v>
      </c>
      <c r="N171" s="141" t="s">
        <v>36</v>
      </c>
      <c r="P171" s="134">
        <f t="shared" si="31"/>
        <v>0</v>
      </c>
      <c r="Q171" s="134">
        <v>1.07E-3</v>
      </c>
      <c r="R171" s="134">
        <f t="shared" si="32"/>
        <v>2.14E-3</v>
      </c>
      <c r="S171" s="134">
        <v>0</v>
      </c>
      <c r="T171" s="135">
        <f t="shared" si="33"/>
        <v>0</v>
      </c>
      <c r="AR171" s="136" t="s">
        <v>157</v>
      </c>
      <c r="AT171" s="136" t="s">
        <v>161</v>
      </c>
      <c r="AU171" s="136" t="s">
        <v>117</v>
      </c>
      <c r="AY171" s="13" t="s">
        <v>108</v>
      </c>
      <c r="BE171" s="137">
        <f t="shared" si="34"/>
        <v>0</v>
      </c>
      <c r="BF171" s="137">
        <f t="shared" si="35"/>
        <v>0</v>
      </c>
      <c r="BG171" s="137">
        <f t="shared" si="36"/>
        <v>0</v>
      </c>
      <c r="BH171" s="137">
        <f t="shared" si="37"/>
        <v>0</v>
      </c>
      <c r="BI171" s="137">
        <f t="shared" si="38"/>
        <v>0</v>
      </c>
      <c r="BJ171" s="13" t="s">
        <v>117</v>
      </c>
      <c r="BK171" s="137">
        <f t="shared" si="39"/>
        <v>0</v>
      </c>
      <c r="BL171" s="13" t="s">
        <v>116</v>
      </c>
      <c r="BM171" s="136" t="s">
        <v>319</v>
      </c>
    </row>
    <row r="172" spans="2:65" s="1" customFormat="1" ht="24.15" customHeight="1">
      <c r="B172" s="160"/>
      <c r="C172" s="167" t="s">
        <v>318</v>
      </c>
      <c r="D172" s="167" t="s">
        <v>112</v>
      </c>
      <c r="E172" s="166" t="s">
        <v>317</v>
      </c>
      <c r="F172" s="165" t="s">
        <v>316</v>
      </c>
      <c r="G172" s="164" t="s">
        <v>167</v>
      </c>
      <c r="H172" s="168">
        <v>8</v>
      </c>
      <c r="I172" s="131"/>
      <c r="J172" s="162">
        <f t="shared" si="30"/>
        <v>0</v>
      </c>
      <c r="K172" s="161"/>
      <c r="L172" s="28"/>
      <c r="M172" s="132" t="s">
        <v>1</v>
      </c>
      <c r="N172" s="133" t="s">
        <v>36</v>
      </c>
      <c r="P172" s="134">
        <f t="shared" si="31"/>
        <v>0</v>
      </c>
      <c r="Q172" s="134">
        <v>8.2620000000000002E-4</v>
      </c>
      <c r="R172" s="134">
        <f t="shared" si="32"/>
        <v>6.6096000000000002E-3</v>
      </c>
      <c r="S172" s="134">
        <v>0</v>
      </c>
      <c r="T172" s="135">
        <f t="shared" si="33"/>
        <v>0</v>
      </c>
      <c r="AR172" s="136" t="s">
        <v>132</v>
      </c>
      <c r="AT172" s="136" t="s">
        <v>112</v>
      </c>
      <c r="AU172" s="136" t="s">
        <v>117</v>
      </c>
      <c r="AY172" s="13" t="s">
        <v>108</v>
      </c>
      <c r="BE172" s="137">
        <f t="shared" si="34"/>
        <v>0</v>
      </c>
      <c r="BF172" s="137">
        <f t="shared" si="35"/>
        <v>0</v>
      </c>
      <c r="BG172" s="137">
        <f t="shared" si="36"/>
        <v>0</v>
      </c>
      <c r="BH172" s="137">
        <f t="shared" si="37"/>
        <v>0</v>
      </c>
      <c r="BI172" s="137">
        <f t="shared" si="38"/>
        <v>0</v>
      </c>
      <c r="BJ172" s="13" t="s">
        <v>117</v>
      </c>
      <c r="BK172" s="137">
        <f t="shared" si="39"/>
        <v>0</v>
      </c>
      <c r="BL172" s="13" t="s">
        <v>132</v>
      </c>
      <c r="BM172" s="136" t="s">
        <v>315</v>
      </c>
    </row>
    <row r="173" spans="2:65" s="1" customFormat="1" ht="16.5" customHeight="1">
      <c r="B173" s="160"/>
      <c r="C173" s="159" t="s">
        <v>314</v>
      </c>
      <c r="D173" s="159" t="s">
        <v>161</v>
      </c>
      <c r="E173" s="158" t="s">
        <v>313</v>
      </c>
      <c r="F173" s="157" t="s">
        <v>312</v>
      </c>
      <c r="G173" s="156" t="s">
        <v>167</v>
      </c>
      <c r="H173" s="155">
        <v>8</v>
      </c>
      <c r="I173" s="138"/>
      <c r="J173" s="154">
        <f t="shared" si="30"/>
        <v>0</v>
      </c>
      <c r="K173" s="153"/>
      <c r="L173" s="139"/>
      <c r="M173" s="140" t="s">
        <v>1</v>
      </c>
      <c r="N173" s="141" t="s">
        <v>36</v>
      </c>
      <c r="P173" s="134">
        <f t="shared" si="31"/>
        <v>0</v>
      </c>
      <c r="Q173" s="134">
        <v>0</v>
      </c>
      <c r="R173" s="134">
        <f t="shared" si="32"/>
        <v>0</v>
      </c>
      <c r="S173" s="134">
        <v>0</v>
      </c>
      <c r="T173" s="135">
        <f t="shared" si="33"/>
        <v>0</v>
      </c>
      <c r="AR173" s="136" t="s">
        <v>163</v>
      </c>
      <c r="AT173" s="136" t="s">
        <v>161</v>
      </c>
      <c r="AU173" s="136" t="s">
        <v>117</v>
      </c>
      <c r="AY173" s="13" t="s">
        <v>108</v>
      </c>
      <c r="BE173" s="137">
        <f t="shared" si="34"/>
        <v>0</v>
      </c>
      <c r="BF173" s="137">
        <f t="shared" si="35"/>
        <v>0</v>
      </c>
      <c r="BG173" s="137">
        <f t="shared" si="36"/>
        <v>0</v>
      </c>
      <c r="BH173" s="137">
        <f t="shared" si="37"/>
        <v>0</v>
      </c>
      <c r="BI173" s="137">
        <f t="shared" si="38"/>
        <v>0</v>
      </c>
      <c r="BJ173" s="13" t="s">
        <v>117</v>
      </c>
      <c r="BK173" s="137">
        <f t="shared" si="39"/>
        <v>0</v>
      </c>
      <c r="BL173" s="13" t="s">
        <v>132</v>
      </c>
      <c r="BM173" s="136" t="s">
        <v>311</v>
      </c>
    </row>
    <row r="174" spans="2:65" s="1" customFormat="1" ht="24.15" customHeight="1">
      <c r="B174" s="160"/>
      <c r="C174" s="167" t="s">
        <v>310</v>
      </c>
      <c r="D174" s="167" t="s">
        <v>112</v>
      </c>
      <c r="E174" s="166" t="s">
        <v>309</v>
      </c>
      <c r="F174" s="165" t="s">
        <v>308</v>
      </c>
      <c r="G174" s="164" t="s">
        <v>167</v>
      </c>
      <c r="H174" s="168">
        <v>4</v>
      </c>
      <c r="I174" s="131"/>
      <c r="J174" s="162">
        <f t="shared" si="30"/>
        <v>0</v>
      </c>
      <c r="K174" s="161"/>
      <c r="L174" s="28"/>
      <c r="M174" s="132" t="s">
        <v>1</v>
      </c>
      <c r="N174" s="133" t="s">
        <v>36</v>
      </c>
      <c r="P174" s="134">
        <f t="shared" si="31"/>
        <v>0</v>
      </c>
      <c r="Q174" s="134">
        <v>8.2620000000000002E-4</v>
      </c>
      <c r="R174" s="134">
        <f t="shared" si="32"/>
        <v>3.3048000000000001E-3</v>
      </c>
      <c r="S174" s="134">
        <v>0</v>
      </c>
      <c r="T174" s="135">
        <f t="shared" si="33"/>
        <v>0</v>
      </c>
      <c r="AR174" s="136" t="s">
        <v>132</v>
      </c>
      <c r="AT174" s="136" t="s">
        <v>112</v>
      </c>
      <c r="AU174" s="136" t="s">
        <v>117</v>
      </c>
      <c r="AY174" s="13" t="s">
        <v>108</v>
      </c>
      <c r="BE174" s="137">
        <f t="shared" si="34"/>
        <v>0</v>
      </c>
      <c r="BF174" s="137">
        <f t="shared" si="35"/>
        <v>0</v>
      </c>
      <c r="BG174" s="137">
        <f t="shared" si="36"/>
        <v>0</v>
      </c>
      <c r="BH174" s="137">
        <f t="shared" si="37"/>
        <v>0</v>
      </c>
      <c r="BI174" s="137">
        <f t="shared" si="38"/>
        <v>0</v>
      </c>
      <c r="BJ174" s="13" t="s">
        <v>117</v>
      </c>
      <c r="BK174" s="137">
        <f t="shared" si="39"/>
        <v>0</v>
      </c>
      <c r="BL174" s="13" t="s">
        <v>132</v>
      </c>
      <c r="BM174" s="136" t="s">
        <v>307</v>
      </c>
    </row>
    <row r="175" spans="2:65" s="1" customFormat="1" ht="16.5" customHeight="1">
      <c r="B175" s="160"/>
      <c r="C175" s="159" t="s">
        <v>306</v>
      </c>
      <c r="D175" s="159" t="s">
        <v>161</v>
      </c>
      <c r="E175" s="158" t="s">
        <v>305</v>
      </c>
      <c r="F175" s="157" t="s">
        <v>304</v>
      </c>
      <c r="G175" s="156" t="s">
        <v>167</v>
      </c>
      <c r="H175" s="155">
        <v>4</v>
      </c>
      <c r="I175" s="138"/>
      <c r="J175" s="154">
        <f t="shared" si="30"/>
        <v>0</v>
      </c>
      <c r="K175" s="153"/>
      <c r="L175" s="139"/>
      <c r="M175" s="140" t="s">
        <v>1</v>
      </c>
      <c r="N175" s="141" t="s">
        <v>36</v>
      </c>
      <c r="P175" s="134">
        <f t="shared" si="31"/>
        <v>0</v>
      </c>
      <c r="Q175" s="134">
        <v>8.1200000000000005E-3</v>
      </c>
      <c r="R175" s="134">
        <f t="shared" si="32"/>
        <v>3.2480000000000002E-2</v>
      </c>
      <c r="S175" s="134">
        <v>0</v>
      </c>
      <c r="T175" s="135">
        <f t="shared" si="33"/>
        <v>0</v>
      </c>
      <c r="AR175" s="136" t="s">
        <v>163</v>
      </c>
      <c r="AT175" s="136" t="s">
        <v>161</v>
      </c>
      <c r="AU175" s="136" t="s">
        <v>117</v>
      </c>
      <c r="AY175" s="13" t="s">
        <v>108</v>
      </c>
      <c r="BE175" s="137">
        <f t="shared" si="34"/>
        <v>0</v>
      </c>
      <c r="BF175" s="137">
        <f t="shared" si="35"/>
        <v>0</v>
      </c>
      <c r="BG175" s="137">
        <f t="shared" si="36"/>
        <v>0</v>
      </c>
      <c r="BH175" s="137">
        <f t="shared" si="37"/>
        <v>0</v>
      </c>
      <c r="BI175" s="137">
        <f t="shared" si="38"/>
        <v>0</v>
      </c>
      <c r="BJ175" s="13" t="s">
        <v>117</v>
      </c>
      <c r="BK175" s="137">
        <f t="shared" si="39"/>
        <v>0</v>
      </c>
      <c r="BL175" s="13" t="s">
        <v>132</v>
      </c>
      <c r="BM175" s="136" t="s">
        <v>303</v>
      </c>
    </row>
    <row r="176" spans="2:65" s="1" customFormat="1" ht="33" customHeight="1">
      <c r="B176" s="160"/>
      <c r="C176" s="167" t="s">
        <v>302</v>
      </c>
      <c r="D176" s="167" t="s">
        <v>112</v>
      </c>
      <c r="E176" s="166" t="s">
        <v>166</v>
      </c>
      <c r="F176" s="165" t="s">
        <v>427</v>
      </c>
      <c r="G176" s="164" t="s">
        <v>167</v>
      </c>
      <c r="H176" s="168">
        <v>4</v>
      </c>
      <c r="I176" s="131"/>
      <c r="J176" s="162">
        <f t="shared" si="30"/>
        <v>0</v>
      </c>
      <c r="K176" s="161"/>
      <c r="L176" s="28"/>
      <c r="M176" s="132" t="s">
        <v>1</v>
      </c>
      <c r="N176" s="133" t="s">
        <v>36</v>
      </c>
      <c r="P176" s="134">
        <f t="shared" si="31"/>
        <v>0</v>
      </c>
      <c r="Q176" s="134">
        <v>0</v>
      </c>
      <c r="R176" s="134">
        <f t="shared" si="32"/>
        <v>0</v>
      </c>
      <c r="S176" s="134">
        <v>0</v>
      </c>
      <c r="T176" s="135">
        <f t="shared" si="33"/>
        <v>0</v>
      </c>
      <c r="AR176" s="136" t="s">
        <v>132</v>
      </c>
      <c r="AT176" s="136" t="s">
        <v>112</v>
      </c>
      <c r="AU176" s="136" t="s">
        <v>117</v>
      </c>
      <c r="AY176" s="13" t="s">
        <v>108</v>
      </c>
      <c r="BE176" s="137">
        <f t="shared" si="34"/>
        <v>0</v>
      </c>
      <c r="BF176" s="137">
        <f t="shared" si="35"/>
        <v>0</v>
      </c>
      <c r="BG176" s="137">
        <f t="shared" si="36"/>
        <v>0</v>
      </c>
      <c r="BH176" s="137">
        <f t="shared" si="37"/>
        <v>0</v>
      </c>
      <c r="BI176" s="137">
        <f t="shared" si="38"/>
        <v>0</v>
      </c>
      <c r="BJ176" s="13" t="s">
        <v>117</v>
      </c>
      <c r="BK176" s="137">
        <f t="shared" si="39"/>
        <v>0</v>
      </c>
      <c r="BL176" s="13" t="s">
        <v>132</v>
      </c>
      <c r="BM176" s="136" t="s">
        <v>301</v>
      </c>
    </row>
    <row r="177" spans="2:65" s="1" customFormat="1" ht="24.15" customHeight="1">
      <c r="B177" s="160"/>
      <c r="C177" s="159" t="s">
        <v>300</v>
      </c>
      <c r="D177" s="159" t="s">
        <v>161</v>
      </c>
      <c r="E177" s="158" t="s">
        <v>170</v>
      </c>
      <c r="F177" s="157" t="s">
        <v>426</v>
      </c>
      <c r="G177" s="156" t="s">
        <v>167</v>
      </c>
      <c r="H177" s="155">
        <v>4</v>
      </c>
      <c r="I177" s="138"/>
      <c r="J177" s="154">
        <f t="shared" si="30"/>
        <v>0</v>
      </c>
      <c r="K177" s="153"/>
      <c r="L177" s="139"/>
      <c r="M177" s="152" t="s">
        <v>1</v>
      </c>
      <c r="N177" s="151" t="s">
        <v>36</v>
      </c>
      <c r="O177" s="144"/>
      <c r="P177" s="145">
        <f t="shared" si="31"/>
        <v>0</v>
      </c>
      <c r="Q177" s="145">
        <v>0.27200000000000002</v>
      </c>
      <c r="R177" s="145">
        <f t="shared" si="32"/>
        <v>1.0880000000000001</v>
      </c>
      <c r="S177" s="145">
        <v>0</v>
      </c>
      <c r="T177" s="146">
        <f t="shared" si="33"/>
        <v>0</v>
      </c>
      <c r="AR177" s="136" t="s">
        <v>163</v>
      </c>
      <c r="AT177" s="136" t="s">
        <v>161</v>
      </c>
      <c r="AU177" s="136" t="s">
        <v>117</v>
      </c>
      <c r="AY177" s="13" t="s">
        <v>108</v>
      </c>
      <c r="BE177" s="137">
        <f t="shared" si="34"/>
        <v>0</v>
      </c>
      <c r="BF177" s="137">
        <f t="shared" si="35"/>
        <v>0</v>
      </c>
      <c r="BG177" s="137">
        <f t="shared" si="36"/>
        <v>0</v>
      </c>
      <c r="BH177" s="137">
        <f t="shared" si="37"/>
        <v>0</v>
      </c>
      <c r="BI177" s="137">
        <f t="shared" si="38"/>
        <v>0</v>
      </c>
      <c r="BJ177" s="13" t="s">
        <v>117</v>
      </c>
      <c r="BK177" s="137">
        <f t="shared" si="39"/>
        <v>0</v>
      </c>
      <c r="BL177" s="13" t="s">
        <v>132</v>
      </c>
      <c r="BM177" s="136" t="s">
        <v>299</v>
      </c>
    </row>
    <row r="178" spans="2:65" s="1" customFormat="1" ht="6.9" customHeight="1">
      <c r="B178" s="42"/>
      <c r="C178" s="43"/>
      <c r="D178" s="43"/>
      <c r="E178" s="43"/>
      <c r="F178" s="43"/>
      <c r="G178" s="43"/>
      <c r="H178" s="43"/>
      <c r="I178" s="43"/>
      <c r="J178" s="43"/>
      <c r="K178" s="43"/>
      <c r="L178" s="28"/>
    </row>
  </sheetData>
  <autoFilter ref="C124:K177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Stavebné úpravy k</vt:lpstr>
      <vt:lpstr>01 - Kurin Háj</vt:lpstr>
      <vt:lpstr>Rekapitulácia Stavebné úpravy t</vt:lpstr>
      <vt:lpstr>01 -telatnik</vt:lpstr>
      <vt:lpstr>02 - telatnik</vt:lpstr>
      <vt:lpstr>'01 - Kurin Háj'!Názvy_tlače</vt:lpstr>
      <vt:lpstr>'01 -telatnik'!Názvy_tlače</vt:lpstr>
      <vt:lpstr>'02 - telatnik'!Názvy_tlače</vt:lpstr>
      <vt:lpstr>'Rekapitulácia Stavebné úpravy k'!Názvy_tlače</vt:lpstr>
      <vt:lpstr>'Rekapitulácia Stavebné úpravy t'!Názvy_tlače</vt:lpstr>
      <vt:lpstr>'01 - Kurin Háj'!Oblasť_tlače</vt:lpstr>
      <vt:lpstr>'01 -telatnik'!Oblasť_tlače</vt:lpstr>
      <vt:lpstr>'02 - telatnik'!Oblasť_tlače</vt:lpstr>
      <vt:lpstr>'Rekapitulácia Stavebné úpravy k'!Oblasť_tlače</vt:lpstr>
      <vt:lpstr>'Rekapitulácia Stavebné úpravy 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Milos Mihok</cp:lastModifiedBy>
  <dcterms:created xsi:type="dcterms:W3CDTF">2025-07-08T09:57:02Z</dcterms:created>
  <dcterms:modified xsi:type="dcterms:W3CDTF">2025-07-09T07:51:36Z</dcterms:modified>
</cp:coreProperties>
</file>