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ponuka'!$A$1:$O$44</definedName>
  </definedNames>
  <calcPr calcId="162913"/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  <c r="G15" i="1"/>
  <c r="G14" i="1"/>
  <c r="G13" i="1"/>
  <c r="G12" i="1"/>
  <c r="O26" i="1" l="1"/>
  <c r="O25" i="1" l="1"/>
  <c r="O17" i="1" l="1"/>
  <c r="O19" i="1"/>
  <c r="O24" i="1" l="1"/>
  <c r="O23" i="1"/>
  <c r="O22" i="1"/>
  <c r="O21" i="1"/>
  <c r="L29" i="1"/>
  <c r="O18" i="1" l="1"/>
  <c r="G28" i="1"/>
  <c r="O20" i="1" l="1"/>
  <c r="O14" i="1" l="1"/>
  <c r="O12" i="1"/>
  <c r="O16" i="1" l="1"/>
  <c r="O15" i="1"/>
  <c r="O13" i="1"/>
  <c r="O29" i="1" l="1"/>
  <c r="P29" i="1" s="1"/>
  <c r="O31" i="1" l="1"/>
  <c r="O30" i="1" s="1"/>
</calcChain>
</file>

<file path=xl/sharedStrings.xml><?xml version="1.0" encoding="utf-8"?>
<sst xmlns="http://schemas.openxmlformats.org/spreadsheetml/2006/main" count="128" uniqueCount="90">
  <si>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</si>
  <si>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</si>
  <si>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</si>
  <si>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</si>
  <si>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</si>
  <si>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</si>
  <si>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</si>
  <si>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</si>
  <si>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</si>
  <si>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</si>
  <si>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</si>
  <si>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</si>
  <si>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</si>
  <si>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</si>
  <si>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</si>
  <si>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</si>
  <si>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</si>
  <si>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</si>
  <si>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</si>
  <si>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</si>
  <si>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</si>
  <si>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</si>
  <si>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</si>
  <si>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</si>
  <si>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</si>
  <si>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</si>
  <si>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</si>
  <si>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</si>
  <si>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</si>
  <si>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</si>
  <si>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</si>
  <si>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</si>
  <si>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</si>
  <si>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</si>
  <si>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</si>
  <si>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</si>
  <si>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</si>
  <si>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</si>
  <si>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</si>
  <si>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</si>
  <si>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</si>
  <si>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</si>
  <si>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</si>
  <si>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</si>
  <si>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</si>
  <si>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</si>
  <si>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</si>
  <si>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</si>
  <si>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</si>
  <si>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</si>
  <si>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</si>
  <si>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</si>
  <si>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</si>
  <si>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</si>
  <si>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</si>
  <si>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</si>
  <si>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</si>
  <si>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</si>
  <si>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</si>
  <si>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</si>
  <si>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</si>
  <si>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</si>
  <si>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</si>
  <si>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</si>
  <si>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</si>
  <si>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</si>
  <si>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</si>
  <si>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</si>
  <si>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</si>
  <si>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VÚ-50r.</t>
  </si>
  <si>
    <t>Lesy SR š.p. OZ Karpaty</t>
  </si>
  <si>
    <t>461 1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</si>
  <si>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nebudú sa rozširovať zároveň nesmie dôsť k poškodeniu bočných stromov. Potrebný je malý (mini ) HRT uzol so šírkou do 2000mm</t>
    </r>
  </si>
  <si>
    <t>príloha č. 5 Zmluvy</t>
  </si>
  <si>
    <t xml:space="preserve">Lesnícke služby v pestovateľskom _ ťažbovom procese na OZ Karpaty , VC Kostolište, Mor. Ján , - výzva č. 13/01/2025/TC DNS/ EU   </t>
  </si>
  <si>
    <t>Projekt Climaforceelife z programu LIFE 19 a ostatná ťažbová činnosť na OZ Šaštín VC Kostolište, Mor. Ján , - výzva č. 13/01/2025/TC DNS/ EU</t>
  </si>
  <si>
    <t>Cena stanovená objednávateľom  bez DPH v € za JPRL</t>
  </si>
  <si>
    <t>02 Králová</t>
  </si>
  <si>
    <t>111 A</t>
  </si>
  <si>
    <t>115 B1</t>
  </si>
  <si>
    <t>116 C</t>
  </si>
  <si>
    <t>68 C</t>
  </si>
  <si>
    <t>72 C</t>
  </si>
  <si>
    <t>76 B</t>
  </si>
  <si>
    <t>77 D1</t>
  </si>
  <si>
    <t>78 A</t>
  </si>
  <si>
    <t>03 Gajary</t>
  </si>
  <si>
    <t>11 Breziny</t>
  </si>
  <si>
    <t>241 B</t>
  </si>
  <si>
    <t>242 1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</si>
</sst>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1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5" fillId="3" borderId="9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9" fillId="3" borderId="24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4" fontId="5" fillId="3" borderId="16" xfId="0" applyNumberFormat="1" applyFont="1" applyFill="1" applyBorder="1" applyAlignment="1" applyProtection="1">
      <alignment horizontal="center" vertical="center"/>
    </xf>
    <xf numFmtId="4" fontId="5" fillId="3" borderId="29" xfId="0" applyNumberFormat="1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 wrapText="1"/>
    </xf>
    <xf numFmtId="4" fontId="5" fillId="3" borderId="27" xfId="0" applyNumberFormat="1" applyFont="1" applyFill="1" applyBorder="1" applyAlignment="1" applyProtection="1">
      <alignment horizontal="center" vertical="center"/>
    </xf>
    <xf numFmtId="0" fontId="9" fillId="3" borderId="30" xfId="0" applyFont="1" applyFill="1" applyBorder="1" applyAlignment="1" applyProtection="1">
      <alignment horizontal="center" vertical="center"/>
    </xf>
    <xf numFmtId="0" fontId="9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9" fillId="3" borderId="31" xfId="0" applyNumberFormat="1" applyFont="1" applyFill="1" applyBorder="1" applyAlignment="1" applyProtection="1">
      <alignment horizontal="right" vertical="center"/>
    </xf>
    <xf numFmtId="0" fontId="9" fillId="3" borderId="31" xfId="0" applyFont="1" applyFill="1" applyBorder="1" applyAlignment="1" applyProtection="1">
      <alignment horizontal="center" vertical="center"/>
    </xf>
    <xf numFmtId="4" fontId="5" fillId="3" borderId="33" xfId="0" applyNumberFormat="1" applyFont="1" applyFill="1" applyBorder="1" applyAlignment="1" applyProtection="1">
      <alignment horizontal="center" vertical="center"/>
    </xf>
    <xf numFmtId="4" fontId="5" fillId="3" borderId="32" xfId="0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4" fontId="5" fillId="3" borderId="19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Alignment="1" applyProtection="1">
      <alignment horizontal="center" vertical="center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9" fillId="3" borderId="26" xfId="0" applyFont="1" applyFill="1" applyBorder="1" applyAlignment="1" applyProtection="1">
      <alignment horizontal="center" vertical="center"/>
    </xf>
    <xf numFmtId="0" fontId="9" fillId="3" borderId="40" xfId="0" applyFont="1" applyFill="1" applyBorder="1" applyAlignment="1" applyProtection="1">
      <alignment horizontal="center" vertical="center"/>
    </xf>
    <xf numFmtId="0" fontId="9" fillId="3" borderId="21" xfId="0" applyFont="1" applyFill="1" applyBorder="1" applyAlignment="1" applyProtection="1">
      <alignment horizontal="center" vertical="center"/>
    </xf>
    <xf numFmtId="0" fontId="9" fillId="3" borderId="22" xfId="0" applyFont="1" applyFill="1" applyBorder="1" applyAlignment="1" applyProtection="1">
      <alignment horizontal="right" vertical="center" wrapText="1"/>
    </xf>
    <xf numFmtId="0" fontId="9" fillId="3" borderId="21" xfId="0" applyFont="1" applyFill="1" applyBorder="1" applyAlignment="1" applyProtection="1">
      <alignment horizontal="right" vertical="center" wrapText="1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9" fillId="3" borderId="16" xfId="0" applyNumberFormat="1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horizontal="center" vertical="center"/>
    </xf>
    <xf numFmtId="4" fontId="9" fillId="3" borderId="25" xfId="0" applyNumberFormat="1" applyFont="1" applyFill="1" applyBorder="1" applyAlignment="1" applyProtection="1">
      <alignment horizontal="right" vertical="center"/>
    </xf>
    <xf numFmtId="4" fontId="9" fillId="3" borderId="39" xfId="0" applyNumberFormat="1" applyFont="1" applyFill="1" applyBorder="1" applyAlignment="1" applyProtection="1">
      <alignment horizontal="right" vertical="center"/>
    </xf>
    <xf numFmtId="0" fontId="9" fillId="3" borderId="45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4" fontId="9" fillId="3" borderId="36" xfId="0" applyNumberFormat="1" applyFont="1" applyFill="1" applyBorder="1" applyAlignment="1" applyProtection="1">
      <alignment horizontal="right" vertical="center"/>
    </xf>
    <xf numFmtId="2" fontId="9" fillId="3" borderId="46" xfId="0" applyNumberFormat="1" applyFont="1" applyFill="1" applyBorder="1" applyAlignment="1" applyProtection="1">
      <alignment horizontal="right" vertical="center" wrapText="1"/>
    </xf>
    <xf numFmtId="4" fontId="9" fillId="3" borderId="31" xfId="0" applyNumberFormat="1" applyFont="1" applyFill="1" applyBorder="1" applyAlignment="1" applyProtection="1">
      <alignment horizontal="right" vertical="center"/>
    </xf>
    <xf numFmtId="4" fontId="9" fillId="3" borderId="1" xfId="0" applyNumberFormat="1" applyFont="1" applyFill="1" applyBorder="1" applyAlignment="1" applyProtection="1">
      <alignment horizontal="right" vertical="center"/>
    </xf>
    <xf numFmtId="0" fontId="9" fillId="3" borderId="1" xfId="0" applyFont="1" applyFill="1" applyBorder="1" applyAlignment="1" applyProtection="1">
      <alignment horizontal="center" vertical="center"/>
    </xf>
    <xf numFmtId="2" fontId="9" fillId="3" borderId="1" xfId="0" applyNumberFormat="1" applyFont="1" applyFill="1" applyBorder="1" applyAlignment="1" applyProtection="1">
      <alignment horizontal="right" vertical="center" wrapText="1"/>
    </xf>
    <xf numFmtId="0" fontId="5" fillId="3" borderId="4" xfId="0" applyFont="1" applyFill="1" applyBorder="1" applyAlignment="1" applyProtection="1">
      <alignment horizontal="center" vertical="center"/>
    </xf>
    <xf numFmtId="4" fontId="9" fillId="3" borderId="10" xfId="0" applyNumberFormat="1" applyFont="1" applyFill="1" applyBorder="1" applyAlignment="1" applyProtection="1">
      <alignment horizontal="center" vertical="center"/>
    </xf>
    <xf numFmtId="0" fontId="9" fillId="3" borderId="25" xfId="0" applyFont="1" applyFill="1" applyBorder="1" applyAlignment="1" applyProtection="1">
      <alignment horizontal="center" vertical="center" wrapText="1"/>
    </xf>
    <xf numFmtId="4" fontId="9" fillId="3" borderId="26" xfId="0" applyNumberFormat="1" applyFont="1" applyFill="1" applyBorder="1" applyAlignment="1" applyProtection="1">
      <alignment horizontal="right" vertical="center"/>
    </xf>
    <xf numFmtId="0" fontId="9" fillId="3" borderId="36" xfId="0" applyFont="1" applyFill="1" applyBorder="1" applyAlignment="1" applyProtection="1">
      <alignment horizontal="center" vertical="center" wrapText="1"/>
    </xf>
    <xf numFmtId="4" fontId="9" fillId="3" borderId="17" xfId="0" applyNumberFormat="1" applyFont="1" applyFill="1" applyBorder="1" applyAlignment="1" applyProtection="1">
      <alignment horizontal="right" vertical="center"/>
    </xf>
    <xf numFmtId="0" fontId="3" fillId="3" borderId="25" xfId="0" applyFont="1" applyFill="1" applyBorder="1" applyAlignment="1" applyProtection="1">
      <alignment horizontal="center" vertical="center"/>
    </xf>
    <xf numFmtId="4" fontId="5" fillId="3" borderId="26" xfId="0" applyNumberFormat="1" applyFont="1" applyFill="1" applyBorder="1" applyAlignment="1" applyProtection="1">
      <alignment horizontal="center" vertical="center"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4" fillId="0" borderId="0" xfId="0" applyFont="1"/>
    <xf numFmtId="4" fontId="5" fillId="3" borderId="17" xfId="0" applyNumberFormat="1" applyFont="1" applyFill="1" applyBorder="1" applyAlignment="1" applyProtection="1">
      <alignment horizontal="center" vertical="center"/>
    </xf>
    <xf numFmtId="4" fontId="5" fillId="3" borderId="4" xfId="0" applyNumberFormat="1" applyFont="1" applyFill="1" applyBorder="1" applyAlignment="1" applyProtection="1">
      <alignment horizontal="center" vertical="center"/>
    </xf>
    <xf numFmtId="4" fontId="5" fillId="3" borderId="48" xfId="0" applyNumberFormat="1" applyFont="1" applyFill="1" applyBorder="1" applyAlignment="1" applyProtection="1">
      <alignment horizontal="center" vertical="center"/>
    </xf>
    <xf numFmtId="4" fontId="5" fillId="3" borderId="10" xfId="0" applyNumberFormat="1" applyFont="1" applyFill="1" applyBorder="1" applyAlignment="1" applyProtection="1">
      <alignment horizontal="center" vertical="center"/>
      <protection locked="0"/>
    </xf>
    <xf numFmtId="4" fontId="5" fillId="3" borderId="1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4" fillId="0" borderId="0" xfId="0" applyNumberFormat="1" applyFont="1"/>
    <xf numFmtId="2" fontId="9" fillId="3" borderId="43" xfId="0" applyNumberFormat="1" applyFont="1" applyFill="1" applyBorder="1" applyAlignment="1" applyProtection="1">
      <alignment horizontal="right" vertical="center" wrapText="1"/>
    </xf>
    <xf numFmtId="2" fontId="9" fillId="3" borderId="49" xfId="0" applyNumberFormat="1" applyFont="1" applyFill="1" applyBorder="1" applyAlignment="1" applyProtection="1">
      <alignment horizontal="right" vertical="center" wrapText="1"/>
    </xf>
    <xf numFmtId="0" fontId="16" fillId="3" borderId="26" xfId="0" applyFont="1" applyFill="1" applyBorder="1" applyAlignment="1" applyProtection="1">
      <alignment horizontal="center" vertical="center"/>
    </xf>
    <xf numFmtId="4" fontId="5" fillId="3" borderId="47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right" vertical="center"/>
    </xf>
    <xf numFmtId="0" fontId="5" fillId="3" borderId="5" xfId="0" applyFont="1" applyFill="1" applyBorder="1" applyAlignment="1" applyProtection="1">
      <alignment horizontal="right" vertical="center" indent="2"/>
    </xf>
    <xf numFmtId="0" fontId="5" fillId="3" borderId="6" xfId="0" applyFont="1" applyFill="1" applyBorder="1" applyAlignment="1" applyProtection="1">
      <alignment horizontal="right" vertical="center" indent="2"/>
    </xf>
    <xf numFmtId="0" fontId="5" fillId="3" borderId="7" xfId="0" applyFont="1" applyFill="1" applyBorder="1" applyAlignment="1" applyProtection="1">
      <alignment horizontal="right" vertical="center" indent="2"/>
    </xf>
    <xf numFmtId="0" fontId="10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25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41" xfId="0" applyFont="1" applyFill="1" applyBorder="1" applyAlignment="1" applyProtection="1">
      <alignment horizontal="center" vertical="center" wrapText="1"/>
    </xf>
    <xf numFmtId="0" fontId="5" fillId="3" borderId="42" xfId="0" applyFont="1" applyFill="1" applyBorder="1" applyAlignment="1" applyProtection="1">
      <alignment horizontal="center" vertical="center" wrapText="1"/>
    </xf>
    <xf numFmtId="0" fontId="5" fillId="3" borderId="43" xfId="0" applyFont="1" applyFill="1" applyBorder="1" applyAlignment="1" applyProtection="1">
      <alignment horizontal="center" vertical="center" wrapText="1"/>
    </xf>
    <xf numFmtId="0" fontId="5" fillId="3" borderId="44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9" fillId="3" borderId="22" xfId="0" applyFont="1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3" borderId="0" xfId="0" applyFont="1" applyFill="1" applyAlignment="1" applyProtection="1">
      <alignment horizontal="center" wrapText="1"/>
    </xf>
    <xf numFmtId="0" fontId="17" fillId="0" borderId="0" xfId="0" applyFont="1" applyAlignment="1">
      <alignment horizont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3" fillId="3" borderId="26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view="pageBreakPreview" zoomScale="110" zoomScaleNormal="100" zoomScaleSheetLayoutView="110" workbookViewId="0">
      <selection activeCell="D29" sqref="D2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49" t="s">
        <v>63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6" t="s">
        <v>67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73</v>
      </c>
      <c r="O2" s="15"/>
    </row>
    <row r="3" spans="1:17" ht="18" x14ac:dyDescent="0.25">
      <c r="A3" s="17" t="s">
        <v>0</v>
      </c>
      <c r="B3" s="13"/>
      <c r="C3" s="159" t="s">
        <v>74</v>
      </c>
      <c r="D3" s="160"/>
      <c r="E3" s="160"/>
      <c r="F3" s="160"/>
      <c r="G3" s="160"/>
      <c r="H3" s="160"/>
      <c r="I3" s="160"/>
      <c r="J3" s="160"/>
      <c r="K3" s="160"/>
      <c r="L3" s="160"/>
      <c r="N3" s="14"/>
      <c r="O3" s="15"/>
    </row>
    <row r="4" spans="1:17" ht="15.75" customHeight="1" x14ac:dyDescent="0.25">
      <c r="A4" s="161" t="s">
        <v>75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3"/>
      <c r="N4" s="14"/>
      <c r="O4" s="15"/>
    </row>
    <row r="5" spans="1:17" ht="2.25" customHeight="1" x14ac:dyDescent="0.25">
      <c r="A5" s="18"/>
      <c r="B5" s="18"/>
      <c r="C5" s="18"/>
      <c r="D5" s="18"/>
      <c r="E5" s="154"/>
      <c r="F5" s="154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55" t="s">
        <v>70</v>
      </c>
      <c r="C6" s="155"/>
      <c r="D6" s="155"/>
      <c r="E6" s="155"/>
      <c r="F6" s="155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56"/>
      <c r="C7" s="156"/>
      <c r="D7" s="156"/>
      <c r="E7" s="156"/>
      <c r="F7" s="156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52" t="s">
        <v>65</v>
      </c>
      <c r="B8" s="15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2" t="s">
        <v>68</v>
      </c>
      <c r="B9" s="157" t="s">
        <v>2</v>
      </c>
      <c r="C9" s="144" t="s">
        <v>53</v>
      </c>
      <c r="D9" s="145"/>
      <c r="E9" s="146" t="s">
        <v>3</v>
      </c>
      <c r="F9" s="147"/>
      <c r="G9" s="148"/>
      <c r="H9" s="136" t="s">
        <v>4</v>
      </c>
      <c r="I9" s="133" t="s">
        <v>5</v>
      </c>
      <c r="J9" s="139" t="s">
        <v>6</v>
      </c>
      <c r="K9" s="142" t="s">
        <v>7</v>
      </c>
      <c r="L9" s="133" t="s">
        <v>76</v>
      </c>
      <c r="M9" s="133" t="s">
        <v>59</v>
      </c>
      <c r="N9" s="123" t="s">
        <v>57</v>
      </c>
      <c r="O9" s="125" t="s">
        <v>58</v>
      </c>
    </row>
    <row r="10" spans="1:17" ht="21.75" customHeight="1" x14ac:dyDescent="0.25">
      <c r="A10" s="25"/>
      <c r="B10" s="158"/>
      <c r="C10" s="127" t="s">
        <v>66</v>
      </c>
      <c r="D10" s="128"/>
      <c r="E10" s="127" t="s">
        <v>9</v>
      </c>
      <c r="F10" s="129" t="s">
        <v>10</v>
      </c>
      <c r="G10" s="131" t="s">
        <v>11</v>
      </c>
      <c r="H10" s="137"/>
      <c r="I10" s="134"/>
      <c r="J10" s="140"/>
      <c r="K10" s="143"/>
      <c r="L10" s="134"/>
      <c r="M10" s="134"/>
      <c r="N10" s="124"/>
      <c r="O10" s="126"/>
    </row>
    <row r="11" spans="1:17" ht="50.25" customHeight="1" thickBot="1" x14ac:dyDescent="0.3">
      <c r="A11" s="26"/>
      <c r="B11" s="158"/>
      <c r="C11" s="127"/>
      <c r="D11" s="128"/>
      <c r="E11" s="127"/>
      <c r="F11" s="130"/>
      <c r="G11" s="132"/>
      <c r="H11" s="138"/>
      <c r="I11" s="134"/>
      <c r="J11" s="141"/>
      <c r="K11" s="143"/>
      <c r="L11" s="134"/>
      <c r="M11" s="135"/>
      <c r="N11" s="124"/>
      <c r="O11" s="126"/>
    </row>
    <row r="12" spans="1:17" x14ac:dyDescent="0.25">
      <c r="A12" s="63" t="s">
        <v>77</v>
      </c>
      <c r="B12" s="56">
        <v>71</v>
      </c>
      <c r="C12" s="150">
        <v>5.7</v>
      </c>
      <c r="D12" s="151"/>
      <c r="E12" s="57">
        <v>23.042000000000002</v>
      </c>
      <c r="F12" s="58"/>
      <c r="G12" s="93">
        <f t="shared" ref="G12:G24" si="0">E12+F12</f>
        <v>23.042000000000002</v>
      </c>
      <c r="H12" s="59" t="s">
        <v>69</v>
      </c>
      <c r="I12" s="60">
        <v>0</v>
      </c>
      <c r="J12" s="60">
        <v>0.14599999999999999</v>
      </c>
      <c r="K12" s="61">
        <v>90</v>
      </c>
      <c r="L12" s="75">
        <v>534.15</v>
      </c>
      <c r="M12" s="74" t="s">
        <v>60</v>
      </c>
      <c r="N12" s="89"/>
      <c r="O12" s="87">
        <f>SUM(N12*G12)</f>
        <v>0</v>
      </c>
      <c r="P12" s="12"/>
      <c r="Q12" s="91"/>
    </row>
    <row r="13" spans="1:17" x14ac:dyDescent="0.25">
      <c r="A13" s="27" t="s">
        <v>77</v>
      </c>
      <c r="B13" s="28" t="s">
        <v>78</v>
      </c>
      <c r="C13" s="98">
        <v>5.7</v>
      </c>
      <c r="D13" s="168"/>
      <c r="E13" s="64">
        <v>389.88600000000002</v>
      </c>
      <c r="F13" s="64"/>
      <c r="G13" s="69">
        <f t="shared" si="0"/>
        <v>389.88600000000002</v>
      </c>
      <c r="H13" s="54" t="s">
        <v>69</v>
      </c>
      <c r="I13" s="28">
        <v>0</v>
      </c>
      <c r="J13" s="83">
        <v>0.219</v>
      </c>
      <c r="K13" s="97">
        <v>170</v>
      </c>
      <c r="L13" s="62">
        <v>6941.83</v>
      </c>
      <c r="M13" s="30" t="s">
        <v>60</v>
      </c>
      <c r="N13" s="82"/>
      <c r="O13" s="32">
        <f>SUM(N13*G13)</f>
        <v>0</v>
      </c>
      <c r="P13" s="12"/>
      <c r="Q13" s="91"/>
    </row>
    <row r="14" spans="1:17" x14ac:dyDescent="0.25">
      <c r="A14" s="27" t="s">
        <v>77</v>
      </c>
      <c r="B14" s="31" t="s">
        <v>79</v>
      </c>
      <c r="C14" s="98">
        <v>5.7</v>
      </c>
      <c r="D14" s="168"/>
      <c r="E14" s="65">
        <v>635.07399999999996</v>
      </c>
      <c r="F14" s="65"/>
      <c r="G14" s="69">
        <f t="shared" si="0"/>
        <v>635.07399999999996</v>
      </c>
      <c r="H14" s="55" t="s">
        <v>69</v>
      </c>
      <c r="I14" s="31">
        <v>0</v>
      </c>
      <c r="J14" s="31">
        <v>0.20100000000000001</v>
      </c>
      <c r="K14" s="51">
        <v>220</v>
      </c>
      <c r="L14" s="62">
        <v>11307.35</v>
      </c>
      <c r="M14" s="32" t="s">
        <v>60</v>
      </c>
      <c r="N14" s="82"/>
      <c r="O14" s="32">
        <f>SUM(N14*G14)</f>
        <v>0</v>
      </c>
      <c r="P14" s="12"/>
      <c r="Q14" s="91"/>
    </row>
    <row r="15" spans="1:17" x14ac:dyDescent="0.25">
      <c r="A15" s="27" t="s">
        <v>77</v>
      </c>
      <c r="B15" s="28" t="s">
        <v>80</v>
      </c>
      <c r="C15" s="98">
        <v>5.7</v>
      </c>
      <c r="D15" s="168"/>
      <c r="E15" s="64">
        <v>194.11799999999999</v>
      </c>
      <c r="F15" s="65"/>
      <c r="G15" s="69">
        <f t="shared" si="0"/>
        <v>194.11799999999999</v>
      </c>
      <c r="H15" s="54" t="s">
        <v>69</v>
      </c>
      <c r="I15" s="28">
        <v>0</v>
      </c>
      <c r="J15" s="28">
        <v>7.0000000000000007E-2</v>
      </c>
      <c r="K15" s="97">
        <v>100</v>
      </c>
      <c r="L15" s="62">
        <v>5746.13</v>
      </c>
      <c r="M15" s="32" t="s">
        <v>60</v>
      </c>
      <c r="N15" s="82"/>
      <c r="O15" s="32">
        <f t="shared" ref="O15:O24" si="1">SUM(N15*G15)</f>
        <v>0</v>
      </c>
      <c r="P15" s="12"/>
      <c r="Q15" s="91"/>
    </row>
    <row r="16" spans="1:17" x14ac:dyDescent="0.25">
      <c r="A16" s="27" t="s">
        <v>77</v>
      </c>
      <c r="B16" s="28" t="s">
        <v>81</v>
      </c>
      <c r="C16" s="98">
        <v>5.7</v>
      </c>
      <c r="D16" s="168"/>
      <c r="E16" s="64">
        <v>265.13200000000001</v>
      </c>
      <c r="F16" s="65"/>
      <c r="G16" s="69">
        <f t="shared" si="0"/>
        <v>265.13200000000001</v>
      </c>
      <c r="H16" s="54" t="s">
        <v>69</v>
      </c>
      <c r="I16" s="28">
        <v>0</v>
      </c>
      <c r="J16" s="28">
        <v>0.21199999999999999</v>
      </c>
      <c r="K16" s="97">
        <v>400</v>
      </c>
      <c r="L16" s="62">
        <v>5009.0600000000004</v>
      </c>
      <c r="M16" s="32" t="s">
        <v>60</v>
      </c>
      <c r="N16" s="82"/>
      <c r="O16" s="32">
        <f t="shared" si="1"/>
        <v>0</v>
      </c>
      <c r="P16" s="12"/>
      <c r="Q16" s="91"/>
    </row>
    <row r="17" spans="1:18" x14ac:dyDescent="0.25">
      <c r="A17" s="27" t="s">
        <v>77</v>
      </c>
      <c r="B17" s="66" t="s">
        <v>82</v>
      </c>
      <c r="C17" s="98">
        <v>5.7</v>
      </c>
      <c r="D17" s="168"/>
      <c r="E17" s="68">
        <v>388.92399999999998</v>
      </c>
      <c r="F17" s="65"/>
      <c r="G17" s="69">
        <f t="shared" si="0"/>
        <v>388.92399999999998</v>
      </c>
      <c r="H17" s="54" t="s">
        <v>69</v>
      </c>
      <c r="I17" s="28">
        <v>0</v>
      </c>
      <c r="J17" s="66">
        <v>0.156</v>
      </c>
      <c r="K17" s="67">
        <v>150</v>
      </c>
      <c r="L17" s="62">
        <v>7933.88</v>
      </c>
      <c r="M17" s="32" t="s">
        <v>60</v>
      </c>
      <c r="N17" s="82"/>
      <c r="O17" s="32">
        <f t="shared" si="1"/>
        <v>0</v>
      </c>
      <c r="P17" s="12"/>
      <c r="Q17" s="91"/>
    </row>
    <row r="18" spans="1:18" x14ac:dyDescent="0.25">
      <c r="A18" s="27" t="s">
        <v>77</v>
      </c>
      <c r="B18" s="66" t="s">
        <v>83</v>
      </c>
      <c r="C18" s="98">
        <v>5.7</v>
      </c>
      <c r="D18" s="168"/>
      <c r="E18" s="68">
        <v>556.23500000000001</v>
      </c>
      <c r="F18" s="65"/>
      <c r="G18" s="69">
        <f t="shared" si="0"/>
        <v>556.23500000000001</v>
      </c>
      <c r="H18" s="54" t="s">
        <v>69</v>
      </c>
      <c r="I18" s="28">
        <v>0</v>
      </c>
      <c r="J18" s="66">
        <v>0.17299999999999999</v>
      </c>
      <c r="K18" s="67">
        <v>140</v>
      </c>
      <c r="L18" s="62">
        <v>11346.95</v>
      </c>
      <c r="M18" s="32" t="s">
        <v>60</v>
      </c>
      <c r="N18" s="82"/>
      <c r="O18" s="32">
        <f t="shared" si="1"/>
        <v>0</v>
      </c>
      <c r="P18" s="12"/>
      <c r="Q18" s="91"/>
    </row>
    <row r="19" spans="1:18" x14ac:dyDescent="0.25">
      <c r="A19" s="27" t="s">
        <v>77</v>
      </c>
      <c r="B19" s="66" t="s">
        <v>84</v>
      </c>
      <c r="C19" s="98">
        <v>5.7</v>
      </c>
      <c r="D19" s="168"/>
      <c r="E19" s="68">
        <v>436.50400000000002</v>
      </c>
      <c r="F19" s="65"/>
      <c r="G19" s="69">
        <f t="shared" si="0"/>
        <v>436.50400000000002</v>
      </c>
      <c r="H19" s="54" t="s">
        <v>69</v>
      </c>
      <c r="I19" s="28">
        <v>0</v>
      </c>
      <c r="J19" s="66">
        <v>0.13500000000000001</v>
      </c>
      <c r="K19" s="67">
        <v>160</v>
      </c>
      <c r="L19" s="62">
        <v>9924.8700000000008</v>
      </c>
      <c r="M19" s="32" t="s">
        <v>60</v>
      </c>
      <c r="N19" s="82"/>
      <c r="O19" s="32">
        <f t="shared" si="1"/>
        <v>0</v>
      </c>
      <c r="P19" s="12"/>
      <c r="Q19" s="91"/>
    </row>
    <row r="20" spans="1:18" x14ac:dyDescent="0.25">
      <c r="A20" s="27" t="s">
        <v>77</v>
      </c>
      <c r="B20" s="66" t="s">
        <v>85</v>
      </c>
      <c r="C20" s="98">
        <v>5.7</v>
      </c>
      <c r="D20" s="168"/>
      <c r="E20" s="68">
        <v>297.69200000000001</v>
      </c>
      <c r="F20" s="65"/>
      <c r="G20" s="69">
        <f t="shared" si="0"/>
        <v>297.69200000000001</v>
      </c>
      <c r="H20" s="54" t="s">
        <v>69</v>
      </c>
      <c r="I20" s="28">
        <v>0</v>
      </c>
      <c r="J20" s="66">
        <v>0.33900000000000002</v>
      </c>
      <c r="K20" s="67">
        <v>220</v>
      </c>
      <c r="L20" s="62">
        <v>4722.7299999999996</v>
      </c>
      <c r="M20" s="32" t="s">
        <v>60</v>
      </c>
      <c r="N20" s="82"/>
      <c r="O20" s="88">
        <f t="shared" si="1"/>
        <v>0</v>
      </c>
      <c r="P20" s="12"/>
      <c r="Q20" s="91"/>
    </row>
    <row r="21" spans="1:18" x14ac:dyDescent="0.25">
      <c r="A21" s="54" t="s">
        <v>86</v>
      </c>
      <c r="B21" s="78" t="s">
        <v>71</v>
      </c>
      <c r="C21" s="98">
        <v>5.7</v>
      </c>
      <c r="D21" s="168"/>
      <c r="E21" s="79">
        <v>215.5</v>
      </c>
      <c r="F21" s="65"/>
      <c r="G21" s="69">
        <f t="shared" si="0"/>
        <v>215.5</v>
      </c>
      <c r="H21" s="54" t="s">
        <v>69</v>
      </c>
      <c r="I21" s="28">
        <v>0</v>
      </c>
      <c r="J21" s="66">
        <v>7.9000000000000001E-2</v>
      </c>
      <c r="K21" s="67">
        <v>300</v>
      </c>
      <c r="L21" s="62">
        <v>6378.8</v>
      </c>
      <c r="M21" s="32" t="s">
        <v>60</v>
      </c>
      <c r="N21" s="82"/>
      <c r="O21" s="88">
        <f t="shared" si="1"/>
        <v>0</v>
      </c>
      <c r="P21" s="12"/>
      <c r="Q21" s="91"/>
    </row>
    <row r="22" spans="1:18" x14ac:dyDescent="0.25">
      <c r="A22" s="54" t="s">
        <v>87</v>
      </c>
      <c r="B22" s="78" t="s">
        <v>88</v>
      </c>
      <c r="C22" s="98">
        <v>5.7</v>
      </c>
      <c r="D22" s="168"/>
      <c r="E22" s="79">
        <v>345.41199999999998</v>
      </c>
      <c r="F22" s="65"/>
      <c r="G22" s="69">
        <f t="shared" si="0"/>
        <v>345.41199999999998</v>
      </c>
      <c r="H22" s="54" t="s">
        <v>69</v>
      </c>
      <c r="I22" s="28">
        <v>0</v>
      </c>
      <c r="J22" s="66">
        <v>0.17</v>
      </c>
      <c r="K22" s="67">
        <v>350</v>
      </c>
      <c r="L22" s="62">
        <v>7501.3</v>
      </c>
      <c r="M22" s="32" t="s">
        <v>60</v>
      </c>
      <c r="N22" s="82"/>
      <c r="O22" s="88">
        <f t="shared" si="1"/>
        <v>0</v>
      </c>
      <c r="P22" s="12"/>
      <c r="Q22" s="91"/>
    </row>
    <row r="23" spans="1:18" x14ac:dyDescent="0.25">
      <c r="A23" s="54" t="s">
        <v>87</v>
      </c>
      <c r="B23" s="78" t="s">
        <v>89</v>
      </c>
      <c r="C23" s="98">
        <v>5.7</v>
      </c>
      <c r="D23" s="168"/>
      <c r="E23" s="79">
        <v>414.69799999999998</v>
      </c>
      <c r="F23" s="65"/>
      <c r="G23" s="69">
        <f t="shared" si="0"/>
        <v>414.69799999999998</v>
      </c>
      <c r="H23" s="54" t="s">
        <v>69</v>
      </c>
      <c r="I23" s="28">
        <v>0</v>
      </c>
      <c r="J23" s="66">
        <v>0.11</v>
      </c>
      <c r="K23" s="67">
        <v>350</v>
      </c>
      <c r="L23" s="62">
        <v>9914.94</v>
      </c>
      <c r="M23" s="32" t="s">
        <v>60</v>
      </c>
      <c r="N23" s="82"/>
      <c r="O23" s="88">
        <f t="shared" si="1"/>
        <v>0</v>
      </c>
      <c r="P23" s="12"/>
      <c r="Q23" s="91"/>
    </row>
    <row r="24" spans="1:18" x14ac:dyDescent="0.25">
      <c r="A24" s="54" t="s">
        <v>87</v>
      </c>
      <c r="B24" s="78">
        <v>243</v>
      </c>
      <c r="C24" s="98">
        <v>5.7</v>
      </c>
      <c r="D24" s="168"/>
      <c r="E24" s="79">
        <v>599.96199999999999</v>
      </c>
      <c r="F24" s="65"/>
      <c r="G24" s="69">
        <f t="shared" si="0"/>
        <v>599.96199999999999</v>
      </c>
      <c r="H24" s="54" t="s">
        <v>69</v>
      </c>
      <c r="I24" s="28">
        <v>0</v>
      </c>
      <c r="J24" s="66">
        <v>0.26200000000000001</v>
      </c>
      <c r="K24" s="67">
        <v>350</v>
      </c>
      <c r="L24" s="62">
        <v>11334.91</v>
      </c>
      <c r="M24" s="32" t="s">
        <v>60</v>
      </c>
      <c r="N24" s="82"/>
      <c r="O24" s="88">
        <f t="shared" si="1"/>
        <v>0</v>
      </c>
      <c r="P24" s="84"/>
      <c r="Q24" s="92"/>
      <c r="R24" s="85"/>
    </row>
    <row r="25" spans="1:18" x14ac:dyDescent="0.25">
      <c r="A25" s="54"/>
      <c r="B25" s="76"/>
      <c r="C25" s="98"/>
      <c r="D25" s="99"/>
      <c r="E25" s="77"/>
      <c r="F25" s="71"/>
      <c r="G25" s="94"/>
      <c r="H25" s="54"/>
      <c r="I25" s="28"/>
      <c r="J25" s="28"/>
      <c r="K25" s="80"/>
      <c r="L25" s="62"/>
      <c r="M25" s="29" t="s">
        <v>60</v>
      </c>
      <c r="N25" s="82"/>
      <c r="O25" s="81">
        <f t="shared" ref="O25:O26" si="2">SUM(N25*G25)</f>
        <v>0</v>
      </c>
      <c r="P25" s="12"/>
      <c r="Q25" s="91"/>
      <c r="R25" s="85"/>
    </row>
    <row r="26" spans="1:18" x14ac:dyDescent="0.25">
      <c r="A26" s="54"/>
      <c r="B26" s="78"/>
      <c r="C26" s="98"/>
      <c r="D26" s="99"/>
      <c r="E26" s="79"/>
      <c r="F26" s="65"/>
      <c r="G26" s="69"/>
      <c r="H26" s="54"/>
      <c r="I26" s="28"/>
      <c r="J26" s="66"/>
      <c r="K26" s="67"/>
      <c r="L26" s="62"/>
      <c r="M26" s="29" t="s">
        <v>60</v>
      </c>
      <c r="N26" s="82"/>
      <c r="O26" s="86">
        <f t="shared" si="2"/>
        <v>0</v>
      </c>
      <c r="P26" s="84"/>
      <c r="Q26" s="85"/>
      <c r="R26" s="85"/>
    </row>
    <row r="27" spans="1:18" x14ac:dyDescent="0.25">
      <c r="A27" s="72"/>
      <c r="B27" s="76"/>
      <c r="C27" s="80"/>
      <c r="D27" s="95"/>
      <c r="E27" s="77"/>
      <c r="F27" s="71"/>
      <c r="G27" s="73"/>
      <c r="H27" s="72"/>
      <c r="I27" s="28"/>
      <c r="J27" s="28"/>
      <c r="K27" s="80"/>
      <c r="L27" s="62"/>
      <c r="M27" s="29"/>
      <c r="N27" s="82"/>
      <c r="O27" s="96"/>
      <c r="P27" s="12"/>
    </row>
    <row r="28" spans="1:18" ht="15.75" thickBot="1" x14ac:dyDescent="0.3">
      <c r="A28" s="33"/>
      <c r="B28" s="34"/>
      <c r="C28" s="35"/>
      <c r="D28" s="36"/>
      <c r="E28" s="37"/>
      <c r="F28" s="37"/>
      <c r="G28" s="70">
        <f>SUM(G12:G27)</f>
        <v>4762.1790000000001</v>
      </c>
      <c r="H28" s="38"/>
      <c r="I28" s="34"/>
      <c r="J28" s="34"/>
      <c r="K28" s="35"/>
      <c r="L28" s="43"/>
      <c r="M28" s="40"/>
      <c r="N28" s="90"/>
      <c r="O28" s="40"/>
      <c r="P28" s="12"/>
    </row>
    <row r="29" spans="1:18" ht="15.75" thickBot="1" x14ac:dyDescent="0.3">
      <c r="A29" s="53"/>
      <c r="B29" s="41"/>
      <c r="C29" s="41"/>
      <c r="D29" s="41"/>
      <c r="E29" s="41"/>
      <c r="F29" s="41"/>
      <c r="G29" s="41"/>
      <c r="H29" s="41"/>
      <c r="I29" s="41"/>
      <c r="J29" s="100" t="s">
        <v>13</v>
      </c>
      <c r="K29" s="100"/>
      <c r="L29" s="43">
        <f>SUM(L12:L27)</f>
        <v>98596.900000000023</v>
      </c>
      <c r="M29" s="42"/>
      <c r="N29" s="44" t="s">
        <v>14</v>
      </c>
      <c r="O29" s="39">
        <f>SUM(O12:O28)</f>
        <v>0</v>
      </c>
      <c r="P29" s="12" t="str">
        <f>IF(O29&gt;L29,"prekročená cena","nižšia ako stanovená")</f>
        <v>nižšia ako stanovená</v>
      </c>
    </row>
    <row r="30" spans="1:18" ht="15.75" thickBot="1" x14ac:dyDescent="0.3">
      <c r="A30" s="101" t="s">
        <v>15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3"/>
      <c r="O30" s="39">
        <f>O31-O29</f>
        <v>0</v>
      </c>
    </row>
    <row r="31" spans="1:18" ht="15.75" thickBot="1" x14ac:dyDescent="0.3">
      <c r="A31" s="101" t="s">
        <v>16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  <c r="O31" s="39">
        <f>IF("nie"=MID(I39,1,3),O29,(O29*1.2))</f>
        <v>0</v>
      </c>
    </row>
    <row r="32" spans="1:18" x14ac:dyDescent="0.25">
      <c r="A32" s="112" t="s">
        <v>17</v>
      </c>
      <c r="B32" s="112"/>
      <c r="C32" s="112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1:15" x14ac:dyDescent="0.25">
      <c r="A33" s="104" t="s">
        <v>64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5" ht="25.5" customHeight="1" x14ac:dyDescent="0.25">
      <c r="A34" s="46" t="s">
        <v>56</v>
      </c>
      <c r="B34" s="46"/>
      <c r="C34" s="46"/>
      <c r="D34" s="46"/>
      <c r="E34" s="46"/>
      <c r="F34" s="46"/>
      <c r="G34" s="47" t="s">
        <v>54</v>
      </c>
      <c r="H34" s="46"/>
      <c r="I34" s="46"/>
      <c r="J34" s="48"/>
      <c r="K34" s="48"/>
      <c r="L34" s="48"/>
      <c r="M34" s="48"/>
      <c r="N34" s="48"/>
      <c r="O34" s="48"/>
    </row>
    <row r="35" spans="1:15" ht="15" customHeight="1" x14ac:dyDescent="0.25">
      <c r="A35" s="114" t="s">
        <v>72</v>
      </c>
      <c r="B35" s="115"/>
      <c r="C35" s="115"/>
      <c r="D35" s="115"/>
      <c r="E35" s="116"/>
      <c r="F35" s="113" t="s">
        <v>55</v>
      </c>
      <c r="G35" s="49" t="s">
        <v>18</v>
      </c>
      <c r="H35" s="106"/>
      <c r="I35" s="107"/>
      <c r="J35" s="107"/>
      <c r="K35" s="107"/>
      <c r="L35" s="107"/>
      <c r="M35" s="107"/>
      <c r="N35" s="107"/>
      <c r="O35" s="108"/>
    </row>
    <row r="36" spans="1:15" x14ac:dyDescent="0.25">
      <c r="A36" s="117"/>
      <c r="B36" s="118"/>
      <c r="C36" s="118"/>
      <c r="D36" s="118"/>
      <c r="E36" s="119"/>
      <c r="F36" s="113"/>
      <c r="G36" s="49" t="s">
        <v>19</v>
      </c>
      <c r="H36" s="106"/>
      <c r="I36" s="107"/>
      <c r="J36" s="107"/>
      <c r="K36" s="107"/>
      <c r="L36" s="107"/>
      <c r="M36" s="107"/>
      <c r="N36" s="107"/>
      <c r="O36" s="108"/>
    </row>
    <row r="37" spans="1:15" ht="18" customHeight="1" x14ac:dyDescent="0.25">
      <c r="A37" s="117"/>
      <c r="B37" s="118"/>
      <c r="C37" s="118"/>
      <c r="D37" s="118"/>
      <c r="E37" s="119"/>
      <c r="F37" s="113"/>
      <c r="G37" s="49" t="s">
        <v>20</v>
      </c>
      <c r="H37" s="106"/>
      <c r="I37" s="107"/>
      <c r="J37" s="107"/>
      <c r="K37" s="107"/>
      <c r="L37" s="107"/>
      <c r="M37" s="107"/>
      <c r="N37" s="107"/>
      <c r="O37" s="108"/>
    </row>
    <row r="38" spans="1:15" x14ac:dyDescent="0.25">
      <c r="A38" s="117"/>
      <c r="B38" s="118"/>
      <c r="C38" s="118"/>
      <c r="D38" s="118"/>
      <c r="E38" s="119"/>
      <c r="F38" s="113"/>
      <c r="G38" s="49" t="s">
        <v>21</v>
      </c>
      <c r="H38" s="106"/>
      <c r="I38" s="107"/>
      <c r="J38" s="107"/>
      <c r="K38" s="107"/>
      <c r="L38" s="107"/>
      <c r="M38" s="107"/>
      <c r="N38" s="107"/>
      <c r="O38" s="108"/>
    </row>
    <row r="39" spans="1:15" x14ac:dyDescent="0.25">
      <c r="A39" s="117"/>
      <c r="B39" s="118"/>
      <c r="C39" s="118"/>
      <c r="D39" s="118"/>
      <c r="E39" s="119"/>
      <c r="F39" s="113"/>
      <c r="G39" s="49" t="s">
        <v>22</v>
      </c>
      <c r="H39" s="106"/>
      <c r="I39" s="107"/>
      <c r="J39" s="107"/>
      <c r="K39" s="107"/>
      <c r="L39" s="107"/>
      <c r="M39" s="107"/>
      <c r="N39" s="107"/>
      <c r="O39" s="108"/>
    </row>
    <row r="40" spans="1:15" x14ac:dyDescent="0.25">
      <c r="A40" s="117"/>
      <c r="B40" s="118"/>
      <c r="C40" s="118"/>
      <c r="D40" s="118"/>
      <c r="E40" s="119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117"/>
      <c r="B41" s="118"/>
      <c r="C41" s="118"/>
      <c r="D41" s="118"/>
      <c r="E41" s="119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120"/>
      <c r="B42" s="121"/>
      <c r="C42" s="121"/>
      <c r="D42" s="121"/>
      <c r="E42" s="122"/>
      <c r="F42" s="48"/>
      <c r="G42" s="24"/>
      <c r="H42" s="18"/>
      <c r="I42" s="24"/>
      <c r="J42" s="24" t="s">
        <v>23</v>
      </c>
      <c r="K42" s="24"/>
      <c r="L42" s="109"/>
      <c r="M42" s="110"/>
      <c r="N42" s="111"/>
      <c r="O42" s="24"/>
    </row>
    <row r="43" spans="1:15" x14ac:dyDescent="0.25">
      <c r="A43" s="48"/>
      <c r="B43" s="48"/>
      <c r="C43" s="48"/>
      <c r="D43" s="48"/>
      <c r="E43" s="48"/>
      <c r="F43" s="48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A44" s="21"/>
      <c r="B44" s="21"/>
      <c r="C44" s="21"/>
      <c r="D44" s="21"/>
      <c r="E44" s="21"/>
      <c r="F44" s="21"/>
      <c r="G44" s="24"/>
      <c r="H44" s="24"/>
      <c r="I44" s="24"/>
      <c r="J44" s="24"/>
      <c r="K44" s="24"/>
      <c r="L44" s="24"/>
      <c r="M44" s="24"/>
      <c r="N44" s="24"/>
      <c r="O44" s="24"/>
    </row>
  </sheetData>
  <mergeCells count="50">
    <mergeCell ref="C26:D26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  <mergeCell ref="C3:L3"/>
    <mergeCell ref="A4:L4"/>
    <mergeCell ref="C15:D15"/>
    <mergeCell ref="H9:H11"/>
    <mergeCell ref="I9:I11"/>
    <mergeCell ref="J9:J11"/>
    <mergeCell ref="K9:K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H39:O39"/>
    <mergeCell ref="L42:N42"/>
    <mergeCell ref="A32:C32"/>
    <mergeCell ref="F35:F39"/>
    <mergeCell ref="H35:O35"/>
    <mergeCell ref="H36:O36"/>
    <mergeCell ref="H37:O37"/>
    <mergeCell ref="H38:O38"/>
    <mergeCell ref="A35:E42"/>
    <mergeCell ref="C16:D16"/>
    <mergeCell ref="J29:K29"/>
    <mergeCell ref="A30:N30"/>
    <mergeCell ref="A31:N31"/>
    <mergeCell ref="A33:O33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</mergeCells>
  <pageMargins left="0" right="0" top="0" bottom="0" header="0.31496062992125984" footer="0.31496062992125984"/>
  <pageSetup paperSize="9" scale="8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5" t="s">
        <v>51</v>
      </c>
      <c r="M2" s="165"/>
    </row>
    <row r="3" spans="1:14" x14ac:dyDescent="0.25">
      <c r="A3" s="5" t="s">
        <v>25</v>
      </c>
      <c r="B3" s="166" t="s">
        <v>26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1:14" x14ac:dyDescent="0.25">
      <c r="A4" s="5" t="s">
        <v>27</v>
      </c>
      <c r="B4" s="166" t="s">
        <v>28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4" x14ac:dyDescent="0.25">
      <c r="A5" s="5" t="s">
        <v>8</v>
      </c>
      <c r="B5" s="166" t="s">
        <v>29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spans="1:14" x14ac:dyDescent="0.25">
      <c r="A6" s="5" t="s">
        <v>2</v>
      </c>
      <c r="B6" s="166" t="s">
        <v>30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</row>
    <row r="7" spans="1:14" x14ac:dyDescent="0.25">
      <c r="A7" s="6" t="s">
        <v>31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12</v>
      </c>
      <c r="B8" s="166" t="s">
        <v>32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</row>
    <row r="9" spans="1:14" x14ac:dyDescent="0.25">
      <c r="A9" s="7" t="s">
        <v>33</v>
      </c>
      <c r="B9" s="166" t="s">
        <v>34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</row>
    <row r="10" spans="1:14" x14ac:dyDescent="0.25">
      <c r="A10" s="7" t="s">
        <v>35</v>
      </c>
      <c r="B10" s="166" t="s">
        <v>36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</row>
    <row r="11" spans="1:14" x14ac:dyDescent="0.25">
      <c r="A11" s="8" t="s">
        <v>37</v>
      </c>
      <c r="B11" s="166" t="s">
        <v>38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</row>
    <row r="12" spans="1:14" x14ac:dyDescent="0.25">
      <c r="A12" s="9" t="s">
        <v>39</v>
      </c>
      <c r="B12" s="166" t="s">
        <v>40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</row>
    <row r="13" spans="1:14" ht="24" customHeight="1" x14ac:dyDescent="0.25">
      <c r="A13" s="8" t="s">
        <v>41</v>
      </c>
      <c r="B13" s="166" t="s">
        <v>42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</row>
    <row r="14" spans="1:14" ht="16.5" customHeight="1" x14ac:dyDescent="0.25">
      <c r="A14" s="8" t="s">
        <v>5</v>
      </c>
      <c r="B14" s="166" t="s">
        <v>52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</row>
    <row r="15" spans="1:14" x14ac:dyDescent="0.25">
      <c r="A15" s="8" t="s">
        <v>43</v>
      </c>
      <c r="B15" s="166" t="s">
        <v>44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38.25" x14ac:dyDescent="0.25">
      <c r="A16" s="10" t="s">
        <v>45</v>
      </c>
      <c r="B16" s="166" t="s">
        <v>46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</row>
    <row r="17" spans="1:14" ht="28.5" customHeight="1" x14ac:dyDescent="0.25">
      <c r="A17" s="10" t="s">
        <v>47</v>
      </c>
      <c r="B17" s="166" t="s">
        <v>48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 ht="27" customHeight="1" x14ac:dyDescent="0.25">
      <c r="A18" s="11" t="s">
        <v>49</v>
      </c>
      <c r="B18" s="166" t="s">
        <v>50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1:14" ht="75" customHeight="1" x14ac:dyDescent="0.25">
      <c r="A19" s="50" t="s">
        <v>61</v>
      </c>
      <c r="B19" s="167" t="s">
        <v>62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2023-09-07T11:12:19Z</cp:lastPrinted>
  <dcterms:created xsi:type="dcterms:W3CDTF">2012-08-13T12:29:09Z</dcterms:created>
  <dcterms:modified xsi:type="dcterms:W3CDTF">2025-07-22T12:29:45Z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