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D3_Zilina-Brodno-KNM\05_Sutaz-Stavba\Otazky a odpovede\"/>
    </mc:Choice>
  </mc:AlternateContent>
  <xr:revisionPtr revIDLastSave="0" documentId="14_{DCACD47A-E6CF-4FA2-A1DF-34F438A8944B}" xr6:coauthVersionLast="47" xr6:coauthVersionMax="47" xr10:uidLastSave="{00000000-0000-0000-0000-000000000000}"/>
  <bookViews>
    <workbookView xWindow="-25710" yWindow="1630" windowWidth="25820" windowHeight="14020" tabRatio="426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"NASADENIE"'!$A$1:$BL$32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7" i="1" l="1"/>
  <c r="BB5" i="1"/>
  <c r="AN5" i="1"/>
  <c r="BJ21" i="1" l="1"/>
  <c r="BJ20" i="1"/>
  <c r="BJ19" i="1"/>
  <c r="BJ18" i="1"/>
  <c r="BJ17" i="1"/>
  <c r="BJ16" i="1"/>
  <c r="BJ15" i="1"/>
  <c r="BJ14" i="1"/>
  <c r="BJ13" i="1"/>
  <c r="BJ12" i="1"/>
  <c r="BJ11" i="1"/>
  <c r="BJ9" i="1"/>
  <c r="BJ8" i="1"/>
  <c r="BJ7" i="1"/>
  <c r="BJ5" i="1"/>
  <c r="BK5" i="1" s="1"/>
  <c r="AN21" i="1" l="1"/>
  <c r="AN20" i="1"/>
  <c r="AN19" i="1"/>
  <c r="AN18" i="1"/>
  <c r="AN17" i="1"/>
  <c r="AN16" i="1"/>
  <c r="AN15" i="1"/>
  <c r="AN13" i="1"/>
  <c r="AN14" i="1"/>
  <c r="AN12" i="1"/>
  <c r="AN11" i="1"/>
  <c r="AN9" i="1"/>
  <c r="AN8" i="1"/>
  <c r="BB21" i="1" l="1"/>
  <c r="BK21" i="1" s="1"/>
  <c r="BB20" i="1"/>
  <c r="BB19" i="1"/>
  <c r="BB18" i="1"/>
  <c r="BB17" i="1"/>
  <c r="BB16" i="1"/>
  <c r="BB15" i="1"/>
  <c r="BB14" i="1"/>
  <c r="BB13" i="1"/>
  <c r="BB12" i="1"/>
  <c r="BB11" i="1"/>
  <c r="BB9" i="1"/>
  <c r="BB8" i="1"/>
  <c r="BB7" i="1"/>
  <c r="BK20" i="1" l="1"/>
  <c r="C17" i="4" s="1"/>
  <c r="E17" i="4" s="1"/>
  <c r="BK19" i="1" l="1"/>
  <c r="C16" i="4" l="1"/>
  <c r="E16" i="4" s="1"/>
  <c r="BK15" i="1" l="1"/>
  <c r="C12" i="4" s="1"/>
  <c r="E12" i="4" s="1"/>
  <c r="BK8" i="1"/>
  <c r="C5" i="4" s="1"/>
  <c r="E5" i="4" s="1"/>
  <c r="BK14" i="1"/>
  <c r="C11" i="4" s="1"/>
  <c r="E11" i="4" s="1"/>
  <c r="BK16" i="1"/>
  <c r="C13" i="4" s="1"/>
  <c r="E13" i="4" s="1"/>
  <c r="BK9" i="1"/>
  <c r="C6" i="4" s="1"/>
  <c r="E6" i="4" s="1"/>
  <c r="BK12" i="1"/>
  <c r="C9" i="4" s="1"/>
  <c r="E9" i="4" s="1"/>
  <c r="BK18" i="1"/>
  <c r="BK17" i="1"/>
  <c r="BK13" i="1"/>
  <c r="C10" i="4" s="1"/>
  <c r="E10" i="4" s="1"/>
  <c r="BK11" i="1"/>
  <c r="C8" i="4" s="1"/>
  <c r="E8" i="4" s="1"/>
  <c r="BK7" i="1"/>
  <c r="C4" i="4" s="1"/>
  <c r="E4" i="4" s="1"/>
  <c r="C14" i="4" l="1"/>
  <c r="E14" i="4" s="1"/>
  <c r="C15" i="4"/>
  <c r="E15" i="4" s="1"/>
  <c r="C18" i="4"/>
  <c r="E18" i="4" s="1"/>
  <c r="E19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<sst xmlns="http://schemas.openxmlformats.org/spreadsheetml/2006/main" count="189" uniqueCount="155">
  <si>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</si>
  <si>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</si>
  <si>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</si>
  <si>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</si>
  <si>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</si>
  <si>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</si>
  <si>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</si>
  <si>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</si>
  <si>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</si>
  <si>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</si>
  <si>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</si>
  <si>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</si>
  <si>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</si>
  <si>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</si>
  <si>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</si>
  <si>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</si>
  <si>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</si>
  <si>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</si>
  <si>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</si>
  <si>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</si>
  <si>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</si>
  <si>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Nasadenie odborníkov celkom ( dni )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</si>
  <si>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</si>
  <si>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</si>
  <si>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</si>
  <si>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</si>
  <si>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</si>
  <si>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</si>
  <si>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</si>
  <si>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</si>
  <si>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</si>
  <si>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</si>
  <si>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</si>
  <si>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</si>
  <si>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</si>
  <si>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</si>
  <si>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</si>
  <si>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</si>
  <si>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</si>
  <si>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</si>
  <si>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</si>
  <si>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</si>
  <si>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</si>
  <si>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</si>
  <si>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</si>
  <si>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</si>
  <si>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Denná sadzba  ( €/deň )bez DPH</t>
  </si>
  <si>
    <t>iní odborníci potrební na výkon činnosti STD (predstavuje ďalšie profesie/ odbornosti alebo činnosti nezahrnuté v predchádzajúcom zozname)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</si>
  <si>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</si>
  <si>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</si>
  <si>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</si>
  <si>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</si>
  <si>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</si>
  <si>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</si>
  <si>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</si>
  <si>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</si>
  <si>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</si>
  <si>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</si>
  <si>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</si>
  <si>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</si>
  <si>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</si>
  <si>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</si>
  <si>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</si>
  <si>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</si>
  <si>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</si>
  <si>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</si>
  <si>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</si>
  <si>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</si>
  <si>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</si>
  <si>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V prípade predpokladanej /prípadne viaczmennej prevádzky uchádzač zaráta tento počet zmien do svojho výpočtu.</t>
  </si>
  <si>
    <t>Príklad : Odborník č:5 : 550*3 pracovné zmeny =1650 dní .1650 sa musí zobraziť v stĺpci NASADENIE CELKOM.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</si>
  <si>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</si>
  <si>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</si>
  <si>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</si>
  <si>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t>odborník -geotechnik</t>
  </si>
  <si>
    <t>odborník - geológ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</si>
  <si>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</si>
  <si>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</si>
  <si>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13.</t>
  </si>
  <si>
    <t>33.</t>
  </si>
  <si>
    <t>34.</t>
  </si>
  <si>
    <t>35.</t>
  </si>
  <si>
    <t>36.</t>
  </si>
  <si>
    <t>8/26</t>
  </si>
  <si>
    <t>9/26</t>
  </si>
  <si>
    <t>10/26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</si>
  <si>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</si>
  <si>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</si>
  <si>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</si>
  <si>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</si>
  <si>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</si>
  <si>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</si>
  <si>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</si>
  <si>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</si>
  <si>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</si>
  <si>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</si>
  <si>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</si>
  <si>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</si>
  <si>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</si>
  <si>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</si>
  <si>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</si>
  <si>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</si>
  <si>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</si>
  <si>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</si>
  <si>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</si>
  <si>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</si>
  <si>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</si>
  <si>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</si>
  <si>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</si>
  <si>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</si>
  <si>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</si>
  <si>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</si>
  <si>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</si>
  <si>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</si>
  <si>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</si>
  <si>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nároky </t>
  </si>
  <si>
    <t>odborník na nároky</t>
  </si>
  <si>
    <t>odborník -geotechnik STD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</si>
  <si>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</si>
  <si>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</si>
  <si>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</si>
  <si>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</si>
  <si>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</si>
  <si>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</si>
  <si>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</si>
  <si>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</si>
  <si>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odborník pre zabezpečenie kvality (kvalitár)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</si>
  <si>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</si>
  <si>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</si>
  <si>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</si>
  <si>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</si>
  <si>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</si>
  <si>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</si>
  <si>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</si>
  <si>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</si>
  <si>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</si>
  <si>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</si>
  <si>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</si>
  <si>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</si>
  <si>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4/30</t>
  </si>
  <si>
    <t>5/30</t>
  </si>
  <si>
    <t>7/30</t>
  </si>
  <si>
    <t>8/30</t>
  </si>
  <si>
    <t>9/30</t>
  </si>
  <si>
    <t>10/30</t>
  </si>
  <si>
    <t>7</t>
  </si>
  <si>
    <t>11/30</t>
  </si>
  <si>
    <t>geodet (Autorizovaný geodet a kartograf )</t>
  </si>
  <si>
    <t>DPH 23%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</si>
  <si>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</si>
  <si>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</si>
  <si>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6/31</t>
  </si>
  <si>
    <t>7/31</t>
  </si>
  <si>
    <t>12/30</t>
  </si>
  <si>
    <t>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</si>
</sst>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vertical="center"/>
    </xf>
    <xf numFmtId="0" fontId="2" fillId="8" borderId="6" xfId="0" applyFont="1" applyFill="1" applyBorder="1" applyAlignment="1" applyProtection="1">
      <alignment vertical="center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4" borderId="22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7" borderId="28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0" fontId="4" fillId="0" borderId="0" xfId="0" applyFont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 wrapText="1"/>
    </xf>
    <xf numFmtId="1" fontId="2" fillId="4" borderId="26" xfId="0" applyNumberFormat="1" applyFont="1" applyFill="1" applyBorder="1" applyAlignment="1" applyProtection="1">
      <alignment horizontal="center" vertical="center" wrapText="1"/>
    </xf>
    <xf numFmtId="1" fontId="2" fillId="4" borderId="29" xfId="0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right" vertical="center" wrapText="1"/>
    </xf>
    <xf numFmtId="1" fontId="13" fillId="0" borderId="8" xfId="0" applyNumberFormat="1" applyFont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49" fontId="2" fillId="3" borderId="29" xfId="0" applyNumberFormat="1" applyFont="1" applyFill="1" applyBorder="1" applyAlignment="1" applyProtection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wrapText="1"/>
    </xf>
    <xf numFmtId="0" fontId="14" fillId="0" borderId="0" xfId="0" applyFont="1" applyAlignment="1" applyProtection="1">
      <alignment wrapText="1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1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 vertical="center" wrapText="1"/>
    </xf>
    <xf numFmtId="0" fontId="2" fillId="9" borderId="46" xfId="0" applyFont="1" applyFill="1" applyBorder="1" applyAlignment="1" applyProtection="1">
      <alignment horizontal="center" vertical="center" wrapText="1"/>
    </xf>
    <xf numFmtId="1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</xf>
    <xf numFmtId="1" fontId="2" fillId="2" borderId="47" xfId="0" applyNumberFormat="1" applyFont="1" applyFill="1" applyBorder="1" applyAlignment="1" applyProtection="1">
      <alignment horizontal="right" vertical="center" wrapText="1"/>
    </xf>
    <xf numFmtId="1" fontId="2" fillId="2" borderId="2" xfId="0" applyNumberFormat="1" applyFont="1" applyFill="1" applyBorder="1" applyAlignment="1" applyProtection="1">
      <alignment horizontal="right" vertical="center" wrapText="1"/>
    </xf>
    <xf numFmtId="1" fontId="2" fillId="4" borderId="2" xfId="0" applyNumberFormat="1" applyFont="1" applyFill="1" applyBorder="1" applyAlignment="1" applyProtection="1">
      <alignment horizontal="right" vertical="center" wrapText="1"/>
    </xf>
    <xf numFmtId="1" fontId="2" fillId="2" borderId="50" xfId="0" applyNumberFormat="1" applyFont="1" applyFill="1" applyBorder="1" applyAlignment="1" applyProtection="1">
      <alignment horizontal="right" vertical="center" wrapText="1"/>
    </xf>
    <xf numFmtId="0" fontId="2" fillId="4" borderId="23" xfId="0" applyFont="1" applyFill="1" applyBorder="1" applyAlignment="1" applyProtection="1">
      <alignment horizontal="left" vertical="center" wrapText="1"/>
    </xf>
    <xf numFmtId="1" fontId="2" fillId="2" borderId="15" xfId="0" applyNumberFormat="1" applyFont="1" applyFill="1" applyBorder="1" applyAlignment="1" applyProtection="1">
      <alignment horizontal="right" vertical="center" wrapText="1"/>
    </xf>
    <xf numFmtId="1" fontId="2" fillId="4" borderId="15" xfId="0" applyNumberFormat="1" applyFont="1" applyFill="1" applyBorder="1" applyAlignment="1" applyProtection="1">
      <alignment horizontal="right" vertical="center" wrapText="1"/>
    </xf>
    <xf numFmtId="1" fontId="2" fillId="2" borderId="51" xfId="0" applyNumberFormat="1" applyFont="1" applyFill="1" applyBorder="1" applyAlignment="1" applyProtection="1">
      <alignment horizontal="right" vertical="center" wrapText="1"/>
    </xf>
    <xf numFmtId="0" fontId="4" fillId="0" borderId="45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left" vertical="center" wrapText="1"/>
    </xf>
    <xf numFmtId="164" fontId="2" fillId="0" borderId="0" xfId="0" applyNumberFormat="1" applyFont="1" applyAlignment="1" applyProtection="1">
      <alignment horizontal="left" vertical="center" wrapText="1"/>
    </xf>
    <xf numFmtId="1" fontId="13" fillId="10" borderId="8" xfId="0" applyNumberFormat="1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1" fontId="2" fillId="0" borderId="2" xfId="0" applyNumberFormat="1" applyFont="1" applyFill="1" applyBorder="1" applyAlignment="1" applyProtection="1">
      <alignment horizontal="right" vertical="center" wrapText="1"/>
    </xf>
    <xf numFmtId="1" fontId="2" fillId="0" borderId="23" xfId="0" applyNumberFormat="1" applyFont="1" applyFill="1" applyBorder="1" applyAlignment="1" applyProtection="1">
      <alignment horizontal="right" vertical="center" wrapText="1"/>
    </xf>
    <xf numFmtId="1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left" vertical="center"/>
    </xf>
    <xf numFmtId="0" fontId="2" fillId="4" borderId="39" xfId="0" applyFont="1" applyFill="1" applyBorder="1" applyAlignment="1" applyProtection="1">
      <alignment horizontal="left" vertical="center"/>
    </xf>
    <xf numFmtId="4" fontId="2" fillId="4" borderId="1" xfId="0" applyNumberFormat="1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</xf>
    <xf numFmtId="4" fontId="5" fillId="0" borderId="11" xfId="0" applyNumberFormat="1" applyFont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center" vertical="center"/>
    </xf>
    <xf numFmtId="1" fontId="2" fillId="4" borderId="8" xfId="0" applyNumberFormat="1" applyFont="1" applyFill="1" applyBorder="1" applyAlignment="1" applyProtection="1">
      <alignment horizontal="center" vertical="center"/>
    </xf>
    <xf numFmtId="4" fontId="5" fillId="4" borderId="11" xfId="0" applyNumberFormat="1" applyFont="1" applyFill="1" applyBorder="1" applyAlignment="1" applyProtection="1">
      <alignment horizontal="right" vertical="center"/>
    </xf>
    <xf numFmtId="0" fontId="2" fillId="0" borderId="37" xfId="0" applyFont="1" applyBorder="1" applyAlignment="1" applyProtection="1">
      <alignment horizontal="center" vertical="center"/>
    </xf>
    <xf numFmtId="0" fontId="2" fillId="10" borderId="37" xfId="0" applyFont="1" applyFill="1" applyBorder="1" applyAlignment="1" applyProtection="1">
      <alignment horizontal="center" vertical="center"/>
    </xf>
    <xf numFmtId="0" fontId="2" fillId="10" borderId="0" xfId="0" applyFont="1" applyFill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left" vertical="center"/>
    </xf>
    <xf numFmtId="4" fontId="12" fillId="0" borderId="4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</xf>
    <xf numFmtId="0" fontId="2" fillId="10" borderId="52" xfId="0" applyFont="1" applyFill="1" applyBorder="1" applyAlignment="1" applyProtection="1">
      <alignment horizontal="left" vertical="center" wrapText="1"/>
    </xf>
    <xf numFmtId="2" fontId="5" fillId="5" borderId="1" xfId="0" applyNumberFormat="1" applyFont="1" applyFill="1" applyBorder="1" applyAlignment="1" applyProtection="1">
      <alignment horizontal="right" vertical="center"/>
      <protection locked="0"/>
    </xf>
    <xf numFmtId="4" fontId="5" fillId="5" borderId="1" xfId="0" applyNumberFormat="1" applyFont="1" applyFill="1" applyBorder="1" applyAlignment="1" applyProtection="1">
      <alignment horizontal="right" vertical="center"/>
      <protection locked="0"/>
    </xf>
    <xf numFmtId="49" fontId="2" fillId="3" borderId="27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2" fillId="4" borderId="49" xfId="0" applyNumberFormat="1" applyFont="1" applyFill="1" applyBorder="1" applyAlignment="1" applyProtection="1">
      <alignment horizontal="center" vertical="center" wrapText="1"/>
    </xf>
    <xf numFmtId="0" fontId="2" fillId="10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wrapText="1"/>
    </xf>
    <xf numFmtId="0" fontId="2" fillId="10" borderId="0" xfId="0" applyFont="1" applyFill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M32"/>
  <sheetViews>
    <sheetView tabSelected="1" zoomScale="85" zoomScaleNormal="85" zoomScalePageLayoutView="55" workbookViewId="0">
      <selection activeCell="V11" sqref="V11"/>
    </sheetView>
  </sheetViews>
  <sheetFormatPr defaultColWidth="9.28515625" defaultRowHeight="12.75" x14ac:dyDescent="0.25"/>
  <cols>
    <col min="1" max="1" width="7.42578125" style="23" customWidth="1"/>
    <col min="2" max="2" width="44.28515625" style="122" customWidth="1"/>
    <col min="3" max="3" width="7.5703125" style="122" customWidth="1"/>
    <col min="4" max="40" width="5.7109375" style="122" customWidth="1"/>
    <col min="41" max="41" width="12.5703125" style="122" customWidth="1"/>
    <col min="42" max="53" width="5.7109375" style="122" customWidth="1"/>
    <col min="54" max="54" width="6.28515625" style="122" customWidth="1"/>
    <col min="55" max="55" width="10.28515625" style="122" customWidth="1"/>
    <col min="56" max="62" width="6.7109375" style="122" customWidth="1"/>
    <col min="63" max="267" width="10.28515625" style="122" customWidth="1"/>
    <col min="268" max="16384" width="9.28515625" style="122"/>
  </cols>
  <sheetData>
    <row r="1" spans="1:64" s="11" customFormat="1" ht="33" customHeight="1" thickBot="1" x14ac:dyDescent="0.3">
      <c r="A1" s="134" t="s">
        <v>43</v>
      </c>
      <c r="B1" s="134"/>
      <c r="C1" s="10"/>
    </row>
    <row r="2" spans="1:64" x14ac:dyDescent="0.25">
      <c r="A2" s="12"/>
      <c r="B2" s="13"/>
      <c r="C2" s="60" t="s">
        <v>77</v>
      </c>
      <c r="D2" s="14" t="s">
        <v>149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5"/>
      <c r="AP2" s="16" t="s">
        <v>23</v>
      </c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8"/>
      <c r="BD2" s="19" t="s">
        <v>24</v>
      </c>
      <c r="BE2" s="74"/>
      <c r="BF2" s="20"/>
      <c r="BG2" s="20"/>
      <c r="BH2" s="20"/>
      <c r="BI2" s="20"/>
      <c r="BJ2" s="33"/>
      <c r="BK2" s="33"/>
      <c r="BL2" s="35"/>
    </row>
    <row r="3" spans="1:64" s="23" customFormat="1" ht="15" customHeight="1" x14ac:dyDescent="0.25">
      <c r="A3" s="21"/>
      <c r="B3" s="135"/>
      <c r="C3" s="137" t="s">
        <v>38</v>
      </c>
      <c r="D3" s="22" t="s">
        <v>2</v>
      </c>
      <c r="E3" s="22">
        <v>2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78</v>
      </c>
      <c r="Q3" s="22" t="s">
        <v>49</v>
      </c>
      <c r="R3" s="22" t="s">
        <v>50</v>
      </c>
      <c r="S3" s="22" t="s">
        <v>51</v>
      </c>
      <c r="T3" s="22" t="s">
        <v>52</v>
      </c>
      <c r="U3" s="22" t="s">
        <v>53</v>
      </c>
      <c r="V3" s="22" t="s">
        <v>54</v>
      </c>
      <c r="W3" s="22" t="s">
        <v>55</v>
      </c>
      <c r="X3" s="22" t="s">
        <v>56</v>
      </c>
      <c r="Y3" s="22" t="s">
        <v>57</v>
      </c>
      <c r="Z3" s="22" t="s">
        <v>58</v>
      </c>
      <c r="AA3" s="22" t="s">
        <v>59</v>
      </c>
      <c r="AB3" s="22" t="s">
        <v>67</v>
      </c>
      <c r="AC3" s="22" t="s">
        <v>60</v>
      </c>
      <c r="AD3" s="22" t="s">
        <v>61</v>
      </c>
      <c r="AE3" s="22" t="s">
        <v>62</v>
      </c>
      <c r="AF3" s="22" t="s">
        <v>63</v>
      </c>
      <c r="AG3" s="22" t="s">
        <v>64</v>
      </c>
      <c r="AH3" s="22" t="s">
        <v>65</v>
      </c>
      <c r="AI3" s="22" t="s">
        <v>66</v>
      </c>
      <c r="AJ3" s="22" t="s">
        <v>79</v>
      </c>
      <c r="AK3" s="22" t="s">
        <v>80</v>
      </c>
      <c r="AL3" s="22" t="s">
        <v>81</v>
      </c>
      <c r="AM3" s="22" t="s">
        <v>82</v>
      </c>
      <c r="AN3" s="139" t="s">
        <v>26</v>
      </c>
      <c r="AO3" s="22" t="s">
        <v>2</v>
      </c>
      <c r="AP3" s="22" t="s">
        <v>3</v>
      </c>
      <c r="AQ3" s="22" t="s">
        <v>4</v>
      </c>
      <c r="AR3" s="22" t="s">
        <v>5</v>
      </c>
      <c r="AS3" s="22" t="s">
        <v>6</v>
      </c>
      <c r="AT3" s="22" t="s">
        <v>7</v>
      </c>
      <c r="AU3" s="22" t="s">
        <v>8</v>
      </c>
      <c r="AV3" s="22" t="s">
        <v>9</v>
      </c>
      <c r="AW3" s="22" t="s">
        <v>11</v>
      </c>
      <c r="AX3" s="22" t="s">
        <v>12</v>
      </c>
      <c r="AY3" s="22" t="s">
        <v>13</v>
      </c>
      <c r="AZ3" s="22" t="s">
        <v>14</v>
      </c>
      <c r="BA3" s="22" t="s">
        <v>78</v>
      </c>
      <c r="BB3" s="139" t="s">
        <v>15</v>
      </c>
      <c r="BC3" s="22" t="s">
        <v>2</v>
      </c>
      <c r="BD3" s="22" t="s">
        <v>3</v>
      </c>
      <c r="BE3" s="22" t="s">
        <v>4</v>
      </c>
      <c r="BF3" s="22">
        <v>4</v>
      </c>
      <c r="BG3" s="22" t="s">
        <v>6</v>
      </c>
      <c r="BH3" s="32" t="s">
        <v>7</v>
      </c>
      <c r="BI3" s="32" t="s">
        <v>145</v>
      </c>
      <c r="BJ3" s="129" t="s">
        <v>16</v>
      </c>
      <c r="BK3" s="131" t="s">
        <v>10</v>
      </c>
    </row>
    <row r="4" spans="1:64" s="57" customFormat="1" ht="18.75" customHeight="1" x14ac:dyDescent="0.25">
      <c r="A4" s="56"/>
      <c r="B4" s="136"/>
      <c r="C4" s="138"/>
      <c r="D4" s="52" t="s">
        <v>83</v>
      </c>
      <c r="E4" s="52" t="s">
        <v>84</v>
      </c>
      <c r="F4" s="52" t="s">
        <v>85</v>
      </c>
      <c r="G4" s="52" t="s">
        <v>86</v>
      </c>
      <c r="H4" s="52" t="s">
        <v>87</v>
      </c>
      <c r="I4" s="52" t="s">
        <v>88</v>
      </c>
      <c r="J4" s="52" t="s">
        <v>89</v>
      </c>
      <c r="K4" s="52" t="s">
        <v>90</v>
      </c>
      <c r="L4" s="52" t="s">
        <v>91</v>
      </c>
      <c r="M4" s="52" t="s">
        <v>92</v>
      </c>
      <c r="N4" s="52" t="s">
        <v>93</v>
      </c>
      <c r="O4" s="52" t="s">
        <v>94</v>
      </c>
      <c r="P4" s="52" t="s">
        <v>95</v>
      </c>
      <c r="Q4" s="52" t="s">
        <v>96</v>
      </c>
      <c r="R4" s="53" t="s">
        <v>97</v>
      </c>
      <c r="S4" s="53" t="s">
        <v>98</v>
      </c>
      <c r="T4" s="52" t="s">
        <v>99</v>
      </c>
      <c r="U4" s="52" t="s">
        <v>100</v>
      </c>
      <c r="V4" s="52" t="s">
        <v>101</v>
      </c>
      <c r="W4" s="52" t="s">
        <v>102</v>
      </c>
      <c r="X4" s="52" t="s">
        <v>103</v>
      </c>
      <c r="Y4" s="52" t="s">
        <v>104</v>
      </c>
      <c r="Z4" s="52" t="s">
        <v>105</v>
      </c>
      <c r="AA4" s="52" t="s">
        <v>106</v>
      </c>
      <c r="AB4" s="52" t="s">
        <v>107</v>
      </c>
      <c r="AC4" s="52" t="s">
        <v>108</v>
      </c>
      <c r="AD4" s="52" t="s">
        <v>109</v>
      </c>
      <c r="AE4" s="52" t="s">
        <v>110</v>
      </c>
      <c r="AF4" s="52" t="s">
        <v>111</v>
      </c>
      <c r="AG4" s="52" t="s">
        <v>112</v>
      </c>
      <c r="AH4" s="52" t="s">
        <v>113</v>
      </c>
      <c r="AI4" s="52" t="s">
        <v>114</v>
      </c>
      <c r="AJ4" s="52" t="s">
        <v>127</v>
      </c>
      <c r="AK4" s="52" t="s">
        <v>128</v>
      </c>
      <c r="AL4" s="52" t="s">
        <v>129</v>
      </c>
      <c r="AM4" s="52" t="s">
        <v>130</v>
      </c>
      <c r="AN4" s="140"/>
      <c r="AO4" s="52" t="s">
        <v>130</v>
      </c>
      <c r="AP4" s="52" t="s">
        <v>131</v>
      </c>
      <c r="AQ4" s="52" t="s">
        <v>132</v>
      </c>
      <c r="AR4" s="52" t="s">
        <v>133</v>
      </c>
      <c r="AS4" s="52" t="s">
        <v>134</v>
      </c>
      <c r="AT4" s="53" t="s">
        <v>135</v>
      </c>
      <c r="AU4" s="53" t="s">
        <v>136</v>
      </c>
      <c r="AV4" s="52" t="s">
        <v>137</v>
      </c>
      <c r="AW4" s="52" t="s">
        <v>138</v>
      </c>
      <c r="AX4" s="52" t="s">
        <v>139</v>
      </c>
      <c r="AY4" s="52" t="s">
        <v>140</v>
      </c>
      <c r="AZ4" s="52" t="s">
        <v>151</v>
      </c>
      <c r="BA4" s="52" t="s">
        <v>152</v>
      </c>
      <c r="BB4" s="140"/>
      <c r="BC4" s="53" t="s">
        <v>141</v>
      </c>
      <c r="BD4" s="53" t="s">
        <v>142</v>
      </c>
      <c r="BE4" s="53" t="s">
        <v>143</v>
      </c>
      <c r="BF4" s="53" t="s">
        <v>144</v>
      </c>
      <c r="BG4" s="118" t="s">
        <v>146</v>
      </c>
      <c r="BH4" s="118" t="s">
        <v>153</v>
      </c>
      <c r="BI4" s="118" t="s">
        <v>154</v>
      </c>
      <c r="BJ4" s="130"/>
      <c r="BK4" s="132"/>
    </row>
    <row r="5" spans="1:64" s="86" customFormat="1" ht="12.75" customHeight="1" x14ac:dyDescent="0.25">
      <c r="A5" s="79"/>
      <c r="B5" s="149" t="s">
        <v>150</v>
      </c>
      <c r="C5" s="80">
        <v>30</v>
      </c>
      <c r="D5" s="81">
        <v>31</v>
      </c>
      <c r="E5" s="81">
        <v>30</v>
      </c>
      <c r="F5" s="81">
        <v>31</v>
      </c>
      <c r="G5" s="81">
        <v>30</v>
      </c>
      <c r="H5" s="81">
        <v>31</v>
      </c>
      <c r="I5" s="81">
        <v>31</v>
      </c>
      <c r="J5" s="81">
        <v>28</v>
      </c>
      <c r="K5" s="81">
        <v>31</v>
      </c>
      <c r="L5" s="81">
        <v>30</v>
      </c>
      <c r="M5" s="81">
        <v>31</v>
      </c>
      <c r="N5" s="81">
        <v>30</v>
      </c>
      <c r="O5" s="81">
        <v>31</v>
      </c>
      <c r="P5" s="81">
        <v>31</v>
      </c>
      <c r="Q5" s="81">
        <v>30</v>
      </c>
      <c r="R5" s="81">
        <v>31</v>
      </c>
      <c r="S5" s="81">
        <v>30</v>
      </c>
      <c r="T5" s="81">
        <v>31</v>
      </c>
      <c r="U5" s="81">
        <v>31</v>
      </c>
      <c r="V5" s="81">
        <v>29</v>
      </c>
      <c r="W5" s="81">
        <v>31</v>
      </c>
      <c r="X5" s="81">
        <v>30</v>
      </c>
      <c r="Y5" s="81">
        <v>31</v>
      </c>
      <c r="Z5" s="81">
        <v>30</v>
      </c>
      <c r="AA5" s="81">
        <v>31</v>
      </c>
      <c r="AB5" s="81">
        <v>31</v>
      </c>
      <c r="AC5" s="81">
        <v>30</v>
      </c>
      <c r="AD5" s="81">
        <v>31</v>
      </c>
      <c r="AE5" s="81">
        <v>30</v>
      </c>
      <c r="AF5" s="81">
        <v>31</v>
      </c>
      <c r="AG5" s="81">
        <v>31</v>
      </c>
      <c r="AH5" s="81">
        <v>28</v>
      </c>
      <c r="AI5" s="81">
        <v>31</v>
      </c>
      <c r="AJ5" s="81">
        <v>30</v>
      </c>
      <c r="AK5" s="81">
        <v>31</v>
      </c>
      <c r="AL5" s="124">
        <v>30</v>
      </c>
      <c r="AM5" s="124">
        <v>28</v>
      </c>
      <c r="AN5" s="82">
        <f>SUM(D5:AM5)</f>
        <v>1093</v>
      </c>
      <c r="AO5" s="81">
        <v>4</v>
      </c>
      <c r="AP5" s="81">
        <v>31</v>
      </c>
      <c r="AQ5" s="81">
        <v>30</v>
      </c>
      <c r="AR5" s="81">
        <v>31</v>
      </c>
      <c r="AS5" s="81">
        <v>30</v>
      </c>
      <c r="AT5" s="81">
        <v>31</v>
      </c>
      <c r="AU5" s="81">
        <v>31</v>
      </c>
      <c r="AV5" s="81">
        <v>28</v>
      </c>
      <c r="AW5" s="81">
        <v>31</v>
      </c>
      <c r="AX5" s="81">
        <v>30</v>
      </c>
      <c r="AY5" s="81">
        <v>31</v>
      </c>
      <c r="AZ5" s="81">
        <v>30</v>
      </c>
      <c r="BA5" s="81">
        <v>27</v>
      </c>
      <c r="BB5" s="82">
        <f>SUM(AO5:BA5)</f>
        <v>365</v>
      </c>
      <c r="BC5" s="81">
        <v>4</v>
      </c>
      <c r="BD5" s="81">
        <v>31</v>
      </c>
      <c r="BE5" s="81">
        <v>30</v>
      </c>
      <c r="BF5" s="81">
        <v>31</v>
      </c>
      <c r="BG5" s="81">
        <v>30</v>
      </c>
      <c r="BH5" s="81">
        <v>31</v>
      </c>
      <c r="BI5" s="119">
        <v>23</v>
      </c>
      <c r="BJ5" s="83">
        <f>SUM(BC5:BI5)</f>
        <v>180</v>
      </c>
      <c r="BK5" s="84">
        <f>SUM(C5+AN5+BB5+BJ5)</f>
        <v>1668</v>
      </c>
      <c r="BL5" s="85"/>
    </row>
    <row r="6" spans="1:64" ht="14.25" customHeight="1" x14ac:dyDescent="0.25">
      <c r="A6" s="24" t="s">
        <v>22</v>
      </c>
      <c r="B6" s="78" t="s">
        <v>0</v>
      </c>
      <c r="C6" s="24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4"/>
      <c r="BJ6" s="34"/>
      <c r="BK6" s="67"/>
    </row>
    <row r="7" spans="1:64" ht="29.25" customHeight="1" x14ac:dyDescent="0.25">
      <c r="A7" s="25">
        <v>1</v>
      </c>
      <c r="B7" s="26" t="s">
        <v>44</v>
      </c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27">
        <f>SUM(D7:AM7)</f>
        <v>0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27">
        <f>SUM(AO7:BA7)</f>
        <v>0</v>
      </c>
      <c r="BC7" s="9"/>
      <c r="BD7" s="9"/>
      <c r="BE7" s="9"/>
      <c r="BF7" s="9"/>
      <c r="BG7" s="9"/>
      <c r="BH7" s="9"/>
      <c r="BI7" s="9"/>
      <c r="BJ7" s="64">
        <f>SUM(BC7:BI7)</f>
        <v>0</v>
      </c>
      <c r="BK7" s="68">
        <f>SUM(C7+AN7+BB7+BJ7)</f>
        <v>0</v>
      </c>
      <c r="BL7" s="59"/>
    </row>
    <row r="8" spans="1:64" ht="29.25" customHeight="1" x14ac:dyDescent="0.25">
      <c r="A8" s="25">
        <v>2</v>
      </c>
      <c r="B8" s="44" t="s">
        <v>48</v>
      </c>
      <c r="C8" s="5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27">
        <f>SUM(D8:AM8)</f>
        <v>0</v>
      </c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27">
        <f>SUM(AO8:BA8)</f>
        <v>0</v>
      </c>
      <c r="BC8" s="9"/>
      <c r="BD8" s="9"/>
      <c r="BE8" s="9"/>
      <c r="BF8" s="9"/>
      <c r="BG8" s="9"/>
      <c r="BH8" s="9"/>
      <c r="BI8" s="9"/>
      <c r="BJ8" s="64">
        <f>SUM(BC8:BI8)</f>
        <v>0</v>
      </c>
      <c r="BK8" s="68">
        <f>SUM(C8+AN8+BB8+BJ8)</f>
        <v>0</v>
      </c>
    </row>
    <row r="9" spans="1:64" ht="29.25" customHeight="1" x14ac:dyDescent="0.25">
      <c r="A9" s="25">
        <v>3</v>
      </c>
      <c r="B9" s="44" t="s">
        <v>17</v>
      </c>
      <c r="C9" s="5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27">
        <f>SUM(D9:AM9)</f>
        <v>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27">
        <f>SUM(AO9:BA9)</f>
        <v>0</v>
      </c>
      <c r="BC9" s="9"/>
      <c r="BD9" s="9"/>
      <c r="BE9" s="9"/>
      <c r="BF9" s="9"/>
      <c r="BG9" s="9"/>
      <c r="BH9" s="9"/>
      <c r="BI9" s="9"/>
      <c r="BJ9" s="64">
        <f>SUM(BC9:BI9)</f>
        <v>0</v>
      </c>
      <c r="BK9" s="68">
        <f>SUM(C9+AN9+BB9+BJ9)</f>
        <v>0</v>
      </c>
    </row>
    <row r="10" spans="1:64" x14ac:dyDescent="0.25">
      <c r="A10" s="24"/>
      <c r="B10" s="78" t="s">
        <v>1</v>
      </c>
      <c r="C10" s="6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7"/>
      <c r="BC10" s="45"/>
      <c r="BD10" s="45"/>
      <c r="BE10" s="45"/>
      <c r="BF10" s="45"/>
      <c r="BG10" s="45"/>
      <c r="BH10" s="45"/>
      <c r="BI10" s="120"/>
      <c r="BJ10" s="65"/>
      <c r="BK10" s="69"/>
    </row>
    <row r="11" spans="1:64" ht="29.25" customHeight="1" x14ac:dyDescent="0.25">
      <c r="A11" s="25">
        <v>1</v>
      </c>
      <c r="B11" s="26" t="s">
        <v>45</v>
      </c>
      <c r="C11" s="58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27">
        <f>SUM(D11:AM11)</f>
        <v>0</v>
      </c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27">
        <f t="shared" ref="BB11:BB21" si="0">SUM(AO11:BA11)</f>
        <v>0</v>
      </c>
      <c r="BC11" s="9"/>
      <c r="BD11" s="9"/>
      <c r="BE11" s="9"/>
      <c r="BF11" s="9"/>
      <c r="BG11" s="9"/>
      <c r="BH11" s="9"/>
      <c r="BI11" s="9"/>
      <c r="BJ11" s="64">
        <f t="shared" ref="BJ11:BJ21" si="1">SUM(BC11:BI11)</f>
        <v>0</v>
      </c>
      <c r="BK11" s="68">
        <f>SUM(C11+AN11+BB11+BJ11)</f>
        <v>0</v>
      </c>
    </row>
    <row r="12" spans="1:64" ht="29.25" customHeight="1" x14ac:dyDescent="0.25">
      <c r="A12" s="25">
        <v>2</v>
      </c>
      <c r="B12" s="26" t="s">
        <v>17</v>
      </c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27">
        <f>SUM(D12:AM12)</f>
        <v>0</v>
      </c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27">
        <f t="shared" si="0"/>
        <v>0</v>
      </c>
      <c r="BC12" s="9"/>
      <c r="BD12" s="9"/>
      <c r="BE12" s="9"/>
      <c r="BF12" s="9"/>
      <c r="BG12" s="9"/>
      <c r="BH12" s="9"/>
      <c r="BI12" s="9"/>
      <c r="BJ12" s="64">
        <f t="shared" si="1"/>
        <v>0</v>
      </c>
      <c r="BK12" s="68">
        <f>SUM(C12+AN12+BB12+BJ12)</f>
        <v>0</v>
      </c>
    </row>
    <row r="13" spans="1:64" ht="29.25" customHeight="1" x14ac:dyDescent="0.25">
      <c r="A13" s="25">
        <v>3</v>
      </c>
      <c r="B13" s="26" t="s">
        <v>117</v>
      </c>
      <c r="C13" s="5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27">
        <f>SUM(D13:AM13)</f>
        <v>0</v>
      </c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27">
        <f t="shared" si="0"/>
        <v>0</v>
      </c>
      <c r="BC13" s="9"/>
      <c r="BD13" s="9"/>
      <c r="BE13" s="9"/>
      <c r="BF13" s="9"/>
      <c r="BG13" s="9"/>
      <c r="BH13" s="9"/>
      <c r="BI13" s="9"/>
      <c r="BJ13" s="64">
        <f t="shared" si="1"/>
        <v>0</v>
      </c>
      <c r="BK13" s="68">
        <f>SUM(C13+AN13+BB13+BJ13)</f>
        <v>0</v>
      </c>
    </row>
    <row r="14" spans="1:64" ht="29.25" customHeight="1" x14ac:dyDescent="0.25">
      <c r="A14" s="25">
        <v>4</v>
      </c>
      <c r="B14" s="26" t="s">
        <v>118</v>
      </c>
      <c r="C14" s="5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27">
        <f>SUM(D14:AM14)</f>
        <v>0</v>
      </c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27">
        <f t="shared" si="0"/>
        <v>0</v>
      </c>
      <c r="BC14" s="9"/>
      <c r="BD14" s="9"/>
      <c r="BE14" s="9"/>
      <c r="BF14" s="9"/>
      <c r="BG14" s="9"/>
      <c r="BH14" s="9"/>
      <c r="BI14" s="9"/>
      <c r="BJ14" s="64">
        <f t="shared" si="1"/>
        <v>0</v>
      </c>
      <c r="BK14" s="68">
        <f>SUM(C14+AN14+BB14+BJ14)</f>
        <v>0</v>
      </c>
    </row>
    <row r="15" spans="1:64" ht="29.25" customHeight="1" x14ac:dyDescent="0.25">
      <c r="A15" s="25">
        <v>5</v>
      </c>
      <c r="B15" s="26" t="s">
        <v>126</v>
      </c>
      <c r="C15" s="5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27">
        <f>SUM(D15:AM15)</f>
        <v>0</v>
      </c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27">
        <f t="shared" si="0"/>
        <v>0</v>
      </c>
      <c r="BC15" s="9"/>
      <c r="BD15" s="9"/>
      <c r="BE15" s="9"/>
      <c r="BF15" s="9"/>
      <c r="BG15" s="9"/>
      <c r="BH15" s="9"/>
      <c r="BI15" s="9"/>
      <c r="BJ15" s="64">
        <f t="shared" si="1"/>
        <v>0</v>
      </c>
      <c r="BK15" s="68">
        <f>SUM(C15+AN15+BB15+BJ15)</f>
        <v>0</v>
      </c>
    </row>
    <row r="16" spans="1:64" ht="29.25" customHeight="1" x14ac:dyDescent="0.25">
      <c r="A16" s="25">
        <v>6</v>
      </c>
      <c r="B16" s="26" t="s">
        <v>147</v>
      </c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27">
        <f>SUM(D16:AM16)</f>
        <v>0</v>
      </c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27">
        <f t="shared" si="0"/>
        <v>0</v>
      </c>
      <c r="BC16" s="9"/>
      <c r="BD16" s="9"/>
      <c r="BE16" s="9"/>
      <c r="BF16" s="9"/>
      <c r="BG16" s="9"/>
      <c r="BH16" s="9"/>
      <c r="BI16" s="9"/>
      <c r="BJ16" s="64">
        <f t="shared" si="1"/>
        <v>0</v>
      </c>
      <c r="BK16" s="68">
        <f>SUM(C16+AN16+BB16+BJ16)</f>
        <v>0</v>
      </c>
    </row>
    <row r="17" spans="1:65" ht="29.25" customHeight="1" x14ac:dyDescent="0.25">
      <c r="A17" s="25">
        <v>7</v>
      </c>
      <c r="B17" s="26" t="s">
        <v>18</v>
      </c>
      <c r="C17" s="58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27">
        <f>SUM(D17:AM17)</f>
        <v>0</v>
      </c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27">
        <f t="shared" si="0"/>
        <v>0</v>
      </c>
      <c r="BC17" s="9"/>
      <c r="BD17" s="9"/>
      <c r="BE17" s="9"/>
      <c r="BF17" s="9"/>
      <c r="BG17" s="9"/>
      <c r="BH17" s="9"/>
      <c r="BI17" s="9"/>
      <c r="BJ17" s="64">
        <f t="shared" si="1"/>
        <v>0</v>
      </c>
      <c r="BK17" s="68">
        <f>SUM(C17+AN17+BB17+BJ17)</f>
        <v>0</v>
      </c>
    </row>
    <row r="18" spans="1:65" ht="29.25" customHeight="1" x14ac:dyDescent="0.25">
      <c r="A18" s="25">
        <v>8</v>
      </c>
      <c r="B18" s="26" t="s">
        <v>19</v>
      </c>
      <c r="C18" s="5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27">
        <f>SUM(D18:AM18)</f>
        <v>0</v>
      </c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27">
        <f t="shared" si="0"/>
        <v>0</v>
      </c>
      <c r="BC18" s="9"/>
      <c r="BD18" s="9"/>
      <c r="BE18" s="9"/>
      <c r="BF18" s="9"/>
      <c r="BG18" s="9"/>
      <c r="BH18" s="9"/>
      <c r="BI18" s="9"/>
      <c r="BJ18" s="64">
        <f t="shared" si="1"/>
        <v>0</v>
      </c>
      <c r="BK18" s="68">
        <f>SUM(C18+AN18+BB18+BJ18)</f>
        <v>0</v>
      </c>
    </row>
    <row r="19" spans="1:65" ht="29.25" customHeight="1" x14ac:dyDescent="0.25">
      <c r="A19" s="72">
        <v>9</v>
      </c>
      <c r="B19" s="73" t="s">
        <v>119</v>
      </c>
      <c r="C19" s="58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27">
        <f>SUM(D19:AM19)</f>
        <v>0</v>
      </c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27">
        <f t="shared" si="0"/>
        <v>0</v>
      </c>
      <c r="BC19" s="9"/>
      <c r="BD19" s="9"/>
      <c r="BE19" s="9"/>
      <c r="BF19" s="9"/>
      <c r="BG19" s="9"/>
      <c r="BH19" s="9"/>
      <c r="BI19" s="9"/>
      <c r="BJ19" s="64">
        <f t="shared" si="1"/>
        <v>0</v>
      </c>
      <c r="BK19" s="68">
        <f>SUM(C19+AN19+BB19+BJ19)</f>
        <v>0</v>
      </c>
    </row>
    <row r="20" spans="1:65" ht="29.25" customHeight="1" x14ac:dyDescent="0.25">
      <c r="A20" s="72">
        <v>10</v>
      </c>
      <c r="B20" s="73" t="s">
        <v>116</v>
      </c>
      <c r="C20" s="58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27">
        <f>SUM(D20:AM20)</f>
        <v>0</v>
      </c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27">
        <f t="shared" si="0"/>
        <v>0</v>
      </c>
      <c r="BC20" s="9"/>
      <c r="BD20" s="9"/>
      <c r="BE20" s="9"/>
      <c r="BF20" s="9"/>
      <c r="BG20" s="9"/>
      <c r="BH20" s="9"/>
      <c r="BI20" s="9"/>
      <c r="BJ20" s="64">
        <f t="shared" si="1"/>
        <v>0</v>
      </c>
      <c r="BK20" s="68">
        <f>SUM(C20+AN20+BB20+BJ20)</f>
        <v>0</v>
      </c>
    </row>
    <row r="21" spans="1:65" ht="39.75" customHeight="1" thickBot="1" x14ac:dyDescent="0.3">
      <c r="A21" s="28">
        <v>11</v>
      </c>
      <c r="B21" s="29" t="s">
        <v>47</v>
      </c>
      <c r="C21" s="58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27">
        <f>SUM(D21:AM21)</f>
        <v>0</v>
      </c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63">
        <f t="shared" si="0"/>
        <v>0</v>
      </c>
      <c r="BC21" s="9"/>
      <c r="BD21" s="9"/>
      <c r="BE21" s="9"/>
      <c r="BF21" s="9"/>
      <c r="BG21" s="9"/>
      <c r="BH21" s="9"/>
      <c r="BI21" s="9"/>
      <c r="BJ21" s="66">
        <f t="shared" si="1"/>
        <v>0</v>
      </c>
      <c r="BK21" s="70">
        <f>SUM(C21+AN21+BB21+BJ21)</f>
        <v>0</v>
      </c>
    </row>
    <row r="22" spans="1:65" x14ac:dyDescent="0.25">
      <c r="BL22" s="59"/>
    </row>
    <row r="23" spans="1:65" x14ac:dyDescent="0.25">
      <c r="B23" s="30" t="s">
        <v>39</v>
      </c>
      <c r="BL23" s="59"/>
    </row>
    <row r="24" spans="1:65" ht="63.75" x14ac:dyDescent="0.25">
      <c r="B24" s="122" t="s">
        <v>71</v>
      </c>
      <c r="D24" s="128"/>
      <c r="E24" s="128"/>
      <c r="F24" s="128"/>
      <c r="G24" s="128"/>
      <c r="H24" s="128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BH24" s="113"/>
      <c r="BI24" s="113"/>
      <c r="BJ24" s="113"/>
      <c r="BK24" s="113"/>
      <c r="BL24" s="113"/>
      <c r="BM24" s="113"/>
    </row>
    <row r="25" spans="1:65" ht="12.75" customHeight="1" x14ac:dyDescent="0.25">
      <c r="B25" s="127" t="s">
        <v>69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5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BH25" s="113"/>
      <c r="BI25" s="113"/>
      <c r="BJ25" s="113"/>
      <c r="BK25" s="113"/>
      <c r="BL25" s="113"/>
      <c r="BM25" s="113"/>
    </row>
    <row r="26" spans="1:65" ht="35.25" customHeight="1" x14ac:dyDescent="0.25">
      <c r="B26" s="127"/>
      <c r="AC26" s="125"/>
      <c r="BH26" s="133" t="s">
        <v>122</v>
      </c>
      <c r="BI26" s="133"/>
      <c r="BJ26" s="133"/>
      <c r="BK26" s="133"/>
      <c r="BL26" s="133"/>
      <c r="BM26" s="133"/>
    </row>
    <row r="27" spans="1:65" ht="39" x14ac:dyDescent="0.25">
      <c r="B27" s="54" t="s">
        <v>70</v>
      </c>
      <c r="AC27" s="125"/>
      <c r="BB27" s="123"/>
      <c r="BC27" s="123"/>
      <c r="BH27" s="126" t="s">
        <v>121</v>
      </c>
      <c r="BI27" s="126"/>
      <c r="BJ27" s="126"/>
      <c r="BK27" s="126"/>
      <c r="BL27" s="126"/>
      <c r="BM27" s="126"/>
    </row>
    <row r="28" spans="1:65" x14ac:dyDescent="0.2">
      <c r="B28" s="55"/>
      <c r="AX28" s="59"/>
      <c r="AY28" s="59"/>
      <c r="AZ28" s="75"/>
      <c r="BC28" s="76"/>
      <c r="BH28" s="113"/>
      <c r="BI28" s="113"/>
      <c r="BJ28" s="113"/>
      <c r="BK28" s="113"/>
      <c r="BL28" s="113"/>
      <c r="BM28" s="113"/>
    </row>
    <row r="29" spans="1:65" x14ac:dyDescent="0.25">
      <c r="B29" s="30" t="s">
        <v>27</v>
      </c>
      <c r="AX29" s="59"/>
      <c r="AY29" s="59"/>
      <c r="AZ29" s="75"/>
      <c r="BC29" s="76"/>
    </row>
    <row r="30" spans="1:65" ht="15.75" x14ac:dyDescent="0.25">
      <c r="B30" s="122" t="s">
        <v>76</v>
      </c>
      <c r="AX30" s="59"/>
      <c r="AY30" s="59"/>
      <c r="AZ30" s="75"/>
      <c r="BC30" s="76"/>
    </row>
    <row r="31" spans="1:65" x14ac:dyDescent="0.25">
      <c r="B31" s="122" t="s">
        <v>41</v>
      </c>
      <c r="AX31" s="75"/>
      <c r="AY31" s="75"/>
      <c r="AZ31" s="75"/>
      <c r="BC31" s="76"/>
    </row>
    <row r="32" spans="1:65" x14ac:dyDescent="0.25">
      <c r="B32" s="122" t="s">
        <v>42</v>
      </c>
      <c r="AZ32" s="75"/>
    </row>
  </sheetData>
  <sheetProtection algorithmName="SHA-512" hashValue="ampIS07ZfyPnB3tNVwQ2BKRVRUDGmkCxnnX+KLr6OrZoQfALsi5cHCd/N9kL4sHHkZQoDVP0fwIIntiNwSnJ1A==" saltValue="3PjN3FPs+g4DqssgE02/ng==" spinCount="100000" sheet="1" objects="1" scenarios="1"/>
  <mergeCells count="11">
    <mergeCell ref="A1:B1"/>
    <mergeCell ref="B3:B4"/>
    <mergeCell ref="C3:C4"/>
    <mergeCell ref="AN3:AN4"/>
    <mergeCell ref="BB3:BB4"/>
    <mergeCell ref="BH27:BM27"/>
    <mergeCell ref="B25:B26"/>
    <mergeCell ref="D24:I24"/>
    <mergeCell ref="BJ3:BJ4"/>
    <mergeCell ref="BK3:BK4"/>
    <mergeCell ref="BH26:BM26"/>
  </mergeCells>
  <phoneticPr fontId="19" type="noConversion"/>
  <pageMargins left="0.98425196850393704" right="0.19685039370078741" top="0.74803149606299213" bottom="0.35433070866141736" header="0.31496062992125984" footer="0.31496062992125984"/>
  <pageSetup paperSize="8" fitToWidth="0" orientation="landscape" r:id="rId1"/>
  <headerFooter>
    <oddHeader>&amp;L&amp;"Arial,Normálne"&amp;12Činnosť STD pre projekt D3 Žilina Brodno -Kysucké Nové Mesto&amp;RTabuľka č.1
Revizia 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8"/>
  <sheetViews>
    <sheetView view="pageLayout" zoomScaleNormal="100" workbookViewId="0">
      <selection activeCell="D14" sqref="D14"/>
    </sheetView>
  </sheetViews>
  <sheetFormatPr defaultColWidth="9.28515625" defaultRowHeight="12.75" x14ac:dyDescent="0.25"/>
  <cols>
    <col min="1" max="1" width="5.5703125" style="90" customWidth="1"/>
    <col min="2" max="2" width="38.5703125" style="96" customWidth="1"/>
    <col min="3" max="3" width="12.7109375" style="96" customWidth="1"/>
    <col min="4" max="4" width="11.7109375" style="96" customWidth="1"/>
    <col min="5" max="5" width="21.5703125" style="96" customWidth="1"/>
    <col min="6" max="253" width="10.28515625" style="96" customWidth="1"/>
    <col min="254" max="16384" width="9.28515625" style="96"/>
  </cols>
  <sheetData>
    <row r="1" spans="1:5" s="43" customFormat="1" ht="19.5" thickBot="1" x14ac:dyDescent="0.3">
      <c r="A1" s="87"/>
      <c r="B1" s="43" t="s">
        <v>20</v>
      </c>
    </row>
    <row r="2" spans="1:5" s="90" customFormat="1" ht="81.75" customHeight="1" thickBot="1" x14ac:dyDescent="0.3">
      <c r="A2" s="88" t="s">
        <v>22</v>
      </c>
      <c r="B2" s="89" t="s">
        <v>25</v>
      </c>
      <c r="C2" s="49" t="s">
        <v>21</v>
      </c>
      <c r="D2" s="51" t="s">
        <v>46</v>
      </c>
      <c r="E2" s="50" t="s">
        <v>68</v>
      </c>
    </row>
    <row r="3" spans="1:5" ht="14.25" customHeight="1" x14ac:dyDescent="0.25">
      <c r="A3" s="91"/>
      <c r="B3" s="92" t="s">
        <v>0</v>
      </c>
      <c r="C3" s="93"/>
      <c r="D3" s="94"/>
      <c r="E3" s="95"/>
    </row>
    <row r="4" spans="1:5" ht="21.75" customHeight="1" x14ac:dyDescent="0.25">
      <c r="A4" s="97">
        <v>1</v>
      </c>
      <c r="B4" s="26" t="s">
        <v>44</v>
      </c>
      <c r="C4" s="98">
        <f>'tab.č.1 "NASADENIE"'!BK7</f>
        <v>0</v>
      </c>
      <c r="D4" s="116"/>
      <c r="E4" s="99">
        <f>C4*D4</f>
        <v>0</v>
      </c>
    </row>
    <row r="5" spans="1:5" ht="21.75" customHeight="1" x14ac:dyDescent="0.25">
      <c r="A5" s="97">
        <v>2</v>
      </c>
      <c r="B5" s="44" t="s">
        <v>48</v>
      </c>
      <c r="C5" s="98">
        <f>'tab.č.1 "NASADENIE"'!BK8</f>
        <v>0</v>
      </c>
      <c r="D5" s="116"/>
      <c r="E5" s="99">
        <f>C5*D5</f>
        <v>0</v>
      </c>
    </row>
    <row r="6" spans="1:5" ht="21.75" customHeight="1" x14ac:dyDescent="0.25">
      <c r="A6" s="97">
        <v>3</v>
      </c>
      <c r="B6" s="44" t="s">
        <v>17</v>
      </c>
      <c r="C6" s="98">
        <f>'tab.č.1 "NASADENIE"'!BK9</f>
        <v>0</v>
      </c>
      <c r="D6" s="116"/>
      <c r="E6" s="99">
        <f t="shared" ref="E6" si="0">C6*D6</f>
        <v>0</v>
      </c>
    </row>
    <row r="7" spans="1:5" x14ac:dyDescent="0.25">
      <c r="A7" s="100"/>
      <c r="B7" s="114" t="s">
        <v>1</v>
      </c>
      <c r="C7" s="101"/>
      <c r="D7" s="94"/>
      <c r="E7" s="102"/>
    </row>
    <row r="8" spans="1:5" ht="25.5" x14ac:dyDescent="0.25">
      <c r="A8" s="97">
        <v>1</v>
      </c>
      <c r="B8" s="26" t="s">
        <v>45</v>
      </c>
      <c r="C8" s="98">
        <f>'tab.č.1 "NASADENIE"'!BK11</f>
        <v>0</v>
      </c>
      <c r="D8" s="116"/>
      <c r="E8" s="99">
        <f>C8*D8</f>
        <v>0</v>
      </c>
    </row>
    <row r="9" spans="1:5" ht="24" customHeight="1" x14ac:dyDescent="0.25">
      <c r="A9" s="97">
        <v>2</v>
      </c>
      <c r="B9" s="26" t="s">
        <v>17</v>
      </c>
      <c r="C9" s="98">
        <f>'tab.č.1 "NASADENIE"'!BK12</f>
        <v>0</v>
      </c>
      <c r="D9" s="117"/>
      <c r="E9" s="99">
        <f t="shared" ref="E9:E17" si="1">C9*D9</f>
        <v>0</v>
      </c>
    </row>
    <row r="10" spans="1:5" x14ac:dyDescent="0.25">
      <c r="A10" s="97">
        <v>4</v>
      </c>
      <c r="B10" s="26" t="s">
        <v>74</v>
      </c>
      <c r="C10" s="98">
        <f>'tab.č.1 "NASADENIE"'!BK13</f>
        <v>0</v>
      </c>
      <c r="D10" s="117"/>
      <c r="E10" s="99">
        <f t="shared" si="1"/>
        <v>0</v>
      </c>
    </row>
    <row r="11" spans="1:5" x14ac:dyDescent="0.25">
      <c r="A11" s="97">
        <v>5</v>
      </c>
      <c r="B11" s="26" t="s">
        <v>75</v>
      </c>
      <c r="C11" s="98">
        <f>'tab.č.1 "NASADENIE"'!BK14</f>
        <v>0</v>
      </c>
      <c r="D11" s="117"/>
      <c r="E11" s="99">
        <f t="shared" si="1"/>
        <v>0</v>
      </c>
    </row>
    <row r="12" spans="1:5" ht="24" customHeight="1" x14ac:dyDescent="0.25">
      <c r="A12" s="97">
        <v>7</v>
      </c>
      <c r="B12" s="26" t="s">
        <v>126</v>
      </c>
      <c r="C12" s="98">
        <f>'tab.č.1 "NASADENIE"'!BK15</f>
        <v>0</v>
      </c>
      <c r="D12" s="117"/>
      <c r="E12" s="99">
        <f t="shared" si="1"/>
        <v>0</v>
      </c>
    </row>
    <row r="13" spans="1:5" ht="22.5" customHeight="1" x14ac:dyDescent="0.25">
      <c r="A13" s="97">
        <v>8</v>
      </c>
      <c r="B13" s="26" t="s">
        <v>73</v>
      </c>
      <c r="C13" s="48">
        <f>'tab.č.1 "NASADENIE"'!BK16</f>
        <v>0</v>
      </c>
      <c r="D13" s="117"/>
      <c r="E13" s="99">
        <f t="shared" si="1"/>
        <v>0</v>
      </c>
    </row>
    <row r="14" spans="1:5" ht="24" customHeight="1" x14ac:dyDescent="0.25">
      <c r="A14" s="97">
        <v>9</v>
      </c>
      <c r="B14" s="26" t="s">
        <v>18</v>
      </c>
      <c r="C14" s="48">
        <f>'tab.č.1 "NASADENIE"'!BK17</f>
        <v>0</v>
      </c>
      <c r="D14" s="117"/>
      <c r="E14" s="99">
        <f t="shared" si="1"/>
        <v>0</v>
      </c>
    </row>
    <row r="15" spans="1:5" x14ac:dyDescent="0.25">
      <c r="A15" s="97">
        <v>11</v>
      </c>
      <c r="B15" s="26" t="s">
        <v>19</v>
      </c>
      <c r="C15" s="48">
        <f>'tab.č.1 "NASADENIE"'!BK18</f>
        <v>0</v>
      </c>
      <c r="D15" s="117"/>
      <c r="E15" s="99">
        <f t="shared" si="1"/>
        <v>0</v>
      </c>
    </row>
    <row r="16" spans="1:5" ht="24" customHeight="1" x14ac:dyDescent="0.25">
      <c r="A16" s="103">
        <v>12</v>
      </c>
      <c r="B16" s="115" t="s">
        <v>119</v>
      </c>
      <c r="C16" s="48">
        <f>'tab.č.1 "NASADENIE"'!BK19</f>
        <v>0</v>
      </c>
      <c r="D16" s="117"/>
      <c r="E16" s="99">
        <f t="shared" si="1"/>
        <v>0</v>
      </c>
    </row>
    <row r="17" spans="1:5" s="105" customFormat="1" ht="24" customHeight="1" x14ac:dyDescent="0.25">
      <c r="A17" s="104">
        <v>13</v>
      </c>
      <c r="B17" s="115" t="s">
        <v>115</v>
      </c>
      <c r="C17" s="77">
        <f>'tab.č.1 "NASADENIE"'!BK20</f>
        <v>0</v>
      </c>
      <c r="D17" s="117"/>
      <c r="E17" s="99">
        <f t="shared" si="1"/>
        <v>0</v>
      </c>
    </row>
    <row r="18" spans="1:5" ht="51.75" thickBot="1" x14ac:dyDescent="0.3">
      <c r="A18" s="106">
        <v>14</v>
      </c>
      <c r="B18" s="29" t="s">
        <v>47</v>
      </c>
      <c r="C18" s="48">
        <f>'tab.č.1 "NASADENIE"'!BK21</f>
        <v>0</v>
      </c>
      <c r="D18" s="117"/>
      <c r="E18" s="99">
        <f>C18*D18</f>
        <v>0</v>
      </c>
    </row>
    <row r="19" spans="1:5" ht="19.5" thickBot="1" x14ac:dyDescent="0.3">
      <c r="A19" s="107"/>
      <c r="B19" s="71" t="s">
        <v>120</v>
      </c>
      <c r="C19" s="71"/>
      <c r="D19" s="108"/>
      <c r="E19" s="109">
        <f>SUM(E8:E18)+SUM(E4:E6)</f>
        <v>0</v>
      </c>
    </row>
    <row r="21" spans="1:5" x14ac:dyDescent="0.25">
      <c r="B21" s="110" t="s">
        <v>39</v>
      </c>
    </row>
    <row r="22" spans="1:5" ht="51.75" customHeight="1" x14ac:dyDescent="0.25">
      <c r="B22" s="141" t="s">
        <v>72</v>
      </c>
      <c r="C22" s="142"/>
    </row>
    <row r="23" spans="1:5" ht="6" customHeight="1" x14ac:dyDescent="0.25"/>
    <row r="24" spans="1:5" ht="15.75" x14ac:dyDescent="0.25">
      <c r="B24" s="96" t="s">
        <v>40</v>
      </c>
      <c r="C24" s="112"/>
      <c r="D24" s="112"/>
      <c r="E24" s="112"/>
    </row>
    <row r="25" spans="1:5" x14ac:dyDescent="0.25">
      <c r="C25" s="112"/>
      <c r="D25" s="112"/>
      <c r="E25" s="112"/>
    </row>
    <row r="26" spans="1:5" x14ac:dyDescent="0.25">
      <c r="C26" s="112"/>
      <c r="D26" s="112">
        <v>1</v>
      </c>
      <c r="E26" s="112"/>
    </row>
    <row r="27" spans="1:5" ht="15" x14ac:dyDescent="0.25">
      <c r="D27" s="96" t="s">
        <v>123</v>
      </c>
      <c r="E27" s="111"/>
    </row>
    <row r="28" spans="1:5" ht="15" x14ac:dyDescent="0.25">
      <c r="D28" s="96" t="s">
        <v>121</v>
      </c>
      <c r="E28" s="111"/>
    </row>
  </sheetData>
  <sheetProtection algorithmName="SHA-512" hashValue="eiDeX3Qoa/C8V4CHZJShe18oZe+OSQAK6BihZSxn0TxcJwq8R8cWHHnFYT/COLpOuOhTdq+Qr6YVRgbIMTzlvA==" saltValue="1G/Es93mkMFh61eocn3eRw==" spinCount="100000" sheet="1" objects="1" scenarios="1"/>
  <mergeCells count="1">
    <mergeCell ref="B22:C22"/>
  </mergeCells>
  <printOptions horizontalCentered="1"/>
  <pageMargins left="0.39370078740157483" right="0.31496062992125984" top="0.74803149606299213" bottom="0.74803149606299213" header="0.31496062992125984" footer="0.31496062992125984"/>
  <pageSetup paperSize="9" orientation="portrait" horizontalDpi="4294967295" verticalDpi="4294967295" r:id="rId1"/>
  <headerFooter>
    <oddHeader>&amp;L&amp;"Arial,Normálne"&amp;12Činnosť STD pre projekt D3 Žilina Brodno -Kysucké Nové Mesto&amp;RTabuľka č.2
Revizia 1</oddHeader>
    <oddFooter>&amp;R&amp;10&amp;P/&amp;N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view="pageLayout" zoomScaleNormal="100" workbookViewId="0">
      <selection activeCell="A18" sqref="A17:A18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4" s="4" customFormat="1" ht="44.25" customHeight="1" thickBot="1" x14ac:dyDescent="0.3">
      <c r="A1" s="3" t="s">
        <v>28</v>
      </c>
    </row>
    <row r="2" spans="1:4" s="2" customFormat="1" ht="42.75" customHeight="1" x14ac:dyDescent="0.25">
      <c r="A2" s="36" t="s">
        <v>29</v>
      </c>
      <c r="B2" s="5" t="s">
        <v>34</v>
      </c>
      <c r="C2" s="6" t="s">
        <v>35</v>
      </c>
    </row>
    <row r="3" spans="1:4" ht="20.25" customHeight="1" x14ac:dyDescent="0.25">
      <c r="A3" s="37" t="s">
        <v>30</v>
      </c>
      <c r="B3" s="8">
        <v>0.05</v>
      </c>
      <c r="C3" s="7">
        <f>'tab.č.2 "VÝPOČET CENY"'!E19*0.05</f>
        <v>0</v>
      </c>
    </row>
    <row r="4" spans="1:4" ht="20.25" customHeight="1" x14ac:dyDescent="0.25">
      <c r="A4" s="37" t="s">
        <v>31</v>
      </c>
      <c r="B4" s="8">
        <v>0.75</v>
      </c>
      <c r="C4" s="7">
        <f>'tab.č.2 "VÝPOČET CENY"'!E19*0.75</f>
        <v>0</v>
      </c>
    </row>
    <row r="5" spans="1:4" ht="20.25" customHeight="1" x14ac:dyDescent="0.25">
      <c r="A5" s="37" t="s">
        <v>32</v>
      </c>
      <c r="B5" s="8">
        <v>0.1</v>
      </c>
      <c r="C5" s="7">
        <f>'tab.č.2 "VÝPOČET CENY"'!E19*0.1</f>
        <v>0</v>
      </c>
    </row>
    <row r="6" spans="1:4" ht="20.25" customHeight="1" thickBot="1" x14ac:dyDescent="0.3">
      <c r="A6" s="38" t="s">
        <v>33</v>
      </c>
      <c r="B6" s="39">
        <v>0.1</v>
      </c>
      <c r="C6" s="40">
        <f>'tab.č.2 "VÝPOČET CENY"'!E19-('tab.č.3 "FAKTURAČNÉ ETAPY"'!C3+'tab.č.3 "FAKTURAČNÉ ETAPY"'!C4+'tab.č.3 "FAKTURAČNÉ ETAPY"'!C5)</f>
        <v>0</v>
      </c>
    </row>
    <row r="7" spans="1:4" ht="20.25" customHeight="1" x14ac:dyDescent="0.25">
      <c r="A7" s="143" t="s">
        <v>36</v>
      </c>
      <c r="B7" s="144"/>
      <c r="C7" s="41">
        <f>SUM(C3:C6)</f>
        <v>0</v>
      </c>
    </row>
    <row r="8" spans="1:4" ht="20.25" customHeight="1" x14ac:dyDescent="0.25">
      <c r="A8" s="145" t="s">
        <v>148</v>
      </c>
      <c r="B8" s="146"/>
      <c r="C8" s="7">
        <f>C7*0.23</f>
        <v>0</v>
      </c>
    </row>
    <row r="9" spans="1:4" ht="20.25" customHeight="1" thickBot="1" x14ac:dyDescent="0.3">
      <c r="A9" s="147" t="s">
        <v>37</v>
      </c>
      <c r="B9" s="148"/>
      <c r="C9" s="42">
        <f>C7+C8</f>
        <v>0</v>
      </c>
    </row>
    <row r="12" spans="1:4" x14ac:dyDescent="0.25">
      <c r="A12" s="113"/>
      <c r="B12" s="113"/>
      <c r="C12" s="113"/>
      <c r="D12" s="113"/>
    </row>
    <row r="13" spans="1:4" x14ac:dyDescent="0.25">
      <c r="A13" s="113"/>
      <c r="B13" s="113"/>
      <c r="C13" s="113"/>
      <c r="D13" s="113"/>
    </row>
    <row r="14" spans="1:4" x14ac:dyDescent="0.25">
      <c r="A14" s="113"/>
      <c r="B14" s="113"/>
      <c r="C14" s="113"/>
      <c r="D14" s="113"/>
    </row>
    <row r="15" spans="1:4" x14ac:dyDescent="0.25">
      <c r="A15" s="113"/>
      <c r="B15" s="113"/>
      <c r="C15" s="113" t="s">
        <v>125</v>
      </c>
      <c r="D15" s="113"/>
    </row>
    <row r="16" spans="1:4" ht="25.5" x14ac:dyDescent="0.25">
      <c r="A16" s="113"/>
      <c r="B16" s="113"/>
      <c r="C16" s="113" t="s">
        <v>124</v>
      </c>
      <c r="D16" s="113"/>
    </row>
    <row r="17" spans="1:4" x14ac:dyDescent="0.25">
      <c r="A17" s="113"/>
      <c r="B17" s="113"/>
      <c r="C17" s="113"/>
      <c r="D17" s="113"/>
    </row>
  </sheetData>
  <sheetProtection algorithmName="SHA-512" hashValue="eDZuJdBuGiEQ5Ze5TaHjF2kwE2N0XXbDJzlxBm7Ap0gdQC6qQQ6xZOTz8cEITnZpaCbzlGq6t/hsYoumabV5eQ==" saltValue="OW2L9EGHg1pUFZXUNfsnXA==" spinCount="100000" sheet="1" objects="1" scenarios="1"/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Žilina Brodno -Kysucké Nové Mesto&amp;RTabuľka č.3
Revizia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Gabriela Hesterova</cp:lastModifiedBy>
  <cp:lastPrinted>2026-06-18T06:08:46Z</cp:lastPrinted>
  <dcterms:created xsi:type="dcterms:W3CDTF">2014-06-18T14:22:39Z</dcterms:created>
  <dcterms:modified xsi:type="dcterms:W3CDTF">2026-06-18T08:21:59Z</dcterms:modified>
</cp:coreProperties>
</file>