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cenari\5300\D3_Oscadnica Cadca Bukov 2. polprofil\04_Cinnost STD\Sutazne Poklady\04_Email-09122025\"/>
    </mc:Choice>
  </mc:AlternateContent>
  <xr:revisionPtr revIDLastSave="0" documentId="13_ncr:1_{C1F2BCEA-5650-4B91-830F-CEA4491B3C2A}" xr6:coauthVersionLast="47" xr6:coauthVersionMax="47" xr10:uidLastSave="{00000000-0000-0000-0000-000000000000}"/>
  <bookViews>
    <workbookView xWindow="-120" yWindow="-120" windowWidth="29040" windowHeight="15840" tabRatio="426" activeTab="2" xr2:uid="{00000000-000D-0000-FFFF-FFFF00000000}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"NASADENIE"'!$A$1:$BX$38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5" i="1" l="1"/>
  <c r="BO5" i="1" l="1"/>
  <c r="BO27" i="1" l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1" i="1"/>
  <c r="BO10" i="1"/>
  <c r="BO9" i="1"/>
  <c r="BO8" i="1"/>
  <c r="BO7" i="1"/>
  <c r="BW26" i="1" l="1"/>
  <c r="BA26" i="1"/>
  <c r="BX26" i="1" l="1"/>
  <c r="C23" i="4" s="1"/>
  <c r="E23" i="4" s="1"/>
  <c r="BA7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7" i="1"/>
  <c r="BA13" i="1"/>
  <c r="BA8" i="1"/>
  <c r="BA9" i="1"/>
  <c r="BA10" i="1"/>
  <c r="BA11" i="1"/>
  <c r="BW10" i="1"/>
  <c r="BX10" i="1" l="1"/>
  <c r="C7" i="4" s="1"/>
  <c r="BW5" i="1" l="1"/>
  <c r="BX5" i="1" s="1"/>
  <c r="BW25" i="1" l="1"/>
  <c r="BX25" i="1" l="1"/>
  <c r="C22" i="4" l="1"/>
  <c r="E22" i="4" s="1"/>
  <c r="BW14" i="1"/>
  <c r="BW15" i="1"/>
  <c r="BW16" i="1"/>
  <c r="BW17" i="1"/>
  <c r="BW18" i="1"/>
  <c r="BW19" i="1"/>
  <c r="BW20" i="1"/>
  <c r="BW21" i="1"/>
  <c r="BW22" i="1"/>
  <c r="BW23" i="1"/>
  <c r="BW24" i="1"/>
  <c r="BW27" i="1"/>
  <c r="BW13" i="1"/>
  <c r="BW8" i="1"/>
  <c r="BW9" i="1"/>
  <c r="BW11" i="1"/>
  <c r="BW7" i="1"/>
  <c r="BX19" i="1" l="1"/>
  <c r="C16" i="4" s="1"/>
  <c r="E16" i="4" s="1"/>
  <c r="BX27" i="1"/>
  <c r="BX20" i="1"/>
  <c r="C17" i="4" s="1"/>
  <c r="E17" i="4" s="1"/>
  <c r="BX8" i="1"/>
  <c r="C5" i="4" s="1"/>
  <c r="E5" i="4" s="1"/>
  <c r="BX18" i="1"/>
  <c r="C15" i="4" s="1"/>
  <c r="E15" i="4" s="1"/>
  <c r="BX21" i="1"/>
  <c r="C18" i="4" s="1"/>
  <c r="E18" i="4" s="1"/>
  <c r="BX15" i="1"/>
  <c r="C12" i="4" s="1"/>
  <c r="E12" i="4" s="1"/>
  <c r="BX9" i="1"/>
  <c r="C6" i="4" s="1"/>
  <c r="E6" i="4" s="1"/>
  <c r="BX23" i="1"/>
  <c r="BX14" i="1"/>
  <c r="C11" i="4" s="1"/>
  <c r="E11" i="4" s="1"/>
  <c r="BX16" i="1"/>
  <c r="C13" i="4" s="1"/>
  <c r="E13" i="4" s="1"/>
  <c r="BX11" i="1"/>
  <c r="BX24" i="1"/>
  <c r="BX22" i="1"/>
  <c r="BX17" i="1"/>
  <c r="C14" i="4" s="1"/>
  <c r="E14" i="4" s="1"/>
  <c r="BX13" i="1"/>
  <c r="C10" i="4" s="1"/>
  <c r="E10" i="4" s="1"/>
  <c r="BX7" i="1"/>
  <c r="C4" i="4" s="1"/>
  <c r="E4" i="4" s="1"/>
  <c r="E7" i="4" l="1"/>
  <c r="C8" i="4"/>
  <c r="E8" i="4" s="1"/>
  <c r="C19" i="4"/>
  <c r="E19" i="4" s="1"/>
  <c r="C21" i="4"/>
  <c r="E21" i="4" s="1"/>
  <c r="C20" i="4"/>
  <c r="E20" i="4" s="1"/>
  <c r="C24" i="4"/>
  <c r="E24" i="4" s="1"/>
  <c r="E25" i="4" l="1"/>
  <c r="C3" i="5" s="1"/>
  <c r="C5" i="5" l="1"/>
  <c r="C4" i="5"/>
  <c r="C6" i="5" l="1"/>
  <c r="C7" i="5" s="1"/>
  <c r="C8" i="5" l="1"/>
  <c r="C9" i="5" s="1"/>
</calcChain>
</file>

<file path=xl/sharedStrings.xml><?xml version="1.0" encoding="utf-8"?>
<sst xmlns="http://schemas.openxmlformats.org/spreadsheetml/2006/main" count="230" uniqueCount="182">
  <si>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</si>
  <si>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</si>
  <si>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</si>
  <si>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</si>
  <si>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</si>
  <si>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</si>
  <si>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</si>
  <si>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</si>
  <si>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</si>
  <si>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</si>
  <si>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</si>
  <si>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</si>
  <si>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</si>
  <si>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</si>
  <si>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</si>
  <si>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</si>
  <si>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</si>
  <si>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</si>
  <si>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</si>
  <si>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</si>
  <si>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</si>
  <si>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</si>
  <si>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</si>
  <si>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</si>
  <si>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</si>
  <si>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</si>
  <si>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</si>
  <si>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</si>
  <si>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</si>
  <si>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</si>
  <si>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</si>
  <si>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</si>
  <si>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</si>
  <si>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</si>
  <si>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</si>
  <si>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</si>
  <si>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</si>
  <si>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</si>
  <si>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</si>
  <si>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</si>
  <si>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</si>
  <si>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</si>
  <si>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</si>
  <si>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</si>
  <si>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</si>
  <si>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odborník na dopravné stavby  - cesty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</si>
  <si>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</si>
  <si>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</si>
  <si>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</si>
  <si>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</si>
  <si>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</si>
  <si>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</si>
  <si>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</si>
  <si>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</si>
  <si>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</si>
  <si>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</si>
  <si>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</si>
  <si>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</si>
  <si>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</si>
  <si>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</si>
  <si>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</si>
  <si>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</si>
  <si>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</si>
  <si>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</si>
  <si>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</si>
  <si>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</si>
  <si>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odborník na tunel - razenie tunela (vrátane realizácie primárneho ostenia)</t>
  </si>
  <si>
    <t>V prípade predpokladanej /prípadne viaczmennej prevádzky uchádzač zaráta tento počet zmien do svojho výpočtu.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</si>
  <si>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</si>
  <si>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</si>
  <si>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geodet (Autorizovaný geodet a kartograf a banský merač)</t>
  </si>
  <si>
    <t>odborník na posudzovanie Dokumentácie Zhotoviteľa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</si>
  <si>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</si>
  <si>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</si>
  <si>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 xml:space="preserve">odborník na tunel </t>
  </si>
  <si>
    <t>odborník na tunel</t>
  </si>
  <si>
    <t>13.</t>
  </si>
  <si>
    <t>7/26</t>
  </si>
  <si>
    <t>33.</t>
  </si>
  <si>
    <t>34.</t>
  </si>
  <si>
    <t>35.</t>
  </si>
  <si>
    <t>36.</t>
  </si>
  <si>
    <t>8/26</t>
  </si>
  <si>
    <t>9/26</t>
  </si>
  <si>
    <t>10/26</t>
  </si>
  <si>
    <t>37.</t>
  </si>
  <si>
    <t>38.</t>
  </si>
  <si>
    <t>39.</t>
  </si>
  <si>
    <t>40.</t>
  </si>
  <si>
    <t>41.</t>
  </si>
  <si>
    <t>42.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</si>
  <si>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</si>
  <si>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</si>
  <si>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</si>
  <si>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</si>
  <si>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</si>
  <si>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</si>
  <si>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</si>
  <si>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</si>
  <si>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</si>
  <si>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</si>
  <si>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</si>
  <si>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</si>
  <si>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</si>
  <si>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</si>
  <si>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</si>
  <si>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</si>
  <si>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</si>
  <si>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</si>
  <si>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</si>
  <si>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</si>
  <si>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</si>
  <si>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</si>
  <si>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</si>
  <si>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</si>
  <si>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</si>
  <si>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</si>
  <si>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</si>
  <si>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</si>
  <si>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</si>
  <si>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posudzovanie Dokumentácie Zhotoviteľa </t>
  </si>
  <si>
    <t xml:space="preserve">odborník na nároky 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</si>
  <si>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</si>
  <si>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</si>
  <si>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</si>
  <si>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</si>
  <si>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</si>
  <si>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</si>
  <si>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</si>
  <si>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</si>
  <si>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43.</t>
  </si>
  <si>
    <t>44.</t>
  </si>
  <si>
    <t>45.</t>
  </si>
  <si>
    <t>46.</t>
  </si>
  <si>
    <t>47.</t>
  </si>
  <si>
    <t>48.</t>
  </si>
  <si>
    <t>4/30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</si>
  <si>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</si>
  <si>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</si>
  <si>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</si>
  <si>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</si>
  <si>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</si>
  <si>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</si>
  <si>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</si>
  <si>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</si>
  <si>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</si>
  <si>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1/30</t>
  </si>
  <si>
    <t>2/30</t>
  </si>
  <si>
    <t>3/30</t>
  </si>
  <si>
    <t>5/30</t>
  </si>
  <si>
    <t>6/30</t>
  </si>
  <si>
    <t>7/30</t>
  </si>
  <si>
    <t>8/30</t>
  </si>
  <si>
    <t>9/30</t>
  </si>
  <si>
    <t>10/30</t>
  </si>
  <si>
    <t>11/30</t>
  </si>
  <si>
    <t>12/30</t>
  </si>
  <si>
    <t>DPH 23%</t>
  </si>
  <si>
    <t>odborník na tunel - výstavba tunela (počnúc začatím prác na sekundárnom ostení)</t>
  </si>
  <si>
    <t>odborník - geotechnik STD</t>
  </si>
  <si>
    <t>inžinier pre zabezpečenie kvality - kvalitár</t>
  </si>
  <si>
    <t>odborník pre technologické a riadiace systémy (špecialista na tunelovú technológiu, vetranie a IS diaľnice)</t>
  </si>
  <si>
    <t>iní odborníci potrební na výkon činnosti STD (predstavuje ďalšie profesie/odbornosti alebo činnosti nezahrnuté v predchádzajúcom zozname)</t>
  </si>
  <si>
    <t>Nasadenie odborníkov celkom
( dni )</t>
  </si>
  <si>
    <t>Denná sadzba  ( €/deň )
bez DPH</t>
  </si>
  <si>
    <t>Príklad : Odborník č:5 : 550*3 pracovné zmeny =1650 dní. 1650 sa musí zobraziť v stĺpci NASADENIE CELKOM.</t>
  </si>
  <si>
    <t>ZOSTÁVAJÚCA LEHOTA VÝSTAVBY, časť – Služby poskytované počas realizácie diela   (v mesiacoch)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</si>
  <si>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1.7.2026</t>
    </r>
    <r>
      <rPr>
        <sz val="9"/>
        <color theme="1"/>
        <rFont val="Calibri"/>
        <family val="2"/>
        <charset val="238"/>
        <scheme val="minor"/>
      </rPr>
      <t>)</t>
    </r>
  </si>
  <si>
    <t>1/31</t>
  </si>
  <si>
    <t>2/31</t>
  </si>
  <si>
    <t>3/31</t>
  </si>
  <si>
    <t>4/31</t>
  </si>
  <si>
    <t>5/31</t>
  </si>
  <si>
    <t>6/31</t>
  </si>
  <si>
    <t>7/31</t>
  </si>
  <si>
    <t>8/31</t>
  </si>
  <si>
    <t>9/31</t>
  </si>
  <si>
    <t>10/31</t>
  </si>
  <si>
    <t>11/31</t>
  </si>
  <si>
    <t>12/31</t>
  </si>
  <si>
    <t>1/32</t>
  </si>
  <si>
    <t>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</si>
</sst>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left" vertical="center" wrapText="1"/>
    </xf>
    <xf numFmtId="0" fontId="1" fillId="8" borderId="4" xfId="0" applyFont="1" applyFill="1" applyBorder="1" applyAlignment="1" applyProtection="1">
      <alignment vertical="center"/>
    </xf>
    <xf numFmtId="0" fontId="1" fillId="8" borderId="5" xfId="0" applyFont="1" applyFill="1" applyBorder="1" applyAlignment="1" applyProtection="1">
      <alignment vertical="center"/>
    </xf>
    <xf numFmtId="0" fontId="1" fillId="6" borderId="3" xfId="0" applyFont="1" applyFill="1" applyBorder="1" applyAlignment="1" applyProtection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7" borderId="3" xfId="0" applyFont="1" applyFill="1" applyBorder="1" applyAlignment="1" applyProtection="1">
      <alignment horizontal="left" vertical="center"/>
    </xf>
    <xf numFmtId="0" fontId="1" fillId="7" borderId="4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1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4" borderId="21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9" fontId="1" fillId="0" borderId="31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 wrapText="1"/>
    </xf>
    <xf numFmtId="16" fontId="1" fillId="0" borderId="7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</xf>
    <xf numFmtId="1" fontId="1" fillId="4" borderId="25" xfId="0" applyNumberFormat="1" applyFont="1" applyFill="1" applyBorder="1" applyAlignment="1" applyProtection="1">
      <alignment horizontal="center" vertical="center" wrapText="1"/>
    </xf>
    <xf numFmtId="1" fontId="1" fillId="4" borderId="26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right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left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</xf>
    <xf numFmtId="1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4" xfId="0" applyNumberFormat="1" applyFont="1" applyFill="1" applyBorder="1" applyAlignment="1" applyProtection="1">
      <alignment horizontal="right" vertical="center" wrapText="1"/>
    </xf>
    <xf numFmtId="0" fontId="1" fillId="4" borderId="22" xfId="0" applyFont="1" applyFill="1" applyBorder="1" applyAlignment="1" applyProtection="1">
      <alignment horizontal="left" vertical="center" wrapText="1"/>
    </xf>
    <xf numFmtId="1" fontId="1" fillId="2" borderId="14" xfId="0" applyNumberFormat="1" applyFont="1" applyFill="1" applyBorder="1" applyAlignment="1" applyProtection="1">
      <alignment horizontal="right" vertical="center" wrapText="1"/>
    </xf>
    <xf numFmtId="1" fontId="1" fillId="4" borderId="14" xfId="0" applyNumberFormat="1" applyFont="1" applyFill="1" applyBorder="1" applyAlignment="1" applyProtection="1">
      <alignment horizontal="right" vertical="center" wrapText="1"/>
    </xf>
    <xf numFmtId="1" fontId="1" fillId="2" borderId="45" xfId="0" applyNumberFormat="1" applyFont="1" applyFill="1" applyBorder="1" applyAlignment="1" applyProtection="1">
      <alignment horizontal="right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left" vertical="center" wrapText="1"/>
    </xf>
    <xf numFmtId="1" fontId="1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1" fillId="0" borderId="22" xfId="0" applyNumberFormat="1" applyFont="1" applyFill="1" applyBorder="1" applyAlignment="1" applyProtection="1">
      <alignment horizontal="right" vertical="center" wrapText="1"/>
    </xf>
    <xf numFmtId="1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left" vertical="center"/>
    </xf>
    <xf numFmtId="0" fontId="1" fillId="4" borderId="36" xfId="0" applyFont="1" applyFill="1" applyBorder="1" applyAlignment="1" applyProtection="1">
      <alignment horizontal="left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</xf>
    <xf numFmtId="4" fontId="4" fillId="0" borderId="10" xfId="0" applyNumberFormat="1" applyFont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</xf>
    <xf numFmtId="4" fontId="4" fillId="4" borderId="10" xfId="0" applyNumberFormat="1" applyFont="1" applyFill="1" applyBorder="1" applyAlignment="1" applyProtection="1">
      <alignment horizontal="right" vertical="center"/>
    </xf>
    <xf numFmtId="16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</xf>
    <xf numFmtId="0" fontId="1" fillId="10" borderId="1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4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wrapText="1"/>
    </xf>
    <xf numFmtId="0" fontId="13" fillId="0" borderId="0" xfId="0" applyFont="1" applyFill="1" applyAlignment="1" applyProtection="1">
      <alignment wrapText="1"/>
    </xf>
    <xf numFmtId="2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0" fontId="1" fillId="7" borderId="18" xfId="0" applyFont="1" applyFill="1" applyBorder="1" applyAlignment="1" applyProtection="1">
      <alignment horizontal="left" vertical="center" wrapText="1"/>
    </xf>
    <xf numFmtId="1" fontId="1" fillId="0" borderId="8" xfId="0" applyNumberFormat="1" applyFont="1" applyFill="1" applyBorder="1" applyAlignment="1" applyProtection="1">
      <alignment horizontal="right" vertical="center" wrapText="1"/>
    </xf>
    <xf numFmtId="0" fontId="1" fillId="4" borderId="17" xfId="0" applyFont="1" applyFill="1" applyBorder="1" applyAlignment="1" applyProtection="1">
      <alignment horizontal="lef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4" borderId="8" xfId="0" applyNumberFormat="1" applyFont="1" applyFill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center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left" vertical="center"/>
    </xf>
    <xf numFmtId="0" fontId="1" fillId="0" borderId="39" xfId="0" applyFont="1" applyFill="1" applyBorder="1" applyAlignment="1" applyProtection="1">
      <alignment horizontal="left" vertical="center"/>
    </xf>
    <xf numFmtId="4" fontId="11" fillId="0" borderId="3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</xf>
    <xf numFmtId="1" fontId="1" fillId="5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/>
    </xf>
    <xf numFmtId="3" fontId="1" fillId="4" borderId="7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Y43"/>
  <sheetViews>
    <sheetView zoomScale="85" zoomScaleNormal="85" workbookViewId="0">
      <pane xSplit="2" topLeftCell="C1" activePane="topRight" state="frozen"/>
      <selection pane="topRight" activeCell="C7" sqref="C7"/>
    </sheetView>
  </sheetViews>
  <sheetFormatPr defaultColWidth="9.28515625" defaultRowHeight="12.75" x14ac:dyDescent="0.25"/>
  <cols>
    <col min="1" max="1" width="7.42578125" style="23" customWidth="1"/>
    <col min="2" max="2" width="44.28515625" style="98" customWidth="1"/>
    <col min="3" max="3" width="7.5703125" style="98" customWidth="1"/>
    <col min="4" max="33" width="5.7109375" style="98" customWidth="1"/>
    <col min="34" max="46" width="5.7109375" style="99" customWidth="1"/>
    <col min="47" max="48" width="5.7109375" style="98" customWidth="1"/>
    <col min="49" max="51" width="5.7109375" style="99" customWidth="1"/>
    <col min="52" max="52" width="5.7109375" style="98" customWidth="1"/>
    <col min="53" max="53" width="12.5703125" style="98" customWidth="1"/>
    <col min="54" max="54" width="5.7109375" style="98" customWidth="1"/>
    <col min="55" max="55" width="5.7109375" style="99" customWidth="1"/>
    <col min="56" max="66" width="5.7109375" style="98" customWidth="1"/>
    <col min="67" max="67" width="10.28515625" style="98" customWidth="1"/>
    <col min="68" max="68" width="6.7109375" style="98" customWidth="1"/>
    <col min="69" max="70" width="6.7109375" style="99" customWidth="1"/>
    <col min="71" max="74" width="6.7109375" style="98" customWidth="1"/>
    <col min="75" max="279" width="10.28515625" style="98" customWidth="1"/>
    <col min="280" max="16384" width="9.28515625" style="98"/>
  </cols>
  <sheetData>
    <row r="1" spans="1:77" s="11" customFormat="1" ht="33" customHeight="1" thickBot="1" x14ac:dyDescent="0.3">
      <c r="A1" s="144" t="s">
        <v>42</v>
      </c>
      <c r="B1" s="144"/>
      <c r="C1" s="10"/>
    </row>
    <row r="2" spans="1:77" x14ac:dyDescent="0.25">
      <c r="A2" s="12"/>
      <c r="B2" s="13"/>
      <c r="C2" s="55" t="s">
        <v>73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5"/>
      <c r="BB2" s="16" t="s">
        <v>22</v>
      </c>
      <c r="BC2" s="101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8"/>
      <c r="BP2" s="19" t="s">
        <v>23</v>
      </c>
      <c r="BQ2" s="69"/>
      <c r="BR2" s="69"/>
      <c r="BS2" s="69"/>
      <c r="BT2" s="20"/>
      <c r="BU2" s="20"/>
      <c r="BV2" s="20"/>
      <c r="BW2" s="110"/>
      <c r="BX2" s="31"/>
    </row>
    <row r="3" spans="1:77" s="23" customFormat="1" ht="15" customHeight="1" x14ac:dyDescent="0.25">
      <c r="A3" s="21"/>
      <c r="B3" s="145"/>
      <c r="C3" s="22" t="s">
        <v>37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76</v>
      </c>
      <c r="Q3" s="22" t="s">
        <v>46</v>
      </c>
      <c r="R3" s="22" t="s">
        <v>47</v>
      </c>
      <c r="S3" s="22" t="s">
        <v>48</v>
      </c>
      <c r="T3" s="22" t="s">
        <v>49</v>
      </c>
      <c r="U3" s="22" t="s">
        <v>50</v>
      </c>
      <c r="V3" s="22" t="s">
        <v>51</v>
      </c>
      <c r="W3" s="22" t="s">
        <v>52</v>
      </c>
      <c r="X3" s="22" t="s">
        <v>53</v>
      </c>
      <c r="Y3" s="22" t="s">
        <v>54</v>
      </c>
      <c r="Z3" s="22" t="s">
        <v>55</v>
      </c>
      <c r="AA3" s="22" t="s">
        <v>56</v>
      </c>
      <c r="AB3" s="22" t="s">
        <v>64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78</v>
      </c>
      <c r="AK3" s="22" t="s">
        <v>79</v>
      </c>
      <c r="AL3" s="22" t="s">
        <v>80</v>
      </c>
      <c r="AM3" s="22" t="s">
        <v>81</v>
      </c>
      <c r="AN3" s="22" t="s">
        <v>85</v>
      </c>
      <c r="AO3" s="22" t="s">
        <v>86</v>
      </c>
      <c r="AP3" s="22" t="s">
        <v>87</v>
      </c>
      <c r="AQ3" s="22" t="s">
        <v>88</v>
      </c>
      <c r="AR3" s="22" t="s">
        <v>89</v>
      </c>
      <c r="AS3" s="22" t="s">
        <v>90</v>
      </c>
      <c r="AT3" s="22" t="s">
        <v>130</v>
      </c>
      <c r="AU3" s="22" t="s">
        <v>131</v>
      </c>
      <c r="AV3" s="22" t="s">
        <v>132</v>
      </c>
      <c r="AW3" s="22" t="s">
        <v>133</v>
      </c>
      <c r="AX3" s="22" t="s">
        <v>134</v>
      </c>
      <c r="AY3" s="22" t="s">
        <v>135</v>
      </c>
      <c r="AZ3" s="22" t="s">
        <v>181</v>
      </c>
      <c r="BA3" s="147" t="s">
        <v>25</v>
      </c>
      <c r="BB3" s="22" t="s">
        <v>2</v>
      </c>
      <c r="BC3" s="22" t="s">
        <v>3</v>
      </c>
      <c r="BD3" s="22" t="s">
        <v>4</v>
      </c>
      <c r="BE3" s="22" t="s">
        <v>5</v>
      </c>
      <c r="BF3" s="22" t="s">
        <v>6</v>
      </c>
      <c r="BG3" s="22" t="s">
        <v>7</v>
      </c>
      <c r="BH3" s="22" t="s">
        <v>8</v>
      </c>
      <c r="BI3" s="22" t="s">
        <v>9</v>
      </c>
      <c r="BJ3" s="22" t="s">
        <v>11</v>
      </c>
      <c r="BK3" s="22" t="s">
        <v>12</v>
      </c>
      <c r="BL3" s="22" t="s">
        <v>13</v>
      </c>
      <c r="BM3" s="22" t="s">
        <v>14</v>
      </c>
      <c r="BN3" s="22" t="s">
        <v>76</v>
      </c>
      <c r="BO3" s="147" t="s">
        <v>15</v>
      </c>
      <c r="BP3" s="22" t="s">
        <v>2</v>
      </c>
      <c r="BQ3" s="22" t="s">
        <v>3</v>
      </c>
      <c r="BR3" s="22" t="s">
        <v>4</v>
      </c>
      <c r="BS3" s="22" t="s">
        <v>5</v>
      </c>
      <c r="BT3" s="22" t="s">
        <v>6</v>
      </c>
      <c r="BU3" s="22" t="s">
        <v>7</v>
      </c>
      <c r="BV3" s="22" t="s">
        <v>8</v>
      </c>
      <c r="BW3" s="140" t="s">
        <v>16</v>
      </c>
      <c r="BX3" s="142" t="s">
        <v>10</v>
      </c>
    </row>
    <row r="4" spans="1:77" s="52" customFormat="1" ht="18.75" customHeight="1" x14ac:dyDescent="0.25">
      <c r="A4" s="51"/>
      <c r="B4" s="146"/>
      <c r="C4" s="49" t="s">
        <v>77</v>
      </c>
      <c r="D4" s="49" t="s">
        <v>77</v>
      </c>
      <c r="E4" s="49" t="s">
        <v>82</v>
      </c>
      <c r="F4" s="49" t="s">
        <v>83</v>
      </c>
      <c r="G4" s="49" t="s">
        <v>84</v>
      </c>
      <c r="H4" s="49" t="s">
        <v>91</v>
      </c>
      <c r="I4" s="49" t="s">
        <v>92</v>
      </c>
      <c r="J4" s="49" t="s">
        <v>93</v>
      </c>
      <c r="K4" s="49" t="s">
        <v>94</v>
      </c>
      <c r="L4" s="49" t="s">
        <v>95</v>
      </c>
      <c r="M4" s="49" t="s">
        <v>96</v>
      </c>
      <c r="N4" s="49" t="s">
        <v>97</v>
      </c>
      <c r="O4" s="49" t="s">
        <v>98</v>
      </c>
      <c r="P4" s="49" t="s">
        <v>99</v>
      </c>
      <c r="Q4" s="49" t="s">
        <v>100</v>
      </c>
      <c r="R4" s="49" t="s">
        <v>101</v>
      </c>
      <c r="S4" s="49" t="s">
        <v>102</v>
      </c>
      <c r="T4" s="49" t="s">
        <v>103</v>
      </c>
      <c r="U4" s="49" t="s">
        <v>104</v>
      </c>
      <c r="V4" s="49" t="s">
        <v>105</v>
      </c>
      <c r="W4" s="49" t="s">
        <v>106</v>
      </c>
      <c r="X4" s="49" t="s">
        <v>107</v>
      </c>
      <c r="Y4" s="49" t="s">
        <v>108</v>
      </c>
      <c r="Z4" s="49" t="s">
        <v>109</v>
      </c>
      <c r="AA4" s="49" t="s">
        <v>110</v>
      </c>
      <c r="AB4" s="49" t="s">
        <v>111</v>
      </c>
      <c r="AC4" s="49" t="s">
        <v>112</v>
      </c>
      <c r="AD4" s="49" t="s">
        <v>113</v>
      </c>
      <c r="AE4" s="49" t="s">
        <v>114</v>
      </c>
      <c r="AF4" s="49" t="s">
        <v>115</v>
      </c>
      <c r="AG4" s="49" t="s">
        <v>116</v>
      </c>
      <c r="AH4" s="49" t="s">
        <v>117</v>
      </c>
      <c r="AI4" s="49" t="s">
        <v>118</v>
      </c>
      <c r="AJ4" s="49" t="s">
        <v>119</v>
      </c>
      <c r="AK4" s="49" t="s">
        <v>137</v>
      </c>
      <c r="AL4" s="49" t="s">
        <v>138</v>
      </c>
      <c r="AM4" s="49" t="s">
        <v>139</v>
      </c>
      <c r="AN4" s="49" t="s">
        <v>140</v>
      </c>
      <c r="AO4" s="49" t="s">
        <v>141</v>
      </c>
      <c r="AP4" s="49" t="s">
        <v>142</v>
      </c>
      <c r="AQ4" s="49" t="s">
        <v>143</v>
      </c>
      <c r="AR4" s="49" t="s">
        <v>144</v>
      </c>
      <c r="AS4" s="49" t="s">
        <v>145</v>
      </c>
      <c r="AT4" s="49" t="s">
        <v>146</v>
      </c>
      <c r="AU4" s="49" t="s">
        <v>147</v>
      </c>
      <c r="AV4" s="49" t="s">
        <v>148</v>
      </c>
      <c r="AW4" s="49" t="s">
        <v>136</v>
      </c>
      <c r="AX4" s="49" t="s">
        <v>149</v>
      </c>
      <c r="AY4" s="49" t="s">
        <v>150</v>
      </c>
      <c r="AZ4" s="49" t="s">
        <v>151</v>
      </c>
      <c r="BA4" s="148"/>
      <c r="BB4" s="49" t="s">
        <v>151</v>
      </c>
      <c r="BC4" s="49" t="s">
        <v>152</v>
      </c>
      <c r="BD4" s="49" t="s">
        <v>153</v>
      </c>
      <c r="BE4" s="49" t="s">
        <v>154</v>
      </c>
      <c r="BF4" s="49" t="s">
        <v>155</v>
      </c>
      <c r="BG4" s="49" t="s">
        <v>156</v>
      </c>
      <c r="BH4" s="49" t="s">
        <v>168</v>
      </c>
      <c r="BI4" s="50" t="s">
        <v>169</v>
      </c>
      <c r="BJ4" s="50" t="s">
        <v>170</v>
      </c>
      <c r="BK4" s="49" t="s">
        <v>171</v>
      </c>
      <c r="BL4" s="49" t="s">
        <v>172</v>
      </c>
      <c r="BM4" s="49" t="s">
        <v>173</v>
      </c>
      <c r="BN4" s="49" t="s">
        <v>174</v>
      </c>
      <c r="BO4" s="148"/>
      <c r="BP4" s="49" t="s">
        <v>174</v>
      </c>
      <c r="BQ4" s="50" t="s">
        <v>175</v>
      </c>
      <c r="BR4" s="50" t="s">
        <v>176</v>
      </c>
      <c r="BS4" s="50" t="s">
        <v>177</v>
      </c>
      <c r="BT4" s="50" t="s">
        <v>178</v>
      </c>
      <c r="BU4" s="50" t="s">
        <v>179</v>
      </c>
      <c r="BV4" s="50" t="s">
        <v>180</v>
      </c>
      <c r="BW4" s="141"/>
      <c r="BX4" s="143"/>
    </row>
    <row r="5" spans="1:77" s="78" customFormat="1" ht="12.75" customHeight="1" x14ac:dyDescent="0.25">
      <c r="A5" s="71"/>
      <c r="B5" s="72" t="s">
        <v>167</v>
      </c>
      <c r="C5" s="73">
        <v>30</v>
      </c>
      <c r="D5" s="74">
        <v>1</v>
      </c>
      <c r="E5" s="74">
        <v>31</v>
      </c>
      <c r="F5" s="74">
        <v>30</v>
      </c>
      <c r="G5" s="74">
        <v>31</v>
      </c>
      <c r="H5" s="74">
        <v>30</v>
      </c>
      <c r="I5" s="74">
        <v>31</v>
      </c>
      <c r="J5" s="74">
        <v>31</v>
      </c>
      <c r="K5" s="74">
        <v>28</v>
      </c>
      <c r="L5" s="74">
        <v>31</v>
      </c>
      <c r="M5" s="74">
        <v>30</v>
      </c>
      <c r="N5" s="74">
        <v>31</v>
      </c>
      <c r="O5" s="74">
        <v>30</v>
      </c>
      <c r="P5" s="74">
        <v>31</v>
      </c>
      <c r="Q5" s="74">
        <v>31</v>
      </c>
      <c r="R5" s="74">
        <v>30</v>
      </c>
      <c r="S5" s="74">
        <v>31</v>
      </c>
      <c r="T5" s="74">
        <v>30</v>
      </c>
      <c r="U5" s="74">
        <v>31</v>
      </c>
      <c r="V5" s="74">
        <v>31</v>
      </c>
      <c r="W5" s="74">
        <v>29</v>
      </c>
      <c r="X5" s="74">
        <v>31</v>
      </c>
      <c r="Y5" s="74">
        <v>30</v>
      </c>
      <c r="Z5" s="74">
        <v>31</v>
      </c>
      <c r="AA5" s="74">
        <v>30</v>
      </c>
      <c r="AB5" s="74">
        <v>31</v>
      </c>
      <c r="AC5" s="74">
        <v>31</v>
      </c>
      <c r="AD5" s="74">
        <v>30</v>
      </c>
      <c r="AE5" s="74">
        <v>31</v>
      </c>
      <c r="AF5" s="74">
        <v>30</v>
      </c>
      <c r="AG5" s="74">
        <v>31</v>
      </c>
      <c r="AH5" s="74">
        <v>31</v>
      </c>
      <c r="AI5" s="74">
        <v>28</v>
      </c>
      <c r="AJ5" s="74">
        <v>31</v>
      </c>
      <c r="AK5" s="74">
        <v>30</v>
      </c>
      <c r="AL5" s="74">
        <v>31</v>
      </c>
      <c r="AM5" s="74">
        <v>30</v>
      </c>
      <c r="AN5" s="74">
        <v>31</v>
      </c>
      <c r="AO5" s="74">
        <v>31</v>
      </c>
      <c r="AP5" s="74">
        <v>30</v>
      </c>
      <c r="AQ5" s="74">
        <v>31</v>
      </c>
      <c r="AR5" s="74">
        <v>30</v>
      </c>
      <c r="AS5" s="74">
        <v>31</v>
      </c>
      <c r="AT5" s="74">
        <v>31</v>
      </c>
      <c r="AU5" s="74">
        <v>28</v>
      </c>
      <c r="AV5" s="74">
        <v>31</v>
      </c>
      <c r="AW5" s="74">
        <v>30</v>
      </c>
      <c r="AX5" s="74">
        <v>31</v>
      </c>
      <c r="AY5" s="74">
        <v>30</v>
      </c>
      <c r="AZ5" s="74">
        <v>16</v>
      </c>
      <c r="BA5" s="75">
        <f>SUM(D5:AZ5)</f>
        <v>1447</v>
      </c>
      <c r="BB5" s="74">
        <v>15</v>
      </c>
      <c r="BC5" s="74">
        <v>31</v>
      </c>
      <c r="BD5" s="74">
        <v>30</v>
      </c>
      <c r="BE5" s="74">
        <v>31</v>
      </c>
      <c r="BF5" s="74">
        <v>30</v>
      </c>
      <c r="BG5" s="74">
        <v>31</v>
      </c>
      <c r="BH5" s="74">
        <v>31</v>
      </c>
      <c r="BI5" s="74">
        <v>28</v>
      </c>
      <c r="BJ5" s="74">
        <v>31</v>
      </c>
      <c r="BK5" s="74">
        <v>30</v>
      </c>
      <c r="BL5" s="74">
        <v>31</v>
      </c>
      <c r="BM5" s="74">
        <v>30</v>
      </c>
      <c r="BN5" s="74">
        <v>16</v>
      </c>
      <c r="BO5" s="75">
        <f>SUM(BB5:BN5)</f>
        <v>365</v>
      </c>
      <c r="BP5" s="74">
        <v>15</v>
      </c>
      <c r="BQ5" s="74">
        <v>31</v>
      </c>
      <c r="BR5" s="74">
        <v>30</v>
      </c>
      <c r="BS5" s="74">
        <v>31</v>
      </c>
      <c r="BT5" s="74">
        <v>30</v>
      </c>
      <c r="BU5" s="74">
        <v>31</v>
      </c>
      <c r="BV5" s="74">
        <v>12</v>
      </c>
      <c r="BW5" s="111">
        <f>SUM(BP5:BV5)</f>
        <v>180</v>
      </c>
      <c r="BX5" s="76">
        <f>SUM(C5+BA5+BO5+BW5)</f>
        <v>2022</v>
      </c>
      <c r="BY5" s="77"/>
    </row>
    <row r="6" spans="1:77" ht="14.25" customHeight="1" x14ac:dyDescent="0.25">
      <c r="A6" s="24" t="s">
        <v>21</v>
      </c>
      <c r="B6" s="70" t="s">
        <v>0</v>
      </c>
      <c r="C6" s="24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112"/>
      <c r="BX6" s="61"/>
    </row>
    <row r="7" spans="1:77" ht="40.9" customHeight="1" x14ac:dyDescent="0.25">
      <c r="A7" s="25">
        <v>1</v>
      </c>
      <c r="B7" s="26" t="s">
        <v>43</v>
      </c>
      <c r="C7" s="53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27">
        <f>SUM(D7:AZ7)</f>
        <v>0</v>
      </c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27">
        <f>SUM(BB7:BN7)</f>
        <v>0</v>
      </c>
      <c r="BP7" s="9"/>
      <c r="BQ7" s="9"/>
      <c r="BR7" s="9"/>
      <c r="BS7" s="9"/>
      <c r="BT7" s="9"/>
      <c r="BU7" s="9"/>
      <c r="BV7" s="9"/>
      <c r="BW7" s="113">
        <f>SUM(BP7:BV7)</f>
        <v>0</v>
      </c>
      <c r="BX7" s="62">
        <f>SUM(C7+BA7+BO7+BW7)</f>
        <v>0</v>
      </c>
      <c r="BY7" s="54"/>
    </row>
    <row r="8" spans="1:77" ht="40.9" customHeight="1" x14ac:dyDescent="0.25">
      <c r="A8" s="25">
        <v>2</v>
      </c>
      <c r="B8" s="42" t="s">
        <v>45</v>
      </c>
      <c r="C8" s="53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27">
        <f>SUM(D8:AZ8)</f>
        <v>0</v>
      </c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27">
        <f>SUM(BB8:BN8)</f>
        <v>0</v>
      </c>
      <c r="BP8" s="9"/>
      <c r="BQ8" s="9"/>
      <c r="BR8" s="9"/>
      <c r="BS8" s="9"/>
      <c r="BT8" s="9"/>
      <c r="BU8" s="9"/>
      <c r="BV8" s="9"/>
      <c r="BW8" s="113">
        <f>SUM(BP8:BV8)</f>
        <v>0</v>
      </c>
      <c r="BX8" s="62">
        <f>SUM(C8+BA8+BO8+BW8)</f>
        <v>0</v>
      </c>
    </row>
    <row r="9" spans="1:77" ht="40.9" customHeight="1" x14ac:dyDescent="0.25">
      <c r="A9" s="25">
        <v>3</v>
      </c>
      <c r="B9" s="42" t="s">
        <v>17</v>
      </c>
      <c r="C9" s="53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27">
        <f>SUM(D9:AZ9)</f>
        <v>0</v>
      </c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27">
        <f>SUM(BB9:BN9)</f>
        <v>0</v>
      </c>
      <c r="BP9" s="9"/>
      <c r="BQ9" s="9"/>
      <c r="BR9" s="9"/>
      <c r="BS9" s="9"/>
      <c r="BT9" s="9"/>
      <c r="BU9" s="9"/>
      <c r="BV9" s="9"/>
      <c r="BW9" s="113">
        <f>SUM(BP9:BV9)</f>
        <v>0</v>
      </c>
      <c r="BX9" s="62">
        <f>SUM(C9+BA9+BO9+BW9)</f>
        <v>0</v>
      </c>
    </row>
    <row r="10" spans="1:77" ht="40.9" customHeight="1" x14ac:dyDescent="0.25">
      <c r="A10" s="25">
        <v>4</v>
      </c>
      <c r="B10" s="40" t="s">
        <v>74</v>
      </c>
      <c r="C10" s="53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27">
        <f>SUM(D10:AZ10)</f>
        <v>0</v>
      </c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27">
        <f>SUM(BB10:BN10)</f>
        <v>0</v>
      </c>
      <c r="BP10" s="9"/>
      <c r="BQ10" s="9"/>
      <c r="BR10" s="9"/>
      <c r="BS10" s="9"/>
      <c r="BT10" s="9"/>
      <c r="BU10" s="9"/>
      <c r="BV10" s="9"/>
      <c r="BW10" s="113">
        <f>SUM(BP10:BV10)</f>
        <v>0</v>
      </c>
      <c r="BX10" s="62">
        <f>SUM(C10+BA10+BO10+BW10)</f>
        <v>0</v>
      </c>
    </row>
    <row r="11" spans="1:77" ht="40.9" customHeight="1" x14ac:dyDescent="0.25">
      <c r="A11" s="25">
        <v>5</v>
      </c>
      <c r="B11" s="42" t="s">
        <v>120</v>
      </c>
      <c r="C11" s="53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27">
        <f>SUM(D11:AZ11)</f>
        <v>0</v>
      </c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27">
        <f>SUM(BB11:BN11)</f>
        <v>0</v>
      </c>
      <c r="BP11" s="9"/>
      <c r="BQ11" s="9"/>
      <c r="BR11" s="9"/>
      <c r="BS11" s="9"/>
      <c r="BT11" s="9"/>
      <c r="BU11" s="9"/>
      <c r="BV11" s="9"/>
      <c r="BW11" s="113">
        <f>SUM(BP11:BV11)</f>
        <v>0</v>
      </c>
      <c r="BX11" s="62">
        <f>SUM(C11+BA11+BO11+BW11)</f>
        <v>0</v>
      </c>
    </row>
    <row r="12" spans="1:77" x14ac:dyDescent="0.25">
      <c r="A12" s="24"/>
      <c r="B12" s="70" t="s">
        <v>1</v>
      </c>
      <c r="C12" s="57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5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5"/>
      <c r="BP12" s="43"/>
      <c r="BQ12" s="43"/>
      <c r="BR12" s="43"/>
      <c r="BS12" s="43"/>
      <c r="BT12" s="43"/>
      <c r="BU12" s="43"/>
      <c r="BV12" s="43"/>
      <c r="BW12" s="114"/>
      <c r="BX12" s="63"/>
    </row>
    <row r="13" spans="1:77" s="99" customFormat="1" ht="40.15" customHeight="1" x14ac:dyDescent="0.25">
      <c r="A13" s="25">
        <v>1</v>
      </c>
      <c r="B13" s="26" t="s">
        <v>44</v>
      </c>
      <c r="C13" s="53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27">
        <f t="shared" ref="BA13:BA27" si="0">SUM(D13:AZ13)</f>
        <v>0</v>
      </c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27">
        <f t="shared" ref="BO13:BO27" si="1">SUM(BB13:BN13)</f>
        <v>0</v>
      </c>
      <c r="BP13" s="9"/>
      <c r="BQ13" s="9"/>
      <c r="BR13" s="9"/>
      <c r="BS13" s="9"/>
      <c r="BT13" s="9"/>
      <c r="BU13" s="9"/>
      <c r="BV13" s="9"/>
      <c r="BW13" s="113">
        <f t="shared" ref="BW13:BW27" si="2">SUM(BP13:BV13)</f>
        <v>0</v>
      </c>
      <c r="BX13" s="62">
        <f t="shared" ref="BX13:BX27" si="3">SUM(C13+BA13+BO13+BW13)</f>
        <v>0</v>
      </c>
    </row>
    <row r="14" spans="1:77" s="99" customFormat="1" ht="40.15" customHeight="1" x14ac:dyDescent="0.25">
      <c r="A14" s="25">
        <v>2</v>
      </c>
      <c r="B14" s="26" t="s">
        <v>17</v>
      </c>
      <c r="C14" s="53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27">
        <f t="shared" si="0"/>
        <v>0</v>
      </c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27">
        <f t="shared" si="1"/>
        <v>0</v>
      </c>
      <c r="BP14" s="9"/>
      <c r="BQ14" s="9"/>
      <c r="BR14" s="9"/>
      <c r="BS14" s="9"/>
      <c r="BT14" s="9"/>
      <c r="BU14" s="9"/>
      <c r="BV14" s="9"/>
      <c r="BW14" s="113">
        <f t="shared" si="2"/>
        <v>0</v>
      </c>
      <c r="BX14" s="62">
        <f t="shared" si="3"/>
        <v>0</v>
      </c>
    </row>
    <row r="15" spans="1:77" s="99" customFormat="1" ht="40.15" customHeight="1" x14ac:dyDescent="0.25">
      <c r="A15" s="41">
        <v>45660</v>
      </c>
      <c r="B15" s="26" t="s">
        <v>66</v>
      </c>
      <c r="C15" s="53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27">
        <f t="shared" si="0"/>
        <v>0</v>
      </c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27">
        <f t="shared" si="1"/>
        <v>0</v>
      </c>
      <c r="BP15" s="9"/>
      <c r="BQ15" s="9"/>
      <c r="BR15" s="9"/>
      <c r="BS15" s="9"/>
      <c r="BT15" s="9"/>
      <c r="BU15" s="9"/>
      <c r="BV15" s="9"/>
      <c r="BW15" s="113">
        <f t="shared" si="2"/>
        <v>0</v>
      </c>
      <c r="BX15" s="62">
        <f t="shared" si="3"/>
        <v>0</v>
      </c>
    </row>
    <row r="16" spans="1:77" s="99" customFormat="1" ht="40.15" customHeight="1" x14ac:dyDescent="0.25">
      <c r="A16" s="41">
        <v>45691</v>
      </c>
      <c r="B16" s="26" t="s">
        <v>158</v>
      </c>
      <c r="C16" s="53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27">
        <f t="shared" si="0"/>
        <v>0</v>
      </c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27">
        <f t="shared" si="1"/>
        <v>0</v>
      </c>
      <c r="BP16" s="9"/>
      <c r="BQ16" s="9"/>
      <c r="BR16" s="9"/>
      <c r="BS16" s="9"/>
      <c r="BT16" s="9"/>
      <c r="BU16" s="9"/>
      <c r="BV16" s="9"/>
      <c r="BW16" s="113">
        <f t="shared" si="2"/>
        <v>0</v>
      </c>
      <c r="BX16" s="62">
        <f t="shared" si="3"/>
        <v>0</v>
      </c>
    </row>
    <row r="17" spans="1:76" s="99" customFormat="1" ht="40.15" customHeight="1" x14ac:dyDescent="0.25">
      <c r="A17" s="25">
        <v>4</v>
      </c>
      <c r="B17" s="102" t="s">
        <v>159</v>
      </c>
      <c r="C17" s="53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27">
        <f t="shared" si="0"/>
        <v>0</v>
      </c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27">
        <f t="shared" si="1"/>
        <v>0</v>
      </c>
      <c r="BP17" s="9"/>
      <c r="BQ17" s="9"/>
      <c r="BR17" s="9"/>
      <c r="BS17" s="9"/>
      <c r="BT17" s="9"/>
      <c r="BU17" s="9"/>
      <c r="BV17" s="9"/>
      <c r="BW17" s="113">
        <f t="shared" si="2"/>
        <v>0</v>
      </c>
      <c r="BX17" s="62">
        <f t="shared" si="3"/>
        <v>0</v>
      </c>
    </row>
    <row r="18" spans="1:76" s="99" customFormat="1" ht="40.15" customHeight="1" x14ac:dyDescent="0.25">
      <c r="A18" s="25">
        <v>5</v>
      </c>
      <c r="B18" s="102" t="s">
        <v>122</v>
      </c>
      <c r="C18" s="53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27">
        <f t="shared" si="0"/>
        <v>0</v>
      </c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27">
        <f t="shared" si="1"/>
        <v>0</v>
      </c>
      <c r="BP18" s="9"/>
      <c r="BQ18" s="9"/>
      <c r="BR18" s="9"/>
      <c r="BS18" s="9"/>
      <c r="BT18" s="9"/>
      <c r="BU18" s="9"/>
      <c r="BV18" s="9"/>
      <c r="BW18" s="113">
        <f t="shared" si="2"/>
        <v>0</v>
      </c>
      <c r="BX18" s="62">
        <f t="shared" si="3"/>
        <v>0</v>
      </c>
    </row>
    <row r="19" spans="1:76" s="99" customFormat="1" ht="40.15" customHeight="1" x14ac:dyDescent="0.25">
      <c r="A19" s="25">
        <v>6</v>
      </c>
      <c r="B19" s="102" t="s">
        <v>160</v>
      </c>
      <c r="C19" s="53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27">
        <f t="shared" si="0"/>
        <v>0</v>
      </c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27">
        <f t="shared" si="1"/>
        <v>0</v>
      </c>
      <c r="BP19" s="9"/>
      <c r="BQ19" s="9"/>
      <c r="BR19" s="9"/>
      <c r="BS19" s="9"/>
      <c r="BT19" s="9"/>
      <c r="BU19" s="9"/>
      <c r="BV19" s="9"/>
      <c r="BW19" s="113">
        <f t="shared" si="2"/>
        <v>0</v>
      </c>
      <c r="BX19" s="62">
        <f t="shared" si="3"/>
        <v>0</v>
      </c>
    </row>
    <row r="20" spans="1:76" s="99" customFormat="1" ht="40.15" customHeight="1" x14ac:dyDescent="0.25">
      <c r="A20" s="25">
        <v>7</v>
      </c>
      <c r="B20" s="102" t="s">
        <v>161</v>
      </c>
      <c r="C20" s="53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27">
        <f t="shared" si="0"/>
        <v>0</v>
      </c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27">
        <f t="shared" si="1"/>
        <v>0</v>
      </c>
      <c r="BP20" s="9"/>
      <c r="BQ20" s="9"/>
      <c r="BR20" s="9"/>
      <c r="BS20" s="9"/>
      <c r="BT20" s="9"/>
      <c r="BU20" s="9"/>
      <c r="BV20" s="9"/>
      <c r="BW20" s="113">
        <f t="shared" si="2"/>
        <v>0</v>
      </c>
      <c r="BX20" s="62">
        <f t="shared" si="3"/>
        <v>0</v>
      </c>
    </row>
    <row r="21" spans="1:76" s="99" customFormat="1" ht="40.15" customHeight="1" x14ac:dyDescent="0.25">
      <c r="A21" s="25">
        <v>8</v>
      </c>
      <c r="B21" s="102" t="s">
        <v>70</v>
      </c>
      <c r="C21" s="53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27">
        <f t="shared" si="0"/>
        <v>0</v>
      </c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27">
        <f t="shared" si="1"/>
        <v>0</v>
      </c>
      <c r="BP21" s="9"/>
      <c r="BQ21" s="9"/>
      <c r="BR21" s="9"/>
      <c r="BS21" s="9"/>
      <c r="BT21" s="9"/>
      <c r="BU21" s="9"/>
      <c r="BV21" s="9"/>
      <c r="BW21" s="113">
        <f t="shared" si="2"/>
        <v>0</v>
      </c>
      <c r="BX21" s="62">
        <f t="shared" si="3"/>
        <v>0</v>
      </c>
    </row>
    <row r="22" spans="1:76" s="99" customFormat="1" ht="40.15" customHeight="1" x14ac:dyDescent="0.25">
      <c r="A22" s="25">
        <v>9</v>
      </c>
      <c r="B22" s="102" t="s">
        <v>18</v>
      </c>
      <c r="C22" s="53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27">
        <f t="shared" si="0"/>
        <v>0</v>
      </c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27">
        <f t="shared" si="1"/>
        <v>0</v>
      </c>
      <c r="BP22" s="9"/>
      <c r="BQ22" s="9"/>
      <c r="BR22" s="9"/>
      <c r="BS22" s="9"/>
      <c r="BT22" s="9"/>
      <c r="BU22" s="9"/>
      <c r="BV22" s="9"/>
      <c r="BW22" s="113">
        <f t="shared" si="2"/>
        <v>0</v>
      </c>
      <c r="BX22" s="62">
        <f t="shared" si="3"/>
        <v>0</v>
      </c>
    </row>
    <row r="23" spans="1:76" s="99" customFormat="1" ht="40.15" customHeight="1" x14ac:dyDescent="0.25">
      <c r="A23" s="25">
        <v>10</v>
      </c>
      <c r="B23" s="102" t="s">
        <v>71</v>
      </c>
      <c r="C23" s="53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27">
        <f t="shared" si="0"/>
        <v>0</v>
      </c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27">
        <f t="shared" si="1"/>
        <v>0</v>
      </c>
      <c r="BP23" s="9"/>
      <c r="BQ23" s="9"/>
      <c r="BR23" s="9"/>
      <c r="BS23" s="9"/>
      <c r="BT23" s="9"/>
      <c r="BU23" s="9"/>
      <c r="BV23" s="9"/>
      <c r="BW23" s="113">
        <f t="shared" si="2"/>
        <v>0</v>
      </c>
      <c r="BX23" s="62">
        <f t="shared" si="3"/>
        <v>0</v>
      </c>
    </row>
    <row r="24" spans="1:76" s="99" customFormat="1" ht="40.15" customHeight="1" x14ac:dyDescent="0.25">
      <c r="A24" s="25">
        <v>11</v>
      </c>
      <c r="B24" s="102" t="s">
        <v>19</v>
      </c>
      <c r="C24" s="53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27">
        <f t="shared" si="0"/>
        <v>0</v>
      </c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27">
        <f t="shared" si="1"/>
        <v>0</v>
      </c>
      <c r="BP24" s="9"/>
      <c r="BQ24" s="9"/>
      <c r="BR24" s="9"/>
      <c r="BS24" s="9"/>
      <c r="BT24" s="9"/>
      <c r="BU24" s="9"/>
      <c r="BV24" s="9"/>
      <c r="BW24" s="113">
        <f t="shared" si="2"/>
        <v>0</v>
      </c>
      <c r="BX24" s="62">
        <f t="shared" si="3"/>
        <v>0</v>
      </c>
    </row>
    <row r="25" spans="1:76" s="99" customFormat="1" ht="40.15" customHeight="1" x14ac:dyDescent="0.25">
      <c r="A25" s="65">
        <v>12</v>
      </c>
      <c r="B25" s="66" t="s">
        <v>121</v>
      </c>
      <c r="C25" s="131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67"/>
      <c r="V25" s="56"/>
      <c r="W25" s="56"/>
      <c r="X25" s="56"/>
      <c r="Y25" s="56"/>
      <c r="Z25" s="56"/>
      <c r="AA25" s="56"/>
      <c r="AB25" s="56"/>
      <c r="AC25" s="67"/>
      <c r="AD25" s="56"/>
      <c r="AE25" s="56"/>
      <c r="AF25" s="56"/>
      <c r="AG25" s="56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27">
        <f t="shared" si="0"/>
        <v>0</v>
      </c>
      <c r="BB25" s="68"/>
      <c r="BC25" s="68"/>
      <c r="BD25" s="68"/>
      <c r="BE25" s="68"/>
      <c r="BF25" s="9"/>
      <c r="BG25" s="9"/>
      <c r="BH25" s="9"/>
      <c r="BI25" s="9"/>
      <c r="BJ25" s="9"/>
      <c r="BK25" s="9"/>
      <c r="BL25" s="68"/>
      <c r="BM25" s="68"/>
      <c r="BN25" s="68"/>
      <c r="BO25" s="27">
        <f t="shared" si="1"/>
        <v>0</v>
      </c>
      <c r="BP25" s="68"/>
      <c r="BQ25" s="68"/>
      <c r="BR25" s="68"/>
      <c r="BS25" s="68"/>
      <c r="BT25" s="68"/>
      <c r="BU25" s="68"/>
      <c r="BV25" s="68"/>
      <c r="BW25" s="113">
        <f t="shared" si="2"/>
        <v>0</v>
      </c>
      <c r="BX25" s="62">
        <f t="shared" si="3"/>
        <v>0</v>
      </c>
    </row>
    <row r="26" spans="1:76" s="99" customFormat="1" ht="40.15" customHeight="1" x14ac:dyDescent="0.25">
      <c r="A26" s="65">
        <v>13</v>
      </c>
      <c r="B26" s="66" t="s">
        <v>123</v>
      </c>
      <c r="C26" s="131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27">
        <f t="shared" si="0"/>
        <v>0</v>
      </c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27">
        <f t="shared" si="1"/>
        <v>0</v>
      </c>
      <c r="BP26" s="68"/>
      <c r="BQ26" s="68"/>
      <c r="BR26" s="68"/>
      <c r="BS26" s="68"/>
      <c r="BT26" s="68"/>
      <c r="BU26" s="68"/>
      <c r="BV26" s="68"/>
      <c r="BW26" s="113">
        <f t="shared" si="2"/>
        <v>0</v>
      </c>
      <c r="BX26" s="62">
        <f t="shared" si="3"/>
        <v>0</v>
      </c>
    </row>
    <row r="27" spans="1:76" s="99" customFormat="1" ht="40.15" customHeight="1" thickBot="1" x14ac:dyDescent="0.3">
      <c r="A27" s="28">
        <v>14</v>
      </c>
      <c r="B27" s="29" t="s">
        <v>162</v>
      </c>
      <c r="C27" s="13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60">
        <f t="shared" si="0"/>
        <v>0</v>
      </c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60">
        <f t="shared" si="1"/>
        <v>0</v>
      </c>
      <c r="BP27" s="59"/>
      <c r="BQ27" s="59"/>
      <c r="BR27" s="59"/>
      <c r="BS27" s="59"/>
      <c r="BT27" s="59"/>
      <c r="BU27" s="59"/>
      <c r="BV27" s="59"/>
      <c r="BW27" s="115">
        <f t="shared" si="2"/>
        <v>0</v>
      </c>
      <c r="BX27" s="64">
        <f t="shared" si="3"/>
        <v>0</v>
      </c>
    </row>
    <row r="28" spans="1:76" s="78" customFormat="1" x14ac:dyDescent="0.25">
      <c r="A28" s="103"/>
      <c r="AX28" s="137"/>
      <c r="AY28" s="138"/>
      <c r="BX28" s="77"/>
    </row>
    <row r="29" spans="1:76" s="78" customFormat="1" x14ac:dyDescent="0.25">
      <c r="A29" s="103"/>
      <c r="B29" s="104" t="s">
        <v>38</v>
      </c>
      <c r="AX29" s="137"/>
      <c r="AY29" s="138"/>
      <c r="BX29" s="77"/>
    </row>
    <row r="30" spans="1:76" s="78" customFormat="1" ht="76.5" x14ac:dyDescent="0.25">
      <c r="A30" s="103"/>
      <c r="B30" s="78" t="s">
        <v>68</v>
      </c>
      <c r="AX30" s="137"/>
      <c r="AY30" s="138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</row>
    <row r="31" spans="1:76" s="78" customFormat="1" ht="12.75" customHeight="1" x14ac:dyDescent="0.25">
      <c r="A31" s="103"/>
      <c r="B31" s="139" t="s">
        <v>67</v>
      </c>
      <c r="AX31" s="137"/>
      <c r="AY31" s="138"/>
      <c r="BI31" s="149" t="s">
        <v>126</v>
      </c>
      <c r="BJ31" s="150"/>
      <c r="BK31" s="150"/>
      <c r="BL31" s="150"/>
      <c r="BM31" s="150"/>
    </row>
    <row r="32" spans="1:76" s="78" customFormat="1" ht="35.25" customHeight="1" x14ac:dyDescent="0.25">
      <c r="A32" s="103"/>
      <c r="B32" s="139"/>
      <c r="AX32" s="137"/>
      <c r="AY32" s="138"/>
      <c r="BI32" s="149" t="s">
        <v>125</v>
      </c>
      <c r="BJ32" s="150"/>
      <c r="BK32" s="150"/>
      <c r="BL32" s="150"/>
      <c r="BM32" s="150"/>
      <c r="BN32" s="150"/>
      <c r="BO32" s="150"/>
    </row>
    <row r="33" spans="1:67" s="78" customFormat="1" ht="38.25" x14ac:dyDescent="0.2">
      <c r="A33" s="103"/>
      <c r="B33" s="106" t="s">
        <v>165</v>
      </c>
      <c r="AX33" s="137"/>
      <c r="AY33" s="138"/>
    </row>
    <row r="34" spans="1:67" s="78" customFormat="1" x14ac:dyDescent="0.2">
      <c r="A34" s="103"/>
      <c r="B34" s="107"/>
      <c r="AX34" s="137"/>
      <c r="AY34" s="138"/>
      <c r="BK34" s="77"/>
      <c r="BL34" s="77"/>
      <c r="BM34" s="108"/>
      <c r="BO34" s="109"/>
    </row>
    <row r="35" spans="1:67" s="78" customFormat="1" x14ac:dyDescent="0.25">
      <c r="A35" s="103"/>
      <c r="B35" s="104" t="s">
        <v>26</v>
      </c>
      <c r="AX35" s="137"/>
      <c r="AY35" s="138"/>
      <c r="BK35" s="77"/>
      <c r="BL35" s="77"/>
      <c r="BM35" s="108"/>
      <c r="BO35" s="109"/>
    </row>
    <row r="36" spans="1:67" s="78" customFormat="1" ht="15.75" x14ac:dyDescent="0.25">
      <c r="A36" s="103"/>
      <c r="B36" s="78" t="s">
        <v>72</v>
      </c>
      <c r="AX36" s="137"/>
      <c r="AY36" s="138"/>
      <c r="BK36" s="77"/>
      <c r="BL36" s="77"/>
      <c r="BM36" s="108"/>
      <c r="BO36" s="109"/>
    </row>
    <row r="37" spans="1:67" s="78" customFormat="1" x14ac:dyDescent="0.25">
      <c r="A37" s="103"/>
      <c r="B37" s="78" t="s">
        <v>40</v>
      </c>
      <c r="AX37" s="137"/>
      <c r="AY37" s="138"/>
      <c r="BK37" s="108"/>
      <c r="BL37" s="108"/>
      <c r="BM37" s="108"/>
      <c r="BO37" s="109"/>
    </row>
    <row r="38" spans="1:67" s="78" customFormat="1" x14ac:dyDescent="0.25">
      <c r="A38" s="103"/>
      <c r="B38" s="78" t="s">
        <v>41</v>
      </c>
      <c r="AX38" s="137"/>
      <c r="AY38" s="138"/>
      <c r="BM38" s="108"/>
    </row>
    <row r="39" spans="1:67" s="78" customFormat="1" x14ac:dyDescent="0.25">
      <c r="A39" s="103"/>
      <c r="AX39" s="137"/>
      <c r="AY39" s="138"/>
    </row>
    <row r="40" spans="1:67" s="78" customFormat="1" x14ac:dyDescent="0.25">
      <c r="A40" s="103"/>
      <c r="AX40" s="137"/>
      <c r="AY40" s="138"/>
    </row>
    <row r="41" spans="1:67" s="78" customFormat="1" x14ac:dyDescent="0.25">
      <c r="A41" s="103"/>
      <c r="AX41" s="137"/>
      <c r="AY41" s="138"/>
    </row>
    <row r="42" spans="1:67" s="78" customFormat="1" x14ac:dyDescent="0.25">
      <c r="A42" s="103"/>
      <c r="AX42" s="137"/>
      <c r="AY42" s="138"/>
    </row>
    <row r="43" spans="1:67" s="78" customFormat="1" x14ac:dyDescent="0.25">
      <c r="A43" s="103"/>
      <c r="AX43" s="137"/>
      <c r="AY43" s="138"/>
    </row>
  </sheetData>
  <sheetProtection algorithmName="SHA-512" hashValue="KfwmqSwRQiWhgVyvi0hDOyCEFHuyQae7UXhhD6gdoZD/zjtIXYmpHbeQrH6JMBnoQxQhCG1ko9Cn5n+Zbrgd6w==" saltValue="CjPKzOftM8tgq3TchHKzjQ==" spinCount="100000" sheet="1" objects="1" scenarios="1"/>
  <mergeCells count="9">
    <mergeCell ref="B31:B32"/>
    <mergeCell ref="BW3:BW4"/>
    <mergeCell ref="BX3:BX4"/>
    <mergeCell ref="A1:B1"/>
    <mergeCell ref="B3:B4"/>
    <mergeCell ref="BA3:BA4"/>
    <mergeCell ref="BO3:BO4"/>
    <mergeCell ref="BI32:BO32"/>
    <mergeCell ref="BI31:BM31"/>
  </mergeCells>
  <phoneticPr fontId="18" type="noConversion"/>
  <pageMargins left="0.98425196850393704" right="0.59055118110236227" top="0.74803149606299213" bottom="0.35433070866141736" header="0.31496062992125984" footer="0.31496062992125984"/>
  <pageSetup paperSize="8" scale="58" fitToWidth="2" orientation="landscape" r:id="rId1"/>
  <headerFooter>
    <oddHeader>&amp;L&amp;"Arial,Normálne"&amp;12Činnosť STD pre projekt D3 Oščadnica – Čadca, Bukov, II. polprofil&amp;RTabuľka č.1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34"/>
  <sheetViews>
    <sheetView topLeftCell="A2" zoomScaleNormal="100" zoomScaleSheetLayoutView="80" workbookViewId="0">
      <selection activeCell="D4" sqref="D4"/>
    </sheetView>
  </sheetViews>
  <sheetFormatPr defaultColWidth="9.28515625" defaultRowHeight="12.75" x14ac:dyDescent="0.25"/>
  <cols>
    <col min="1" max="1" width="5.5703125" style="82" customWidth="1"/>
    <col min="2" max="2" width="49.5703125" style="88" customWidth="1"/>
    <col min="3" max="3" width="10" style="88" customWidth="1"/>
    <col min="4" max="4" width="11.7109375" style="88" customWidth="1"/>
    <col min="5" max="5" width="21.5703125" style="88" customWidth="1"/>
    <col min="6" max="172" width="10.28515625" style="88" customWidth="1"/>
    <col min="173" max="16384" width="9.28515625" style="88"/>
  </cols>
  <sheetData>
    <row r="1" spans="1:5" s="39" customFormat="1" ht="19.5" thickBot="1" x14ac:dyDescent="0.3">
      <c r="A1" s="79"/>
      <c r="B1" s="39" t="s">
        <v>20</v>
      </c>
    </row>
    <row r="2" spans="1:5" s="82" customFormat="1" ht="81.75" customHeight="1" thickBot="1" x14ac:dyDescent="0.3">
      <c r="A2" s="80" t="s">
        <v>21</v>
      </c>
      <c r="B2" s="81" t="s">
        <v>24</v>
      </c>
      <c r="C2" s="46" t="s">
        <v>163</v>
      </c>
      <c r="D2" s="48" t="s">
        <v>164</v>
      </c>
      <c r="E2" s="47" t="s">
        <v>65</v>
      </c>
    </row>
    <row r="3" spans="1:5" ht="14.25" customHeight="1" x14ac:dyDescent="0.25">
      <c r="A3" s="83"/>
      <c r="B3" s="84" t="s">
        <v>0</v>
      </c>
      <c r="C3" s="85"/>
      <c r="D3" s="86"/>
      <c r="E3" s="87"/>
    </row>
    <row r="4" spans="1:5" ht="18.600000000000001" customHeight="1" x14ac:dyDescent="0.25">
      <c r="A4" s="89">
        <v>1</v>
      </c>
      <c r="B4" s="26" t="s">
        <v>43</v>
      </c>
      <c r="C4" s="133">
        <f>'tab.č.1 "NASADENIE"'!BX7</f>
        <v>0</v>
      </c>
      <c r="D4" s="100"/>
      <c r="E4" s="90">
        <f>C4*D4</f>
        <v>0</v>
      </c>
    </row>
    <row r="5" spans="1:5" ht="18.600000000000001" customHeight="1" x14ac:dyDescent="0.25">
      <c r="A5" s="89">
        <v>2</v>
      </c>
      <c r="B5" s="42" t="s">
        <v>45</v>
      </c>
      <c r="C5" s="133">
        <f>'tab.č.1 "NASADENIE"'!BX8</f>
        <v>0</v>
      </c>
      <c r="D5" s="100"/>
      <c r="E5" s="90">
        <f>C5*D5</f>
        <v>0</v>
      </c>
    </row>
    <row r="6" spans="1:5" ht="18.600000000000001" customHeight="1" x14ac:dyDescent="0.25">
      <c r="A6" s="89">
        <v>3</v>
      </c>
      <c r="B6" s="42" t="s">
        <v>17</v>
      </c>
      <c r="C6" s="133">
        <f>'tab.č.1 "NASADENIE"'!BX9</f>
        <v>0</v>
      </c>
      <c r="D6" s="100"/>
      <c r="E6" s="90">
        <f t="shared" ref="E6:E8" si="0">C6*D6</f>
        <v>0</v>
      </c>
    </row>
    <row r="7" spans="1:5" ht="18.600000000000001" customHeight="1" x14ac:dyDescent="0.25">
      <c r="A7" s="89">
        <v>4</v>
      </c>
      <c r="B7" s="40" t="s">
        <v>75</v>
      </c>
      <c r="C7" s="133">
        <f>'tab.č.1 "NASADENIE"'!BX10</f>
        <v>0</v>
      </c>
      <c r="D7" s="100"/>
      <c r="E7" s="90">
        <f t="shared" si="0"/>
        <v>0</v>
      </c>
    </row>
    <row r="8" spans="1:5" ht="18.600000000000001" customHeight="1" x14ac:dyDescent="0.25">
      <c r="A8" s="89">
        <v>5</v>
      </c>
      <c r="B8" s="42" t="s">
        <v>120</v>
      </c>
      <c r="C8" s="133">
        <f>'tab.č.1 "NASADENIE"'!BX11</f>
        <v>0</v>
      </c>
      <c r="D8" s="100"/>
      <c r="E8" s="90">
        <f t="shared" si="0"/>
        <v>0</v>
      </c>
    </row>
    <row r="9" spans="1:5" x14ac:dyDescent="0.25">
      <c r="A9" s="91"/>
      <c r="B9" s="96" t="s">
        <v>1</v>
      </c>
      <c r="C9" s="134"/>
      <c r="D9" s="86"/>
      <c r="E9" s="92"/>
    </row>
    <row r="10" spans="1:5" ht="25.5" x14ac:dyDescent="0.25">
      <c r="A10" s="89">
        <v>1</v>
      </c>
      <c r="B10" s="26" t="s">
        <v>44</v>
      </c>
      <c r="C10" s="133">
        <f>'tab.č.1 "NASADENIE"'!BX13</f>
        <v>0</v>
      </c>
      <c r="D10" s="100"/>
      <c r="E10" s="90">
        <f>C10*D10</f>
        <v>0</v>
      </c>
    </row>
    <row r="11" spans="1:5" ht="24" customHeight="1" x14ac:dyDescent="0.25">
      <c r="A11" s="89">
        <v>2</v>
      </c>
      <c r="B11" s="26" t="s">
        <v>17</v>
      </c>
      <c r="C11" s="133">
        <f>'tab.č.1 "NASADENIE"'!BX14</f>
        <v>0</v>
      </c>
      <c r="D11" s="100"/>
      <c r="E11" s="90">
        <f t="shared" ref="E11:E23" si="1">C11*D11</f>
        <v>0</v>
      </c>
    </row>
    <row r="12" spans="1:5" ht="25.5" x14ac:dyDescent="0.25">
      <c r="A12" s="93">
        <v>45660</v>
      </c>
      <c r="B12" s="26" t="s">
        <v>66</v>
      </c>
      <c r="C12" s="133">
        <f>'tab.č.1 "NASADENIE"'!BX15</f>
        <v>0</v>
      </c>
      <c r="D12" s="100"/>
      <c r="E12" s="90">
        <f t="shared" si="1"/>
        <v>0</v>
      </c>
    </row>
    <row r="13" spans="1:5" ht="25.5" x14ac:dyDescent="0.25">
      <c r="A13" s="93">
        <v>45691</v>
      </c>
      <c r="B13" s="97" t="s">
        <v>158</v>
      </c>
      <c r="C13" s="133">
        <f>'tab.č.1 "NASADENIE"'!BX16</f>
        <v>0</v>
      </c>
      <c r="D13" s="100"/>
      <c r="E13" s="90">
        <f t="shared" si="1"/>
        <v>0</v>
      </c>
    </row>
    <row r="14" spans="1:5" x14ac:dyDescent="0.25">
      <c r="A14" s="89">
        <v>4</v>
      </c>
      <c r="B14" s="26" t="s">
        <v>159</v>
      </c>
      <c r="C14" s="133">
        <f>'tab.č.1 "NASADENIE"'!BX17</f>
        <v>0</v>
      </c>
      <c r="D14" s="100"/>
      <c r="E14" s="90">
        <f t="shared" si="1"/>
        <v>0</v>
      </c>
    </row>
    <row r="15" spans="1:5" x14ac:dyDescent="0.25">
      <c r="A15" s="89">
        <v>5</v>
      </c>
      <c r="B15" s="26" t="s">
        <v>122</v>
      </c>
      <c r="C15" s="133">
        <f>'tab.č.1 "NASADENIE"'!BX18</f>
        <v>0</v>
      </c>
      <c r="D15" s="100"/>
      <c r="E15" s="90">
        <f t="shared" si="1"/>
        <v>0</v>
      </c>
    </row>
    <row r="16" spans="1:5" x14ac:dyDescent="0.25">
      <c r="A16" s="89">
        <v>6</v>
      </c>
      <c r="B16" s="26" t="s">
        <v>160</v>
      </c>
      <c r="C16" s="133">
        <f>'tab.č.1 "NASADENIE"'!BX19</f>
        <v>0</v>
      </c>
      <c r="D16" s="100"/>
      <c r="E16" s="90">
        <f t="shared" si="1"/>
        <v>0</v>
      </c>
    </row>
    <row r="17" spans="1:5" ht="25.5" x14ac:dyDescent="0.25">
      <c r="A17" s="89">
        <v>7</v>
      </c>
      <c r="B17" s="26" t="s">
        <v>161</v>
      </c>
      <c r="C17" s="133">
        <f>'tab.č.1 "NASADENIE"'!BX20</f>
        <v>0</v>
      </c>
      <c r="D17" s="100"/>
      <c r="E17" s="90">
        <f t="shared" si="1"/>
        <v>0</v>
      </c>
    </row>
    <row r="18" spans="1:5" ht="22.5" customHeight="1" x14ac:dyDescent="0.25">
      <c r="A18" s="89">
        <v>8</v>
      </c>
      <c r="B18" s="26" t="s">
        <v>70</v>
      </c>
      <c r="C18" s="135">
        <f>'tab.č.1 "NASADENIE"'!BX21</f>
        <v>0</v>
      </c>
      <c r="D18" s="100"/>
      <c r="E18" s="90">
        <f t="shared" si="1"/>
        <v>0</v>
      </c>
    </row>
    <row r="19" spans="1:5" ht="24" customHeight="1" x14ac:dyDescent="0.25">
      <c r="A19" s="89">
        <v>9</v>
      </c>
      <c r="B19" s="26" t="s">
        <v>18</v>
      </c>
      <c r="C19" s="135">
        <f>'tab.č.1 "NASADENIE"'!BX22</f>
        <v>0</v>
      </c>
      <c r="D19" s="100"/>
      <c r="E19" s="90">
        <f t="shared" si="1"/>
        <v>0</v>
      </c>
    </row>
    <row r="20" spans="1:5" ht="27.6" customHeight="1" x14ac:dyDescent="0.25">
      <c r="A20" s="89">
        <v>10</v>
      </c>
      <c r="B20" s="26" t="s">
        <v>71</v>
      </c>
      <c r="C20" s="135">
        <f>'tab.č.1 "NASADENIE"'!BX23</f>
        <v>0</v>
      </c>
      <c r="D20" s="100"/>
      <c r="E20" s="90">
        <f t="shared" si="1"/>
        <v>0</v>
      </c>
    </row>
    <row r="21" spans="1:5" s="118" customFormat="1" x14ac:dyDescent="0.25">
      <c r="A21" s="116">
        <v>11</v>
      </c>
      <c r="B21" s="102" t="s">
        <v>19</v>
      </c>
      <c r="C21" s="136">
        <f>'tab.č.1 "NASADENIE"'!BX24</f>
        <v>0</v>
      </c>
      <c r="D21" s="100"/>
      <c r="E21" s="117">
        <f t="shared" si="1"/>
        <v>0</v>
      </c>
    </row>
    <row r="22" spans="1:5" s="118" customFormat="1" ht="24" customHeight="1" x14ac:dyDescent="0.25">
      <c r="A22" s="119">
        <v>12</v>
      </c>
      <c r="B22" s="120" t="s">
        <v>121</v>
      </c>
      <c r="C22" s="136">
        <f>'tab.č.1 "NASADENIE"'!BX25</f>
        <v>0</v>
      </c>
      <c r="D22" s="100"/>
      <c r="E22" s="117">
        <f t="shared" si="1"/>
        <v>0</v>
      </c>
    </row>
    <row r="23" spans="1:5" s="118" customFormat="1" ht="24" customHeight="1" x14ac:dyDescent="0.25">
      <c r="A23" s="119">
        <v>13</v>
      </c>
      <c r="B23" s="120" t="s">
        <v>123</v>
      </c>
      <c r="C23" s="136">
        <f>'tab.č.1 "NASADENIE"'!BX26</f>
        <v>0</v>
      </c>
      <c r="D23" s="100"/>
      <c r="E23" s="117">
        <f t="shared" si="1"/>
        <v>0</v>
      </c>
    </row>
    <row r="24" spans="1:5" s="118" customFormat="1" ht="55.9" customHeight="1" thickBot="1" x14ac:dyDescent="0.3">
      <c r="A24" s="121">
        <v>14</v>
      </c>
      <c r="B24" s="122" t="s">
        <v>162</v>
      </c>
      <c r="C24" s="136">
        <f>'tab.č.1 "NASADENIE"'!BX27</f>
        <v>0</v>
      </c>
      <c r="D24" s="100"/>
      <c r="E24" s="117">
        <f>C24*D24</f>
        <v>0</v>
      </c>
    </row>
    <row r="25" spans="1:5" s="118" customFormat="1" ht="19.5" thickBot="1" x14ac:dyDescent="0.3">
      <c r="A25" s="123"/>
      <c r="B25" s="124" t="s">
        <v>124</v>
      </c>
      <c r="C25" s="124"/>
      <c r="D25" s="125"/>
      <c r="E25" s="126">
        <f>SUM(E10:E24)+SUM(E4:E8)</f>
        <v>0</v>
      </c>
    </row>
    <row r="26" spans="1:5" s="118" customFormat="1" x14ac:dyDescent="0.25">
      <c r="A26" s="127"/>
    </row>
    <row r="27" spans="1:5" s="118" customFormat="1" x14ac:dyDescent="0.25">
      <c r="A27" s="127"/>
      <c r="B27" s="128" t="s">
        <v>38</v>
      </c>
    </row>
    <row r="28" spans="1:5" s="118" customFormat="1" ht="51.75" customHeight="1" x14ac:dyDescent="0.25">
      <c r="A28" s="127"/>
      <c r="B28" s="151" t="s">
        <v>69</v>
      </c>
      <c r="C28" s="152"/>
    </row>
    <row r="29" spans="1:5" s="118" customFormat="1" ht="6" customHeight="1" x14ac:dyDescent="0.25">
      <c r="A29" s="127"/>
    </row>
    <row r="30" spans="1:5" s="118" customFormat="1" ht="15.75" x14ac:dyDescent="0.25">
      <c r="A30" s="127"/>
      <c r="B30" s="118" t="s">
        <v>39</v>
      </c>
      <c r="C30" s="129"/>
      <c r="D30" s="129"/>
      <c r="E30" s="129"/>
    </row>
    <row r="31" spans="1:5" s="118" customFormat="1" x14ac:dyDescent="0.25">
      <c r="A31" s="127"/>
      <c r="C31" s="129"/>
      <c r="D31" s="129"/>
      <c r="E31" s="129"/>
    </row>
    <row r="32" spans="1:5" s="118" customFormat="1" x14ac:dyDescent="0.25">
      <c r="A32" s="127"/>
      <c r="C32" s="129"/>
      <c r="D32" s="129"/>
      <c r="E32" s="129"/>
    </row>
    <row r="33" spans="1:5" s="118" customFormat="1" ht="15" x14ac:dyDescent="0.25">
      <c r="A33" s="127"/>
      <c r="D33" s="118" t="s">
        <v>127</v>
      </c>
      <c r="E33" s="130"/>
    </row>
    <row r="34" spans="1:5" ht="15" x14ac:dyDescent="0.25">
      <c r="D34" s="88" t="s">
        <v>125</v>
      </c>
      <c r="E34" s="94"/>
    </row>
  </sheetData>
  <sheetProtection algorithmName="SHA-512" hashValue="Cfdd2iqlvoovZHc6BB+qK7b3LmRhkRvPgtMMHR0Xs0E1GjBHlueYlFjSs2tH3w84VZM7xfj6SUcjz7ZkfikkBQ==" saltValue="wE0Db6EX3SejG/hxVXx5Lw==" spinCount="100000" sheet="1" objects="1" scenarios="1"/>
  <mergeCells count="1">
    <mergeCell ref="B28:C28"/>
  </mergeCells>
  <printOptions horizontalCentered="1"/>
  <pageMargins left="0.39370078740157483" right="0.31496062992125984" top="0.74803149606299213" bottom="0.74803149606299213" header="0.31496062992125984" footer="0.31496062992125984"/>
  <pageSetup paperSize="9" scale="65" orientation="portrait" horizontalDpi="4294967295" verticalDpi="4294967295" r:id="rId1"/>
  <headerFooter>
    <oddHeader>&amp;L&amp;"Arial,Normálne"&amp;12Činnosť STD pre projekt D3 Oščadnica – Čadca, Bukov, II. polprofil&amp;RTabuľka č.2</oddHeader>
    <oddFooter>&amp;R&amp;10&amp;P/&amp;N</oddFooter>
  </headerFooter>
  <rowBreaks count="2" manualBreakCount="2">
    <brk id="9" max="16383" man="1"/>
    <brk id="33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tabSelected="1" zoomScaleNormal="100" workbookViewId="0">
      <selection activeCell="C9" sqref="C9"/>
    </sheetView>
  </sheetViews>
  <sheetFormatPr defaultColWidth="9.28515625" defaultRowHeight="12.75" x14ac:dyDescent="0.25"/>
  <cols>
    <col min="1" max="1" width="33.7109375" style="1" customWidth="1"/>
    <col min="2" max="2" width="15" style="1" customWidth="1"/>
    <col min="3" max="3" width="26" style="1" customWidth="1"/>
    <col min="4" max="254" width="10.28515625" style="1" customWidth="1"/>
    <col min="255" max="16384" width="9.28515625" style="1"/>
  </cols>
  <sheetData>
    <row r="1" spans="1:3" s="4" customFormat="1" ht="44.25" customHeight="1" thickBot="1" x14ac:dyDescent="0.3">
      <c r="A1" s="3" t="s">
        <v>27</v>
      </c>
    </row>
    <row r="2" spans="1:3" s="2" customFormat="1" ht="42.75" customHeight="1" x14ac:dyDescent="0.25">
      <c r="A2" s="32" t="s">
        <v>28</v>
      </c>
      <c r="B2" s="5" t="s">
        <v>33</v>
      </c>
      <c r="C2" s="6" t="s">
        <v>34</v>
      </c>
    </row>
    <row r="3" spans="1:3" ht="20.25" customHeight="1" x14ac:dyDescent="0.25">
      <c r="A3" s="33" t="s">
        <v>29</v>
      </c>
      <c r="B3" s="8">
        <v>0.05</v>
      </c>
      <c r="C3" s="7">
        <f>'tab.č.2 "VÝPOČET CENY"'!E25*0.05</f>
        <v>0</v>
      </c>
    </row>
    <row r="4" spans="1:3" ht="20.25" customHeight="1" x14ac:dyDescent="0.25">
      <c r="A4" s="33" t="s">
        <v>30</v>
      </c>
      <c r="B4" s="8">
        <v>0.75</v>
      </c>
      <c r="C4" s="7">
        <f>'tab.č.2 "VÝPOČET CENY"'!E25*0.75</f>
        <v>0</v>
      </c>
    </row>
    <row r="5" spans="1:3" ht="20.25" customHeight="1" x14ac:dyDescent="0.25">
      <c r="A5" s="33" t="s">
        <v>31</v>
      </c>
      <c r="B5" s="8">
        <v>0.1</v>
      </c>
      <c r="C5" s="7">
        <f>'tab.č.2 "VÝPOČET CENY"'!E25*0.1</f>
        <v>0</v>
      </c>
    </row>
    <row r="6" spans="1:3" ht="20.25" customHeight="1" thickBot="1" x14ac:dyDescent="0.3">
      <c r="A6" s="34" t="s">
        <v>32</v>
      </c>
      <c r="B6" s="35">
        <v>0.1</v>
      </c>
      <c r="C6" s="36">
        <f>'tab.č.2 "VÝPOČET CENY"'!E25-('tab.č.3 "FAKTURAČNÉ ETAPY"'!C3+'tab.č.3 "FAKTURAČNÉ ETAPY"'!C4+'tab.č.3 "FAKTURAČNÉ ETAPY"'!C5)</f>
        <v>0</v>
      </c>
    </row>
    <row r="7" spans="1:3" ht="20.25" customHeight="1" x14ac:dyDescent="0.25">
      <c r="A7" s="153" t="s">
        <v>35</v>
      </c>
      <c r="B7" s="154"/>
      <c r="C7" s="37">
        <f>SUM(C3:C6)</f>
        <v>0</v>
      </c>
    </row>
    <row r="8" spans="1:3" ht="20.25" customHeight="1" x14ac:dyDescent="0.25">
      <c r="A8" s="155" t="s">
        <v>157</v>
      </c>
      <c r="B8" s="156"/>
      <c r="C8" s="7">
        <f>C7*0.23</f>
        <v>0</v>
      </c>
    </row>
    <row r="9" spans="1:3" ht="20.25" customHeight="1" thickBot="1" x14ac:dyDescent="0.3">
      <c r="A9" s="157" t="s">
        <v>36</v>
      </c>
      <c r="B9" s="158"/>
      <c r="C9" s="38">
        <f>C7+C8</f>
        <v>0</v>
      </c>
    </row>
    <row r="12" spans="1:3" x14ac:dyDescent="0.25">
      <c r="C12" s="95"/>
    </row>
    <row r="13" spans="1:3" x14ac:dyDescent="0.25">
      <c r="C13" s="95"/>
    </row>
    <row r="14" spans="1:3" x14ac:dyDescent="0.25">
      <c r="C14" s="95"/>
    </row>
    <row r="15" spans="1:3" x14ac:dyDescent="0.25">
      <c r="C15" s="1" t="s">
        <v>129</v>
      </c>
    </row>
    <row r="16" spans="1:3" ht="25.5" x14ac:dyDescent="0.25">
      <c r="C16" s="1" t="s">
        <v>128</v>
      </c>
    </row>
  </sheetData>
  <sheetProtection algorithmName="SHA-512" hashValue="DKvZEGYS/GiOEo7xvSJKfgH1LmCX3UZrJrSST1w3U5JCgpIOgzT2WTDts+z3g4zM68EPHlaf4KGejrmlLJ0K6w==" saltValue="5lNWeHCJ7zS2pRkLlyQmSw==" spinCount="100000" sheet="1" objects="1" scenarios="1"/>
  <mergeCells count="3">
    <mergeCell ref="A7:B7"/>
    <mergeCell ref="A8:B8"/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&amp;L&amp;"Arial,Normálne"&amp;12Činnosť STD pre projekt D3 Oščadnica – Čadca, Bukov, II. polprofil&amp;RTabuľka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Minárová Antónia</cp:lastModifiedBy>
  <cp:lastPrinted>2025-09-04T06:45:36Z</cp:lastPrinted>
  <dcterms:created xsi:type="dcterms:W3CDTF">2014-06-18T14:22:39Z</dcterms:created>
  <dcterms:modified xsi:type="dcterms:W3CDTF">2025-12-09T08:47:49Z</dcterms:modified>
</cp:coreProperties>
</file>