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01\cenari\5300\40000\40000\ODBOR TUNELOV V PREVADZKE\Vykonanie geodetického a geotechnického monitoringu v prevádzkových tuneloch\DMS1\pripomienky\"/>
    </mc:Choice>
  </mc:AlternateContent>
  <xr:revisionPtr revIDLastSave="0" documentId="13_ncr:1_{F7AF0B2C-B516-43BF-9DD8-C412EE9559A2}" xr6:coauthVersionLast="36" xr6:coauthVersionMax="47" xr10:uidLastSave="{00000000-0000-0000-0000-000000000000}"/>
  <bookViews>
    <workbookView xWindow="-28290" yWindow="315" windowWidth="27585" windowHeight="14970" xr2:uid="{00000000-000D-0000-FFFF-FFFF00000000}"/>
  </bookViews>
  <sheets>
    <sheet name="Návrh na plnenie kritérií" sheetId="2" r:id="rId1"/>
    <sheet name="Špecifikácia ceny Časť 2-Východ" sheetId="1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K22" i="1" s="1"/>
  <c r="G23" i="1"/>
  <c r="K23" i="1" s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I33" i="1"/>
  <c r="K33" i="1" s="1"/>
  <c r="H34" i="1"/>
  <c r="K34" i="1" s="1"/>
  <c r="H53" i="1"/>
  <c r="K53" i="1" s="1"/>
  <c r="I52" i="1"/>
  <c r="K52" i="1" s="1"/>
  <c r="G51" i="1"/>
  <c r="K51" i="1" s="1"/>
  <c r="G50" i="1"/>
  <c r="K50" i="1" s="1"/>
  <c r="G49" i="1"/>
  <c r="K49" i="1" s="1"/>
  <c r="G48" i="1"/>
  <c r="K48" i="1" s="1"/>
  <c r="G47" i="1"/>
  <c r="K47" i="1" s="1"/>
  <c r="G46" i="1"/>
  <c r="K46" i="1" s="1"/>
  <c r="G45" i="1"/>
  <c r="K45" i="1" s="1"/>
  <c r="G44" i="1"/>
  <c r="K44" i="1" s="1"/>
  <c r="G43" i="1"/>
  <c r="K43" i="1" s="1"/>
  <c r="G42" i="1"/>
  <c r="K42" i="1" s="1"/>
  <c r="G41" i="1"/>
  <c r="K41" i="1" s="1"/>
  <c r="G40" i="1"/>
  <c r="K40" i="1" s="1"/>
  <c r="G39" i="1"/>
  <c r="K39" i="1" s="1"/>
  <c r="I16" i="1"/>
  <c r="K16" i="1" s="1"/>
  <c r="H17" i="1"/>
  <c r="K17" i="1" s="1"/>
  <c r="K35" i="1" l="1"/>
  <c r="K54" i="1"/>
  <c r="G15" i="1" l="1"/>
  <c r="K15" i="1" s="1"/>
  <c r="G10" i="1" l="1"/>
  <c r="K10" i="1" s="1"/>
  <c r="G11" i="1"/>
  <c r="K11" i="1" s="1"/>
  <c r="G12" i="1"/>
  <c r="K12" i="1" s="1"/>
  <c r="G13" i="1"/>
  <c r="K13" i="1" s="1"/>
  <c r="G14" i="1"/>
  <c r="K14" i="1" s="1"/>
  <c r="G9" i="1" l="1"/>
  <c r="K9" i="1" s="1"/>
  <c r="K18" i="1" s="1"/>
  <c r="K56" i="1" l="1"/>
  <c r="B19" i="2" s="1"/>
  <c r="B21" i="2" s="1"/>
  <c r="B23" i="2" s="1"/>
  <c r="K57" i="1" l="1"/>
  <c r="K58" i="1" s="1"/>
</calcChain>
</file>

<file path=xl/sharedStrings.xml><?xml version="1.0" encoding="utf-8"?>
<sst xmlns="http://schemas.openxmlformats.org/spreadsheetml/2006/main" count="155" uniqueCount="73">
  <si>
    <t>Špecifikácia ceny</t>
  </si>
  <si>
    <t xml:space="preserve">Jednotková cena v € bez DPH </t>
  </si>
  <si>
    <t>Celková cena v € bez DPH</t>
  </si>
  <si>
    <t>ks</t>
  </si>
  <si>
    <t>cena s DPH</t>
  </si>
  <si>
    <t xml:space="preserve">  </t>
  </si>
  <si>
    <t>Návrh uchádzača
(EUR bez DPH)</t>
  </si>
  <si>
    <t>Uchádzač uvedie skutočnosť či je / nie je platcom DPH:</t>
  </si>
  <si>
    <t>som / nie som platca DPH</t>
  </si>
  <si>
    <t>.......................................</t>
  </si>
  <si>
    <t>Vertikálne posuny (vzťažné body)</t>
  </si>
  <si>
    <t>Absolútne priestorové posuny (vzťažné body)</t>
  </si>
  <si>
    <t>Vertikálne posuny (pozorované body)</t>
  </si>
  <si>
    <t>Západný portál</t>
  </si>
  <si>
    <t>Absolútne priestorové posuny (deformácie zárubného múru)</t>
  </si>
  <si>
    <t>Východný portál</t>
  </si>
  <si>
    <t>Monitorovací objekt</t>
  </si>
  <si>
    <t>Druh monitoringu</t>
  </si>
  <si>
    <t>Počet merných jednotiek na jednu etapu</t>
  </si>
  <si>
    <t>Ľavá tunelová rúra</t>
  </si>
  <si>
    <t>Pravá tunelová rúra</t>
  </si>
  <si>
    <t xml:space="preserve">Spolu bez DPH za 4 roky </t>
  </si>
  <si>
    <t>Vetracia šachta</t>
  </si>
  <si>
    <t>Spolu bez DPH za 4 roky</t>
  </si>
  <si>
    <t>Merná jednotka</t>
  </si>
  <si>
    <t>bod</t>
  </si>
  <si>
    <t>Frekvencia meraní</t>
  </si>
  <si>
    <t>kpl</t>
  </si>
  <si>
    <t>Frekvencia opráv</t>
  </si>
  <si>
    <t>Geodetické merania na inklinometroch</t>
  </si>
  <si>
    <t>Inklinometrické vrty</t>
  </si>
  <si>
    <t>Meranie hladiny podzemnej vody</t>
  </si>
  <si>
    <t>Meranie deformácii zárubných múrov</t>
  </si>
  <si>
    <t>Konvergenčné merania - sekundárne ostenie</t>
  </si>
  <si>
    <t>Nivelačné merania</t>
  </si>
  <si>
    <t>Celkový počet opráv</t>
  </si>
  <si>
    <t>Celkový počet záverečných správ</t>
  </si>
  <si>
    <t>Vypracovanie záverečnej správy (tlačené 3ks + DVD 1ks)</t>
  </si>
  <si>
    <t>Úroveň terénu (vzťažné a pozorované body)</t>
  </si>
  <si>
    <t>Úroveň tunela (pozorované body)</t>
  </si>
  <si>
    <t>Vzťažné body</t>
  </si>
  <si>
    <t>Body štátnej nivelačnej siete</t>
  </si>
  <si>
    <t>Združené body</t>
  </si>
  <si>
    <t>Pozorované body</t>
  </si>
  <si>
    <t>Stanoviská prístroja</t>
  </si>
  <si>
    <t xml:space="preserve">Celkový počet meraní </t>
  </si>
  <si>
    <t>Prenájom vysokozdvižnej plošiny</t>
  </si>
  <si>
    <t>deň</t>
  </si>
  <si>
    <t>V ............................. dňa ...............................</t>
  </si>
  <si>
    <t>V ..................... dňa ............</t>
  </si>
  <si>
    <t>Návrh na plnenie kritérií</t>
  </si>
  <si>
    <t>Výmena geodetických bodov</t>
  </si>
  <si>
    <t xml:space="preserve"> DPH 23% (v EUR) :</t>
  </si>
  <si>
    <t>23% DPH</t>
  </si>
  <si>
    <t>Identifikácia uchádzača:</t>
  </si>
  <si>
    <t>Obchodné meno:</t>
  </si>
  <si>
    <t>Sídlo:</t>
  </si>
  <si>
    <t>Štatutárny zástupca:</t>
  </si>
  <si>
    <t>IČO:</t>
  </si>
  <si>
    <t>Kontaktná osoba:</t>
  </si>
  <si>
    <t>Telefónne číslo a e-mail:</t>
  </si>
  <si>
    <t xml:space="preserve"> Návrh na plnenie kritérií</t>
  </si>
  <si>
    <t xml:space="preserve"> Celková cena za predmet zákazky bez DPH (v EUR)</t>
  </si>
  <si>
    <t>Celková cena za predmet zákazky vrátane DPH (v EUR) :</t>
  </si>
  <si>
    <t>Časť  2 - Východ: Tunel Prešov</t>
  </si>
  <si>
    <t>Časť  2 - Východ: Tunel Bôrik</t>
  </si>
  <si>
    <t>Časť  2 - Východ: Tunel Branisko</t>
  </si>
  <si>
    <t>CELKOM bez DPH za 4 roky</t>
  </si>
  <si>
    <t>meno, priezvisko a podpis oprávnenej
osoby uchádzača</t>
  </si>
  <si>
    <t>Príloha č. 2 k časti B2 (Zároveň Príloha č.1 k časti B.3)</t>
  </si>
  <si>
    <t xml:space="preserve">Príloha č. 2 k časti A2 </t>
  </si>
  <si>
    <t xml:space="preserve">Časť 2: Vykonanie geodetického a geotechnického monitoringu v prevádzkovaných tuneloch, časť východ                                                              </t>
  </si>
  <si>
    <t xml:space="preserve">Časť 2: Vykonanie geodetického a geotechnického monitoringu v prevádzkovaných tuneloch, časť východ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</si>
</sst>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585858"/>
      <name val="Calibri"/>
      <family val="2"/>
      <charset val="238"/>
    </font>
    <font>
      <b/>
      <sz val="11"/>
      <color rgb="FF585858"/>
      <name val="Calibri"/>
      <family val="2"/>
      <charset val="238"/>
    </font>
    <font>
      <b/>
      <sz val="10"/>
      <color rgb="FF58585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58585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2" borderId="2" xfId="0" applyNumberFormat="1" applyFill="1" applyBorder="1" applyProtection="1"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4" fontId="6" fillId="0" borderId="9" xfId="0" applyNumberFormat="1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2" fontId="0" fillId="2" borderId="2" xfId="0" applyNumberFormat="1" applyFill="1" applyBorder="1" applyProtection="1">
      <protection locked="0"/>
    </xf>
    <xf numFmtId="0" fontId="12" fillId="0" borderId="4" xfId="0" applyFont="1" applyFill="1" applyBorder="1" applyAlignment="1" applyProtection="1">
      <alignment horizontal="left" vertical="center"/>
    </xf>
    <xf numFmtId="2" fontId="12" fillId="0" borderId="8" xfId="0" applyNumberFormat="1" applyFont="1" applyFill="1" applyBorder="1" applyAlignment="1" applyProtection="1">
      <alignment horizontal="right" vertical="center"/>
    </xf>
    <xf numFmtId="0" fontId="12" fillId="0" borderId="10" xfId="0" applyFont="1" applyFill="1" applyBorder="1" applyAlignment="1" applyProtection="1">
      <alignment horizontal="left" vertical="center"/>
    </xf>
    <xf numFmtId="2" fontId="12" fillId="0" borderId="11" xfId="0" applyNumberFormat="1" applyFont="1" applyFill="1" applyBorder="1" applyAlignment="1" applyProtection="1">
      <alignment horizontal="right" vertical="center"/>
    </xf>
    <xf numFmtId="2" fontId="11" fillId="0" borderId="1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5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4" fontId="0" fillId="0" borderId="2" xfId="0" applyNumberFormat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wrapText="1"/>
    </xf>
    <xf numFmtId="4" fontId="1" fillId="3" borderId="2" xfId="0" applyNumberFormat="1" applyFont="1" applyFill="1" applyBorder="1" applyProtection="1"/>
    <xf numFmtId="0" fontId="5" fillId="6" borderId="2" xfId="0" applyFont="1" applyFill="1" applyBorder="1" applyAlignment="1" applyProtection="1">
      <alignment vertical="center"/>
    </xf>
    <xf numFmtId="0" fontId="0" fillId="6" borderId="2" xfId="0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vertical="top" wrapText="1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</xf>
    <xf numFmtId="4" fontId="0" fillId="0" borderId="0" xfId="0" applyNumberFormat="1" applyFill="1" applyBorder="1" applyProtection="1"/>
    <xf numFmtId="0" fontId="0" fillId="6" borderId="12" xfId="0" applyFill="1" applyBorder="1" applyAlignment="1" applyProtection="1">
      <alignment horizontal="center" vertical="center"/>
    </xf>
    <xf numFmtId="2" fontId="0" fillId="2" borderId="12" xfId="0" applyNumberFormat="1" applyFill="1" applyBorder="1" applyProtection="1">
      <protection locked="0"/>
    </xf>
    <xf numFmtId="4" fontId="0" fillId="0" borderId="12" xfId="0" applyNumberFormat="1" applyBorder="1" applyProtection="1"/>
    <xf numFmtId="0" fontId="1" fillId="3" borderId="10" xfId="0" applyFont="1" applyFill="1" applyBorder="1" applyAlignment="1" applyProtection="1">
      <alignment horizontal="left"/>
    </xf>
    <xf numFmtId="0" fontId="1" fillId="3" borderId="15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18" fillId="0" borderId="2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justify" vertical="center"/>
    </xf>
    <xf numFmtId="0" fontId="12" fillId="0" borderId="7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right"/>
    </xf>
    <xf numFmtId="0" fontId="10" fillId="0" borderId="0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9" fillId="3" borderId="2" xfId="0" applyFont="1" applyFill="1" applyBorder="1" applyAlignment="1" applyProtection="1">
      <alignment horizontal="left"/>
    </xf>
    <xf numFmtId="0" fontId="19" fillId="0" borderId="0" xfId="0" applyFont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Normal="100" workbookViewId="0">
      <selection activeCell="A21" sqref="A21"/>
    </sheetView>
  </sheetViews>
  <sheetFormatPr defaultColWidth="8.85546875" defaultRowHeight="15" x14ac:dyDescent="0.25"/>
  <cols>
    <col min="1" max="1" width="50.42578125" style="17" customWidth="1"/>
    <col min="2" max="2" width="41.140625" style="17" customWidth="1"/>
    <col min="3" max="3" width="22" style="17" customWidth="1"/>
    <col min="4" max="16384" width="8.85546875" style="17"/>
  </cols>
  <sheetData>
    <row r="1" spans="1:3" x14ac:dyDescent="0.25">
      <c r="B1" s="67" t="s">
        <v>70</v>
      </c>
      <c r="C1" s="67"/>
    </row>
    <row r="2" spans="1:3" x14ac:dyDescent="0.25">
      <c r="A2" s="34"/>
      <c r="B2" s="34"/>
      <c r="C2" s="35"/>
    </row>
    <row r="3" spans="1:3" ht="18.75" x14ac:dyDescent="0.3">
      <c r="A3" s="68" t="s">
        <v>61</v>
      </c>
      <c r="B3" s="68"/>
      <c r="C3" s="68"/>
    </row>
    <row r="4" spans="1:3" ht="18.75" x14ac:dyDescent="0.3">
      <c r="A4" s="51"/>
      <c r="B4" s="51"/>
      <c r="C4" s="51"/>
    </row>
    <row r="5" spans="1:3" ht="30" customHeight="1" x14ac:dyDescent="0.25">
      <c r="A5" s="83" t="s">
        <v>72</v>
      </c>
      <c r="B5" s="83"/>
      <c r="C5" s="83"/>
    </row>
    <row r="6" spans="1:3" ht="21.6" customHeight="1" thickBot="1" x14ac:dyDescent="0.3">
      <c r="A6" s="38"/>
      <c r="B6" s="38"/>
      <c r="C6" s="38"/>
    </row>
    <row r="7" spans="1:3" ht="15.75" thickTop="1" x14ac:dyDescent="0.25">
      <c r="A7" s="37"/>
      <c r="B7" s="37"/>
      <c r="C7" s="37"/>
    </row>
    <row r="8" spans="1:3" x14ac:dyDescent="0.25">
      <c r="A8" s="59" t="s">
        <v>54</v>
      </c>
      <c r="B8" s="60"/>
      <c r="C8" s="37"/>
    </row>
    <row r="9" spans="1:3" x14ac:dyDescent="0.25">
      <c r="A9" s="61" t="s">
        <v>55</v>
      </c>
      <c r="B9" s="65"/>
      <c r="C9" s="37"/>
    </row>
    <row r="10" spans="1:3" x14ac:dyDescent="0.25">
      <c r="A10" s="61" t="s">
        <v>56</v>
      </c>
      <c r="B10" s="65"/>
      <c r="C10" s="37"/>
    </row>
    <row r="11" spans="1:3" x14ac:dyDescent="0.25">
      <c r="A11" s="61" t="s">
        <v>57</v>
      </c>
      <c r="B11" s="65"/>
      <c r="C11" s="37"/>
    </row>
    <row r="12" spans="1:3" x14ac:dyDescent="0.25">
      <c r="A12" s="61" t="s">
        <v>58</v>
      </c>
      <c r="B12" s="65"/>
      <c r="C12" s="37"/>
    </row>
    <row r="13" spans="1:3" x14ac:dyDescent="0.25">
      <c r="A13" s="61" t="s">
        <v>59</v>
      </c>
      <c r="B13" s="65"/>
      <c r="C13" s="37"/>
    </row>
    <row r="14" spans="1:3" x14ac:dyDescent="0.25">
      <c r="A14" s="61" t="s">
        <v>60</v>
      </c>
      <c r="B14" s="65"/>
      <c r="C14" s="37"/>
    </row>
    <row r="15" spans="1:3" x14ac:dyDescent="0.25">
      <c r="A15" s="37"/>
      <c r="B15" s="37"/>
      <c r="C15" s="37"/>
    </row>
    <row r="16" spans="1:3" ht="15.75" thickBot="1" x14ac:dyDescent="0.3">
      <c r="A16" s="37"/>
      <c r="B16" s="37"/>
      <c r="C16" s="37"/>
    </row>
    <row r="17" spans="1:3" ht="16.5" thickTop="1" thickBot="1" x14ac:dyDescent="0.3">
      <c r="A17" s="8"/>
      <c r="B17" s="2"/>
      <c r="C17" s="2"/>
    </row>
    <row r="18" spans="1:3" ht="31.5" thickTop="1" thickBot="1" x14ac:dyDescent="0.3">
      <c r="A18" s="15" t="s">
        <v>50</v>
      </c>
      <c r="B18" s="16" t="s">
        <v>6</v>
      </c>
      <c r="C18" s="3"/>
    </row>
    <row r="19" spans="1:3" ht="16.5" thickTop="1" thickBot="1" x14ac:dyDescent="0.3">
      <c r="A19" s="62" t="s">
        <v>62</v>
      </c>
      <c r="B19" s="9">
        <f>'Špecifikácia ceny Časť 2-Východ'!K56</f>
        <v>0</v>
      </c>
      <c r="C19" s="3"/>
    </row>
    <row r="20" spans="1:3" ht="15.75" thickTop="1" x14ac:dyDescent="0.25">
      <c r="A20" s="4"/>
      <c r="B20" s="4"/>
      <c r="C20" s="3"/>
    </row>
    <row r="21" spans="1:3" x14ac:dyDescent="0.25">
      <c r="A21" s="10" t="s">
        <v>52</v>
      </c>
      <c r="B21" s="11">
        <f>ROUND(0.23*B19,2)</f>
        <v>0</v>
      </c>
      <c r="C21" s="3"/>
    </row>
    <row r="22" spans="1:3" x14ac:dyDescent="0.25">
      <c r="A22" s="3"/>
      <c r="B22" s="3"/>
      <c r="C22" s="3"/>
    </row>
    <row r="23" spans="1:3" x14ac:dyDescent="0.25">
      <c r="A23" s="63" t="s">
        <v>63</v>
      </c>
      <c r="B23" s="12">
        <f>B21+B19</f>
        <v>0</v>
      </c>
      <c r="C23" s="3"/>
    </row>
    <row r="24" spans="1:3" ht="15.75" thickBot="1" x14ac:dyDescent="0.3">
      <c r="A24" s="5"/>
      <c r="B24" s="5"/>
      <c r="C24" s="5"/>
    </row>
    <row r="25" spans="1:3" ht="15.75" thickTop="1" x14ac:dyDescent="0.25">
      <c r="A25" s="3"/>
      <c r="B25" s="3"/>
      <c r="C25" s="3"/>
    </row>
    <row r="26" spans="1:3" x14ac:dyDescent="0.25">
      <c r="A26" s="41" t="s">
        <v>7</v>
      </c>
      <c r="B26" s="42"/>
      <c r="C26" s="43" t="s">
        <v>8</v>
      </c>
    </row>
    <row r="27" spans="1:3" x14ac:dyDescent="0.25">
      <c r="A27" s="6"/>
      <c r="B27" s="6"/>
      <c r="C27" s="6"/>
    </row>
    <row r="28" spans="1:3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  <row r="31" spans="1:3" x14ac:dyDescent="0.25">
      <c r="A31" s="6"/>
      <c r="B31" s="6"/>
      <c r="C31" s="6"/>
    </row>
    <row r="32" spans="1:3" x14ac:dyDescent="0.25">
      <c r="A32" s="6"/>
      <c r="B32" s="6"/>
      <c r="C32" s="6"/>
    </row>
    <row r="33" spans="1:4" x14ac:dyDescent="0.25">
      <c r="A33" s="6"/>
      <c r="B33" s="6"/>
      <c r="C33" s="6"/>
    </row>
    <row r="34" spans="1:4" x14ac:dyDescent="0.25">
      <c r="A34" s="3"/>
      <c r="B34" s="3"/>
      <c r="C34" s="3"/>
    </row>
    <row r="35" spans="1:4" x14ac:dyDescent="0.25">
      <c r="A35" s="3"/>
      <c r="B35" s="3"/>
      <c r="C35" s="3"/>
    </row>
    <row r="36" spans="1:4" x14ac:dyDescent="0.25">
      <c r="A36" s="3"/>
      <c r="B36" s="3"/>
      <c r="C36" s="3"/>
    </row>
    <row r="37" spans="1:4" x14ac:dyDescent="0.25">
      <c r="A37" s="3"/>
      <c r="B37" s="3"/>
      <c r="C37" s="3"/>
    </row>
    <row r="38" spans="1:4" x14ac:dyDescent="0.25">
      <c r="A38" s="3"/>
      <c r="B38" s="3"/>
      <c r="C38" s="52"/>
    </row>
    <row r="39" spans="1:4" x14ac:dyDescent="0.25">
      <c r="A39" s="36" t="s">
        <v>48</v>
      </c>
      <c r="B39" s="13"/>
      <c r="C39" s="53" t="s">
        <v>9</v>
      </c>
    </row>
    <row r="40" spans="1:4" ht="46.15" customHeight="1" x14ac:dyDescent="0.25">
      <c r="A40" s="14"/>
      <c r="B40" s="14"/>
      <c r="C40" s="64" t="s">
        <v>68</v>
      </c>
      <c r="D40" s="64"/>
    </row>
  </sheetData>
  <sheetProtection algorithmName="SHA-512" hashValue="j36nkA24KAcf0xTv7PjwG3Sbf3wKyvTpUbl4ueMguV1AmrF16smuMDFWGBkjCrojR50gmPkmWnFbOJHu6+EjuA==" saltValue="4dCYQYmYJCG0XsCHHDcxyw==" spinCount="100000" sheet="1" objects="1" scenarios="1"/>
  <mergeCells count="3">
    <mergeCell ref="B1:C1"/>
    <mergeCell ref="A3:C3"/>
    <mergeCell ref="A5:C5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zoomScale="88" zoomScaleNormal="88" workbookViewId="0">
      <selection activeCell="G6" sqref="G6"/>
    </sheetView>
  </sheetViews>
  <sheetFormatPr defaultColWidth="9.140625" defaultRowHeight="15" x14ac:dyDescent="0.25"/>
  <cols>
    <col min="1" max="1" width="24.28515625" style="17" customWidth="1"/>
    <col min="2" max="2" width="54.7109375" style="17" customWidth="1"/>
    <col min="3" max="4" width="10" style="20" customWidth="1"/>
    <col min="5" max="6" width="11.5703125" style="20" customWidth="1"/>
    <col min="7" max="9" width="13.140625" style="17" customWidth="1"/>
    <col min="10" max="10" width="14.42578125" style="17" customWidth="1"/>
    <col min="11" max="11" width="16.140625" style="17" customWidth="1"/>
    <col min="12" max="16384" width="9.140625" style="17"/>
  </cols>
  <sheetData>
    <row r="1" spans="1:15" ht="18.75" customHeight="1" x14ac:dyDescent="0.25">
      <c r="B1" s="18"/>
      <c r="G1" s="21"/>
      <c r="H1" s="67" t="s">
        <v>69</v>
      </c>
      <c r="I1" s="67"/>
      <c r="J1" s="67"/>
      <c r="K1" s="67"/>
      <c r="L1" s="22"/>
    </row>
    <row r="2" spans="1:15" ht="18.75" x14ac:dyDescent="0.25">
      <c r="B2" s="18" t="s">
        <v>0</v>
      </c>
      <c r="J2" s="71"/>
      <c r="K2" s="71"/>
      <c r="N2" s="56"/>
      <c r="O2" s="56"/>
    </row>
    <row r="3" spans="1:15" ht="18.75" x14ac:dyDescent="0.25">
      <c r="B3" s="18"/>
      <c r="J3" s="56"/>
      <c r="K3" s="56"/>
      <c r="N3" s="56"/>
      <c r="O3" s="56"/>
    </row>
    <row r="4" spans="1:15" ht="21" customHeight="1" x14ac:dyDescent="0.25">
      <c r="A4" s="82" t="s">
        <v>71</v>
      </c>
      <c r="B4" s="82"/>
      <c r="C4" s="82"/>
      <c r="D4" s="82"/>
      <c r="E4" s="82"/>
      <c r="J4" s="56"/>
      <c r="K4" s="56"/>
      <c r="N4" s="56"/>
      <c r="O4" s="56"/>
    </row>
    <row r="5" spans="1:15" ht="21" customHeight="1" x14ac:dyDescent="0.25">
      <c r="A5" s="82"/>
      <c r="B5" s="82"/>
      <c r="C5" s="82"/>
      <c r="D5" s="82"/>
      <c r="E5" s="82"/>
      <c r="F5" s="19"/>
      <c r="J5" s="56"/>
      <c r="K5" s="56"/>
      <c r="N5" s="56"/>
      <c r="O5" s="56"/>
    </row>
    <row r="6" spans="1:15" ht="21" customHeight="1" x14ac:dyDescent="0.25">
      <c r="A6" s="19"/>
      <c r="B6" s="19"/>
      <c r="C6" s="19"/>
      <c r="D6" s="19"/>
      <c r="E6" s="19"/>
      <c r="F6" s="19"/>
      <c r="J6" s="56"/>
      <c r="K6" s="56"/>
      <c r="N6" s="56"/>
      <c r="O6" s="56"/>
    </row>
    <row r="7" spans="1:15" ht="21" x14ac:dyDescent="0.35">
      <c r="A7" s="66" t="s">
        <v>65</v>
      </c>
      <c r="B7" s="39"/>
      <c r="C7" s="40"/>
      <c r="D7" s="40"/>
      <c r="E7" s="40"/>
      <c r="F7" s="40"/>
      <c r="G7" s="40"/>
      <c r="H7" s="40"/>
      <c r="I7" s="40"/>
      <c r="J7" s="40"/>
      <c r="K7" s="40"/>
    </row>
    <row r="8" spans="1:15" ht="68.45" customHeight="1" x14ac:dyDescent="0.25">
      <c r="A8" s="57" t="s">
        <v>16</v>
      </c>
      <c r="B8" s="57" t="s">
        <v>17</v>
      </c>
      <c r="C8" s="58" t="s">
        <v>18</v>
      </c>
      <c r="D8" s="58" t="s">
        <v>24</v>
      </c>
      <c r="E8" s="58" t="s">
        <v>26</v>
      </c>
      <c r="F8" s="58" t="s">
        <v>28</v>
      </c>
      <c r="G8" s="58" t="s">
        <v>45</v>
      </c>
      <c r="H8" s="58" t="s">
        <v>36</v>
      </c>
      <c r="I8" s="58" t="s">
        <v>35</v>
      </c>
      <c r="J8" s="58" t="s">
        <v>1</v>
      </c>
      <c r="K8" s="58" t="s">
        <v>2</v>
      </c>
    </row>
    <row r="9" spans="1:15" ht="18.75" customHeight="1" x14ac:dyDescent="0.25">
      <c r="A9" s="69" t="s">
        <v>19</v>
      </c>
      <c r="B9" s="23" t="s">
        <v>10</v>
      </c>
      <c r="C9" s="24">
        <v>18</v>
      </c>
      <c r="D9" s="24" t="s">
        <v>25</v>
      </c>
      <c r="E9" s="24">
        <v>4</v>
      </c>
      <c r="F9" s="24"/>
      <c r="G9" s="24">
        <f t="shared" ref="G9:G15" si="0">E9*C9</f>
        <v>72</v>
      </c>
      <c r="H9" s="24"/>
      <c r="I9" s="24"/>
      <c r="J9" s="1"/>
      <c r="K9" s="25">
        <f>ROUND(G9*J9,2)</f>
        <v>0</v>
      </c>
    </row>
    <row r="10" spans="1:15" ht="19.5" customHeight="1" x14ac:dyDescent="0.25">
      <c r="A10" s="70"/>
      <c r="B10" s="23" t="s">
        <v>11</v>
      </c>
      <c r="C10" s="24">
        <v>27</v>
      </c>
      <c r="D10" s="24" t="s">
        <v>25</v>
      </c>
      <c r="E10" s="24">
        <v>4</v>
      </c>
      <c r="F10" s="24"/>
      <c r="G10" s="24">
        <f t="shared" si="0"/>
        <v>108</v>
      </c>
      <c r="H10" s="24"/>
      <c r="I10" s="24"/>
      <c r="J10" s="1"/>
      <c r="K10" s="25">
        <f t="shared" ref="K10:K15" si="1">ROUND(G10*J10,2)</f>
        <v>0</v>
      </c>
    </row>
    <row r="11" spans="1:15" ht="22.5" customHeight="1" x14ac:dyDescent="0.25">
      <c r="A11" s="54" t="s">
        <v>13</v>
      </c>
      <c r="B11" s="23" t="s">
        <v>14</v>
      </c>
      <c r="C11" s="24">
        <v>6</v>
      </c>
      <c r="D11" s="24" t="s">
        <v>25</v>
      </c>
      <c r="E11" s="24">
        <v>4</v>
      </c>
      <c r="F11" s="24"/>
      <c r="G11" s="24">
        <f t="shared" si="0"/>
        <v>24</v>
      </c>
      <c r="H11" s="24"/>
      <c r="I11" s="24"/>
      <c r="J11" s="1"/>
      <c r="K11" s="25">
        <f t="shared" si="1"/>
        <v>0</v>
      </c>
    </row>
    <row r="12" spans="1:15" ht="20.25" customHeight="1" x14ac:dyDescent="0.25">
      <c r="A12" s="69" t="s">
        <v>20</v>
      </c>
      <c r="B12" s="23" t="s">
        <v>10</v>
      </c>
      <c r="C12" s="24">
        <v>16</v>
      </c>
      <c r="D12" s="24" t="s">
        <v>25</v>
      </c>
      <c r="E12" s="24">
        <v>4</v>
      </c>
      <c r="F12" s="24"/>
      <c r="G12" s="24">
        <f t="shared" si="0"/>
        <v>64</v>
      </c>
      <c r="H12" s="24"/>
      <c r="I12" s="24"/>
      <c r="J12" s="1"/>
      <c r="K12" s="25">
        <f>ROUND(G12*J12,2)</f>
        <v>0</v>
      </c>
    </row>
    <row r="13" spans="1:15" s="27" customFormat="1" ht="21" customHeight="1" x14ac:dyDescent="0.25">
      <c r="A13" s="70"/>
      <c r="B13" s="23" t="s">
        <v>11</v>
      </c>
      <c r="C13" s="26">
        <v>24</v>
      </c>
      <c r="D13" s="24" t="s">
        <v>25</v>
      </c>
      <c r="E13" s="26">
        <v>4</v>
      </c>
      <c r="F13" s="26"/>
      <c r="G13" s="24">
        <f t="shared" si="0"/>
        <v>96</v>
      </c>
      <c r="H13" s="24"/>
      <c r="I13" s="24"/>
      <c r="J13" s="1"/>
      <c r="K13" s="25">
        <f>ROUND(G13*J13,2)</f>
        <v>0</v>
      </c>
    </row>
    <row r="14" spans="1:15" ht="19.5" customHeight="1" x14ac:dyDescent="0.25">
      <c r="A14" s="28" t="s">
        <v>15</v>
      </c>
      <c r="B14" s="23" t="s">
        <v>14</v>
      </c>
      <c r="C14" s="29">
        <v>6</v>
      </c>
      <c r="D14" s="24" t="s">
        <v>25</v>
      </c>
      <c r="E14" s="29">
        <v>4</v>
      </c>
      <c r="F14" s="29"/>
      <c r="G14" s="24">
        <f t="shared" si="0"/>
        <v>24</v>
      </c>
      <c r="H14" s="24"/>
      <c r="I14" s="24"/>
      <c r="J14" s="1"/>
      <c r="K14" s="25">
        <f t="shared" si="1"/>
        <v>0</v>
      </c>
    </row>
    <row r="15" spans="1:15" ht="19.5" customHeight="1" x14ac:dyDescent="0.25">
      <c r="A15" s="55"/>
      <c r="B15" s="23" t="s">
        <v>46</v>
      </c>
      <c r="C15" s="29">
        <v>1</v>
      </c>
      <c r="D15" s="24" t="s">
        <v>47</v>
      </c>
      <c r="E15" s="29">
        <v>4</v>
      </c>
      <c r="F15" s="29"/>
      <c r="G15" s="24">
        <f t="shared" si="0"/>
        <v>4</v>
      </c>
      <c r="H15" s="24"/>
      <c r="I15" s="24"/>
      <c r="J15" s="1"/>
      <c r="K15" s="25">
        <f t="shared" si="1"/>
        <v>0</v>
      </c>
    </row>
    <row r="16" spans="1:15" ht="25.5" customHeight="1" x14ac:dyDescent="0.25">
      <c r="A16" s="55"/>
      <c r="B16" s="32" t="s">
        <v>51</v>
      </c>
      <c r="C16" s="29">
        <v>20</v>
      </c>
      <c r="D16" s="29" t="s">
        <v>25</v>
      </c>
      <c r="E16" s="29"/>
      <c r="F16" s="29">
        <v>1</v>
      </c>
      <c r="G16" s="29"/>
      <c r="H16" s="29"/>
      <c r="I16" s="29">
        <f>C16*F16</f>
        <v>20</v>
      </c>
      <c r="J16" s="1"/>
      <c r="K16" s="25">
        <f>ROUND(I16*J16,2)</f>
        <v>0</v>
      </c>
    </row>
    <row r="17" spans="1:11" ht="22.5" customHeight="1" x14ac:dyDescent="0.25">
      <c r="A17" s="30"/>
      <c r="B17" s="23" t="s">
        <v>37</v>
      </c>
      <c r="C17" s="33">
        <v>1</v>
      </c>
      <c r="D17" s="29" t="s">
        <v>27</v>
      </c>
      <c r="E17" s="29">
        <v>4</v>
      </c>
      <c r="F17" s="29"/>
      <c r="G17" s="29"/>
      <c r="H17" s="33">
        <f>C17*E17</f>
        <v>4</v>
      </c>
      <c r="I17" s="29"/>
      <c r="J17" s="1"/>
      <c r="K17" s="25">
        <f>ROUND(H17*J17,2)</f>
        <v>0</v>
      </c>
    </row>
    <row r="18" spans="1:11" x14ac:dyDescent="0.25">
      <c r="G18" s="72" t="s">
        <v>21</v>
      </c>
      <c r="H18" s="72"/>
      <c r="I18" s="72"/>
      <c r="J18" s="72"/>
      <c r="K18" s="31">
        <f>SUM(K9:K17)</f>
        <v>0</v>
      </c>
    </row>
    <row r="19" spans="1:11" x14ac:dyDescent="0.25">
      <c r="J19" s="17" t="s">
        <v>5</v>
      </c>
    </row>
    <row r="20" spans="1:11" ht="21" x14ac:dyDescent="0.35">
      <c r="A20" s="66" t="s">
        <v>66</v>
      </c>
      <c r="B20" s="39"/>
      <c r="C20" s="40"/>
      <c r="D20" s="40"/>
      <c r="E20" s="40"/>
      <c r="F20" s="40"/>
      <c r="G20" s="40"/>
      <c r="H20" s="40"/>
      <c r="I20" s="40"/>
      <c r="J20" s="40"/>
    </row>
    <row r="21" spans="1:11" ht="71.45" customHeight="1" x14ac:dyDescent="0.25">
      <c r="A21" s="57" t="s">
        <v>16</v>
      </c>
      <c r="B21" s="57" t="s">
        <v>17</v>
      </c>
      <c r="C21" s="58" t="s">
        <v>18</v>
      </c>
      <c r="D21" s="58" t="s">
        <v>24</v>
      </c>
      <c r="E21" s="58" t="s">
        <v>26</v>
      </c>
      <c r="F21" s="58" t="s">
        <v>28</v>
      </c>
      <c r="G21" s="58" t="s">
        <v>45</v>
      </c>
      <c r="H21" s="58" t="s">
        <v>36</v>
      </c>
      <c r="I21" s="58" t="s">
        <v>35</v>
      </c>
      <c r="J21" s="58" t="s">
        <v>1</v>
      </c>
      <c r="K21" s="58" t="s">
        <v>2</v>
      </c>
    </row>
    <row r="22" spans="1:11" x14ac:dyDescent="0.25">
      <c r="A22" s="69" t="s">
        <v>15</v>
      </c>
      <c r="B22" s="32" t="s">
        <v>44</v>
      </c>
      <c r="C22" s="24">
        <v>3</v>
      </c>
      <c r="D22" s="24" t="s">
        <v>25</v>
      </c>
      <c r="E22" s="24">
        <v>2</v>
      </c>
      <c r="F22" s="24"/>
      <c r="G22" s="24">
        <f t="shared" ref="G22:G32" si="2">E22*C22</f>
        <v>6</v>
      </c>
      <c r="H22" s="24"/>
      <c r="I22" s="24"/>
      <c r="J22" s="7"/>
      <c r="K22" s="25">
        <f>ROUND(G22*J22,2)</f>
        <v>0</v>
      </c>
    </row>
    <row r="23" spans="1:11" x14ac:dyDescent="0.25">
      <c r="A23" s="70"/>
      <c r="B23" s="23" t="s">
        <v>43</v>
      </c>
      <c r="C23" s="24">
        <v>12</v>
      </c>
      <c r="D23" s="24" t="s">
        <v>25</v>
      </c>
      <c r="E23" s="24">
        <v>2</v>
      </c>
      <c r="F23" s="24"/>
      <c r="G23" s="24">
        <f t="shared" si="2"/>
        <v>24</v>
      </c>
      <c r="H23" s="24"/>
      <c r="I23" s="24"/>
      <c r="J23" s="7"/>
      <c r="K23" s="25">
        <f t="shared" ref="K23:K29" si="3">ROUND(G23*J23,2)</f>
        <v>0</v>
      </c>
    </row>
    <row r="24" spans="1:11" x14ac:dyDescent="0.25">
      <c r="A24" s="70"/>
      <c r="B24" s="23" t="s">
        <v>40</v>
      </c>
      <c r="C24" s="24">
        <v>4</v>
      </c>
      <c r="D24" s="24" t="s">
        <v>25</v>
      </c>
      <c r="E24" s="24">
        <v>2</v>
      </c>
      <c r="F24" s="24"/>
      <c r="G24" s="24">
        <f t="shared" si="2"/>
        <v>8</v>
      </c>
      <c r="H24" s="24"/>
      <c r="I24" s="24"/>
      <c r="J24" s="7"/>
      <c r="K24" s="25">
        <f t="shared" si="3"/>
        <v>0</v>
      </c>
    </row>
    <row r="25" spans="1:11" x14ac:dyDescent="0.25">
      <c r="A25" s="69" t="s">
        <v>13</v>
      </c>
      <c r="B25" s="23" t="s">
        <v>10</v>
      </c>
      <c r="C25" s="24">
        <v>4</v>
      </c>
      <c r="D25" s="24" t="s">
        <v>25</v>
      </c>
      <c r="E25" s="24">
        <v>2</v>
      </c>
      <c r="F25" s="24"/>
      <c r="G25" s="24">
        <f t="shared" si="2"/>
        <v>8</v>
      </c>
      <c r="H25" s="24"/>
      <c r="I25" s="24"/>
      <c r="J25" s="7"/>
      <c r="K25" s="25">
        <f t="shared" si="3"/>
        <v>0</v>
      </c>
    </row>
    <row r="26" spans="1:11" x14ac:dyDescent="0.25">
      <c r="A26" s="74"/>
      <c r="B26" s="23" t="s">
        <v>12</v>
      </c>
      <c r="C26" s="24">
        <v>4</v>
      </c>
      <c r="D26" s="24" t="s">
        <v>25</v>
      </c>
      <c r="E26" s="24">
        <v>2</v>
      </c>
      <c r="F26" s="24"/>
      <c r="G26" s="24">
        <f t="shared" si="2"/>
        <v>8</v>
      </c>
      <c r="H26" s="24"/>
      <c r="I26" s="24"/>
      <c r="J26" s="7"/>
      <c r="K26" s="25">
        <f t="shared" si="3"/>
        <v>0</v>
      </c>
    </row>
    <row r="27" spans="1:11" x14ac:dyDescent="0.25">
      <c r="A27" s="69" t="s">
        <v>22</v>
      </c>
      <c r="B27" s="23" t="s">
        <v>38</v>
      </c>
      <c r="C27" s="24">
        <v>6</v>
      </c>
      <c r="D27" s="24" t="s">
        <v>25</v>
      </c>
      <c r="E27" s="24">
        <v>2</v>
      </c>
      <c r="F27" s="24"/>
      <c r="G27" s="24">
        <f t="shared" si="2"/>
        <v>12</v>
      </c>
      <c r="H27" s="24"/>
      <c r="I27" s="24"/>
      <c r="J27" s="7"/>
      <c r="K27" s="25">
        <f t="shared" si="3"/>
        <v>0</v>
      </c>
    </row>
    <row r="28" spans="1:11" x14ac:dyDescent="0.25">
      <c r="A28" s="70"/>
      <c r="B28" s="23" t="s">
        <v>39</v>
      </c>
      <c r="C28" s="26">
        <v>8</v>
      </c>
      <c r="D28" s="24" t="s">
        <v>25</v>
      </c>
      <c r="E28" s="26">
        <v>2</v>
      </c>
      <c r="F28" s="26"/>
      <c r="G28" s="24">
        <f t="shared" si="2"/>
        <v>16</v>
      </c>
      <c r="H28" s="24"/>
      <c r="I28" s="24"/>
      <c r="J28" s="7"/>
      <c r="K28" s="25">
        <f t="shared" si="3"/>
        <v>0</v>
      </c>
    </row>
    <row r="29" spans="1:11" x14ac:dyDescent="0.25">
      <c r="A29" s="75" t="s">
        <v>20</v>
      </c>
      <c r="B29" s="23" t="s">
        <v>40</v>
      </c>
      <c r="C29" s="29">
        <v>9</v>
      </c>
      <c r="D29" s="24" t="s">
        <v>25</v>
      </c>
      <c r="E29" s="29">
        <v>2</v>
      </c>
      <c r="F29" s="29"/>
      <c r="G29" s="24">
        <f t="shared" si="2"/>
        <v>18</v>
      </c>
      <c r="H29" s="24"/>
      <c r="I29" s="24"/>
      <c r="J29" s="7"/>
      <c r="K29" s="25">
        <f t="shared" si="3"/>
        <v>0</v>
      </c>
    </row>
    <row r="30" spans="1:11" x14ac:dyDescent="0.25">
      <c r="A30" s="76"/>
      <c r="B30" s="23" t="s">
        <v>41</v>
      </c>
      <c r="C30" s="29">
        <v>8</v>
      </c>
      <c r="D30" s="24" t="s">
        <v>25</v>
      </c>
      <c r="E30" s="29">
        <v>2</v>
      </c>
      <c r="F30" s="29"/>
      <c r="G30" s="24">
        <f t="shared" si="2"/>
        <v>16</v>
      </c>
      <c r="H30" s="24"/>
      <c r="I30" s="24"/>
      <c r="J30" s="7"/>
      <c r="K30" s="25">
        <f>ROUND(G30*J30,2)</f>
        <v>0</v>
      </c>
    </row>
    <row r="31" spans="1:11" x14ac:dyDescent="0.25">
      <c r="A31" s="77"/>
      <c r="B31" s="23" t="s">
        <v>42</v>
      </c>
      <c r="C31" s="29">
        <v>30</v>
      </c>
      <c r="D31" s="24" t="s">
        <v>25</v>
      </c>
      <c r="E31" s="29">
        <v>2</v>
      </c>
      <c r="F31" s="29"/>
      <c r="G31" s="24">
        <f t="shared" si="2"/>
        <v>60</v>
      </c>
      <c r="H31" s="24"/>
      <c r="I31" s="24"/>
      <c r="J31" s="7"/>
      <c r="K31" s="25">
        <f t="shared" ref="K31:K32" si="4">ROUND(G31*J31,2)</f>
        <v>0</v>
      </c>
    </row>
    <row r="32" spans="1:11" x14ac:dyDescent="0.25">
      <c r="A32" s="55"/>
      <c r="B32" s="23" t="s">
        <v>46</v>
      </c>
      <c r="C32" s="29">
        <v>1</v>
      </c>
      <c r="D32" s="24" t="s">
        <v>47</v>
      </c>
      <c r="E32" s="29">
        <v>2</v>
      </c>
      <c r="F32" s="29"/>
      <c r="G32" s="24">
        <f t="shared" si="2"/>
        <v>2</v>
      </c>
      <c r="H32" s="24"/>
      <c r="I32" s="24"/>
      <c r="J32" s="7"/>
      <c r="K32" s="25">
        <f t="shared" si="4"/>
        <v>0</v>
      </c>
    </row>
    <row r="33" spans="1:11" x14ac:dyDescent="0.25">
      <c r="A33" s="55"/>
      <c r="B33" s="32" t="s">
        <v>51</v>
      </c>
      <c r="C33" s="29">
        <v>24</v>
      </c>
      <c r="D33" s="29" t="s">
        <v>25</v>
      </c>
      <c r="E33" s="29"/>
      <c r="F33" s="29">
        <v>1</v>
      </c>
      <c r="G33" s="24"/>
      <c r="H33" s="24"/>
      <c r="I33" s="24">
        <f>C33*F33</f>
        <v>24</v>
      </c>
      <c r="J33" s="7"/>
      <c r="K33" s="25">
        <f>ROUND(I33*J33,2)</f>
        <v>0</v>
      </c>
    </row>
    <row r="34" spans="1:11" x14ac:dyDescent="0.25">
      <c r="A34" s="30"/>
      <c r="B34" s="23" t="s">
        <v>37</v>
      </c>
      <c r="C34" s="33">
        <v>1</v>
      </c>
      <c r="D34" s="29" t="s">
        <v>27</v>
      </c>
      <c r="E34" s="29">
        <v>2</v>
      </c>
      <c r="F34" s="29"/>
      <c r="G34" s="54"/>
      <c r="H34" s="46">
        <f>C34*E34</f>
        <v>2</v>
      </c>
      <c r="I34" s="54"/>
      <c r="J34" s="47"/>
      <c r="K34" s="48">
        <f>ROUND(H34*J34,2)</f>
        <v>0</v>
      </c>
    </row>
    <row r="35" spans="1:11" x14ac:dyDescent="0.25">
      <c r="G35" s="49" t="s">
        <v>23</v>
      </c>
      <c r="H35" s="50"/>
      <c r="I35" s="50"/>
      <c r="J35" s="50"/>
      <c r="K35" s="31">
        <f>SUM(K22:K34)</f>
        <v>0</v>
      </c>
    </row>
    <row r="36" spans="1:11" x14ac:dyDescent="0.25">
      <c r="G36" s="44"/>
      <c r="H36" s="44"/>
      <c r="I36" s="44"/>
      <c r="J36" s="44"/>
      <c r="K36" s="45"/>
    </row>
    <row r="37" spans="1:11" ht="21" x14ac:dyDescent="0.35">
      <c r="A37" s="66" t="s">
        <v>64</v>
      </c>
      <c r="B37" s="39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70.150000000000006" customHeight="1" x14ac:dyDescent="0.25">
      <c r="A38" s="57" t="s">
        <v>16</v>
      </c>
      <c r="B38" s="57" t="s">
        <v>17</v>
      </c>
      <c r="C38" s="58" t="s">
        <v>18</v>
      </c>
      <c r="D38" s="58" t="s">
        <v>24</v>
      </c>
      <c r="E38" s="58" t="s">
        <v>26</v>
      </c>
      <c r="F38" s="58" t="s">
        <v>28</v>
      </c>
      <c r="G38" s="58" t="s">
        <v>45</v>
      </c>
      <c r="H38" s="58" t="s">
        <v>36</v>
      </c>
      <c r="I38" s="58" t="s">
        <v>35</v>
      </c>
      <c r="J38" s="58" t="s">
        <v>1</v>
      </c>
      <c r="K38" s="58" t="s">
        <v>2</v>
      </c>
    </row>
    <row r="39" spans="1:11" x14ac:dyDescent="0.25">
      <c r="A39" s="69" t="s">
        <v>19</v>
      </c>
      <c r="B39" s="23" t="s">
        <v>33</v>
      </c>
      <c r="C39" s="29">
        <v>55</v>
      </c>
      <c r="D39" s="29" t="s">
        <v>25</v>
      </c>
      <c r="E39" s="29">
        <v>8</v>
      </c>
      <c r="F39" s="29"/>
      <c r="G39" s="29">
        <f t="shared" ref="G39:G51" si="5">E39*C39</f>
        <v>440</v>
      </c>
      <c r="H39" s="29"/>
      <c r="I39" s="29"/>
      <c r="J39" s="1"/>
      <c r="K39" s="25">
        <f>ROUND(G39*J39,2)</f>
        <v>0</v>
      </c>
    </row>
    <row r="40" spans="1:11" x14ac:dyDescent="0.25">
      <c r="A40" s="74"/>
      <c r="B40" s="23" t="s">
        <v>34</v>
      </c>
      <c r="C40" s="29">
        <v>44</v>
      </c>
      <c r="D40" s="29" t="s">
        <v>25</v>
      </c>
      <c r="E40" s="29">
        <v>8</v>
      </c>
      <c r="F40" s="29"/>
      <c r="G40" s="29">
        <f t="shared" si="5"/>
        <v>352</v>
      </c>
      <c r="H40" s="29"/>
      <c r="I40" s="29"/>
      <c r="J40" s="1"/>
      <c r="K40" s="25">
        <f t="shared" ref="K40:K51" si="6">ROUND(G40*J40,2)</f>
        <v>0</v>
      </c>
    </row>
    <row r="41" spans="1:11" x14ac:dyDescent="0.25">
      <c r="A41" s="69" t="s">
        <v>20</v>
      </c>
      <c r="B41" s="23" t="s">
        <v>33</v>
      </c>
      <c r="C41" s="29">
        <v>55</v>
      </c>
      <c r="D41" s="29" t="s">
        <v>25</v>
      </c>
      <c r="E41" s="29">
        <v>8</v>
      </c>
      <c r="F41" s="29"/>
      <c r="G41" s="29">
        <f t="shared" si="5"/>
        <v>440</v>
      </c>
      <c r="H41" s="29"/>
      <c r="I41" s="29"/>
      <c r="J41" s="1"/>
      <c r="K41" s="25">
        <f t="shared" si="6"/>
        <v>0</v>
      </c>
    </row>
    <row r="42" spans="1:11" x14ac:dyDescent="0.25">
      <c r="A42" s="74"/>
      <c r="B42" s="23" t="s">
        <v>31</v>
      </c>
      <c r="C42" s="29">
        <v>1</v>
      </c>
      <c r="D42" s="29" t="s">
        <v>3</v>
      </c>
      <c r="E42" s="29">
        <v>8</v>
      </c>
      <c r="F42" s="29"/>
      <c r="G42" s="29">
        <f t="shared" si="5"/>
        <v>8</v>
      </c>
      <c r="H42" s="29"/>
      <c r="I42" s="29"/>
      <c r="J42" s="1"/>
      <c r="K42" s="25">
        <f t="shared" si="6"/>
        <v>0</v>
      </c>
    </row>
    <row r="43" spans="1:11" x14ac:dyDescent="0.25">
      <c r="A43" s="75" t="s">
        <v>15</v>
      </c>
      <c r="B43" s="23" t="s">
        <v>32</v>
      </c>
      <c r="C43" s="29">
        <v>8</v>
      </c>
      <c r="D43" s="29" t="s">
        <v>25</v>
      </c>
      <c r="E43" s="29">
        <v>8</v>
      </c>
      <c r="F43" s="29"/>
      <c r="G43" s="29">
        <f t="shared" si="5"/>
        <v>64</v>
      </c>
      <c r="H43" s="29"/>
      <c r="I43" s="29"/>
      <c r="J43" s="1"/>
      <c r="K43" s="25">
        <f t="shared" si="6"/>
        <v>0</v>
      </c>
    </row>
    <row r="44" spans="1:11" x14ac:dyDescent="0.25">
      <c r="A44" s="76"/>
      <c r="B44" s="23" t="s">
        <v>31</v>
      </c>
      <c r="C44" s="29">
        <v>1</v>
      </c>
      <c r="D44" s="29" t="s">
        <v>3</v>
      </c>
      <c r="E44" s="29">
        <v>8</v>
      </c>
      <c r="F44" s="29"/>
      <c r="G44" s="29">
        <f t="shared" si="5"/>
        <v>8</v>
      </c>
      <c r="H44" s="29"/>
      <c r="I44" s="29"/>
      <c r="J44" s="1"/>
      <c r="K44" s="25">
        <f t="shared" si="6"/>
        <v>0</v>
      </c>
    </row>
    <row r="45" spans="1:11" x14ac:dyDescent="0.25">
      <c r="A45" s="76"/>
      <c r="B45" s="23" t="s">
        <v>30</v>
      </c>
      <c r="C45" s="29">
        <v>4</v>
      </c>
      <c r="D45" s="29" t="s">
        <v>3</v>
      </c>
      <c r="E45" s="29">
        <v>8</v>
      </c>
      <c r="F45" s="29"/>
      <c r="G45" s="29">
        <f t="shared" si="5"/>
        <v>32</v>
      </c>
      <c r="H45" s="29"/>
      <c r="I45" s="29"/>
      <c r="J45" s="1"/>
      <c r="K45" s="25">
        <f t="shared" si="6"/>
        <v>0</v>
      </c>
    </row>
    <row r="46" spans="1:11" x14ac:dyDescent="0.25">
      <c r="A46" s="77"/>
      <c r="B46" s="23" t="s">
        <v>29</v>
      </c>
      <c r="C46" s="29">
        <v>4</v>
      </c>
      <c r="D46" s="29" t="s">
        <v>3</v>
      </c>
      <c r="E46" s="29">
        <v>8</v>
      </c>
      <c r="F46" s="29"/>
      <c r="G46" s="29">
        <f t="shared" si="5"/>
        <v>32</v>
      </c>
      <c r="H46" s="29"/>
      <c r="I46" s="29"/>
      <c r="J46" s="1"/>
      <c r="K46" s="25">
        <f t="shared" si="6"/>
        <v>0</v>
      </c>
    </row>
    <row r="47" spans="1:11" x14ac:dyDescent="0.25">
      <c r="A47" s="75" t="s">
        <v>13</v>
      </c>
      <c r="B47" s="23" t="s">
        <v>32</v>
      </c>
      <c r="C47" s="29">
        <v>9</v>
      </c>
      <c r="D47" s="29" t="s">
        <v>25</v>
      </c>
      <c r="E47" s="29">
        <v>8</v>
      </c>
      <c r="F47" s="29"/>
      <c r="G47" s="29">
        <f t="shared" si="5"/>
        <v>72</v>
      </c>
      <c r="H47" s="29"/>
      <c r="I47" s="29"/>
      <c r="J47" s="1"/>
      <c r="K47" s="25">
        <f t="shared" si="6"/>
        <v>0</v>
      </c>
    </row>
    <row r="48" spans="1:11" x14ac:dyDescent="0.25">
      <c r="A48" s="76"/>
      <c r="B48" s="23" t="s">
        <v>31</v>
      </c>
      <c r="C48" s="29">
        <v>2</v>
      </c>
      <c r="D48" s="29" t="s">
        <v>3</v>
      </c>
      <c r="E48" s="29">
        <v>8</v>
      </c>
      <c r="F48" s="29"/>
      <c r="G48" s="29">
        <f t="shared" si="5"/>
        <v>16</v>
      </c>
      <c r="H48" s="29"/>
      <c r="I48" s="29"/>
      <c r="J48" s="1"/>
      <c r="K48" s="25">
        <f t="shared" si="6"/>
        <v>0</v>
      </c>
    </row>
    <row r="49" spans="1:11" x14ac:dyDescent="0.25">
      <c r="A49" s="76"/>
      <c r="B49" s="23" t="s">
        <v>30</v>
      </c>
      <c r="C49" s="29">
        <v>2</v>
      </c>
      <c r="D49" s="29" t="s">
        <v>3</v>
      </c>
      <c r="E49" s="29">
        <v>8</v>
      </c>
      <c r="F49" s="29"/>
      <c r="G49" s="29">
        <f t="shared" si="5"/>
        <v>16</v>
      </c>
      <c r="H49" s="29"/>
      <c r="I49" s="29"/>
      <c r="J49" s="1"/>
      <c r="K49" s="25">
        <f t="shared" si="6"/>
        <v>0</v>
      </c>
    </row>
    <row r="50" spans="1:11" x14ac:dyDescent="0.25">
      <c r="A50" s="77"/>
      <c r="B50" s="23" t="s">
        <v>29</v>
      </c>
      <c r="C50" s="29">
        <v>2</v>
      </c>
      <c r="D50" s="29" t="s">
        <v>3</v>
      </c>
      <c r="E50" s="29">
        <v>8</v>
      </c>
      <c r="F50" s="29"/>
      <c r="G50" s="29">
        <f t="shared" si="5"/>
        <v>16</v>
      </c>
      <c r="H50" s="29"/>
      <c r="I50" s="29"/>
      <c r="J50" s="1"/>
      <c r="K50" s="25">
        <f t="shared" si="6"/>
        <v>0</v>
      </c>
    </row>
    <row r="51" spans="1:11" x14ac:dyDescent="0.25">
      <c r="A51" s="55"/>
      <c r="B51" s="23" t="s">
        <v>46</v>
      </c>
      <c r="C51" s="29">
        <v>1</v>
      </c>
      <c r="D51" s="29" t="s">
        <v>47</v>
      </c>
      <c r="E51" s="29">
        <v>8</v>
      </c>
      <c r="F51" s="29"/>
      <c r="G51" s="29">
        <f t="shared" si="5"/>
        <v>8</v>
      </c>
      <c r="H51" s="29"/>
      <c r="I51" s="29"/>
      <c r="J51" s="1"/>
      <c r="K51" s="25">
        <f t="shared" si="6"/>
        <v>0</v>
      </c>
    </row>
    <row r="52" spans="1:11" x14ac:dyDescent="0.25">
      <c r="A52" s="55"/>
      <c r="B52" s="32" t="s">
        <v>51</v>
      </c>
      <c r="C52" s="29">
        <v>25</v>
      </c>
      <c r="D52" s="29" t="s">
        <v>25</v>
      </c>
      <c r="E52" s="29"/>
      <c r="F52" s="29">
        <v>1</v>
      </c>
      <c r="G52" s="29"/>
      <c r="H52" s="29"/>
      <c r="I52" s="29">
        <f>C52*F52</f>
        <v>25</v>
      </c>
      <c r="J52" s="1"/>
      <c r="K52" s="25">
        <f>ROUND(I52*J52,2)</f>
        <v>0</v>
      </c>
    </row>
    <row r="53" spans="1:11" x14ac:dyDescent="0.25">
      <c r="A53" s="30"/>
      <c r="B53" s="23" t="s">
        <v>37</v>
      </c>
      <c r="C53" s="33">
        <v>1</v>
      </c>
      <c r="D53" s="29" t="s">
        <v>27</v>
      </c>
      <c r="E53" s="29">
        <v>8</v>
      </c>
      <c r="F53" s="29"/>
      <c r="G53" s="29"/>
      <c r="H53" s="33">
        <f>C53*E53</f>
        <v>8</v>
      </c>
      <c r="I53" s="29"/>
      <c r="J53" s="1"/>
      <c r="K53" s="25">
        <f>ROUND(H53*J53,2)</f>
        <v>0</v>
      </c>
    </row>
    <row r="54" spans="1:11" x14ac:dyDescent="0.25">
      <c r="G54" s="78" t="s">
        <v>23</v>
      </c>
      <c r="H54" s="78"/>
      <c r="I54" s="78"/>
      <c r="J54" s="78"/>
      <c r="K54" s="31">
        <f>SUM(K39:K53)</f>
        <v>0</v>
      </c>
    </row>
    <row r="56" spans="1:11" x14ac:dyDescent="0.25">
      <c r="G56" s="78" t="s">
        <v>67</v>
      </c>
      <c r="H56" s="78"/>
      <c r="I56" s="78"/>
      <c r="J56" s="78"/>
      <c r="K56" s="31">
        <f>K18+K35+K54</f>
        <v>0</v>
      </c>
    </row>
    <row r="57" spans="1:11" x14ac:dyDescent="0.25">
      <c r="G57" s="79" t="s">
        <v>53</v>
      </c>
      <c r="H57" s="79"/>
      <c r="I57" s="79"/>
      <c r="J57" s="79"/>
      <c r="K57" s="25">
        <f>ROUND(K56*0.23,2)</f>
        <v>0</v>
      </c>
    </row>
    <row r="58" spans="1:11" x14ac:dyDescent="0.25">
      <c r="G58" s="79" t="s">
        <v>4</v>
      </c>
      <c r="H58" s="79"/>
      <c r="I58" s="79"/>
      <c r="J58" s="79"/>
      <c r="K58" s="25">
        <f>K56+K57</f>
        <v>0</v>
      </c>
    </row>
    <row r="70" spans="1:10" x14ac:dyDescent="0.25">
      <c r="A70" s="36" t="s">
        <v>49</v>
      </c>
    </row>
    <row r="71" spans="1:10" x14ac:dyDescent="0.25">
      <c r="I71" s="80"/>
      <c r="J71" s="80"/>
    </row>
    <row r="72" spans="1:10" x14ac:dyDescent="0.25">
      <c r="I72" s="81" t="s">
        <v>9</v>
      </c>
      <c r="J72" s="81"/>
    </row>
    <row r="73" spans="1:10" ht="41.45" customHeight="1" x14ac:dyDescent="0.25">
      <c r="I73" s="73" t="s">
        <v>68</v>
      </c>
      <c r="J73" s="73"/>
    </row>
  </sheetData>
  <sheetProtection algorithmName="SHA-512" hashValue="4/8P6JOzGqyrJ9pPZsaT2al39/wRCNAlWwTvmSFoHA0DJZ+2NmAj7dszjJPBHNKiPzXPfDj/7JI/dFcLd/Mpow==" saltValue="x8mxOTis9bpVj0AkMDpJYg==" spinCount="100000" sheet="1" objects="1" scenarios="1"/>
  <mergeCells count="21">
    <mergeCell ref="I73:J73"/>
    <mergeCell ref="A22:A24"/>
    <mergeCell ref="A25:A26"/>
    <mergeCell ref="A27:A28"/>
    <mergeCell ref="A29:A31"/>
    <mergeCell ref="A39:A40"/>
    <mergeCell ref="A41:A42"/>
    <mergeCell ref="A43:A46"/>
    <mergeCell ref="A47:A50"/>
    <mergeCell ref="G54:J54"/>
    <mergeCell ref="G56:J56"/>
    <mergeCell ref="G57:J57"/>
    <mergeCell ref="G58:J58"/>
    <mergeCell ref="I71:J71"/>
    <mergeCell ref="I72:J72"/>
    <mergeCell ref="H1:K1"/>
    <mergeCell ref="A9:A10"/>
    <mergeCell ref="J2:K2"/>
    <mergeCell ref="G18:J18"/>
    <mergeCell ref="A12:A13"/>
    <mergeCell ref="A4:E5"/>
  </mergeCells>
  <pageMargins left="0.7" right="0.7" top="0.75" bottom="0.75" header="0.3" footer="0.3"/>
  <pageSetup paperSize="9" scale="6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kritérií</vt:lpstr>
      <vt:lpstr>Špecifikácia ceny Časť 2-Východ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Tvrdoň Miroslav</dc:creator>
  <cp:lastModifiedBy>Vytřísalová Kristína</cp:lastModifiedBy>
  <cp:lastPrinted>2025-05-21T12:55:56Z</cp:lastPrinted>
  <dcterms:created xsi:type="dcterms:W3CDTF">2020-08-21T07:58:14Z</dcterms:created>
  <dcterms:modified xsi:type="dcterms:W3CDTF">2025-05-22T08:44:58Z</dcterms:modified>
</cp:coreProperties>
</file>