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03-2024-A2 - Blok A2" sheetId="2" r:id="rId2"/>
    <sheet name="03-2024-A4 - Blok A4" sheetId="3" r:id="rId3"/>
    <sheet name="03-2024-B2 - Blok B2" sheetId="4" r:id="rId4"/>
    <sheet name="03-2024-Spoj.chodba - Spo..." sheetId="5" r:id="rId5"/>
  </sheets>
  <definedNames>
    <definedName name="_xlnm.Print_Area" localSheetId="0">'Rekapitulácia stavby'!$D$4:$AO$76,'Rekapitulácia stavby'!$C$82:$AQ$99</definedName>
    <definedName name="_xlnm.Print_Titles" localSheetId="0">'Rekapitulácia stavby'!$92:$92</definedName>
    <definedName name="_xlnm._FilterDatabase" localSheetId="1" hidden="1">'03-2024-A2 - Blok A2'!$C$130:$K$285</definedName>
    <definedName name="_xlnm.Print_Area" localSheetId="1">'03-2024-A2 - Blok A2'!$C$4:$J$76,'03-2024-A2 - Blok A2'!$C$82:$J$112,'03-2024-A2 - Blok A2'!$C$118:$J$285</definedName>
    <definedName name="_xlnm.Print_Titles" localSheetId="1">'03-2024-A2 - Blok A2'!$130:$130</definedName>
    <definedName name="_xlnm._FilterDatabase" localSheetId="2" hidden="1">'03-2024-A4 - Blok A4'!$C$130:$K$285</definedName>
    <definedName name="_xlnm.Print_Area" localSheetId="2">'03-2024-A4 - Blok A4'!$C$4:$J$76,'03-2024-A4 - Blok A4'!$C$82:$J$112,'03-2024-A4 - Blok A4'!$C$118:$J$285</definedName>
    <definedName name="_xlnm.Print_Titles" localSheetId="2">'03-2024-A4 - Blok A4'!$130:$130</definedName>
    <definedName name="_xlnm._FilterDatabase" localSheetId="3" hidden="1">'03-2024-B2 - Blok B2'!$C$130:$K$266</definedName>
    <definedName name="_xlnm.Print_Area" localSheetId="3">'03-2024-B2 - Blok B2'!$C$4:$J$76,'03-2024-B2 - Blok B2'!$C$82:$J$112,'03-2024-B2 - Blok B2'!$C$118:$J$266</definedName>
    <definedName name="_xlnm.Print_Titles" localSheetId="3">'03-2024-B2 - Blok B2'!$130:$130</definedName>
    <definedName name="_xlnm._FilterDatabase" localSheetId="4" hidden="1">'03-2024-Spoj.chodba - Spo...'!$C$123:$K$202</definedName>
    <definedName name="_xlnm.Print_Area" localSheetId="4">'03-2024-Spoj.chodba - Spo...'!$C$4:$J$76,'03-2024-Spoj.chodba - Spo...'!$C$82:$J$105,'03-2024-Spoj.chodba - Spo...'!$C$111:$J$202</definedName>
    <definedName name="_xlnm.Print_Titles" localSheetId="4">'03-2024-Spoj.chodba - Spo...'!$123:$123</definedName>
  </definedNames>
  <calcPr/>
</workbook>
</file>

<file path=xl/calcChain.xml><?xml version="1.0" encoding="utf-8"?>
<calcChain xmlns="http://schemas.openxmlformats.org/spreadsheetml/2006/main">
  <c i="5" l="1" r="J37"/>
  <c r="J36"/>
  <c i="1" r="AY98"/>
  <c i="5" r="J35"/>
  <c i="1" r="AX98"/>
  <c i="5" r="BI202"/>
  <c r="BH202"/>
  <c r="BG202"/>
  <c r="BE202"/>
  <c r="T202"/>
  <c r="R202"/>
  <c r="P202"/>
  <c r="BI199"/>
  <c r="BH199"/>
  <c r="BG199"/>
  <c r="BE199"/>
  <c r="T199"/>
  <c r="R199"/>
  <c r="P199"/>
  <c r="BI198"/>
  <c r="BH198"/>
  <c r="BG198"/>
  <c r="BE198"/>
  <c r="T198"/>
  <c r="R198"/>
  <c r="P198"/>
  <c r="BI192"/>
  <c r="BH192"/>
  <c r="BG192"/>
  <c r="BE192"/>
  <c r="T192"/>
  <c r="R192"/>
  <c r="P192"/>
  <c r="BI189"/>
  <c r="BH189"/>
  <c r="BG189"/>
  <c r="BE189"/>
  <c r="T189"/>
  <c r="R189"/>
  <c r="P189"/>
  <c r="BI186"/>
  <c r="BH186"/>
  <c r="BG186"/>
  <c r="BE186"/>
  <c r="T186"/>
  <c r="R186"/>
  <c r="P186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78"/>
  <c r="BH178"/>
  <c r="BG178"/>
  <c r="BE178"/>
  <c r="T178"/>
  <c r="R178"/>
  <c r="P178"/>
  <c r="BI176"/>
  <c r="BH176"/>
  <c r="BG176"/>
  <c r="BE176"/>
  <c r="T176"/>
  <c r="R176"/>
  <c r="P176"/>
  <c r="BI174"/>
  <c r="BH174"/>
  <c r="BG174"/>
  <c r="BE174"/>
  <c r="T174"/>
  <c r="R174"/>
  <c r="P174"/>
  <c r="BI173"/>
  <c r="BH173"/>
  <c r="BG173"/>
  <c r="BE173"/>
  <c r="T173"/>
  <c r="R173"/>
  <c r="P173"/>
  <c r="BI171"/>
  <c r="BH171"/>
  <c r="BG171"/>
  <c r="BE171"/>
  <c r="T171"/>
  <c r="R171"/>
  <c r="P171"/>
  <c r="BI170"/>
  <c r="BH170"/>
  <c r="BG170"/>
  <c r="BE170"/>
  <c r="T170"/>
  <c r="R170"/>
  <c r="P170"/>
  <c r="BI168"/>
  <c r="BH168"/>
  <c r="BG168"/>
  <c r="BE168"/>
  <c r="T168"/>
  <c r="R168"/>
  <c r="P168"/>
  <c r="BI166"/>
  <c r="BH166"/>
  <c r="BG166"/>
  <c r="BE166"/>
  <c r="T166"/>
  <c r="R166"/>
  <c r="P166"/>
  <c r="BI164"/>
  <c r="BH164"/>
  <c r="BG164"/>
  <c r="BE164"/>
  <c r="T164"/>
  <c r="R164"/>
  <c r="P164"/>
  <c r="BI163"/>
  <c r="BH163"/>
  <c r="BG163"/>
  <c r="BE163"/>
  <c r="T163"/>
  <c r="R163"/>
  <c r="P163"/>
  <c r="BI161"/>
  <c r="BH161"/>
  <c r="BG161"/>
  <c r="BE161"/>
  <c r="T161"/>
  <c r="R161"/>
  <c r="P161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R149"/>
  <c r="P149"/>
  <c r="BI146"/>
  <c r="BH146"/>
  <c r="BG146"/>
  <c r="BE146"/>
  <c r="T146"/>
  <c r="R146"/>
  <c r="P146"/>
  <c r="BI144"/>
  <c r="BH144"/>
  <c r="BG144"/>
  <c r="BE144"/>
  <c r="T144"/>
  <c r="R144"/>
  <c r="P144"/>
  <c r="BI143"/>
  <c r="BH143"/>
  <c r="BG143"/>
  <c r="BE143"/>
  <c r="T143"/>
  <c r="R143"/>
  <c r="P143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7"/>
  <c r="BH137"/>
  <c r="BG137"/>
  <c r="BE137"/>
  <c r="T137"/>
  <c r="R137"/>
  <c r="P137"/>
  <c r="BI135"/>
  <c r="BH135"/>
  <c r="BG135"/>
  <c r="BE135"/>
  <c r="T135"/>
  <c r="R135"/>
  <c r="P135"/>
  <c r="BI134"/>
  <c r="BH134"/>
  <c r="BG134"/>
  <c r="BE134"/>
  <c r="T134"/>
  <c r="R134"/>
  <c r="P134"/>
  <c r="BI132"/>
  <c r="BH132"/>
  <c r="BG132"/>
  <c r="BE132"/>
  <c r="T132"/>
  <c r="R132"/>
  <c r="P132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J120"/>
  <c r="F120"/>
  <c r="F118"/>
  <c r="E116"/>
  <c r="J91"/>
  <c r="F91"/>
  <c r="F89"/>
  <c r="E87"/>
  <c r="J24"/>
  <c r="E24"/>
  <c r="J121"/>
  <c r="J23"/>
  <c r="J18"/>
  <c r="E18"/>
  <c r="F92"/>
  <c r="J17"/>
  <c r="J12"/>
  <c r="J89"/>
  <c r="E7"/>
  <c r="E85"/>
  <c i="4" r="J37"/>
  <c r="J36"/>
  <c i="1" r="AY97"/>
  <c i="4" r="J35"/>
  <c i="1" r="AX97"/>
  <c i="4" r="BI266"/>
  <c r="BH266"/>
  <c r="BG266"/>
  <c r="BE266"/>
  <c r="T266"/>
  <c r="T265"/>
  <c r="R266"/>
  <c r="R265"/>
  <c r="P266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47"/>
  <c r="BH247"/>
  <c r="BG247"/>
  <c r="BE247"/>
  <c r="T247"/>
  <c r="T246"/>
  <c r="R247"/>
  <c r="R246"/>
  <c r="P247"/>
  <c r="P246"/>
  <c r="BI245"/>
  <c r="BH245"/>
  <c r="BG245"/>
  <c r="BE245"/>
  <c r="T245"/>
  <c r="R245"/>
  <c r="P245"/>
  <c r="BI242"/>
  <c r="BH242"/>
  <c r="BG242"/>
  <c r="BE242"/>
  <c r="T242"/>
  <c r="R242"/>
  <c r="P242"/>
  <c r="BI241"/>
  <c r="BH241"/>
  <c r="BG241"/>
  <c r="BE241"/>
  <c r="T241"/>
  <c r="R241"/>
  <c r="P241"/>
  <c r="BI235"/>
  <c r="BH235"/>
  <c r="BG235"/>
  <c r="BE235"/>
  <c r="T235"/>
  <c r="R235"/>
  <c r="P235"/>
  <c r="BI232"/>
  <c r="BH232"/>
  <c r="BG232"/>
  <c r="BE232"/>
  <c r="T232"/>
  <c r="R232"/>
  <c r="P232"/>
  <c r="BI229"/>
  <c r="BH229"/>
  <c r="BG229"/>
  <c r="BE229"/>
  <c r="T229"/>
  <c r="R229"/>
  <c r="P229"/>
  <c r="BI228"/>
  <c r="BH228"/>
  <c r="BG228"/>
  <c r="BE228"/>
  <c r="T228"/>
  <c r="R228"/>
  <c r="P228"/>
  <c r="BI225"/>
  <c r="BH225"/>
  <c r="BG225"/>
  <c r="BE225"/>
  <c r="T225"/>
  <c r="R225"/>
  <c r="P225"/>
  <c r="BI222"/>
  <c r="BH222"/>
  <c r="BG222"/>
  <c r="BE222"/>
  <c r="T222"/>
  <c r="R222"/>
  <c r="P222"/>
  <c r="BI221"/>
  <c r="BH221"/>
  <c r="BG221"/>
  <c r="BE221"/>
  <c r="T221"/>
  <c r="R221"/>
  <c r="P221"/>
  <c r="BI219"/>
  <c r="BH219"/>
  <c r="BG219"/>
  <c r="BE219"/>
  <c r="T219"/>
  <c r="R219"/>
  <c r="P219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3"/>
  <c r="BH213"/>
  <c r="BG213"/>
  <c r="BE213"/>
  <c r="T213"/>
  <c r="R213"/>
  <c r="P213"/>
  <c r="BI210"/>
  <c r="BH210"/>
  <c r="BG210"/>
  <c r="BE210"/>
  <c r="T210"/>
  <c r="R210"/>
  <c r="P210"/>
  <c r="BI202"/>
  <c r="BH202"/>
  <c r="BG202"/>
  <c r="BE202"/>
  <c r="T202"/>
  <c r="R202"/>
  <c r="P202"/>
  <c r="BI199"/>
  <c r="BH199"/>
  <c r="BG199"/>
  <c r="BE199"/>
  <c r="T199"/>
  <c r="R199"/>
  <c r="P199"/>
  <c r="BI196"/>
  <c r="BH196"/>
  <c r="BG196"/>
  <c r="BE196"/>
  <c r="T196"/>
  <c r="R196"/>
  <c r="P196"/>
  <c r="BI194"/>
  <c r="BH194"/>
  <c r="BG194"/>
  <c r="BE194"/>
  <c r="T194"/>
  <c r="R194"/>
  <c r="P194"/>
  <c r="BI192"/>
  <c r="BH192"/>
  <c r="BG192"/>
  <c r="BE192"/>
  <c r="T192"/>
  <c r="R192"/>
  <c r="P192"/>
  <c r="BI190"/>
  <c r="BH190"/>
  <c r="BG190"/>
  <c r="BE190"/>
  <c r="T190"/>
  <c r="R190"/>
  <c r="P190"/>
  <c r="BI188"/>
  <c r="BH188"/>
  <c r="BG188"/>
  <c r="BE188"/>
  <c r="T188"/>
  <c r="R188"/>
  <c r="P188"/>
  <c r="BI186"/>
  <c r="BH186"/>
  <c r="BG186"/>
  <c r="BE186"/>
  <c r="T186"/>
  <c r="R186"/>
  <c r="P186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1"/>
  <c r="BH171"/>
  <c r="BG171"/>
  <c r="BE171"/>
  <c r="T171"/>
  <c r="R171"/>
  <c r="P171"/>
  <c r="BI169"/>
  <c r="BH169"/>
  <c r="BG169"/>
  <c r="BE169"/>
  <c r="T169"/>
  <c r="R169"/>
  <c r="P169"/>
  <c r="BI168"/>
  <c r="BH168"/>
  <c r="BG168"/>
  <c r="BE168"/>
  <c r="T168"/>
  <c r="R168"/>
  <c r="P168"/>
  <c r="BI166"/>
  <c r="BH166"/>
  <c r="BG166"/>
  <c r="BE166"/>
  <c r="T166"/>
  <c r="R166"/>
  <c r="P166"/>
  <c r="BI163"/>
  <c r="BH163"/>
  <c r="BG163"/>
  <c r="BE163"/>
  <c r="T163"/>
  <c r="T162"/>
  <c r="R163"/>
  <c r="R162"/>
  <c r="P163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6"/>
  <c r="BH156"/>
  <c r="BG156"/>
  <c r="BE156"/>
  <c r="T156"/>
  <c r="R156"/>
  <c r="P156"/>
  <c r="BI154"/>
  <c r="BH154"/>
  <c r="BG154"/>
  <c r="BE154"/>
  <c r="T154"/>
  <c r="R154"/>
  <c r="P154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5"/>
  <c r="BH145"/>
  <c r="BG145"/>
  <c r="BE145"/>
  <c r="T145"/>
  <c r="R145"/>
  <c r="P145"/>
  <c r="BI143"/>
  <c r="BH143"/>
  <c r="BG143"/>
  <c r="BE143"/>
  <c r="T143"/>
  <c r="R143"/>
  <c r="P143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4"/>
  <c r="BH134"/>
  <c r="BG134"/>
  <c r="BE134"/>
  <c r="T134"/>
  <c r="R134"/>
  <c r="P134"/>
  <c r="J127"/>
  <c r="F127"/>
  <c r="F125"/>
  <c r="E123"/>
  <c r="J91"/>
  <c r="F91"/>
  <c r="F89"/>
  <c r="E87"/>
  <c r="J24"/>
  <c r="E24"/>
  <c r="J128"/>
  <c r="J23"/>
  <c r="J18"/>
  <c r="E18"/>
  <c r="F128"/>
  <c r="J17"/>
  <c r="J12"/>
  <c r="J125"/>
  <c r="E7"/>
  <c r="E121"/>
  <c i="3" r="J37"/>
  <c r="J36"/>
  <c i="1" r="AY96"/>
  <c i="3" r="J35"/>
  <c i="1" r="AX96"/>
  <c i="3" r="BI285"/>
  <c r="BH285"/>
  <c r="BG285"/>
  <c r="BE285"/>
  <c r="T285"/>
  <c r="T284"/>
  <c r="R285"/>
  <c r="R284"/>
  <c r="P285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2"/>
  <c r="BH252"/>
  <c r="BG252"/>
  <c r="BE252"/>
  <c r="T252"/>
  <c r="T251"/>
  <c r="R252"/>
  <c r="R251"/>
  <c r="P252"/>
  <c r="P251"/>
  <c r="BI250"/>
  <c r="BH250"/>
  <c r="BG250"/>
  <c r="BE250"/>
  <c r="T250"/>
  <c r="R250"/>
  <c r="P250"/>
  <c r="BI247"/>
  <c r="BH247"/>
  <c r="BG247"/>
  <c r="BE247"/>
  <c r="T247"/>
  <c r="R247"/>
  <c r="P247"/>
  <c r="BI246"/>
  <c r="BH246"/>
  <c r="BG246"/>
  <c r="BE246"/>
  <c r="T246"/>
  <c r="R246"/>
  <c r="P246"/>
  <c r="BI240"/>
  <c r="BH240"/>
  <c r="BG240"/>
  <c r="BE240"/>
  <c r="T240"/>
  <c r="R240"/>
  <c r="P240"/>
  <c r="BI237"/>
  <c r="BH237"/>
  <c r="BG237"/>
  <c r="BE237"/>
  <c r="T237"/>
  <c r="R237"/>
  <c r="P237"/>
  <c r="BI234"/>
  <c r="BH234"/>
  <c r="BG234"/>
  <c r="BE234"/>
  <c r="T234"/>
  <c r="R234"/>
  <c r="P234"/>
  <c r="BI233"/>
  <c r="BH233"/>
  <c r="BG233"/>
  <c r="BE233"/>
  <c r="T233"/>
  <c r="R233"/>
  <c r="P233"/>
  <c r="BI230"/>
  <c r="BH230"/>
  <c r="BG230"/>
  <c r="BE230"/>
  <c r="T230"/>
  <c r="R230"/>
  <c r="P230"/>
  <c r="BI227"/>
  <c r="BH227"/>
  <c r="BG227"/>
  <c r="BE227"/>
  <c r="T227"/>
  <c r="R227"/>
  <c r="P227"/>
  <c r="BI226"/>
  <c r="BH226"/>
  <c r="BG226"/>
  <c r="BE226"/>
  <c r="T226"/>
  <c r="R226"/>
  <c r="P226"/>
  <c r="BI224"/>
  <c r="BH224"/>
  <c r="BG224"/>
  <c r="BE224"/>
  <c r="T224"/>
  <c r="R224"/>
  <c r="P224"/>
  <c r="BI221"/>
  <c r="BH221"/>
  <c r="BG221"/>
  <c r="BE221"/>
  <c r="T221"/>
  <c r="R221"/>
  <c r="P221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5"/>
  <c r="BH215"/>
  <c r="BG215"/>
  <c r="BE215"/>
  <c r="T215"/>
  <c r="R215"/>
  <c r="P215"/>
  <c r="BI212"/>
  <c r="BH212"/>
  <c r="BG212"/>
  <c r="BE212"/>
  <c r="T212"/>
  <c r="R212"/>
  <c r="P212"/>
  <c r="BI204"/>
  <c r="BH204"/>
  <c r="BG204"/>
  <c r="BE204"/>
  <c r="T204"/>
  <c r="R204"/>
  <c r="P204"/>
  <c r="BI201"/>
  <c r="BH201"/>
  <c r="BG201"/>
  <c r="BE201"/>
  <c r="T201"/>
  <c r="R201"/>
  <c r="P201"/>
  <c r="BI198"/>
  <c r="BH198"/>
  <c r="BG198"/>
  <c r="BE198"/>
  <c r="T198"/>
  <c r="R198"/>
  <c r="P198"/>
  <c r="BI196"/>
  <c r="BH196"/>
  <c r="BG196"/>
  <c r="BE196"/>
  <c r="T196"/>
  <c r="R196"/>
  <c r="P196"/>
  <c r="BI194"/>
  <c r="BH194"/>
  <c r="BG194"/>
  <c r="BE194"/>
  <c r="T194"/>
  <c r="R194"/>
  <c r="P194"/>
  <c r="BI192"/>
  <c r="BH192"/>
  <c r="BG192"/>
  <c r="BE192"/>
  <c r="T192"/>
  <c r="R192"/>
  <c r="P192"/>
  <c r="BI190"/>
  <c r="BH190"/>
  <c r="BG190"/>
  <c r="BE190"/>
  <c r="T190"/>
  <c r="R190"/>
  <c r="P190"/>
  <c r="BI188"/>
  <c r="BH188"/>
  <c r="BG188"/>
  <c r="BE188"/>
  <c r="T188"/>
  <c r="R188"/>
  <c r="P188"/>
  <c r="BI186"/>
  <c r="BH186"/>
  <c r="BG186"/>
  <c r="BE186"/>
  <c r="T186"/>
  <c r="R186"/>
  <c r="P186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1"/>
  <c r="BH171"/>
  <c r="BG171"/>
  <c r="BE171"/>
  <c r="T171"/>
  <c r="R171"/>
  <c r="P171"/>
  <c r="BI169"/>
  <c r="BH169"/>
  <c r="BG169"/>
  <c r="BE169"/>
  <c r="T169"/>
  <c r="R169"/>
  <c r="P169"/>
  <c r="BI168"/>
  <c r="BH168"/>
  <c r="BG168"/>
  <c r="BE168"/>
  <c r="T168"/>
  <c r="R168"/>
  <c r="P168"/>
  <c r="BI166"/>
  <c r="BH166"/>
  <c r="BG166"/>
  <c r="BE166"/>
  <c r="T166"/>
  <c r="R166"/>
  <c r="P166"/>
  <c r="BI163"/>
  <c r="BH163"/>
  <c r="BG163"/>
  <c r="BE163"/>
  <c r="T163"/>
  <c r="T162"/>
  <c r="R163"/>
  <c r="R162"/>
  <c r="P163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6"/>
  <c r="BH156"/>
  <c r="BG156"/>
  <c r="BE156"/>
  <c r="T156"/>
  <c r="R156"/>
  <c r="P156"/>
  <c r="BI154"/>
  <c r="BH154"/>
  <c r="BG154"/>
  <c r="BE154"/>
  <c r="T154"/>
  <c r="R154"/>
  <c r="P154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5"/>
  <c r="BH145"/>
  <c r="BG145"/>
  <c r="BE145"/>
  <c r="T145"/>
  <c r="R145"/>
  <c r="P145"/>
  <c r="BI143"/>
  <c r="BH143"/>
  <c r="BG143"/>
  <c r="BE143"/>
  <c r="T143"/>
  <c r="R143"/>
  <c r="P143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4"/>
  <c r="BH134"/>
  <c r="BG134"/>
  <c r="BE134"/>
  <c r="T134"/>
  <c r="R134"/>
  <c r="P134"/>
  <c r="J127"/>
  <c r="F127"/>
  <c r="F125"/>
  <c r="E123"/>
  <c r="J91"/>
  <c r="F91"/>
  <c r="F89"/>
  <c r="E87"/>
  <c r="J24"/>
  <c r="E24"/>
  <c r="J92"/>
  <c r="J23"/>
  <c r="J18"/>
  <c r="E18"/>
  <c r="F128"/>
  <c r="J17"/>
  <c r="J12"/>
  <c r="J125"/>
  <c r="E7"/>
  <c r="E85"/>
  <c i="2" r="J37"/>
  <c r="J36"/>
  <c i="1" r="AY95"/>
  <c i="2" r="J35"/>
  <c i="1" r="AX95"/>
  <c i="2" r="BI285"/>
  <c r="BH285"/>
  <c r="BG285"/>
  <c r="BE285"/>
  <c r="T285"/>
  <c r="T284"/>
  <c r="R285"/>
  <c r="R284"/>
  <c r="P285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2"/>
  <c r="BH252"/>
  <c r="BG252"/>
  <c r="BE252"/>
  <c r="T252"/>
  <c r="T251"/>
  <c r="R252"/>
  <c r="R251"/>
  <c r="P252"/>
  <c r="P251"/>
  <c r="BI250"/>
  <c r="BH250"/>
  <c r="BG250"/>
  <c r="BE250"/>
  <c r="T250"/>
  <c r="R250"/>
  <c r="P250"/>
  <c r="BI247"/>
  <c r="BH247"/>
  <c r="BG247"/>
  <c r="BE247"/>
  <c r="T247"/>
  <c r="R247"/>
  <c r="P247"/>
  <c r="BI246"/>
  <c r="BH246"/>
  <c r="BG246"/>
  <c r="BE246"/>
  <c r="T246"/>
  <c r="R246"/>
  <c r="P246"/>
  <c r="BI240"/>
  <c r="BH240"/>
  <c r="BG240"/>
  <c r="BE240"/>
  <c r="T240"/>
  <c r="R240"/>
  <c r="P240"/>
  <c r="BI237"/>
  <c r="BH237"/>
  <c r="BG237"/>
  <c r="BE237"/>
  <c r="T237"/>
  <c r="R237"/>
  <c r="P237"/>
  <c r="BI234"/>
  <c r="BH234"/>
  <c r="BG234"/>
  <c r="BE234"/>
  <c r="T234"/>
  <c r="R234"/>
  <c r="P234"/>
  <c r="BI233"/>
  <c r="BH233"/>
  <c r="BG233"/>
  <c r="BE233"/>
  <c r="T233"/>
  <c r="R233"/>
  <c r="P233"/>
  <c r="BI230"/>
  <c r="BH230"/>
  <c r="BG230"/>
  <c r="BE230"/>
  <c r="T230"/>
  <c r="R230"/>
  <c r="P230"/>
  <c r="BI227"/>
  <c r="BH227"/>
  <c r="BG227"/>
  <c r="BE227"/>
  <c r="T227"/>
  <c r="R227"/>
  <c r="P227"/>
  <c r="BI226"/>
  <c r="BH226"/>
  <c r="BG226"/>
  <c r="BE226"/>
  <c r="T226"/>
  <c r="R226"/>
  <c r="P226"/>
  <c r="BI224"/>
  <c r="BH224"/>
  <c r="BG224"/>
  <c r="BE224"/>
  <c r="T224"/>
  <c r="R224"/>
  <c r="P224"/>
  <c r="BI221"/>
  <c r="BH221"/>
  <c r="BG221"/>
  <c r="BE221"/>
  <c r="T221"/>
  <c r="R221"/>
  <c r="P221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5"/>
  <c r="BH215"/>
  <c r="BG215"/>
  <c r="BE215"/>
  <c r="T215"/>
  <c r="R215"/>
  <c r="P215"/>
  <c r="BI212"/>
  <c r="BH212"/>
  <c r="BG212"/>
  <c r="BE212"/>
  <c r="T212"/>
  <c r="R212"/>
  <c r="P212"/>
  <c r="BI204"/>
  <c r="BH204"/>
  <c r="BG204"/>
  <c r="BE204"/>
  <c r="T204"/>
  <c r="R204"/>
  <c r="P204"/>
  <c r="BI201"/>
  <c r="BH201"/>
  <c r="BG201"/>
  <c r="BE201"/>
  <c r="T201"/>
  <c r="R201"/>
  <c r="P201"/>
  <c r="BI198"/>
  <c r="BH198"/>
  <c r="BG198"/>
  <c r="BE198"/>
  <c r="T198"/>
  <c r="R198"/>
  <c r="P198"/>
  <c r="BI196"/>
  <c r="BH196"/>
  <c r="BG196"/>
  <c r="BE196"/>
  <c r="T196"/>
  <c r="R196"/>
  <c r="P196"/>
  <c r="BI194"/>
  <c r="BH194"/>
  <c r="BG194"/>
  <c r="BE194"/>
  <c r="T194"/>
  <c r="R194"/>
  <c r="P194"/>
  <c r="BI192"/>
  <c r="BH192"/>
  <c r="BG192"/>
  <c r="BE192"/>
  <c r="T192"/>
  <c r="R192"/>
  <c r="P192"/>
  <c r="BI190"/>
  <c r="BH190"/>
  <c r="BG190"/>
  <c r="BE190"/>
  <c r="T190"/>
  <c r="R190"/>
  <c r="P190"/>
  <c r="BI188"/>
  <c r="BH188"/>
  <c r="BG188"/>
  <c r="BE188"/>
  <c r="T188"/>
  <c r="R188"/>
  <c r="P188"/>
  <c r="BI186"/>
  <c r="BH186"/>
  <c r="BG186"/>
  <c r="BE186"/>
  <c r="T186"/>
  <c r="R186"/>
  <c r="P186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1"/>
  <c r="BH171"/>
  <c r="BG171"/>
  <c r="BE171"/>
  <c r="T171"/>
  <c r="R171"/>
  <c r="P171"/>
  <c r="BI169"/>
  <c r="BH169"/>
  <c r="BG169"/>
  <c r="BE169"/>
  <c r="T169"/>
  <c r="R169"/>
  <c r="P169"/>
  <c r="BI168"/>
  <c r="BH168"/>
  <c r="BG168"/>
  <c r="BE168"/>
  <c r="T168"/>
  <c r="R168"/>
  <c r="P168"/>
  <c r="BI166"/>
  <c r="BH166"/>
  <c r="BG166"/>
  <c r="BE166"/>
  <c r="T166"/>
  <c r="R166"/>
  <c r="P166"/>
  <c r="BI163"/>
  <c r="BH163"/>
  <c r="BG163"/>
  <c r="BE163"/>
  <c r="T163"/>
  <c r="T162"/>
  <c r="R163"/>
  <c r="R162"/>
  <c r="P163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6"/>
  <c r="BH156"/>
  <c r="BG156"/>
  <c r="BE156"/>
  <c r="T156"/>
  <c r="R156"/>
  <c r="P156"/>
  <c r="BI154"/>
  <c r="BH154"/>
  <c r="BG154"/>
  <c r="BE154"/>
  <c r="T154"/>
  <c r="R154"/>
  <c r="P154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5"/>
  <c r="BH145"/>
  <c r="BG145"/>
  <c r="BE145"/>
  <c r="T145"/>
  <c r="R145"/>
  <c r="P145"/>
  <c r="BI143"/>
  <c r="BH143"/>
  <c r="BG143"/>
  <c r="BE143"/>
  <c r="T143"/>
  <c r="R143"/>
  <c r="P143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4"/>
  <c r="BH134"/>
  <c r="BG134"/>
  <c r="BE134"/>
  <c r="T134"/>
  <c r="R134"/>
  <c r="P134"/>
  <c r="J127"/>
  <c r="F127"/>
  <c r="F125"/>
  <c r="E123"/>
  <c r="J91"/>
  <c r="F91"/>
  <c r="F89"/>
  <c r="E87"/>
  <c r="J24"/>
  <c r="E24"/>
  <c r="J128"/>
  <c r="J23"/>
  <c r="J18"/>
  <c r="E18"/>
  <c r="F128"/>
  <c r="J17"/>
  <c r="J12"/>
  <c r="J125"/>
  <c r="E7"/>
  <c r="E121"/>
  <c i="1" r="L90"/>
  <c r="AM90"/>
  <c r="AM89"/>
  <c r="L89"/>
  <c r="AM87"/>
  <c r="L87"/>
  <c r="L85"/>
  <c r="L84"/>
  <c i="2" r="J278"/>
  <c r="J285"/>
  <c r="J266"/>
  <c r="J194"/>
  <c r="J182"/>
  <c r="J265"/>
  <c r="J224"/>
  <c r="BK150"/>
  <c r="J233"/>
  <c r="BK169"/>
  <c r="BK272"/>
  <c r="J227"/>
  <c r="BK278"/>
  <c r="BK192"/>
  <c r="J171"/>
  <c r="BK204"/>
  <c r="J219"/>
  <c r="J257"/>
  <c r="J152"/>
  <c i="3" r="BK201"/>
  <c r="J145"/>
  <c r="BK227"/>
  <c r="BK256"/>
  <c r="J183"/>
  <c r="J267"/>
  <c r="J179"/>
  <c r="J143"/>
  <c r="BK145"/>
  <c r="J282"/>
  <c r="BK219"/>
  <c r="J169"/>
  <c r="BK261"/>
  <c r="J273"/>
  <c r="J177"/>
  <c r="BK169"/>
  <c r="J226"/>
  <c r="J268"/>
  <c r="J161"/>
  <c i="4" r="BK245"/>
  <c r="BK264"/>
  <c r="J199"/>
  <c r="BK262"/>
  <c r="BK256"/>
  <c r="J166"/>
  <c r="J263"/>
  <c r="J228"/>
  <c r="BK160"/>
  <c r="J213"/>
  <c r="J156"/>
  <c r="J192"/>
  <c r="BK235"/>
  <c i="2" r="J190"/>
  <c r="BK136"/>
  <c r="J240"/>
  <c r="BK151"/>
  <c r="BK259"/>
  <c r="BK173"/>
  <c r="BK281"/>
  <c r="J262"/>
  <c r="J215"/>
  <c r="J151"/>
  <c r="BK247"/>
  <c r="BK221"/>
  <c r="BK279"/>
  <c r="J256"/>
  <c r="J277"/>
  <c r="J226"/>
  <c r="BK283"/>
  <c r="J204"/>
  <c r="BK176"/>
  <c r="J156"/>
  <c r="J201"/>
  <c r="J263"/>
  <c r="J143"/>
  <c r="J179"/>
  <c i="3" r="BK218"/>
  <c r="BK168"/>
  <c r="BK143"/>
  <c r="J261"/>
  <c r="BK272"/>
  <c r="BK154"/>
  <c r="BK171"/>
  <c r="J258"/>
  <c r="J171"/>
  <c r="BK237"/>
  <c r="J190"/>
  <c r="J140"/>
  <c r="J136"/>
  <c r="BK258"/>
  <c r="J175"/>
  <c r="BK260"/>
  <c r="BK268"/>
  <c r="BK181"/>
  <c r="J212"/>
  <c i="4" r="BK232"/>
  <c r="J139"/>
  <c r="J194"/>
  <c r="BK252"/>
  <c r="BK183"/>
  <c r="J215"/>
  <c r="BK196"/>
  <c r="BK225"/>
  <c i="5" r="BK192"/>
  <c r="J140"/>
  <c r="J202"/>
  <c r="J149"/>
  <c r="J176"/>
  <c r="BK140"/>
  <c r="BK186"/>
  <c r="J166"/>
  <c r="J141"/>
  <c r="BK199"/>
  <c r="BK146"/>
  <c r="J157"/>
  <c r="J189"/>
  <c r="BK164"/>
  <c i="3" r="BK186"/>
  <c r="J285"/>
  <c r="BK265"/>
  <c r="BK183"/>
  <c r="J184"/>
  <c r="BK230"/>
  <c r="J266"/>
  <c r="J158"/>
  <c i="4" r="J255"/>
  <c r="J160"/>
  <c i="5" r="BK181"/>
  <c i="3" r="J198"/>
  <c r="J139"/>
  <c r="J270"/>
  <c r="BK224"/>
  <c r="BK148"/>
  <c r="J196"/>
  <c r="J278"/>
  <c r="BK194"/>
  <c r="J247"/>
  <c r="J186"/>
  <c r="J188"/>
  <c i="4" r="BK266"/>
  <c r="BK178"/>
  <c r="BK263"/>
  <c r="J225"/>
  <c r="J168"/>
  <c r="BK258"/>
  <c r="J247"/>
  <c r="BK159"/>
  <c r="J262"/>
  <c r="BK255"/>
  <c r="J179"/>
  <c r="BK150"/>
  <c r="BK161"/>
  <c r="J173"/>
  <c r="BK188"/>
  <c r="BK216"/>
  <c r="BK166"/>
  <c r="J202"/>
  <c r="BK175"/>
  <c r="J186"/>
  <c i="5" r="J186"/>
  <c r="J154"/>
  <c r="BK137"/>
  <c i="2" r="BK285"/>
  <c r="BK166"/>
  <c r="J279"/>
  <c r="BK265"/>
  <c r="BK158"/>
  <c r="BK198"/>
  <c r="J148"/>
  <c r="BK273"/>
  <c r="BK230"/>
  <c r="J163"/>
  <c r="J275"/>
  <c r="BK227"/>
  <c r="BK184"/>
  <c r="BK269"/>
  <c r="J196"/>
  <c i="3" r="J156"/>
  <c r="BK250"/>
  <c r="J283"/>
  <c r="BK278"/>
  <c r="BK221"/>
  <c r="BK159"/>
  <c r="BK166"/>
  <c r="J281"/>
  <c r="J233"/>
  <c r="J154"/>
  <c r="BK283"/>
  <c r="J227"/>
  <c r="J221"/>
  <c r="BK233"/>
  <c r="J280"/>
  <c r="J159"/>
  <c i="4" r="J257"/>
  <c r="BK190"/>
  <c r="J254"/>
  <c r="BK177"/>
  <c r="BK261"/>
  <c r="BK253"/>
  <c r="J145"/>
  <c r="J256"/>
  <c r="J184"/>
  <c r="J154"/>
  <c r="J182"/>
  <c r="J242"/>
  <c r="BK247"/>
  <c r="J188"/>
  <c r="J217"/>
  <c r="BK221"/>
  <c r="BK171"/>
  <c r="BK143"/>
  <c i="5" r="J151"/>
  <c r="J144"/>
  <c r="BK154"/>
  <c r="BK127"/>
  <c i="2" r="J268"/>
  <c i="3" r="J173"/>
  <c r="BK259"/>
  <c r="BK285"/>
  <c r="J257"/>
  <c r="BK257"/>
  <c r="BK139"/>
  <c r="BK217"/>
  <c r="J250"/>
  <c r="J151"/>
  <c i="4" r="J252"/>
  <c r="J148"/>
  <c r="J241"/>
  <c r="J140"/>
  <c r="BK259"/>
  <c r="J175"/>
  <c r="BK156"/>
  <c r="J259"/>
  <c r="BK210"/>
  <c r="J158"/>
  <c r="BK242"/>
  <c r="BK163"/>
  <c r="J222"/>
  <c r="BK182"/>
  <c r="BK213"/>
  <c r="BK152"/>
  <c r="BK169"/>
  <c r="J181"/>
  <c i="5" r="BK161"/>
  <c r="J152"/>
  <c r="J163"/>
  <c r="BK135"/>
  <c r="J178"/>
  <c r="J164"/>
  <c r="BK202"/>
  <c r="J170"/>
  <c r="J137"/>
  <c r="J134"/>
  <c r="BK183"/>
  <c r="J129"/>
  <c i="2" r="BK267"/>
  <c r="BK156"/>
  <c r="BK274"/>
  <c r="BK196"/>
  <c r="J280"/>
  <c r="J250"/>
  <c r="J166"/>
  <c r="BK233"/>
  <c r="J158"/>
  <c r="J274"/>
  <c r="BK226"/>
  <c r="BK270"/>
  <c r="BK217"/>
  <c r="J273"/>
  <c r="J259"/>
  <c r="J136"/>
  <c r="J246"/>
  <c r="J183"/>
  <c r="J174"/>
  <c r="J145"/>
  <c r="BK215"/>
  <c r="J269"/>
  <c r="J177"/>
  <c r="BK140"/>
  <c r="J178"/>
  <c i="3" r="BK264"/>
  <c r="BK198"/>
  <c r="J152"/>
  <c r="BK281"/>
  <c r="BK161"/>
  <c r="J230"/>
  <c r="BK274"/>
  <c r="J259"/>
  <c r="J194"/>
  <c r="BK151"/>
  <c r="J276"/>
  <c r="BK138"/>
  <c r="BK179"/>
  <c r="J274"/>
  <c r="J174"/>
  <c r="J215"/>
  <c r="BK140"/>
  <c r="J234"/>
  <c r="J181"/>
  <c r="BK247"/>
  <c r="J150"/>
  <c i="4" r="BK186"/>
  <c r="J229"/>
  <c r="J163"/>
  <c r="BK199"/>
  <c r="BK222"/>
  <c i="5" r="BK174"/>
  <c r="BK155"/>
  <c r="J155"/>
  <c r="J174"/>
  <c i="2" r="BK266"/>
  <c r="BK263"/>
  <c r="BK240"/>
  <c r="J282"/>
  <c r="BK201"/>
  <c r="BK175"/>
  <c r="J217"/>
  <c r="BK268"/>
  <c r="J161"/>
  <c r="BK168"/>
  <c i="3" r="BK196"/>
  <c r="J160"/>
  <c r="J272"/>
  <c r="J182"/>
  <c r="J269"/>
  <c r="J277"/>
  <c r="J178"/>
  <c r="BK271"/>
  <c r="BK269"/>
  <c r="J264"/>
  <c r="J168"/>
  <c r="J256"/>
  <c r="BK134"/>
  <c i="4" r="J151"/>
  <c r="BK228"/>
  <c r="BK140"/>
  <c i="5" r="BK132"/>
  <c r="BK128"/>
  <c r="BK157"/>
  <c r="BK198"/>
  <c r="BK173"/>
  <c r="J173"/>
  <c r="BK166"/>
  <c i="2" r="J281"/>
  <c r="J159"/>
  <c r="J276"/>
  <c r="BK250"/>
  <c r="J150"/>
  <c r="BK178"/>
  <c r="BK282"/>
  <c r="BK237"/>
  <c r="BK194"/>
  <c r="J140"/>
  <c r="BK224"/>
  <c r="BK143"/>
  <c r="BK258"/>
  <c r="BK186"/>
  <c r="J260"/>
  <c r="J154"/>
  <c r="BK234"/>
  <c r="BK182"/>
  <c r="J168"/>
  <c r="J138"/>
  <c r="J270"/>
  <c r="BK174"/>
  <c r="BK138"/>
  <c r="BK161"/>
  <c i="3" r="BK215"/>
  <c r="BK192"/>
  <c r="J148"/>
  <c r="BK275"/>
  <c r="J237"/>
  <c r="BK263"/>
  <c r="BK175"/>
  <c r="BK246"/>
  <c r="BK160"/>
  <c r="BK279"/>
  <c r="J217"/>
  <c r="BK174"/>
  <c r="J265"/>
  <c r="BK178"/>
  <c r="BK173"/>
  <c r="J271"/>
  <c r="BK158"/>
  <c r="J246"/>
  <c r="BK282"/>
  <c r="J224"/>
  <c i="4" r="J261"/>
  <c r="J152"/>
  <c r="J196"/>
  <c r="BK139"/>
  <c r="BK257"/>
  <c r="J169"/>
  <c r="J143"/>
  <c r="BK241"/>
  <c r="J171"/>
  <c r="BK136"/>
  <c r="J176"/>
  <c r="J190"/>
  <c r="J245"/>
  <c r="J150"/>
  <c r="J174"/>
  <c r="J159"/>
  <c r="BK179"/>
  <c i="5" r="BK182"/>
  <c r="BK178"/>
  <c r="J171"/>
  <c r="BK144"/>
  <c i="2" r="J252"/>
  <c r="BK134"/>
  <c r="J271"/>
  <c r="J237"/>
  <c r="J264"/>
  <c r="BK181"/>
  <c r="J283"/>
  <c r="BK276"/>
  <c r="J234"/>
  <c r="J169"/>
  <c r="BK145"/>
  <c r="BK246"/>
  <c r="BK219"/>
  <c r="BK271"/>
  <c r="J221"/>
  <c r="BK262"/>
  <c r="BK171"/>
  <c r="BK256"/>
  <c r="J181"/>
  <c r="BK163"/>
  <c r="BK260"/>
  <c r="J184"/>
  <c r="J192"/>
  <c r="BK152"/>
  <c r="BK177"/>
  <c i="3" r="BK266"/>
  <c r="BK204"/>
  <c r="BK150"/>
  <c r="BK270"/>
  <c r="BK276"/>
  <c r="J134"/>
  <c r="J166"/>
  <c r="BK252"/>
  <c r="BK177"/>
  <c r="BK277"/>
  <c i="4" r="BK229"/>
  <c r="J235"/>
  <c r="J161"/>
  <c i="5" r="BK139"/>
  <c r="BK158"/>
  <c r="J181"/>
  <c r="J183"/>
  <c r="J146"/>
  <c r="J143"/>
  <c r="J139"/>
  <c r="J135"/>
  <c r="BK130"/>
  <c r="BK171"/>
  <c r="BK163"/>
  <c r="J132"/>
  <c r="BK189"/>
  <c r="J158"/>
  <c r="J199"/>
  <c r="BK176"/>
  <c r="J128"/>
  <c i="2" r="BK280"/>
  <c r="J160"/>
  <c r="BK277"/>
  <c r="J261"/>
  <c r="BK188"/>
  <c r="BK252"/>
  <c r="BK154"/>
  <c r="J258"/>
  <c r="BK212"/>
  <c r="BK148"/>
  <c r="J212"/>
  <c r="BK257"/>
  <c r="J186"/>
  <c i="1" r="AS94"/>
  <c i="2" r="J218"/>
  <c r="J272"/>
  <c r="J176"/>
  <c r="BK139"/>
  <c r="BK160"/>
  <c i="3" r="BK212"/>
  <c r="J163"/>
  <c r="J262"/>
  <c r="J275"/>
  <c r="BK152"/>
  <c r="BK163"/>
  <c r="BK240"/>
  <c r="J138"/>
  <c r="J204"/>
  <c r="BK184"/>
  <c r="J192"/>
  <c r="BK267"/>
  <c r="BK182"/>
  <c r="J260"/>
  <c r="J218"/>
  <c r="J263"/>
  <c i="4" r="J258"/>
  <c r="BK192"/>
  <c r="J134"/>
  <c r="BK181"/>
  <c r="J266"/>
  <c r="BK254"/>
  <c r="BK168"/>
  <c r="BK154"/>
  <c r="BK260"/>
  <c r="BK173"/>
  <c r="BK138"/>
  <c r="BK176"/>
  <c r="J136"/>
  <c r="BK215"/>
  <c r="BK184"/>
  <c r="J210"/>
  <c r="J216"/>
  <c r="BK219"/>
  <c r="J232"/>
  <c i="5" r="J192"/>
  <c r="BK168"/>
  <c r="BK143"/>
  <c r="BK151"/>
  <c i="2" r="BK275"/>
  <c r="BK190"/>
  <c r="J175"/>
  <c r="J267"/>
  <c r="J198"/>
  <c r="J134"/>
  <c r="BK218"/>
  <c r="BK264"/>
  <c r="BK183"/>
  <c r="BK261"/>
  <c r="BK159"/>
  <c r="J247"/>
  <c r="BK179"/>
  <c r="J230"/>
  <c r="J139"/>
  <c r="J173"/>
  <c r="J188"/>
  <c i="3" r="J219"/>
  <c r="J176"/>
  <c r="BK273"/>
  <c r="BK280"/>
  <c r="BK156"/>
  <c r="BK176"/>
  <c r="BK234"/>
  <c r="BK136"/>
  <c r="J201"/>
  <c r="J240"/>
  <c r="BK262"/>
  <c r="J279"/>
  <c r="J252"/>
  <c r="BK226"/>
  <c r="BK188"/>
  <c r="BK190"/>
  <c i="4" r="J264"/>
  <c r="BK202"/>
  <c r="BK151"/>
  <c r="J251"/>
  <c r="BK174"/>
  <c r="J260"/>
  <c r="BK251"/>
  <c r="BK158"/>
  <c r="J138"/>
  <c r="J253"/>
  <c r="J177"/>
  <c r="BK134"/>
  <c r="BK145"/>
  <c r="J221"/>
  <c r="J183"/>
  <c r="BK194"/>
  <c r="J219"/>
  <c r="BK217"/>
  <c r="BK148"/>
  <c r="J178"/>
  <c i="5" r="J168"/>
  <c r="J198"/>
  <c r="BK152"/>
  <c r="BK134"/>
  <c r="BK141"/>
  <c r="BK129"/>
  <c r="BK170"/>
  <c r="J130"/>
  <c r="BK149"/>
  <c r="J161"/>
  <c r="J127"/>
  <c r="J182"/>
  <c i="2" l="1" r="T165"/>
  <c r="BK220"/>
  <c r="J220"/>
  <c r="J107"/>
  <c i="3" r="P133"/>
  <c r="T147"/>
  <c r="BK220"/>
  <c r="J220"/>
  <c r="J107"/>
  <c i="4" r="BK147"/>
  <c r="J147"/>
  <c r="J100"/>
  <c r="P155"/>
  <c r="BK195"/>
  <c r="J195"/>
  <c r="J106"/>
  <c r="R250"/>
  <c r="R249"/>
  <c i="2" r="BK142"/>
  <c r="J142"/>
  <c r="J99"/>
  <c r="R147"/>
  <c r="P195"/>
  <c r="T255"/>
  <c r="T254"/>
  <c i="3" r="BK133"/>
  <c r="J133"/>
  <c r="J98"/>
  <c r="P165"/>
  <c r="T255"/>
  <c r="T254"/>
  <c i="4" r="P133"/>
  <c r="BK165"/>
  <c r="P195"/>
  <c r="P250"/>
  <c r="P249"/>
  <c i="2" r="R133"/>
  <c r="P165"/>
  <c r="R189"/>
  <c r="R220"/>
  <c i="3" r="P147"/>
  <c r="BK195"/>
  <c r="J195"/>
  <c r="J106"/>
  <c r="T195"/>
  <c i="4" r="T133"/>
  <c r="R165"/>
  <c r="T189"/>
  <c r="BK250"/>
  <c i="2" r="P133"/>
  <c r="BK165"/>
  <c r="J165"/>
  <c r="J104"/>
  <c r="T189"/>
  <c r="P220"/>
  <c i="3" r="R133"/>
  <c r="R165"/>
  <c r="R255"/>
  <c r="R254"/>
  <c i="4" r="BK133"/>
  <c r="J133"/>
  <c r="J98"/>
  <c r="R147"/>
  <c i="5" r="P126"/>
  <c i="2" r="T133"/>
  <c r="T147"/>
  <c r="T195"/>
  <c i="3" r="T133"/>
  <c r="BK155"/>
  <c r="J155"/>
  <c r="J101"/>
  <c r="R189"/>
  <c r="T220"/>
  <c i="4" r="P147"/>
  <c r="R155"/>
  <c r="R195"/>
  <c r="T250"/>
  <c r="T249"/>
  <c i="5" r="P162"/>
  <c i="2" r="BK147"/>
  <c r="J147"/>
  <c r="J100"/>
  <c r="T155"/>
  <c r="P189"/>
  <c r="T220"/>
  <c i="3" r="P142"/>
  <c r="P155"/>
  <c r="P189"/>
  <c r="P195"/>
  <c i="4" r="T142"/>
  <c r="T155"/>
  <c r="R189"/>
  <c r="T218"/>
  <c i="5" r="BK126"/>
  <c r="BK148"/>
  <c r="J148"/>
  <c r="J101"/>
  <c r="P169"/>
  <c i="2" r="R142"/>
  <c r="R155"/>
  <c r="BK195"/>
  <c r="J195"/>
  <c r="J106"/>
  <c r="R255"/>
  <c r="R254"/>
  <c i="3" r="BK142"/>
  <c r="J142"/>
  <c r="J99"/>
  <c r="T165"/>
  <c r="BK255"/>
  <c i="4" r="BK142"/>
  <c r="J142"/>
  <c r="J99"/>
  <c r="BK155"/>
  <c r="J155"/>
  <c r="J101"/>
  <c r="BK189"/>
  <c r="J189"/>
  <c r="J105"/>
  <c r="R218"/>
  <c i="5" r="R126"/>
  <c r="R148"/>
  <c r="BK177"/>
  <c r="J177"/>
  <c r="J104"/>
  <c i="2" r="BK133"/>
  <c r="J133"/>
  <c r="J98"/>
  <c r="R165"/>
  <c i="3" r="R142"/>
  <c r="R147"/>
  <c r="T189"/>
  <c r="R220"/>
  <c i="5" r="P131"/>
  <c r="BK162"/>
  <c r="J162"/>
  <c r="J102"/>
  <c r="T169"/>
  <c i="2" r="T142"/>
  <c r="BK155"/>
  <c r="J155"/>
  <c r="J101"/>
  <c r="BK189"/>
  <c r="J189"/>
  <c r="J105"/>
  <c r="BK255"/>
  <c r="J255"/>
  <c r="J110"/>
  <c i="3" r="T142"/>
  <c r="R155"/>
  <c r="P220"/>
  <c i="4" r="R142"/>
  <c r="T165"/>
  <c r="BK218"/>
  <c r="J218"/>
  <c r="J107"/>
  <c i="5" r="BK131"/>
  <c r="J131"/>
  <c r="J99"/>
  <c r="P148"/>
  <c r="T162"/>
  <c r="R169"/>
  <c i="2" r="P147"/>
  <c i="4" r="R133"/>
  <c r="R132"/>
  <c r="P165"/>
  <c r="P218"/>
  <c i="5" r="R131"/>
  <c r="P177"/>
  <c i="2" r="P142"/>
  <c r="P155"/>
  <c r="R195"/>
  <c r="P255"/>
  <c r="P254"/>
  <c i="3" r="BK147"/>
  <c r="J147"/>
  <c r="J100"/>
  <c r="T155"/>
  <c r="BK189"/>
  <c r="J189"/>
  <c r="J105"/>
  <c r="R195"/>
  <c i="4" r="P142"/>
  <c r="T147"/>
  <c r="P189"/>
  <c r="T195"/>
  <c i="5" r="T126"/>
  <c r="T148"/>
  <c r="BK169"/>
  <c r="J169"/>
  <c r="J103"/>
  <c r="R177"/>
  <c i="3" r="BK165"/>
  <c r="J165"/>
  <c r="J104"/>
  <c r="P255"/>
  <c r="P254"/>
  <c i="5" r="T131"/>
  <c r="R162"/>
  <c r="T177"/>
  <c i="4" r="BK265"/>
  <c r="J265"/>
  <c r="J111"/>
  <c i="2" r="BK284"/>
  <c r="J284"/>
  <c r="J111"/>
  <c i="3" r="BK284"/>
  <c r="J284"/>
  <c r="J111"/>
  <c i="2" r="BK251"/>
  <c r="J251"/>
  <c r="J108"/>
  <c i="3" r="BK162"/>
  <c r="J162"/>
  <c r="J102"/>
  <c i="2" r="BK162"/>
  <c r="J162"/>
  <c r="J102"/>
  <c i="3" r="BK251"/>
  <c r="J251"/>
  <c r="J108"/>
  <c i="4" r="BK162"/>
  <c r="J162"/>
  <c r="J102"/>
  <c r="BK246"/>
  <c r="J246"/>
  <c r="J108"/>
  <c i="5" r="E114"/>
  <c r="BF134"/>
  <c r="BF137"/>
  <c r="BF140"/>
  <c r="BF144"/>
  <c r="BF152"/>
  <c r="BF158"/>
  <c r="BF178"/>
  <c i="4" r="J250"/>
  <c r="J110"/>
  <c i="5" r="F121"/>
  <c r="BF139"/>
  <c r="BF141"/>
  <c r="BF166"/>
  <c r="BF174"/>
  <c r="J92"/>
  <c r="BF135"/>
  <c r="BF154"/>
  <c r="BF176"/>
  <c i="4" r="J165"/>
  <c r="J104"/>
  <c i="5" r="BF127"/>
  <c r="BF149"/>
  <c r="BF151"/>
  <c r="BF173"/>
  <c r="BF130"/>
  <c r="BF143"/>
  <c r="BF128"/>
  <c r="BF155"/>
  <c r="BF157"/>
  <c r="J118"/>
  <c r="BF129"/>
  <c r="BF146"/>
  <c r="BF164"/>
  <c r="BF182"/>
  <c r="BF183"/>
  <c r="BF186"/>
  <c r="BF192"/>
  <c r="BF198"/>
  <c r="BF199"/>
  <c r="BF202"/>
  <c i="4" r="BK132"/>
  <c r="J132"/>
  <c r="J97"/>
  <c i="5" r="BF171"/>
  <c r="BF181"/>
  <c r="BF163"/>
  <c r="BF170"/>
  <c r="BF132"/>
  <c r="BF161"/>
  <c r="BF168"/>
  <c r="BF189"/>
  <c i="3" r="BK164"/>
  <c r="J164"/>
  <c r="J103"/>
  <c i="4" r="J92"/>
  <c r="BF134"/>
  <c r="BF136"/>
  <c r="BF168"/>
  <c r="BF174"/>
  <c r="BF235"/>
  <c r="BF245"/>
  <c i="3" r="J255"/>
  <c r="J110"/>
  <c i="4" r="BF154"/>
  <c r="BF202"/>
  <c r="BF210"/>
  <c r="BF228"/>
  <c r="BF251"/>
  <c r="E85"/>
  <c r="F92"/>
  <c r="BF140"/>
  <c r="BF152"/>
  <c r="BF171"/>
  <c r="BF175"/>
  <c r="BF182"/>
  <c r="BF188"/>
  <c r="J89"/>
  <c r="BF138"/>
  <c r="BF139"/>
  <c r="BF156"/>
  <c r="BF160"/>
  <c r="BF176"/>
  <c r="BF177"/>
  <c r="BF181"/>
  <c r="BF184"/>
  <c r="BF190"/>
  <c r="BF242"/>
  <c r="BF183"/>
  <c r="BF225"/>
  <c r="BF173"/>
  <c r="BF179"/>
  <c r="BF232"/>
  <c r="BF151"/>
  <c r="BF178"/>
  <c r="BF186"/>
  <c r="BF222"/>
  <c r="BF241"/>
  <c r="BF148"/>
  <c r="BF159"/>
  <c r="BF166"/>
  <c r="BF192"/>
  <c i="3" r="BK132"/>
  <c i="4" r="BF143"/>
  <c r="BF145"/>
  <c r="BF158"/>
  <c r="BF163"/>
  <c r="BF219"/>
  <c r="BF252"/>
  <c r="BF253"/>
  <c r="BF255"/>
  <c r="BF258"/>
  <c r="BF263"/>
  <c r="BF150"/>
  <c r="BF194"/>
  <c r="BF196"/>
  <c r="BF199"/>
  <c r="BF213"/>
  <c r="BF216"/>
  <c r="BF254"/>
  <c r="BF259"/>
  <c r="BF261"/>
  <c r="BF262"/>
  <c r="BF169"/>
  <c r="BF215"/>
  <c r="BF221"/>
  <c r="BF229"/>
  <c r="BF247"/>
  <c r="BF161"/>
  <c r="BF217"/>
  <c r="BF256"/>
  <c r="BF257"/>
  <c r="BF260"/>
  <c r="BF264"/>
  <c r="BF266"/>
  <c i="3" r="BF143"/>
  <c r="BF148"/>
  <c r="BF151"/>
  <c r="BF156"/>
  <c r="BF169"/>
  <c r="BF171"/>
  <c r="BF174"/>
  <c r="BF212"/>
  <c r="BF233"/>
  <c r="BF237"/>
  <c r="BF256"/>
  <c r="BF261"/>
  <c i="2" r="BK132"/>
  <c r="J132"/>
  <c r="J97"/>
  <c i="3" r="J89"/>
  <c r="BF176"/>
  <c r="BF221"/>
  <c r="BF250"/>
  <c r="BF283"/>
  <c r="BF166"/>
  <c r="BF201"/>
  <c r="BF204"/>
  <c r="BF215"/>
  <c r="BF218"/>
  <c r="BF227"/>
  <c r="BF247"/>
  <c r="BF278"/>
  <c r="BF282"/>
  <c r="BF285"/>
  <c r="E121"/>
  <c r="BF154"/>
  <c r="BF159"/>
  <c r="BF178"/>
  <c r="BF198"/>
  <c r="BF258"/>
  <c i="2" r="BK164"/>
  <c r="J164"/>
  <c r="J103"/>
  <c i="3" r="BF175"/>
  <c r="BF179"/>
  <c r="BF184"/>
  <c r="BF186"/>
  <c r="BF194"/>
  <c r="BF226"/>
  <c r="BF230"/>
  <c r="BF240"/>
  <c r="BF252"/>
  <c r="BF268"/>
  <c r="F92"/>
  <c r="J128"/>
  <c r="BF134"/>
  <c r="BF138"/>
  <c r="BF160"/>
  <c r="BF177"/>
  <c r="BF192"/>
  <c r="BF196"/>
  <c r="BF246"/>
  <c r="BF260"/>
  <c r="BF277"/>
  <c r="BF168"/>
  <c r="BF182"/>
  <c r="BF219"/>
  <c r="BF257"/>
  <c r="BF272"/>
  <c r="BF161"/>
  <c r="BF181"/>
  <c r="BF188"/>
  <c r="BF190"/>
  <c r="BF265"/>
  <c r="BF275"/>
  <c r="BF280"/>
  <c i="2" r="BK254"/>
  <c r="J254"/>
  <c r="J109"/>
  <c i="3" r="BF136"/>
  <c r="BF150"/>
  <c r="BF173"/>
  <c r="BF234"/>
  <c r="BF270"/>
  <c r="BF279"/>
  <c r="BF139"/>
  <c r="BF183"/>
  <c r="BF217"/>
  <c r="BF266"/>
  <c r="BF267"/>
  <c r="BF281"/>
  <c r="BF140"/>
  <c r="BF145"/>
  <c r="BF152"/>
  <c r="BF163"/>
  <c r="BF263"/>
  <c r="BF264"/>
  <c r="BF158"/>
  <c r="BF224"/>
  <c r="BF259"/>
  <c r="BF262"/>
  <c r="BF269"/>
  <c r="BF271"/>
  <c r="BF273"/>
  <c r="BF274"/>
  <c r="BF276"/>
  <c i="2" r="BF136"/>
  <c r="BF190"/>
  <c r="BF201"/>
  <c r="BF233"/>
  <c r="BF258"/>
  <c r="J92"/>
  <c r="BF178"/>
  <c r="BF181"/>
  <c r="BF217"/>
  <c r="BF259"/>
  <c r="BF261"/>
  <c r="BF266"/>
  <c r="BF276"/>
  <c r="BF134"/>
  <c r="BF140"/>
  <c r="BF148"/>
  <c r="BF176"/>
  <c r="BF192"/>
  <c r="BF263"/>
  <c r="BF268"/>
  <c r="BF273"/>
  <c r="BF275"/>
  <c r="BF278"/>
  <c r="BF282"/>
  <c r="BF156"/>
  <c r="BF184"/>
  <c r="BF186"/>
  <c r="BF188"/>
  <c r="BF234"/>
  <c r="BF277"/>
  <c r="BF283"/>
  <c r="BF285"/>
  <c r="J89"/>
  <c r="BF139"/>
  <c r="BF143"/>
  <c r="BF159"/>
  <c r="BF161"/>
  <c r="BF173"/>
  <c r="BF174"/>
  <c r="BF175"/>
  <c r="BF194"/>
  <c r="BF196"/>
  <c r="BF212"/>
  <c r="BF221"/>
  <c r="BF247"/>
  <c r="BF250"/>
  <c r="BF264"/>
  <c r="BF265"/>
  <c r="BF271"/>
  <c r="BF274"/>
  <c r="BF279"/>
  <c r="BF179"/>
  <c r="BF182"/>
  <c r="BF198"/>
  <c r="BF224"/>
  <c r="BF227"/>
  <c r="BF267"/>
  <c r="E85"/>
  <c r="F92"/>
  <c r="BF145"/>
  <c r="BF150"/>
  <c r="BF154"/>
  <c r="BF215"/>
  <c r="BF252"/>
  <c r="BF260"/>
  <c r="BF160"/>
  <c r="BF166"/>
  <c r="BF171"/>
  <c r="BF218"/>
  <c r="BF226"/>
  <c r="BF256"/>
  <c r="BF269"/>
  <c r="BF270"/>
  <c r="BF272"/>
  <c r="BF168"/>
  <c r="BF230"/>
  <c r="BF237"/>
  <c r="BF240"/>
  <c r="BF246"/>
  <c r="BF152"/>
  <c r="BF204"/>
  <c r="BF219"/>
  <c r="BF257"/>
  <c r="BF280"/>
  <c r="BF281"/>
  <c r="BF138"/>
  <c r="BF151"/>
  <c r="BF158"/>
  <c r="BF163"/>
  <c r="BF169"/>
  <c r="BF177"/>
  <c r="BF183"/>
  <c r="BF262"/>
  <c i="3" r="F36"/>
  <c i="1" r="BC96"/>
  <c i="5" r="J33"/>
  <c i="1" r="AV98"/>
  <c i="3" r="F35"/>
  <c i="1" r="BB96"/>
  <c i="5" r="F35"/>
  <c i="1" r="BB98"/>
  <c i="4" r="F35"/>
  <c i="1" r="BB97"/>
  <c i="4" r="J33"/>
  <c i="1" r="AV97"/>
  <c i="2" r="F33"/>
  <c i="1" r="AZ95"/>
  <c i="5" r="F33"/>
  <c i="1" r="AZ98"/>
  <c i="2" r="F35"/>
  <c i="1" r="BB95"/>
  <c i="2" r="F37"/>
  <c i="1" r="BD95"/>
  <c i="4" r="F33"/>
  <c i="1" r="AZ97"/>
  <c i="5" r="F37"/>
  <c i="1" r="BD98"/>
  <c i="3" r="F33"/>
  <c i="1" r="AZ96"/>
  <c i="2" r="F36"/>
  <c i="1" r="BC95"/>
  <c i="4" r="F37"/>
  <c i="1" r="BD97"/>
  <c i="3" r="F37"/>
  <c i="1" r="BD96"/>
  <c i="5" r="F36"/>
  <c i="1" r="BC98"/>
  <c i="2" r="J33"/>
  <c i="1" r="AV95"/>
  <c i="3" r="J33"/>
  <c i="1" r="AV96"/>
  <c i="4" r="F36"/>
  <c i="1" r="BC97"/>
  <c i="4" l="1" r="T164"/>
  <c i="5" r="BK125"/>
  <c i="3" r="BK254"/>
  <c r="J254"/>
  <c r="J109"/>
  <c r="P164"/>
  <c i="2" r="R164"/>
  <c i="5" r="R125"/>
  <c i="3" r="R164"/>
  <c i="4" r="T132"/>
  <c r="T131"/>
  <c r="P132"/>
  <c r="P131"/>
  <c i="1" r="AU97"/>
  <c i="4" r="P164"/>
  <c r="R164"/>
  <c r="R131"/>
  <c r="BK249"/>
  <c r="J249"/>
  <c r="J109"/>
  <c i="5" r="T147"/>
  <c i="2" r="T132"/>
  <c i="5" r="P147"/>
  <c i="3" r="T164"/>
  <c r="R132"/>
  <c r="R131"/>
  <c i="2" r="P164"/>
  <c i="3" r="P132"/>
  <c r="P131"/>
  <c i="1" r="AU96"/>
  <c i="5" r="P125"/>
  <c r="P124"/>
  <c i="1" r="AU98"/>
  <c i="2" r="R132"/>
  <c r="R131"/>
  <c i="5" r="T125"/>
  <c r="T124"/>
  <c r="R147"/>
  <c i="3" r="T132"/>
  <c r="T131"/>
  <c i="2" r="P132"/>
  <c r="P131"/>
  <c i="1" r="AU95"/>
  <c i="4" r="BK164"/>
  <c r="J164"/>
  <c r="J103"/>
  <c i="2" r="T164"/>
  <c i="5" r="J126"/>
  <c r="J98"/>
  <c r="BK147"/>
  <c r="J147"/>
  <c r="J100"/>
  <c i="4" r="BK131"/>
  <c r="J131"/>
  <c i="3" r="J132"/>
  <c r="J97"/>
  <c i="2" r="BK131"/>
  <c r="J131"/>
  <c r="J96"/>
  <c i="3" r="J34"/>
  <c i="1" r="AW96"/>
  <c r="AT96"/>
  <c i="2" r="J34"/>
  <c i="1" r="AW95"/>
  <c r="AT95"/>
  <c i="5" r="F34"/>
  <c i="1" r="BA98"/>
  <c i="4" r="J34"/>
  <c i="1" r="AW97"/>
  <c r="AT97"/>
  <c r="BB94"/>
  <c r="W31"/>
  <c i="2" r="F34"/>
  <c i="1" r="BA95"/>
  <c r="BC94"/>
  <c r="AY94"/>
  <c i="3" r="F34"/>
  <c i="1" r="BA96"/>
  <c i="4" r="F34"/>
  <c i="1" r="BA97"/>
  <c i="4" r="J30"/>
  <c i="1" r="AG97"/>
  <c i="5" r="J34"/>
  <c i="1" r="AW98"/>
  <c r="AT98"/>
  <c r="BD94"/>
  <c r="W33"/>
  <c r="AZ94"/>
  <c r="AV94"/>
  <c r="AK29"/>
  <c i="2" l="1" r="T131"/>
  <c i="5" r="R124"/>
  <c r="BK124"/>
  <c r="J124"/>
  <c r="J125"/>
  <c r="J97"/>
  <c i="3" r="BK131"/>
  <c r="J131"/>
  <c i="1" r="AN97"/>
  <c i="4" r="J96"/>
  <c r="J39"/>
  <c i="1" r="AU94"/>
  <c i="3" r="J30"/>
  <c i="1" r="AG96"/>
  <c i="5" r="J30"/>
  <c i="1" r="AG98"/>
  <c i="2" r="J30"/>
  <c i="1" r="AG95"/>
  <c r="W32"/>
  <c r="AX94"/>
  <c r="BA94"/>
  <c r="W30"/>
  <c r="W29"/>
  <c i="3" l="1" r="J39"/>
  <c i="5" r="J39"/>
  <c r="J96"/>
  <c i="3" r="J96"/>
  <c i="2" r="J39"/>
  <c i="1" r="AN95"/>
  <c r="AN96"/>
  <c r="AN98"/>
  <c r="AG94"/>
  <c r="AK26"/>
  <c r="AW94"/>
  <c r="AK30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<sst xmlns="http://schemas.openxmlformats.org/spreadsheetml/2006/main">
  <si>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</si>
  <si>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</si>
  <si>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</si>
  <si>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</si>
  <si>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{ef075d17-2bb7-4c1b-87cd-d30694ced04a}</t>
  </si>
  <si>
    <t xml:space="preserve">&gt;&gt;  skryté stĺpce  &lt;&lt;</t>
  </si>
  <si>
    <t>0,01</t>
  </si>
  <si>
    <t>23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</si>
  <si>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</si>
  <si>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</si>
  <si>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</si>
  <si>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</si>
  <si>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</si>
  <si>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03/2024-09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</si>
  <si>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</si>
  <si>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</si>
  <si>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striech ubytovacích blokov a spojovacej chodby - 2. etapa</t>
  </si>
  <si>
    <t>JKSO:</t>
  </si>
  <si>
    <t>KS:</t>
  </si>
  <si>
    <t>Miesto:</t>
  </si>
  <si>
    <t>Tornaľa</t>
  </si>
  <si>
    <t>Dátum:</t>
  </si>
  <si>
    <t>6. 8. 2025</t>
  </si>
  <si>
    <t>Objednávateľ:</t>
  </si>
  <si>
    <t>IČO:</t>
  </si>
  <si>
    <t>DD a DSS Tornaľa</t>
  </si>
  <si>
    <t>IČ DPH:</t>
  </si>
  <si>
    <t>Zhotoviteľ:</t>
  </si>
  <si>
    <t>Vyplň údaj</t>
  </si>
  <si>
    <t>Projektant:</t>
  </si>
  <si>
    <t>STAVOMAT RS s.r.o., Rimavská Sobota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</si>
  <si>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</si>
  <si>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</si>
  <si>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</si>
  <si>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</si>
  <si>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</si>
  <si>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</si>
  <si>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</si>
  <si>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</si>
  <si>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</si>
  <si>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</si>
  <si>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</si>
  <si>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</si>
  <si>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</si>
  <si>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</si>
  <si>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</si>
  <si>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</si>
  <si>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</si>
  <si>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</si>
  <si>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</si>
  <si>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</si>
  <si>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</si>
  <si>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</si>
  <si>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</si>
  <si>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</si>
  <si>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</si>
  <si>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</si>
  <si>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</si>
  <si>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</si>
  <si>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</si>
  <si>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</si>
  <si>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</si>
  <si>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</si>
  <si>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</si>
  <si>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</si>
  <si>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</si>
  <si>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</si>
  <si>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</si>
  <si>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</si>
  <si>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</si>
  <si>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</si>
  <si>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</si>
  <si>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</si>
  <si>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</si>
  <si>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</si>
  <si>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</si>
  <si>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</si>
  <si>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</si>
  <si>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</si>
  <si>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</si>
  <si>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03/2024-A2</t>
  </si>
  <si>
    <t>Blok A2</t>
  </si>
  <si>
    <t>STA</t>
  </si>
  <si>
    <t>1</t>
  </si>
  <si>
    <t>{d74ff9df-679b-474b-aa11-6010a631a80c}</t>
  </si>
  <si>
    <t>03/2024-A4</t>
  </si>
  <si>
    <t>Blok A4</t>
  </si>
  <si>
    <t>{f5d68b94-3630-4b09-b53d-9d765af93b31}</t>
  </si>
  <si>
    <t>03/2024-B2</t>
  </si>
  <si>
    <t>Blok B2</t>
  </si>
  <si>
    <t>{82f8987d-1b4c-450c-846a-54fbd6906f7a}</t>
  </si>
  <si>
    <t>03/2024-Spoj.chodba</t>
  </si>
  <si>
    <t>Spojovacia chodba - časť 2</t>
  </si>
  <si>
    <t>{07c59cf3-f20b-4d3c-9dff-8ec288d23138}</t>
  </si>
  <si>
    <t>KRYCÍ LIST ROZPOČTU</t>
  </si>
  <si>
    <t>Objekt:</t>
  </si>
  <si>
    <t>03/2024-A2 - Blok A2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</si>
  <si>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</si>
  <si>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</si>
  <si>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</si>
  <si>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</si>
  <si>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</si>
  <si>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</si>
  <si>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</si>
  <si>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</si>
  <si>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</si>
  <si>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</si>
  <si>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</si>
  <si>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</si>
  <si>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striech, povlakové krytiny</t>
  </si>
  <si>
    <t xml:space="preserve">    713 - Izolácie tepelné</t>
  </si>
  <si>
    <t xml:space="preserve">    762 - Konštrukcie tesárske</t>
  </si>
  <si>
    <t xml:space="preserve">    764 - Konštrukcie klampiarske</t>
  </si>
  <si>
    <t xml:space="preserve">    784 - Maľby</t>
  </si>
  <si>
    <t>M - Práce a dodávky M</t>
  </si>
  <si>
    <t xml:space="preserve">    21-M - Elektromontáže</t>
  </si>
  <si>
    <t xml:space="preserve">    OST - Ostatné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</si>
  <si>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</si>
  <si>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</si>
  <si>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</si>
  <si>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</si>
  <si>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</si>
  <si>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</si>
  <si>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</si>
  <si>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</si>
  <si>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</si>
  <si>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</si>
  <si>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</si>
  <si>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</si>
  <si>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</si>
  <si>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</si>
  <si>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</si>
  <si>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</si>
  <si>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</si>
  <si>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</si>
  <si>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311321315.S</t>
  </si>
  <si>
    <t>Betón nadzákladových múrov, železový (bez výstuže) tr. C 20/25</t>
  </si>
  <si>
    <t>m3</t>
  </si>
  <si>
    <t>4</t>
  </si>
  <si>
    <t>2</t>
  </si>
  <si>
    <t>643486394</t>
  </si>
  <si>
    <t>VV</t>
  </si>
  <si>
    <t>0,11*(12,745+14,2+12,745+14,2)*0,56+0,25*(14,2+12,475+14,2)*0,2</t>
  </si>
  <si>
    <t>311351101.S</t>
  </si>
  <si>
    <t>Debnenie nadzákladových múrov jednostranné, zhotovenie-dielce</t>
  </si>
  <si>
    <t>m2</t>
  </si>
  <si>
    <t>-2073586784</t>
  </si>
  <si>
    <t>12,745*0,56+(14,2+12,475+14,2)*0,76</t>
  </si>
  <si>
    <t>311351102.S</t>
  </si>
  <si>
    <t>Debnenie nadzákladových múrov jednostranné, odstránenie-dielce</t>
  </si>
  <si>
    <t>81708776</t>
  </si>
  <si>
    <t>311361821.S</t>
  </si>
  <si>
    <t>Výstuž nadzákladových múrov B500 (10505)</t>
  </si>
  <si>
    <t>t</t>
  </si>
  <si>
    <t>1186101567</t>
  </si>
  <si>
    <t>5</t>
  </si>
  <si>
    <t>342272051.S</t>
  </si>
  <si>
    <t>Priečky z pórobetónových tvárnic hladkých s objemovou hmotnosťou do 600 kg/m3 hrúbky 150 mm</t>
  </si>
  <si>
    <t>1402221515</t>
  </si>
  <si>
    <t>(14,2+12,745+14,2)*0,75</t>
  </si>
  <si>
    <t>Vodorovné konštrukcie</t>
  </si>
  <si>
    <t>6</t>
  </si>
  <si>
    <t>417391151.S</t>
  </si>
  <si>
    <t>Montáž obkladu betónových konštrukcií vykonaný súčasne s betónovaním extrudovaným polystyrénom</t>
  </si>
  <si>
    <t>-1083258853</t>
  </si>
  <si>
    <t>(14,2+12,745+14,2)*0,2</t>
  </si>
  <si>
    <t>7</t>
  </si>
  <si>
    <t>M</t>
  </si>
  <si>
    <t>283750001800.S</t>
  </si>
  <si>
    <t>Doska XPS 300 hr. 50 mm</t>
  </si>
  <si>
    <t>8</t>
  </si>
  <si>
    <t>862058860</t>
  </si>
  <si>
    <t>8,229*1,05 'Prepočítané koeficientom množstva</t>
  </si>
  <si>
    <t>Úpravy povrchov, podlahy, osadenie</t>
  </si>
  <si>
    <t>621460361.S</t>
  </si>
  <si>
    <t xml:space="preserve">Vonkajšia omietka podhľadov </t>
  </si>
  <si>
    <t>-1268120441</t>
  </si>
  <si>
    <t>13,125*0,6+13,125*0,4</t>
  </si>
  <si>
    <t>9</t>
  </si>
  <si>
    <t>622461032.S</t>
  </si>
  <si>
    <t>Vonkajšia omietka stien pastovitá silikátová roztieraná, hr. 1,5 mm</t>
  </si>
  <si>
    <t>884265968</t>
  </si>
  <si>
    <t>10</t>
  </si>
  <si>
    <t>622481119.S</t>
  </si>
  <si>
    <t>Potiahnutie vonkajších stien sklotextilnou mriežkou s celoplošným prilepením</t>
  </si>
  <si>
    <t>748856723</t>
  </si>
  <si>
    <t>11</t>
  </si>
  <si>
    <t>625250201.S</t>
  </si>
  <si>
    <t>Kontaktný zatepľovací systém z bieleho EPS hr. 20 mm, skrutkovacie kotvy</t>
  </si>
  <si>
    <t>1851454721</t>
  </si>
  <si>
    <t>12</t>
  </si>
  <si>
    <t>625250206.S</t>
  </si>
  <si>
    <t>Kontaktný zatepľovací systém z bieleho EPS hr. 80 mm, skrutkovacie kotvy</t>
  </si>
  <si>
    <t>718801292</t>
  </si>
  <si>
    <t>Ostatné konštrukcie a práce-búranie</t>
  </si>
  <si>
    <t>13</t>
  </si>
  <si>
    <t>941941031.S</t>
  </si>
  <si>
    <t>Montáž lešenia ľahkého pracovného radového s podlahami šírky od 0,80 do 1,00 m, výšky do 10 m</t>
  </si>
  <si>
    <t>170629132</t>
  </si>
  <si>
    <t>(13,125*2+14,2)*3,8</t>
  </si>
  <si>
    <t>14</t>
  </si>
  <si>
    <t>941941831.S</t>
  </si>
  <si>
    <t>Demontáž lešenia ľahkého pracovného radového s podlahami šírky nad 0,80 do 1,00 m, výšky do 10 m</t>
  </si>
  <si>
    <t>1470387563</t>
  </si>
  <si>
    <t>15</t>
  </si>
  <si>
    <t>962023391.S</t>
  </si>
  <si>
    <t xml:space="preserve">Búranie muriva alebo vybúranie otvorov plochy nad 4 m2 nadzákladového zmiešaného, na maltu vápennú alebo vápennocementovú,  -2,270t</t>
  </si>
  <si>
    <t>-1232936602</t>
  </si>
  <si>
    <t>16</t>
  </si>
  <si>
    <t>979082111.S</t>
  </si>
  <si>
    <t>Vnútrostavenisková doprava sutiny a vybúraných hmôt do 10 m</t>
  </si>
  <si>
    <t>-1175984973</t>
  </si>
  <si>
    <t>17</t>
  </si>
  <si>
    <t>979089612.S</t>
  </si>
  <si>
    <t>Poplatok za skládku - iné odpady zo stavieb a demolácií (17 09), ostatné</t>
  </si>
  <si>
    <t>28651888</t>
  </si>
  <si>
    <t>99</t>
  </si>
  <si>
    <t>Presun hmôt HSV</t>
  </si>
  <si>
    <t>18</t>
  </si>
  <si>
    <t>999281111.S</t>
  </si>
  <si>
    <t>Presun hmôt pre opravy a údržbu objektov vrátane vonkajších plášťov výšky do 25 m</t>
  </si>
  <si>
    <t>1514918965</t>
  </si>
  <si>
    <t>PSV</t>
  </si>
  <si>
    <t>Práce a dodávky PSV</t>
  </si>
  <si>
    <t>712</t>
  </si>
  <si>
    <t>Izolácie striech, povlakové krytiny</t>
  </si>
  <si>
    <t>19</t>
  </si>
  <si>
    <t>712370060.S</t>
  </si>
  <si>
    <t>Zhotovenie povlakovej krytiny striech plochých do 10° PVC-P fóliou celoplošne lepenou so zvarením spoju</t>
  </si>
  <si>
    <t>1966468636</t>
  </si>
  <si>
    <t>185+(13,9+12,745+13,9)*0,35+23</t>
  </si>
  <si>
    <t>20</t>
  </si>
  <si>
    <t>283220002000.S</t>
  </si>
  <si>
    <t>Hydroizolačná fólia PVC-P hr. 1,5 mm izolácia plochých striech</t>
  </si>
  <si>
    <t>32</t>
  </si>
  <si>
    <t>-91466843</t>
  </si>
  <si>
    <t>21</t>
  </si>
  <si>
    <t>712370070.S</t>
  </si>
  <si>
    <t>Zhotovenie povlakovej krytiny striech plochých do 10° PVC-P fóliou upevnenou prikotvením so zvarením spoju</t>
  </si>
  <si>
    <t>519735585</t>
  </si>
  <si>
    <t>13,52*12,745</t>
  </si>
  <si>
    <t>22</t>
  </si>
  <si>
    <t>-768333013</t>
  </si>
  <si>
    <t>198,1588*1,15 'Prepočítané koeficientom množstva</t>
  </si>
  <si>
    <t>311970001500.S</t>
  </si>
  <si>
    <t>Vrut do dĺžky 150 mm na upevnenie do kombi dosiek</t>
  </si>
  <si>
    <t>ks</t>
  </si>
  <si>
    <t>2112286068</t>
  </si>
  <si>
    <t>24</t>
  </si>
  <si>
    <t>712973240.S</t>
  </si>
  <si>
    <t>Detaily k PVC-P fóliam osadenie vetracích komínkov</t>
  </si>
  <si>
    <t>-1969451715</t>
  </si>
  <si>
    <t>25</t>
  </si>
  <si>
    <t>283220002300.S</t>
  </si>
  <si>
    <t>Hydroizolačná fólia PVC-P hr. 2,0 mm izolácia plochých striech</t>
  </si>
  <si>
    <t>718740538</t>
  </si>
  <si>
    <t>26</t>
  </si>
  <si>
    <t>283770004000.S</t>
  </si>
  <si>
    <t>Odvetrávací komín pre PVC-P fólie, výška 225 mm, priemer 75 mm</t>
  </si>
  <si>
    <t>1519543371</t>
  </si>
  <si>
    <t>27</t>
  </si>
  <si>
    <t>311690001000.S</t>
  </si>
  <si>
    <t>Rozperný nit 6x30 mm do betónu, hliníkový</t>
  </si>
  <si>
    <t>-561100670</t>
  </si>
  <si>
    <t>28</t>
  </si>
  <si>
    <t>712973245.S</t>
  </si>
  <si>
    <t>Zhotovenie flekov v rohoch na povlakovej krytine z PVC-P fólie</t>
  </si>
  <si>
    <t>509326864</t>
  </si>
  <si>
    <t>29</t>
  </si>
  <si>
    <t>283220001700.S</t>
  </si>
  <si>
    <t>Hydroizolačná fólia na detaily hr. 1,5 mm, izolácia plochých striech</t>
  </si>
  <si>
    <t>215552932</t>
  </si>
  <si>
    <t>26*0,04 'Prepočítané koeficientom množstva</t>
  </si>
  <si>
    <t>30</t>
  </si>
  <si>
    <t>194510000500.S1</t>
  </si>
  <si>
    <t>Vlnovec svetlošedý</t>
  </si>
  <si>
    <t>127301403</t>
  </si>
  <si>
    <t>31</t>
  </si>
  <si>
    <t>194510000500.S2</t>
  </si>
  <si>
    <t>Kužeľ svetlošedý</t>
  </si>
  <si>
    <t>38747605</t>
  </si>
  <si>
    <t>712973410.S</t>
  </si>
  <si>
    <t>Detaily k termoplastom všeobecne, kútový uholník z hrubopoplastovaného plechu RŠ 80 mm, ohyb 90-135°</t>
  </si>
  <si>
    <t>m</t>
  </si>
  <si>
    <t>-935301228</t>
  </si>
  <si>
    <t>33</t>
  </si>
  <si>
    <t>712990040.S</t>
  </si>
  <si>
    <t>Položenie geotextílie vodorovne alebo zvislo na strechy ploché do 10°</t>
  </si>
  <si>
    <t>-732477846</t>
  </si>
  <si>
    <t>185+23</t>
  </si>
  <si>
    <t>34</t>
  </si>
  <si>
    <t>693110004500.S</t>
  </si>
  <si>
    <t>Geotextília polypropylénová netkaná 300 g/m2</t>
  </si>
  <si>
    <t>1453707319</t>
  </si>
  <si>
    <t>208*1,15 'Prepočítané koeficientom množstva</t>
  </si>
  <si>
    <t>35</t>
  </si>
  <si>
    <t>998712101.S</t>
  </si>
  <si>
    <t>Presun hmôt pre izoláciu povlakovej krytiny v objektoch výšky do 6 m</t>
  </si>
  <si>
    <t>-2022113070</t>
  </si>
  <si>
    <t>713</t>
  </si>
  <si>
    <t>Izolácie tepelné</t>
  </si>
  <si>
    <t>36</t>
  </si>
  <si>
    <t>713141230.S</t>
  </si>
  <si>
    <t>Montáž tepelnej izolácie striech plochých do 10°, dvojvrstvová prilep. za studena</t>
  </si>
  <si>
    <t>-563476298</t>
  </si>
  <si>
    <t>37</t>
  </si>
  <si>
    <t>631440033400.S</t>
  </si>
  <si>
    <t>Doska tepelnoizolačná hr. 150 mm, izolácia pre zateplenie plochých striech</t>
  </si>
  <si>
    <t>-898918013</t>
  </si>
  <si>
    <t>13,52*12,745*2*1,15</t>
  </si>
  <si>
    <t>38</t>
  </si>
  <si>
    <t>998713101.S</t>
  </si>
  <si>
    <t>Presun hmôt pre izolácie tepelné v objektoch výšky do 6 m</t>
  </si>
  <si>
    <t>501713302</t>
  </si>
  <si>
    <t>762</t>
  </si>
  <si>
    <t>Konštrukcie tesárske</t>
  </si>
  <si>
    <t>39</t>
  </si>
  <si>
    <t>762342812.S</t>
  </si>
  <si>
    <t>Demontáž latovania striech so sklonom do 60° pri osovej vzdialenosti lát 0,22 - 0,50 m, -0,00500 t</t>
  </si>
  <si>
    <t>-2064647960</t>
  </si>
  <si>
    <t>13,9*12,745</t>
  </si>
  <si>
    <t>40</t>
  </si>
  <si>
    <t>762331813.S</t>
  </si>
  <si>
    <t>Demontáž viazaných konštrukcií krovov so sklonom do 60°, prierezovej plochy 224 - 288 cm2, -0,02400 t</t>
  </si>
  <si>
    <t>1701038768</t>
  </si>
  <si>
    <t>"stĺp</t>
  </si>
  <si>
    <t>9*0,65</t>
  </si>
  <si>
    <t>41</t>
  </si>
  <si>
    <t>762332120.S</t>
  </si>
  <si>
    <t>Montáž viazaných konštrukcií krovov striech z reziva priemernej plochy 120 - 224 cm2</t>
  </si>
  <si>
    <t>895345817</t>
  </si>
  <si>
    <t>"krokva</t>
  </si>
  <si>
    <t>66*3,6+22*4,2</t>
  </si>
  <si>
    <t>42</t>
  </si>
  <si>
    <t>762332130.S</t>
  </si>
  <si>
    <t>Montáž viazaných konštrukcií krovov striech z reziva priemernej plochy 224 - 288 cm2</t>
  </si>
  <si>
    <t>-1866552422</t>
  </si>
  <si>
    <t>"pomúrnica</t>
  </si>
  <si>
    <t>2*13,15</t>
  </si>
  <si>
    <t>"väznica</t>
  </si>
  <si>
    <t>3*13,15+9*2,5</t>
  </si>
  <si>
    <t>Súčet</t>
  </si>
  <si>
    <t>43</t>
  </si>
  <si>
    <t>605120002900.S</t>
  </si>
  <si>
    <t>Hranoly z mäkkého reziva neopracované hranené akosť I</t>
  </si>
  <si>
    <t>1467728306</t>
  </si>
  <si>
    <t>0,592+0,132+1,065+0,608+4,752+1,848</t>
  </si>
  <si>
    <t>8,997*1,1 'Prepočítané koeficientom množstva</t>
  </si>
  <si>
    <t>44</t>
  </si>
  <si>
    <t>762341003.S</t>
  </si>
  <si>
    <t>Montáž debnenia jednoduchých striech, na krokvy a kontralaty z dosiek s vetracou medzerou</t>
  </si>
  <si>
    <t>259924490</t>
  </si>
  <si>
    <t>185+12</t>
  </si>
  <si>
    <t>45</t>
  </si>
  <si>
    <t>607260000300.S</t>
  </si>
  <si>
    <t>Doska OSB nebrúsená hr. 18 mm</t>
  </si>
  <si>
    <t>-1496010411</t>
  </si>
  <si>
    <t>46</t>
  </si>
  <si>
    <t>762395000.S</t>
  </si>
  <si>
    <t>Spojovacie prostriedky pre viazané konštrukcie krovov, debnenie a laťovanie, nadstrešné konštr., spádové kliny - svorky, dosky, klince, pásová oceľ, vruty</t>
  </si>
  <si>
    <t>760665336</t>
  </si>
  <si>
    <t>47</t>
  </si>
  <si>
    <t>998762102.S</t>
  </si>
  <si>
    <t>Presun hmôt pre konštrukcie tesárske v objektoch výšky do 12 m</t>
  </si>
  <si>
    <t>-2034837453</t>
  </si>
  <si>
    <t>764</t>
  </si>
  <si>
    <t>Konštrukcie klampiarske</t>
  </si>
  <si>
    <t>48</t>
  </si>
  <si>
    <t>764312822.S</t>
  </si>
  <si>
    <t xml:space="preserve">Demontáž krytiny hladkej strešnej z tabúľ 2000 x 670 mm, do 30st.,  -0,00751t</t>
  </si>
  <si>
    <t>-1247946547</t>
  </si>
  <si>
    <t>"plocha strechy</t>
  </si>
  <si>
    <t>14,2*13,125</t>
  </si>
  <si>
    <t>49</t>
  </si>
  <si>
    <t>764430840.S</t>
  </si>
  <si>
    <t xml:space="preserve">Demontáž oplechovania múrov a nadmuroviek rš od 330 do 500 mm,  -0,00230t</t>
  </si>
  <si>
    <t>-1760730521</t>
  </si>
  <si>
    <t>2*14,2+2*13,125</t>
  </si>
  <si>
    <t>50</t>
  </si>
  <si>
    <t>764341831.S</t>
  </si>
  <si>
    <t xml:space="preserve">Demontáž odvetrávacieho komína na vlnitej, hladkej, drážkovej krytine do 30° D do 250 mm,  -0,00305t</t>
  </si>
  <si>
    <t>-1086389411</t>
  </si>
  <si>
    <t>51</t>
  </si>
  <si>
    <t>764326220.S</t>
  </si>
  <si>
    <t>Oplechovanie okapu z pozinkovaného farbeného PZf plechu vrátane podkladového plechu r.š. 500 mm</t>
  </si>
  <si>
    <t>285198748</t>
  </si>
  <si>
    <t>"kO</t>
  </si>
  <si>
    <t>13,2</t>
  </si>
  <si>
    <t>52</t>
  </si>
  <si>
    <t>764430420.S</t>
  </si>
  <si>
    <t>Oplechovanie muriva a atík z pozinkovaného farbeného PZf plechu, vrátane rohov r.š. 300 mm</t>
  </si>
  <si>
    <t>-1180485891</t>
  </si>
  <si>
    <t>"kA</t>
  </si>
  <si>
    <t>41,3</t>
  </si>
  <si>
    <t>53</t>
  </si>
  <si>
    <t>764171174</t>
  </si>
  <si>
    <t>Montáž klampiarskych prvkov - odvetrávací komínček priemer 125 mm, sklon strechy do 30°</t>
  </si>
  <si>
    <t>502558660</t>
  </si>
  <si>
    <t>54</t>
  </si>
  <si>
    <t>764352421.S</t>
  </si>
  <si>
    <t>Žľaby z pozinkovaného farbeného PZf plechu, pododkvapové polkruhové r.š. 150 mm</t>
  </si>
  <si>
    <t>1118764989</t>
  </si>
  <si>
    <t>"K1</t>
  </si>
  <si>
    <t>55</t>
  </si>
  <si>
    <t>764359412.S</t>
  </si>
  <si>
    <t>Kotlík kónický z pozinkovaného farbeného PZf plechu, pre rúry s priemerom od 100 do 125 mm</t>
  </si>
  <si>
    <t>433555712</t>
  </si>
  <si>
    <t>"K2</t>
  </si>
  <si>
    <t>56</t>
  </si>
  <si>
    <t>764454434.S</t>
  </si>
  <si>
    <t>Montáž kruhových kolien z pozinkovaného farbeného PZf plechu, pre zvodové rúry s priemerom 60 - 150 mm</t>
  </si>
  <si>
    <t>-1979300362</t>
  </si>
  <si>
    <t>"K3</t>
  </si>
  <si>
    <t>"K5</t>
  </si>
  <si>
    <t>57</t>
  </si>
  <si>
    <t>553440004200.S</t>
  </si>
  <si>
    <t>Koleno lisované pozink farebný 45°, priemer 125 mm</t>
  </si>
  <si>
    <t>1805082699</t>
  </si>
  <si>
    <t>58</t>
  </si>
  <si>
    <t>764454454.S</t>
  </si>
  <si>
    <t>Zvodové rúry z pozinkovaného farbeného PZf plechu, kruhové priemer 125 mm</t>
  </si>
  <si>
    <t>161568014</t>
  </si>
  <si>
    <t>"K4</t>
  </si>
  <si>
    <t>59</t>
  </si>
  <si>
    <t>998764101.S</t>
  </si>
  <si>
    <t>Presun hmôt pre konštrukcie klampiarske v objektoch výšky do 6 m</t>
  </si>
  <si>
    <t>2035354026</t>
  </si>
  <si>
    <t>784</t>
  </si>
  <si>
    <t>Maľby</t>
  </si>
  <si>
    <t>60</t>
  </si>
  <si>
    <t>784426111.S</t>
  </si>
  <si>
    <t>Maľby vonkajšie ručne nanášané, dvojnásobné na jemnozrnný podklad výšky do 3,80 m</t>
  </si>
  <si>
    <t>1952209</t>
  </si>
  <si>
    <t>Práce a dodávky M</t>
  </si>
  <si>
    <t>21-M</t>
  </si>
  <si>
    <t>Elektromontáže</t>
  </si>
  <si>
    <t>61</t>
  </si>
  <si>
    <t>Pol1</t>
  </si>
  <si>
    <t>Uzemňovacie vedenie na povrchu FeZn do 120 mm2</t>
  </si>
  <si>
    <t>64</t>
  </si>
  <si>
    <t>-896655493</t>
  </si>
  <si>
    <t>62</t>
  </si>
  <si>
    <t>Pol2</t>
  </si>
  <si>
    <t>HR-Podpera PV 23</t>
  </si>
  <si>
    <t>256</t>
  </si>
  <si>
    <t>1169124675</t>
  </si>
  <si>
    <t>63</t>
  </si>
  <si>
    <t>Pol3</t>
  </si>
  <si>
    <t>HR-Podpera PV 21 + plast. Podložka</t>
  </si>
  <si>
    <t>809382964</t>
  </si>
  <si>
    <t>Pol4</t>
  </si>
  <si>
    <t>Lano šesťpramenné pozinkovaný 024320 pevnosť 1270 MPa D 8mm</t>
  </si>
  <si>
    <t>kg</t>
  </si>
  <si>
    <t>-1510272751</t>
  </si>
  <si>
    <t>65</t>
  </si>
  <si>
    <t>Pol5</t>
  </si>
  <si>
    <t>Zvodový vodič včítane podpery FeZn lano do D 70 mm</t>
  </si>
  <si>
    <t>705149645</t>
  </si>
  <si>
    <t>66</t>
  </si>
  <si>
    <t>-730221401</t>
  </si>
  <si>
    <t>67</t>
  </si>
  <si>
    <t>Pol6</t>
  </si>
  <si>
    <t>HR-Podpera PV 01h</t>
  </si>
  <si>
    <t>185991439</t>
  </si>
  <si>
    <t>68</t>
  </si>
  <si>
    <t>Pol7</t>
  </si>
  <si>
    <t>HR-Svorka SS</t>
  </si>
  <si>
    <t>-105490114</t>
  </si>
  <si>
    <t>69</t>
  </si>
  <si>
    <t>Pol29</t>
  </si>
  <si>
    <t>Zachyt.tyč včít.upevnenia na strešný hrebeň do 3 m dľžky tyče</t>
  </si>
  <si>
    <t>473616077</t>
  </si>
  <si>
    <t>70</t>
  </si>
  <si>
    <t>Pol9</t>
  </si>
  <si>
    <t>HR-Svorka SJ01</t>
  </si>
  <si>
    <t>130544690</t>
  </si>
  <si>
    <t>71</t>
  </si>
  <si>
    <t>Pol10</t>
  </si>
  <si>
    <t>HR-Betónový podstavec</t>
  </si>
  <si>
    <t>-1236127683</t>
  </si>
  <si>
    <t>72</t>
  </si>
  <si>
    <t>Pol11</t>
  </si>
  <si>
    <t>HR-Zberná tyč JP15</t>
  </si>
  <si>
    <t>31291218</t>
  </si>
  <si>
    <t>73</t>
  </si>
  <si>
    <t>Pol12</t>
  </si>
  <si>
    <t>HR-Ochranná strieška OS 01</t>
  </si>
  <si>
    <t>82003729</t>
  </si>
  <si>
    <t>74</t>
  </si>
  <si>
    <t>Pol13</t>
  </si>
  <si>
    <t>Bleskozvodová svorka do 2 skrutiek (SS, SR 03)</t>
  </si>
  <si>
    <t>-279656575</t>
  </si>
  <si>
    <t>75</t>
  </si>
  <si>
    <t>Pol14</t>
  </si>
  <si>
    <t>1564083834</t>
  </si>
  <si>
    <t>76</t>
  </si>
  <si>
    <t>Pol15</t>
  </si>
  <si>
    <t>Bleskozvodová svorka nad 2 skrutky (ST, SJ, SK, SZ, SR 01, 02)</t>
  </si>
  <si>
    <t>1967675335</t>
  </si>
  <si>
    <t>77</t>
  </si>
  <si>
    <t>Pol16</t>
  </si>
  <si>
    <t>HR-Svorka SZ</t>
  </si>
  <si>
    <t>862633627</t>
  </si>
  <si>
    <t>78</t>
  </si>
  <si>
    <t>Pol17</t>
  </si>
  <si>
    <t>HR-Svorka SK</t>
  </si>
  <si>
    <t>216706426</t>
  </si>
  <si>
    <t>79</t>
  </si>
  <si>
    <t>Pol18</t>
  </si>
  <si>
    <t>HR-Svorka SO</t>
  </si>
  <si>
    <t>1149223385</t>
  </si>
  <si>
    <t>80</t>
  </si>
  <si>
    <t>Pol19</t>
  </si>
  <si>
    <t>Ochranný uholník alebo rúrka s držiak. do steny</t>
  </si>
  <si>
    <t>1168794380</t>
  </si>
  <si>
    <t>81</t>
  </si>
  <si>
    <t>Pol20</t>
  </si>
  <si>
    <t>HR-Držiak DUZ</t>
  </si>
  <si>
    <t>-90114612</t>
  </si>
  <si>
    <t>82</t>
  </si>
  <si>
    <t>Pol21</t>
  </si>
  <si>
    <t>HR-Ochranný uholnik OU</t>
  </si>
  <si>
    <t>-487896990</t>
  </si>
  <si>
    <t>83</t>
  </si>
  <si>
    <t>Pol30</t>
  </si>
  <si>
    <t>Označenie zvodov štítkami smaltované, z umelej hmot</t>
  </si>
  <si>
    <t>1738809164</t>
  </si>
  <si>
    <t>84</t>
  </si>
  <si>
    <t>Pol23</t>
  </si>
  <si>
    <t>Hromozvodný označovací štítok - kovový</t>
  </si>
  <si>
    <t>1917470728</t>
  </si>
  <si>
    <t>85</t>
  </si>
  <si>
    <t>Pol24</t>
  </si>
  <si>
    <t>Tyčový uzemňovač zarazený do zeme a pripoj.vedenie do 2 m</t>
  </si>
  <si>
    <t>806672676</t>
  </si>
  <si>
    <t>86</t>
  </si>
  <si>
    <t>Pol25</t>
  </si>
  <si>
    <t>HR-Zemniaca tyč ZT 2 m</t>
  </si>
  <si>
    <t>1901215281</t>
  </si>
  <si>
    <t>87</t>
  </si>
  <si>
    <t>Pol26</t>
  </si>
  <si>
    <t>HR-Svorka SJ02</t>
  </si>
  <si>
    <t>479567154</t>
  </si>
  <si>
    <t>88</t>
  </si>
  <si>
    <t>Pol27</t>
  </si>
  <si>
    <t>Drôt FeZn D10mm</t>
  </si>
  <si>
    <t>-1610126912</t>
  </si>
  <si>
    <t>OST</t>
  </si>
  <si>
    <t>Ostatné</t>
  </si>
  <si>
    <t>89</t>
  </si>
  <si>
    <t>Pol28</t>
  </si>
  <si>
    <t>Stavebno montážne práce náročné - prehliadky pracoviska a revízie (Tr 4) v rozsahu viac ako 8 hodín</t>
  </si>
  <si>
    <t>hod</t>
  </si>
  <si>
    <t>262144</t>
  </si>
  <si>
    <t>-1456614329</t>
  </si>
  <si>
    <t>03/2024-A4 - Blok A4</t>
  </si>
  <si>
    <t>-310074884</t>
  </si>
  <si>
    <t>1204139489</t>
  </si>
  <si>
    <t>-1922166989</t>
  </si>
  <si>
    <t>487013460</t>
  </si>
  <si>
    <t>1307662636</t>
  </si>
  <si>
    <t>1778581603</t>
  </si>
  <si>
    <t>1290441730</t>
  </si>
  <si>
    <t>328313057</t>
  </si>
  <si>
    <t>440568378</t>
  </si>
  <si>
    <t>-1444168457</t>
  </si>
  <si>
    <t>-1139466436</t>
  </si>
  <si>
    <t>-1112064417</t>
  </si>
  <si>
    <t>-1790951420</t>
  </si>
  <si>
    <t>843086583</t>
  </si>
  <si>
    <t>91396404</t>
  </si>
  <si>
    <t>-829219815</t>
  </si>
  <si>
    <t>-1475456949</t>
  </si>
  <si>
    <t>-1242923303</t>
  </si>
  <si>
    <t>1610864793</t>
  </si>
  <si>
    <t>-911450805</t>
  </si>
  <si>
    <t>77370959</t>
  </si>
  <si>
    <t>859978784</t>
  </si>
  <si>
    <t>1603636572</t>
  </si>
  <si>
    <t>-882738774</t>
  </si>
  <si>
    <t>1246752923</t>
  </si>
  <si>
    <t>1442054933</t>
  </si>
  <si>
    <t>-181393772</t>
  </si>
  <si>
    <t>1058107615</t>
  </si>
  <si>
    <t>1305285831</t>
  </si>
  <si>
    <t>1218792043</t>
  </si>
  <si>
    <t>102641636</t>
  </si>
  <si>
    <t>308486261</t>
  </si>
  <si>
    <t>661389711</t>
  </si>
  <si>
    <t>181763577</t>
  </si>
  <si>
    <t>-411840589</t>
  </si>
  <si>
    <t>-1412143023</t>
  </si>
  <si>
    <t>-1356187805</t>
  </si>
  <si>
    <t>-1831205233</t>
  </si>
  <si>
    <t>-1763161596</t>
  </si>
  <si>
    <t>-564526413</t>
  </si>
  <si>
    <t>1735289580</t>
  </si>
  <si>
    <t>1197168487</t>
  </si>
  <si>
    <t>1213524954</t>
  </si>
  <si>
    <t>-1840324576</t>
  </si>
  <si>
    <t>-1700955725</t>
  </si>
  <si>
    <t>-770013429</t>
  </si>
  <si>
    <t>1553951604</t>
  </si>
  <si>
    <t>-911030430</t>
  </si>
  <si>
    <t>1587680756</t>
  </si>
  <si>
    <t>-461279303</t>
  </si>
  <si>
    <t>325931711</t>
  </si>
  <si>
    <t>1389338137</t>
  </si>
  <si>
    <t>225928791</t>
  </si>
  <si>
    <t>1635786681</t>
  </si>
  <si>
    <t>-285130942</t>
  </si>
  <si>
    <t>-1308675954</t>
  </si>
  <si>
    <t>1605929625</t>
  </si>
  <si>
    <t>-1228297720</t>
  </si>
  <si>
    <t>1310862870</t>
  </si>
  <si>
    <t>1396641941</t>
  </si>
  <si>
    <t>42514975</t>
  </si>
  <si>
    <t>1563959712</t>
  </si>
  <si>
    <t>1097486995</t>
  </si>
  <si>
    <t>1666694314</t>
  </si>
  <si>
    <t>-465843878</t>
  </si>
  <si>
    <t>-977008882</t>
  </si>
  <si>
    <t>1837131398</t>
  </si>
  <si>
    <t>-1702143772</t>
  </si>
  <si>
    <t>-1876273926</t>
  </si>
  <si>
    <t>481374259</t>
  </si>
  <si>
    <t>-901274843</t>
  </si>
  <si>
    <t>439529969</t>
  </si>
  <si>
    <t>-1740832022</t>
  </si>
  <si>
    <t>1367116608</t>
  </si>
  <si>
    <t>347714549</t>
  </si>
  <si>
    <t>-1445241377</t>
  </si>
  <si>
    <t>-1044617141</t>
  </si>
  <si>
    <t>1846456404</t>
  </si>
  <si>
    <t>1123901477</t>
  </si>
  <si>
    <t>-829538756</t>
  </si>
  <si>
    <t>-1454790459</t>
  </si>
  <si>
    <t>-478403593</t>
  </si>
  <si>
    <t>-1751094476</t>
  </si>
  <si>
    <t>-1273036596</t>
  </si>
  <si>
    <t>-1382301832</t>
  </si>
  <si>
    <t>-2081682913</t>
  </si>
  <si>
    <t>-968699211</t>
  </si>
  <si>
    <t>-1210598780</t>
  </si>
  <si>
    <t>-425112763</t>
  </si>
  <si>
    <t>03/2024-B2 - Blok B2</t>
  </si>
  <si>
    <t>-2021667706</t>
  </si>
  <si>
    <t>231112053</t>
  </si>
  <si>
    <t>1638572006</t>
  </si>
  <si>
    <t>312224098</t>
  </si>
  <si>
    <t>1500271328</t>
  </si>
  <si>
    <t>-199645512</t>
  </si>
  <si>
    <t>-1313901477</t>
  </si>
  <si>
    <t>1393559012</t>
  </si>
  <si>
    <t>-1212443535</t>
  </si>
  <si>
    <t>-99254700</t>
  </si>
  <si>
    <t>-1663200612</t>
  </si>
  <si>
    <t>-930026001</t>
  </si>
  <si>
    <t>1401152279</t>
  </si>
  <si>
    <t>2075980626</t>
  </si>
  <si>
    <t>1625659861</t>
  </si>
  <si>
    <t>2027763743</t>
  </si>
  <si>
    <t>1195952502</t>
  </si>
  <si>
    <t>1941778252</t>
  </si>
  <si>
    <t>151889150</t>
  </si>
  <si>
    <t>-2117248255</t>
  </si>
  <si>
    <t>1696764928</t>
  </si>
  <si>
    <t>-1766751140</t>
  </si>
  <si>
    <t>812059076</t>
  </si>
  <si>
    <t>825276225</t>
  </si>
  <si>
    <t>1478594437</t>
  </si>
  <si>
    <t>-1089992842</t>
  </si>
  <si>
    <t>887147258</t>
  </si>
  <si>
    <t>1200643744</t>
  </si>
  <si>
    <t>-2095312349</t>
  </si>
  <si>
    <t>963664397</t>
  </si>
  <si>
    <t>-1331119762</t>
  </si>
  <si>
    <t>1198902343</t>
  </si>
  <si>
    <t>-1311172171</t>
  </si>
  <si>
    <t>484722573</t>
  </si>
  <si>
    <t>1500143203</t>
  </si>
  <si>
    <t>-820028536</t>
  </si>
  <si>
    <t>-69295407</t>
  </si>
  <si>
    <t>-1399733670</t>
  </si>
  <si>
    <t>1838906281</t>
  </si>
  <si>
    <t>590873506</t>
  </si>
  <si>
    <t>-641916387</t>
  </si>
  <si>
    <t>1148392326</t>
  </si>
  <si>
    <t>1837364581</t>
  </si>
  <si>
    <t>-548063995</t>
  </si>
  <si>
    <t>1102330763</t>
  </si>
  <si>
    <t>924514324</t>
  </si>
  <si>
    <t>-1971664146</t>
  </si>
  <si>
    <t>-1170990004</t>
  </si>
  <si>
    <t>303463851</t>
  </si>
  <si>
    <t>1036213168</t>
  </si>
  <si>
    <t>68347343</t>
  </si>
  <si>
    <t>-311984740</t>
  </si>
  <si>
    <t>1862886294</t>
  </si>
  <si>
    <t>-812758474</t>
  </si>
  <si>
    <t>-154157979</t>
  </si>
  <si>
    <t>556051134</t>
  </si>
  <si>
    <t>-1177785589</t>
  </si>
  <si>
    <t>583785053</t>
  </si>
  <si>
    <t>1342506075</t>
  </si>
  <si>
    <t>-1611306223</t>
  </si>
  <si>
    <t>655599049</t>
  </si>
  <si>
    <t>1911749925</t>
  </si>
  <si>
    <t>555914926</t>
  </si>
  <si>
    <t>-1487253806</t>
  </si>
  <si>
    <t>-734505841</t>
  </si>
  <si>
    <t>-1079156757</t>
  </si>
  <si>
    <t>1457080794</t>
  </si>
  <si>
    <t>782899340</t>
  </si>
  <si>
    <t>1999490148</t>
  </si>
  <si>
    <t>-1524402406</t>
  </si>
  <si>
    <t>124585697</t>
  </si>
  <si>
    <t>1398385308</t>
  </si>
  <si>
    <t>-2135652931</t>
  </si>
  <si>
    <t>03/2024-Spoj.chodba - Spojovacia chodba - časť 2</t>
  </si>
  <si>
    <t xml:space="preserve">    2 - Zakladanie</t>
  </si>
  <si>
    <t>Zakladanie</t>
  </si>
  <si>
    <t>273362442.S</t>
  </si>
  <si>
    <t>Výstuž základových dosiek zo zvár. sietí KARI, priemer drôtu 8/8 mm, veľkosť oka 150x150 mm</t>
  </si>
  <si>
    <t>1824702340</t>
  </si>
  <si>
    <t>274321311.S1</t>
  </si>
  <si>
    <t>Betón základových pásov zo suchej betónovej zmesi, železový (bez výstuže), tr. C 16/20, ručne namiešaný v stavebnej miešačke</t>
  </si>
  <si>
    <t>-908369534</t>
  </si>
  <si>
    <t>274351215.S</t>
  </si>
  <si>
    <t>Debnenie stien základových pásov, zhotovenie-dielce</t>
  </si>
  <si>
    <t>44372182</t>
  </si>
  <si>
    <t>274351216.S</t>
  </si>
  <si>
    <t>Debnenie stien základových pásov, odstránenie-dielce</t>
  </si>
  <si>
    <t>560252961</t>
  </si>
  <si>
    <t>-171379296</t>
  </si>
  <si>
    <t>(2,575+12,725+13+13+15,05)*3,25</t>
  </si>
  <si>
    <t>2004822</t>
  </si>
  <si>
    <t>965024121.S</t>
  </si>
  <si>
    <t xml:space="preserve">Búranie pórobetónových dosiek na strechách plochých,  -0,02353t</t>
  </si>
  <si>
    <t>1785030253</t>
  </si>
  <si>
    <t>12,93*2,575+13,26*2,575+13,26*2,575+15,105*2,575</t>
  </si>
  <si>
    <t>965082920.S</t>
  </si>
  <si>
    <t xml:space="preserve">Odstránenie násypu pod podlahami alebo na strechách, hr.do 100 mm,  -1,40000t</t>
  </si>
  <si>
    <t>-1919592455</t>
  </si>
  <si>
    <t>140,479*0,1</t>
  </si>
  <si>
    <t>979011111.S</t>
  </si>
  <si>
    <t>Zvislá doprava sutiny a vybúraných hmôt za prvé podlažie nad alebo pod základným podlažím</t>
  </si>
  <si>
    <t>-1788993079</t>
  </si>
  <si>
    <t>979081111.S</t>
  </si>
  <si>
    <t>Odvoz sutiny a vybúraných hmôt na skládku do 1 km</t>
  </si>
  <si>
    <t>412111046</t>
  </si>
  <si>
    <t>979081121.S</t>
  </si>
  <si>
    <t>Odvoz sutiny a vybúraných hmôt na skládku za každý ďalší 1 km</t>
  </si>
  <si>
    <t>338608299</t>
  </si>
  <si>
    <t>22,973*5</t>
  </si>
  <si>
    <t>-12333871</t>
  </si>
  <si>
    <t>979082121.S</t>
  </si>
  <si>
    <t>Vnútrostavenisková doprava sutiny a vybúraných hmôt za každých ďalších 5 m</t>
  </si>
  <si>
    <t>-1542401653</t>
  </si>
  <si>
    <t>22,973*3</t>
  </si>
  <si>
    <t>2055040661</t>
  </si>
  <si>
    <t>712300832.S</t>
  </si>
  <si>
    <t>Odstránenie povlakovej krytiny na strechách plochých 10°, -0,01000t</t>
  </si>
  <si>
    <t>-476426617</t>
  </si>
  <si>
    <t>(12,93*2,575+13,26*2,575+13,26*2,575+15,105*2,575)</t>
  </si>
  <si>
    <t>712331101.S</t>
  </si>
  <si>
    <t>Zhotovenie povlak. krytiny striech plochých do 10° pásmi na sucho AIP, NAIP alebo tkaniny</t>
  </si>
  <si>
    <t>-2025375771</t>
  </si>
  <si>
    <t>628320000100.S</t>
  </si>
  <si>
    <t>Pás asfaltový s jemným posypom hr. 3,8 mm vystužený sklenenou tkaninou pre spodné vrstvy hydroizolačných systémov</t>
  </si>
  <si>
    <t>604669477</t>
  </si>
  <si>
    <t>105*1,15 'Prepočítané koeficientom množstva</t>
  </si>
  <si>
    <t>-1310414404</t>
  </si>
  <si>
    <t>-613746549</t>
  </si>
  <si>
    <t>140,479*1,15</t>
  </si>
  <si>
    <t>583170482</t>
  </si>
  <si>
    <t>1451182045</t>
  </si>
  <si>
    <t>161,551*1,15 'Prepočítané koeficientom množstva</t>
  </si>
  <si>
    <t>-1822294837</t>
  </si>
  <si>
    <t>-369643754</t>
  </si>
  <si>
    <t>1449215112</t>
  </si>
  <si>
    <t>631440025400.S</t>
  </si>
  <si>
    <t>Doska tepelnoizolačná hr. 100 mm, izolácia pre zateplenie plochých striech</t>
  </si>
  <si>
    <t>430460859</t>
  </si>
  <si>
    <t>-310383129</t>
  </si>
  <si>
    <t>1367353397</t>
  </si>
  <si>
    <t>-1836064292</t>
  </si>
  <si>
    <t>142,045454545455*0,02464 'Prepočítané koeficientom množstva</t>
  </si>
  <si>
    <t>1640282089</t>
  </si>
  <si>
    <t>1574453289</t>
  </si>
  <si>
    <t>121,8*1,1</t>
  </si>
  <si>
    <t>-752429406</t>
  </si>
  <si>
    <t>Oplechovanie okapu z pozinkovaného farbeného PZf plechu vrátane podkladového plechu r.š. 550 mm</t>
  </si>
  <si>
    <t>1065105674</t>
  </si>
  <si>
    <t>"kAO</t>
  </si>
  <si>
    <t>764359461.S1</t>
  </si>
  <si>
    <t>Montáž háku na krokvu, r.š. 330mm, pozink farbený</t>
  </si>
  <si>
    <t>1788227711</t>
  </si>
  <si>
    <t>553440037800.S</t>
  </si>
  <si>
    <t>Hák do krokvy pozinkovaný</t>
  </si>
  <si>
    <t>-929035545</t>
  </si>
  <si>
    <t>764430410.S</t>
  </si>
  <si>
    <t>Oplechovanie muriva a atík z pozinkovaného farbeného PZf plechu, vrátane rohov r.š. 250 mm</t>
  </si>
  <si>
    <t>-1861916966</t>
  </si>
  <si>
    <t>9,5</t>
  </si>
  <si>
    <t>113805458</t>
  </si>
  <si>
    <t>1984163855</t>
  </si>
  <si>
    <t>-958042949</t>
  </si>
  <si>
    <t>1407719154</t>
  </si>
  <si>
    <t>681987593</t>
  </si>
  <si>
    <t>1959000919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</si>
</sst>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3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164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8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8" xfId="0" applyFont="1" applyFill="1" applyBorder="1" applyAlignment="1">
      <alignment horizontal="left"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166" fontId="31" fillId="0" borderId="0" xfId="0" applyNumberFormat="1" applyFont="1" applyBorder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/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166" fontId="25" fillId="0" borderId="0" xfId="0" applyNumberFormat="1" applyFont="1" applyBorder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="1" customFormat="1" ht="24.96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11</v>
      </c>
    </row>
    <row r="5" s="1" customFormat="1" ht="12" customHeight="1">
      <c r="B5" s="21"/>
      <c r="D5" s="25" t="s">
        <v>12</v>
      </c>
      <c r="K5" s="26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1"/>
      <c r="BE5" s="27" t="s">
        <v>14</v>
      </c>
      <c r="BS5" s="18" t="s">
        <v>6</v>
      </c>
    </row>
    <row r="6" s="1" customFormat="1" ht="36.96" customHeight="1">
      <c r="B6" s="21"/>
      <c r="D6" s="28" t="s">
        <v>15</v>
      </c>
      <c r="K6" s="29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1"/>
      <c r="BE6" s="30"/>
      <c r="BS6" s="18" t="s">
        <v>6</v>
      </c>
    </row>
    <row r="7" s="1" customFormat="1" ht="12" customHeight="1">
      <c r="B7" s="21"/>
      <c r="D7" s="31" t="s">
        <v>17</v>
      </c>
      <c r="K7" s="26" t="s">
        <v>1</v>
      </c>
      <c r="AK7" s="31" t="s">
        <v>18</v>
      </c>
      <c r="AN7" s="26" t="s">
        <v>1</v>
      </c>
      <c r="AR7" s="21"/>
      <c r="BE7" s="30"/>
      <c r="BS7" s="18" t="s">
        <v>6</v>
      </c>
    </row>
    <row r="8" s="1" customFormat="1" ht="12" customHeight="1">
      <c r="B8" s="21"/>
      <c r="D8" s="31" t="s">
        <v>19</v>
      </c>
      <c r="K8" s="26" t="s">
        <v>20</v>
      </c>
      <c r="AK8" s="31" t="s">
        <v>21</v>
      </c>
      <c r="AN8" s="32" t="s">
        <v>22</v>
      </c>
      <c r="AR8" s="21"/>
      <c r="BE8" s="30"/>
      <c r="BS8" s="18" t="s">
        <v>6</v>
      </c>
    </row>
    <row r="9" s="1" customFormat="1" ht="14.4" customHeight="1">
      <c r="B9" s="21"/>
      <c r="AR9" s="21"/>
      <c r="BE9" s="30"/>
      <c r="BS9" s="18" t="s">
        <v>6</v>
      </c>
    </row>
    <row r="10" s="1" customFormat="1" ht="12" customHeight="1">
      <c r="B10" s="21"/>
      <c r="D10" s="31" t="s">
        <v>23</v>
      </c>
      <c r="AK10" s="31" t="s">
        <v>24</v>
      </c>
      <c r="AN10" s="26" t="s">
        <v>1</v>
      </c>
      <c r="AR10" s="21"/>
      <c r="BE10" s="30"/>
      <c r="BS10" s="18" t="s">
        <v>6</v>
      </c>
    </row>
    <row r="11" s="1" customFormat="1" ht="18.48" customHeight="1">
      <c r="B11" s="21"/>
      <c r="E11" s="26" t="s">
        <v>25</v>
      </c>
      <c r="AK11" s="31" t="s">
        <v>26</v>
      </c>
      <c r="AN11" s="26" t="s">
        <v>1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6</v>
      </c>
    </row>
    <row r="13" s="1" customFormat="1" ht="12" customHeight="1">
      <c r="B13" s="21"/>
      <c r="D13" s="31" t="s">
        <v>27</v>
      </c>
      <c r="AK13" s="31" t="s">
        <v>24</v>
      </c>
      <c r="AN13" s="33" t="s">
        <v>28</v>
      </c>
      <c r="AR13" s="21"/>
      <c r="BE13" s="30"/>
      <c r="BS13" s="18" t="s">
        <v>6</v>
      </c>
    </row>
    <row r="14">
      <c r="B14" s="21"/>
      <c r="E14" s="33" t="s">
        <v>28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26</v>
      </c>
      <c r="AN14" s="33" t="s">
        <v>28</v>
      </c>
      <c r="AR14" s="21"/>
      <c r="BE14" s="30"/>
      <c r="BS14" s="18" t="s">
        <v>6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29</v>
      </c>
      <c r="AK16" s="31" t="s">
        <v>24</v>
      </c>
      <c r="AN16" s="26" t="s">
        <v>1</v>
      </c>
      <c r="AR16" s="21"/>
      <c r="BE16" s="30"/>
      <c r="BS16" s="18" t="s">
        <v>3</v>
      </c>
    </row>
    <row r="17" s="1" customFormat="1" ht="18.48" customHeight="1">
      <c r="B17" s="21"/>
      <c r="E17" s="26" t="s">
        <v>30</v>
      </c>
      <c r="AK17" s="31" t="s">
        <v>26</v>
      </c>
      <c r="AN17" s="26" t="s">
        <v>1</v>
      </c>
      <c r="AR17" s="21"/>
      <c r="BE17" s="30"/>
      <c r="BS17" s="18" t="s">
        <v>31</v>
      </c>
    </row>
    <row r="18" s="1" customFormat="1" ht="6.96" customHeight="1">
      <c r="B18" s="21"/>
      <c r="AR18" s="21"/>
      <c r="BE18" s="30"/>
      <c r="BS18" s="18" t="s">
        <v>6</v>
      </c>
    </row>
    <row r="19" s="1" customFormat="1" ht="12" customHeight="1">
      <c r="B19" s="21"/>
      <c r="D19" s="31" t="s">
        <v>32</v>
      </c>
      <c r="AK19" s="31" t="s">
        <v>24</v>
      </c>
      <c r="AN19" s="26" t="s">
        <v>1</v>
      </c>
      <c r="AR19" s="21"/>
      <c r="BE19" s="30"/>
      <c r="BS19" s="18" t="s">
        <v>6</v>
      </c>
    </row>
    <row r="20" s="1" customFormat="1" ht="18.48" customHeight="1">
      <c r="B20" s="21"/>
      <c r="E20" s="26" t="s">
        <v>33</v>
      </c>
      <c r="AK20" s="31" t="s">
        <v>26</v>
      </c>
      <c r="AN20" s="26" t="s">
        <v>1</v>
      </c>
      <c r="AR20" s="21"/>
      <c r="BE20" s="30"/>
      <c r="BS20" s="18" t="s">
        <v>31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34</v>
      </c>
      <c r="AR22" s="21"/>
      <c r="BE22" s="30"/>
    </row>
    <row r="23" s="1" customFormat="1" ht="16.5" customHeight="1">
      <c r="B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35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36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37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38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39</v>
      </c>
      <c r="E29" s="3"/>
      <c r="F29" s="44" t="s">
        <v>40</v>
      </c>
      <c r="G29" s="3"/>
      <c r="H29" s="3"/>
      <c r="I29" s="3"/>
      <c r="J29" s="3"/>
      <c r="K29" s="3"/>
      <c r="L29" s="45">
        <v>0.23000000000000001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7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7">
        <f>ROUND(AV94, 2)</f>
        <v>0</v>
      </c>
      <c r="AL29" s="46"/>
      <c r="AM29" s="46"/>
      <c r="AN29" s="46"/>
      <c r="AO29" s="46"/>
      <c r="AP29" s="46"/>
      <c r="AQ29" s="46"/>
      <c r="AR29" s="48"/>
      <c r="AS29" s="46"/>
      <c r="AT29" s="46"/>
      <c r="AU29" s="46"/>
      <c r="AV29" s="46"/>
      <c r="AW29" s="46"/>
      <c r="AX29" s="46"/>
      <c r="AY29" s="46"/>
      <c r="AZ29" s="46"/>
      <c r="BE29" s="49"/>
    </row>
    <row r="30" s="3" customFormat="1" ht="14.4" customHeight="1">
      <c r="A30" s="3"/>
      <c r="B30" s="43"/>
      <c r="C30" s="3"/>
      <c r="D30" s="3"/>
      <c r="E30" s="3"/>
      <c r="F30" s="44" t="s">
        <v>41</v>
      </c>
      <c r="G30" s="3"/>
      <c r="H30" s="3"/>
      <c r="I30" s="3"/>
      <c r="J30" s="3"/>
      <c r="K30" s="3"/>
      <c r="L30" s="45">
        <v>0.23000000000000001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7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7">
        <f>ROUND(AW94, 2)</f>
        <v>0</v>
      </c>
      <c r="AL30" s="46"/>
      <c r="AM30" s="46"/>
      <c r="AN30" s="46"/>
      <c r="AO30" s="46"/>
      <c r="AP30" s="46"/>
      <c r="AQ30" s="46"/>
      <c r="AR30" s="48"/>
      <c r="AS30" s="46"/>
      <c r="AT30" s="46"/>
      <c r="AU30" s="46"/>
      <c r="AV30" s="46"/>
      <c r="AW30" s="46"/>
      <c r="AX30" s="46"/>
      <c r="AY30" s="46"/>
      <c r="AZ30" s="46"/>
      <c r="BE30" s="49"/>
    </row>
    <row r="31" hidden="1" s="3" customFormat="1" ht="14.4" customHeight="1">
      <c r="A31" s="3"/>
      <c r="B31" s="43"/>
      <c r="C31" s="3"/>
      <c r="D31" s="3"/>
      <c r="E31" s="3"/>
      <c r="F31" s="31" t="s">
        <v>42</v>
      </c>
      <c r="G31" s="3"/>
      <c r="H31" s="3"/>
      <c r="I31" s="3"/>
      <c r="J31" s="3"/>
      <c r="K31" s="3"/>
      <c r="L31" s="50">
        <v>0.23000000000000001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51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51">
        <v>0</v>
      </c>
      <c r="AL31" s="3"/>
      <c r="AM31" s="3"/>
      <c r="AN31" s="3"/>
      <c r="AO31" s="3"/>
      <c r="AP31" s="3"/>
      <c r="AQ31" s="3"/>
      <c r="AR31" s="43"/>
      <c r="BE31" s="49"/>
    </row>
    <row r="32" hidden="1" s="3" customFormat="1" ht="14.4" customHeight="1">
      <c r="A32" s="3"/>
      <c r="B32" s="43"/>
      <c r="C32" s="3"/>
      <c r="D32" s="3"/>
      <c r="E32" s="3"/>
      <c r="F32" s="31" t="s">
        <v>43</v>
      </c>
      <c r="G32" s="3"/>
      <c r="H32" s="3"/>
      <c r="I32" s="3"/>
      <c r="J32" s="3"/>
      <c r="K32" s="3"/>
      <c r="L32" s="50">
        <v>0.23000000000000001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51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51">
        <v>0</v>
      </c>
      <c r="AL32" s="3"/>
      <c r="AM32" s="3"/>
      <c r="AN32" s="3"/>
      <c r="AO32" s="3"/>
      <c r="AP32" s="3"/>
      <c r="AQ32" s="3"/>
      <c r="AR32" s="43"/>
      <c r="BE32" s="49"/>
    </row>
    <row r="33" hidden="1" s="3" customFormat="1" ht="14.4" customHeight="1">
      <c r="A33" s="3"/>
      <c r="B33" s="43"/>
      <c r="C33" s="3"/>
      <c r="D33" s="3"/>
      <c r="E33" s="3"/>
      <c r="F33" s="44" t="s">
        <v>44</v>
      </c>
      <c r="G33" s="3"/>
      <c r="H33" s="3"/>
      <c r="I33" s="3"/>
      <c r="J33" s="3"/>
      <c r="K33" s="3"/>
      <c r="L33" s="45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7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7">
        <v>0</v>
      </c>
      <c r="AL33" s="46"/>
      <c r="AM33" s="46"/>
      <c r="AN33" s="46"/>
      <c r="AO33" s="46"/>
      <c r="AP33" s="46"/>
      <c r="AQ33" s="46"/>
      <c r="AR33" s="48"/>
      <c r="AS33" s="46"/>
      <c r="AT33" s="46"/>
      <c r="AU33" s="46"/>
      <c r="AV33" s="46"/>
      <c r="AW33" s="46"/>
      <c r="AX33" s="46"/>
      <c r="AY33" s="46"/>
      <c r="AZ33" s="46"/>
      <c r="BE33" s="49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52"/>
      <c r="D35" s="53" t="s">
        <v>45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46</v>
      </c>
      <c r="U35" s="54"/>
      <c r="V35" s="54"/>
      <c r="W35" s="54"/>
      <c r="X35" s="56" t="s">
        <v>47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9"/>
      <c r="D49" s="60" t="s">
        <v>48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49</v>
      </c>
      <c r="AI49" s="61"/>
      <c r="AJ49" s="61"/>
      <c r="AK49" s="61"/>
      <c r="AL49" s="61"/>
      <c r="AM49" s="61"/>
      <c r="AN49" s="61"/>
      <c r="AO49" s="61"/>
      <c r="AR49" s="59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62" t="s">
        <v>50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2" t="s">
        <v>51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2" t="s">
        <v>50</v>
      </c>
      <c r="AI60" s="40"/>
      <c r="AJ60" s="40"/>
      <c r="AK60" s="40"/>
      <c r="AL60" s="40"/>
      <c r="AM60" s="62" t="s">
        <v>51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60" t="s">
        <v>52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0" t="s">
        <v>53</v>
      </c>
      <c r="AI64" s="63"/>
      <c r="AJ64" s="63"/>
      <c r="AK64" s="63"/>
      <c r="AL64" s="63"/>
      <c r="AM64" s="63"/>
      <c r="AN64" s="63"/>
      <c r="AO64" s="63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62" t="s">
        <v>50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2" t="s">
        <v>51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2" t="s">
        <v>50</v>
      </c>
      <c r="AI75" s="40"/>
      <c r="AJ75" s="40"/>
      <c r="AK75" s="40"/>
      <c r="AL75" s="40"/>
      <c r="AM75" s="62" t="s">
        <v>51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38"/>
      <c r="B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38"/>
      <c r="BE81" s="37"/>
    </row>
    <row r="82" s="2" customFormat="1" ht="24.96" customHeight="1">
      <c r="A82" s="37"/>
      <c r="B82" s="38"/>
      <c r="C82" s="22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8"/>
      <c r="C84" s="31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03/2024-09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8"/>
      <c r="BE84" s="4"/>
    </row>
    <row r="85" s="5" customFormat="1" ht="36.96" customHeight="1">
      <c r="A85" s="5"/>
      <c r="B85" s="69"/>
      <c r="C85" s="70" t="s">
        <v>15</v>
      </c>
      <c r="D85" s="5"/>
      <c r="E85" s="5"/>
      <c r="F85" s="5"/>
      <c r="G85" s="5"/>
      <c r="H85" s="5"/>
      <c r="I85" s="5"/>
      <c r="J85" s="5"/>
      <c r="K85" s="5"/>
      <c r="L85" s="71" t="str">
        <f>K6</f>
        <v>Rekonštrukcia striech ubytovacích blokov a spojovacej chodby - 2. etapa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9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19</v>
      </c>
      <c r="D87" s="37"/>
      <c r="E87" s="37"/>
      <c r="F87" s="37"/>
      <c r="G87" s="37"/>
      <c r="H87" s="37"/>
      <c r="I87" s="37"/>
      <c r="J87" s="37"/>
      <c r="K87" s="37"/>
      <c r="L87" s="72" t="str">
        <f>IF(K8="","",K8)</f>
        <v>Tornaľa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21</v>
      </c>
      <c r="AJ87" s="37"/>
      <c r="AK87" s="37"/>
      <c r="AL87" s="37"/>
      <c r="AM87" s="73" t="str">
        <f>IF(AN8= "","",AN8)</f>
        <v>6. 8. 2025</v>
      </c>
      <c r="AN87" s="73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25.65" customHeight="1">
      <c r="A89" s="37"/>
      <c r="B89" s="38"/>
      <c r="C89" s="31" t="s">
        <v>23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>DD a DSS Tornaľa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29</v>
      </c>
      <c r="AJ89" s="37"/>
      <c r="AK89" s="37"/>
      <c r="AL89" s="37"/>
      <c r="AM89" s="74" t="str">
        <f>IF(E17="","",E17)</f>
        <v>STAVOMAT RS s.r.o., Rimavská Sobota</v>
      </c>
      <c r="AN89" s="4"/>
      <c r="AO89" s="4"/>
      <c r="AP89" s="4"/>
      <c r="AQ89" s="37"/>
      <c r="AR89" s="38"/>
      <c r="AS89" s="75" t="s">
        <v>55</v>
      </c>
      <c r="AT89" s="76"/>
      <c r="AU89" s="77"/>
      <c r="AV89" s="77"/>
      <c r="AW89" s="77"/>
      <c r="AX89" s="77"/>
      <c r="AY89" s="77"/>
      <c r="AZ89" s="77"/>
      <c r="BA89" s="77"/>
      <c r="BB89" s="77"/>
      <c r="BC89" s="77"/>
      <c r="BD89" s="78"/>
      <c r="BE89" s="37"/>
    </row>
    <row r="90" s="2" customFormat="1" ht="15.15" customHeight="1">
      <c r="A90" s="37"/>
      <c r="B90" s="38"/>
      <c r="C90" s="31" t="s">
        <v>27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32</v>
      </c>
      <c r="AJ90" s="37"/>
      <c r="AK90" s="37"/>
      <c r="AL90" s="37"/>
      <c r="AM90" s="74" t="str">
        <f>IF(E20="","",E20)</f>
        <v xml:space="preserve"> </v>
      </c>
      <c r="AN90" s="4"/>
      <c r="AO90" s="4"/>
      <c r="AP90" s="4"/>
      <c r="AQ90" s="37"/>
      <c r="AR90" s="38"/>
      <c r="AS90" s="79"/>
      <c r="AT90" s="80"/>
      <c r="AU90" s="81"/>
      <c r="AV90" s="81"/>
      <c r="AW90" s="81"/>
      <c r="AX90" s="81"/>
      <c r="AY90" s="81"/>
      <c r="AZ90" s="81"/>
      <c r="BA90" s="81"/>
      <c r="BB90" s="81"/>
      <c r="BC90" s="81"/>
      <c r="BD90" s="82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9"/>
      <c r="AT91" s="80"/>
      <c r="AU91" s="81"/>
      <c r="AV91" s="81"/>
      <c r="AW91" s="81"/>
      <c r="AX91" s="81"/>
      <c r="AY91" s="81"/>
      <c r="AZ91" s="81"/>
      <c r="BA91" s="81"/>
      <c r="BB91" s="81"/>
      <c r="BC91" s="81"/>
      <c r="BD91" s="82"/>
      <c r="BE91" s="37"/>
    </row>
    <row r="92" s="2" customFormat="1" ht="29.28" customHeight="1">
      <c r="A92" s="37"/>
      <c r="B92" s="38"/>
      <c r="C92" s="83" t="s">
        <v>56</v>
      </c>
      <c r="D92" s="84"/>
      <c r="E92" s="84"/>
      <c r="F92" s="84"/>
      <c r="G92" s="84"/>
      <c r="H92" s="85"/>
      <c r="I92" s="86" t="s">
        <v>57</v>
      </c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7" t="s">
        <v>58</v>
      </c>
      <c r="AH92" s="84"/>
      <c r="AI92" s="84"/>
      <c r="AJ92" s="84"/>
      <c r="AK92" s="84"/>
      <c r="AL92" s="84"/>
      <c r="AM92" s="84"/>
      <c r="AN92" s="86" t="s">
        <v>59</v>
      </c>
      <c r="AO92" s="84"/>
      <c r="AP92" s="88"/>
      <c r="AQ92" s="89" t="s">
        <v>60</v>
      </c>
      <c r="AR92" s="38"/>
      <c r="AS92" s="90" t="s">
        <v>61</v>
      </c>
      <c r="AT92" s="91" t="s">
        <v>62</v>
      </c>
      <c r="AU92" s="91" t="s">
        <v>63</v>
      </c>
      <c r="AV92" s="91" t="s">
        <v>64</v>
      </c>
      <c r="AW92" s="91" t="s">
        <v>65</v>
      </c>
      <c r="AX92" s="91" t="s">
        <v>66</v>
      </c>
      <c r="AY92" s="91" t="s">
        <v>67</v>
      </c>
      <c r="AZ92" s="91" t="s">
        <v>68</v>
      </c>
      <c r="BA92" s="91" t="s">
        <v>69</v>
      </c>
      <c r="BB92" s="91" t="s">
        <v>70</v>
      </c>
      <c r="BC92" s="91" t="s">
        <v>71</v>
      </c>
      <c r="BD92" s="92" t="s">
        <v>72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93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5"/>
      <c r="BE93" s="37"/>
    </row>
    <row r="94" s="6" customFormat="1" ht="32.4" customHeight="1">
      <c r="A94" s="6"/>
      <c r="B94" s="96"/>
      <c r="C94" s="97" t="s">
        <v>73</v>
      </c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9">
        <f>ROUND(SUM(AG95:AG98),2)</f>
        <v>0</v>
      </c>
      <c r="AH94" s="99"/>
      <c r="AI94" s="99"/>
      <c r="AJ94" s="99"/>
      <c r="AK94" s="99"/>
      <c r="AL94" s="99"/>
      <c r="AM94" s="99"/>
      <c r="AN94" s="100">
        <f>SUM(AG94,AT94)</f>
        <v>0</v>
      </c>
      <c r="AO94" s="100"/>
      <c r="AP94" s="100"/>
      <c r="AQ94" s="101" t="s">
        <v>1</v>
      </c>
      <c r="AR94" s="96"/>
      <c r="AS94" s="102">
        <f>ROUND(SUM(AS95:AS98),2)</f>
        <v>0</v>
      </c>
      <c r="AT94" s="103">
        <f>ROUND(SUM(AV94:AW94),2)</f>
        <v>0</v>
      </c>
      <c r="AU94" s="104">
        <f>ROUND(SUM(AU95:AU98),5)</f>
        <v>0</v>
      </c>
      <c r="AV94" s="103">
        <f>ROUND(AZ94*L29,2)</f>
        <v>0</v>
      </c>
      <c r="AW94" s="103">
        <f>ROUND(BA94*L30,2)</f>
        <v>0</v>
      </c>
      <c r="AX94" s="103">
        <f>ROUND(BB94*L29,2)</f>
        <v>0</v>
      </c>
      <c r="AY94" s="103">
        <f>ROUND(BC94*L30,2)</f>
        <v>0</v>
      </c>
      <c r="AZ94" s="103">
        <f>ROUND(SUM(AZ95:AZ98),2)</f>
        <v>0</v>
      </c>
      <c r="BA94" s="103">
        <f>ROUND(SUM(BA95:BA98),2)</f>
        <v>0</v>
      </c>
      <c r="BB94" s="103">
        <f>ROUND(SUM(BB95:BB98),2)</f>
        <v>0</v>
      </c>
      <c r="BC94" s="103">
        <f>ROUND(SUM(BC95:BC98),2)</f>
        <v>0</v>
      </c>
      <c r="BD94" s="105">
        <f>ROUND(SUM(BD95:BD98),2)</f>
        <v>0</v>
      </c>
      <c r="BE94" s="6"/>
      <c r="BS94" s="106" t="s">
        <v>74</v>
      </c>
      <c r="BT94" s="106" t="s">
        <v>75</v>
      </c>
      <c r="BU94" s="107" t="s">
        <v>76</v>
      </c>
      <c r="BV94" s="106" t="s">
        <v>77</v>
      </c>
      <c r="BW94" s="106" t="s">
        <v>4</v>
      </c>
      <c r="BX94" s="106" t="s">
        <v>78</v>
      </c>
      <c r="CL94" s="106" t="s">
        <v>1</v>
      </c>
    </row>
    <row r="95" s="7" customFormat="1" ht="24.75" customHeight="1">
      <c r="A95" s="108" t="s">
        <v>79</v>
      </c>
      <c r="B95" s="109"/>
      <c r="C95" s="110"/>
      <c r="D95" s="111" t="s">
        <v>80</v>
      </c>
      <c r="E95" s="111"/>
      <c r="F95" s="111"/>
      <c r="G95" s="111"/>
      <c r="H95" s="111"/>
      <c r="I95" s="112"/>
      <c r="J95" s="111" t="s">
        <v>81</v>
      </c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3">
        <f>'03-2024-A2 - Blok A2'!J30</f>
        <v>0</v>
      </c>
      <c r="AH95" s="112"/>
      <c r="AI95" s="112"/>
      <c r="AJ95" s="112"/>
      <c r="AK95" s="112"/>
      <c r="AL95" s="112"/>
      <c r="AM95" s="112"/>
      <c r="AN95" s="113">
        <f>SUM(AG95,AT95)</f>
        <v>0</v>
      </c>
      <c r="AO95" s="112"/>
      <c r="AP95" s="112"/>
      <c r="AQ95" s="114" t="s">
        <v>82</v>
      </c>
      <c r="AR95" s="109"/>
      <c r="AS95" s="115">
        <v>0</v>
      </c>
      <c r="AT95" s="116">
        <f>ROUND(SUM(AV95:AW95),2)</f>
        <v>0</v>
      </c>
      <c r="AU95" s="117">
        <f>'03-2024-A2 - Blok A2'!P131</f>
        <v>0</v>
      </c>
      <c r="AV95" s="116">
        <f>'03-2024-A2 - Blok A2'!J33</f>
        <v>0</v>
      </c>
      <c r="AW95" s="116">
        <f>'03-2024-A2 - Blok A2'!J34</f>
        <v>0</v>
      </c>
      <c r="AX95" s="116">
        <f>'03-2024-A2 - Blok A2'!J35</f>
        <v>0</v>
      </c>
      <c r="AY95" s="116">
        <f>'03-2024-A2 - Blok A2'!J36</f>
        <v>0</v>
      </c>
      <c r="AZ95" s="116">
        <f>'03-2024-A2 - Blok A2'!F33</f>
        <v>0</v>
      </c>
      <c r="BA95" s="116">
        <f>'03-2024-A2 - Blok A2'!F34</f>
        <v>0</v>
      </c>
      <c r="BB95" s="116">
        <f>'03-2024-A2 - Blok A2'!F35</f>
        <v>0</v>
      </c>
      <c r="BC95" s="116">
        <f>'03-2024-A2 - Blok A2'!F36</f>
        <v>0</v>
      </c>
      <c r="BD95" s="118">
        <f>'03-2024-A2 - Blok A2'!F37</f>
        <v>0</v>
      </c>
      <c r="BE95" s="7"/>
      <c r="BT95" s="119" t="s">
        <v>83</v>
      </c>
      <c r="BV95" s="119" t="s">
        <v>77</v>
      </c>
      <c r="BW95" s="119" t="s">
        <v>84</v>
      </c>
      <c r="BX95" s="119" t="s">
        <v>4</v>
      </c>
      <c r="CL95" s="119" t="s">
        <v>1</v>
      </c>
      <c r="CM95" s="119" t="s">
        <v>75</v>
      </c>
    </row>
    <row r="96" s="7" customFormat="1" ht="24.75" customHeight="1">
      <c r="A96" s="108" t="s">
        <v>79</v>
      </c>
      <c r="B96" s="109"/>
      <c r="C96" s="110"/>
      <c r="D96" s="111" t="s">
        <v>85</v>
      </c>
      <c r="E96" s="111"/>
      <c r="F96" s="111"/>
      <c r="G96" s="111"/>
      <c r="H96" s="111"/>
      <c r="I96" s="112"/>
      <c r="J96" s="111" t="s">
        <v>86</v>
      </c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3">
        <f>'03-2024-A4 - Blok A4'!J30</f>
        <v>0</v>
      </c>
      <c r="AH96" s="112"/>
      <c r="AI96" s="112"/>
      <c r="AJ96" s="112"/>
      <c r="AK96" s="112"/>
      <c r="AL96" s="112"/>
      <c r="AM96" s="112"/>
      <c r="AN96" s="113">
        <f>SUM(AG96,AT96)</f>
        <v>0</v>
      </c>
      <c r="AO96" s="112"/>
      <c r="AP96" s="112"/>
      <c r="AQ96" s="114" t="s">
        <v>82</v>
      </c>
      <c r="AR96" s="109"/>
      <c r="AS96" s="115">
        <v>0</v>
      </c>
      <c r="AT96" s="116">
        <f>ROUND(SUM(AV96:AW96),2)</f>
        <v>0</v>
      </c>
      <c r="AU96" s="117">
        <f>'03-2024-A4 - Blok A4'!P131</f>
        <v>0</v>
      </c>
      <c r="AV96" s="116">
        <f>'03-2024-A4 - Blok A4'!J33</f>
        <v>0</v>
      </c>
      <c r="AW96" s="116">
        <f>'03-2024-A4 - Blok A4'!J34</f>
        <v>0</v>
      </c>
      <c r="AX96" s="116">
        <f>'03-2024-A4 - Blok A4'!J35</f>
        <v>0</v>
      </c>
      <c r="AY96" s="116">
        <f>'03-2024-A4 - Blok A4'!J36</f>
        <v>0</v>
      </c>
      <c r="AZ96" s="116">
        <f>'03-2024-A4 - Blok A4'!F33</f>
        <v>0</v>
      </c>
      <c r="BA96" s="116">
        <f>'03-2024-A4 - Blok A4'!F34</f>
        <v>0</v>
      </c>
      <c r="BB96" s="116">
        <f>'03-2024-A4 - Blok A4'!F35</f>
        <v>0</v>
      </c>
      <c r="BC96" s="116">
        <f>'03-2024-A4 - Blok A4'!F36</f>
        <v>0</v>
      </c>
      <c r="BD96" s="118">
        <f>'03-2024-A4 - Blok A4'!F37</f>
        <v>0</v>
      </c>
      <c r="BE96" s="7"/>
      <c r="BT96" s="119" t="s">
        <v>83</v>
      </c>
      <c r="BV96" s="119" t="s">
        <v>77</v>
      </c>
      <c r="BW96" s="119" t="s">
        <v>87</v>
      </c>
      <c r="BX96" s="119" t="s">
        <v>4</v>
      </c>
      <c r="CL96" s="119" t="s">
        <v>1</v>
      </c>
      <c r="CM96" s="119" t="s">
        <v>75</v>
      </c>
    </row>
    <row r="97" s="7" customFormat="1" ht="24.75" customHeight="1">
      <c r="A97" s="108" t="s">
        <v>79</v>
      </c>
      <c r="B97" s="109"/>
      <c r="C97" s="110"/>
      <c r="D97" s="111" t="s">
        <v>88</v>
      </c>
      <c r="E97" s="111"/>
      <c r="F97" s="111"/>
      <c r="G97" s="111"/>
      <c r="H97" s="111"/>
      <c r="I97" s="112"/>
      <c r="J97" s="111" t="s">
        <v>89</v>
      </c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3">
        <f>'03-2024-B2 - Blok B2'!J30</f>
        <v>0</v>
      </c>
      <c r="AH97" s="112"/>
      <c r="AI97" s="112"/>
      <c r="AJ97" s="112"/>
      <c r="AK97" s="112"/>
      <c r="AL97" s="112"/>
      <c r="AM97" s="112"/>
      <c r="AN97" s="113">
        <f>SUM(AG97,AT97)</f>
        <v>0</v>
      </c>
      <c r="AO97" s="112"/>
      <c r="AP97" s="112"/>
      <c r="AQ97" s="114" t="s">
        <v>82</v>
      </c>
      <c r="AR97" s="109"/>
      <c r="AS97" s="115">
        <v>0</v>
      </c>
      <c r="AT97" s="116">
        <f>ROUND(SUM(AV97:AW97),2)</f>
        <v>0</v>
      </c>
      <c r="AU97" s="117">
        <f>'03-2024-B2 - Blok B2'!P131</f>
        <v>0</v>
      </c>
      <c r="AV97" s="116">
        <f>'03-2024-B2 - Blok B2'!J33</f>
        <v>0</v>
      </c>
      <c r="AW97" s="116">
        <f>'03-2024-B2 - Blok B2'!J34</f>
        <v>0</v>
      </c>
      <c r="AX97" s="116">
        <f>'03-2024-B2 - Blok B2'!J35</f>
        <v>0</v>
      </c>
      <c r="AY97" s="116">
        <f>'03-2024-B2 - Blok B2'!J36</f>
        <v>0</v>
      </c>
      <c r="AZ97" s="116">
        <f>'03-2024-B2 - Blok B2'!F33</f>
        <v>0</v>
      </c>
      <c r="BA97" s="116">
        <f>'03-2024-B2 - Blok B2'!F34</f>
        <v>0</v>
      </c>
      <c r="BB97" s="116">
        <f>'03-2024-B2 - Blok B2'!F35</f>
        <v>0</v>
      </c>
      <c r="BC97" s="116">
        <f>'03-2024-B2 - Blok B2'!F36</f>
        <v>0</v>
      </c>
      <c r="BD97" s="118">
        <f>'03-2024-B2 - Blok B2'!F37</f>
        <v>0</v>
      </c>
      <c r="BE97" s="7"/>
      <c r="BT97" s="119" t="s">
        <v>83</v>
      </c>
      <c r="BV97" s="119" t="s">
        <v>77</v>
      </c>
      <c r="BW97" s="119" t="s">
        <v>90</v>
      </c>
      <c r="BX97" s="119" t="s">
        <v>4</v>
      </c>
      <c r="CL97" s="119" t="s">
        <v>1</v>
      </c>
      <c r="CM97" s="119" t="s">
        <v>75</v>
      </c>
    </row>
    <row r="98" s="7" customFormat="1" ht="37.5" customHeight="1">
      <c r="A98" s="108" t="s">
        <v>79</v>
      </c>
      <c r="B98" s="109"/>
      <c r="C98" s="110"/>
      <c r="D98" s="111" t="s">
        <v>91</v>
      </c>
      <c r="E98" s="111"/>
      <c r="F98" s="111"/>
      <c r="G98" s="111"/>
      <c r="H98" s="111"/>
      <c r="I98" s="112"/>
      <c r="J98" s="111" t="s">
        <v>92</v>
      </c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3">
        <f>'03-2024-Spoj.chodba - Spo...'!J30</f>
        <v>0</v>
      </c>
      <c r="AH98" s="112"/>
      <c r="AI98" s="112"/>
      <c r="AJ98" s="112"/>
      <c r="AK98" s="112"/>
      <c r="AL98" s="112"/>
      <c r="AM98" s="112"/>
      <c r="AN98" s="113">
        <f>SUM(AG98,AT98)</f>
        <v>0</v>
      </c>
      <c r="AO98" s="112"/>
      <c r="AP98" s="112"/>
      <c r="AQ98" s="114" t="s">
        <v>82</v>
      </c>
      <c r="AR98" s="109"/>
      <c r="AS98" s="120">
        <v>0</v>
      </c>
      <c r="AT98" s="121">
        <f>ROUND(SUM(AV98:AW98),2)</f>
        <v>0</v>
      </c>
      <c r="AU98" s="122">
        <f>'03-2024-Spoj.chodba - Spo...'!P124</f>
        <v>0</v>
      </c>
      <c r="AV98" s="121">
        <f>'03-2024-Spoj.chodba - Spo...'!J33</f>
        <v>0</v>
      </c>
      <c r="AW98" s="121">
        <f>'03-2024-Spoj.chodba - Spo...'!J34</f>
        <v>0</v>
      </c>
      <c r="AX98" s="121">
        <f>'03-2024-Spoj.chodba - Spo...'!J35</f>
        <v>0</v>
      </c>
      <c r="AY98" s="121">
        <f>'03-2024-Spoj.chodba - Spo...'!J36</f>
        <v>0</v>
      </c>
      <c r="AZ98" s="121">
        <f>'03-2024-Spoj.chodba - Spo...'!F33</f>
        <v>0</v>
      </c>
      <c r="BA98" s="121">
        <f>'03-2024-Spoj.chodba - Spo...'!F34</f>
        <v>0</v>
      </c>
      <c r="BB98" s="121">
        <f>'03-2024-Spoj.chodba - Spo...'!F35</f>
        <v>0</v>
      </c>
      <c r="BC98" s="121">
        <f>'03-2024-Spoj.chodba - Spo...'!F36</f>
        <v>0</v>
      </c>
      <c r="BD98" s="123">
        <f>'03-2024-Spoj.chodba - Spo...'!F37</f>
        <v>0</v>
      </c>
      <c r="BE98" s="7"/>
      <c r="BT98" s="119" t="s">
        <v>83</v>
      </c>
      <c r="BV98" s="119" t="s">
        <v>77</v>
      </c>
      <c r="BW98" s="119" t="s">
        <v>93</v>
      </c>
      <c r="BX98" s="119" t="s">
        <v>4</v>
      </c>
      <c r="CL98" s="119" t="s">
        <v>1</v>
      </c>
      <c r="CM98" s="119" t="s">
        <v>75</v>
      </c>
    </row>
    <row r="99" s="2" customFormat="1" ht="30" customHeight="1">
      <c r="A99" s="37"/>
      <c r="B99" s="38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</row>
    <row r="100" s="2" customFormat="1" ht="6.96" customHeight="1">
      <c r="A100" s="37"/>
      <c r="B100" s="64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38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</row>
  </sheetData>
  <mergeCells count="54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3-2024-A2 - Blok A2'!C2" display="/"/>
    <hyperlink ref="A96" location="'03-2024-A4 - Blok A4'!C2" display="/"/>
    <hyperlink ref="A97" location="'03-2024-B2 - Blok B2'!C2" display="/"/>
    <hyperlink ref="A98" location="'03-2024-Spoj.chodba - Spo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84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="1" customFormat="1" ht="24.96" customHeight="1">
      <c r="B4" s="21"/>
      <c r="D4" s="22" t="s">
        <v>94</v>
      </c>
      <c r="L4" s="21"/>
      <c r="M4" s="124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15</v>
      </c>
      <c r="L6" s="21"/>
    </row>
    <row r="7" s="1" customFormat="1" ht="26.25" customHeight="1">
      <c r="B7" s="21"/>
      <c r="E7" s="125" t="str">
        <f>'Rekapitulácia stavby'!K6</f>
        <v>Rekonštrukcia striech ubytovacích blokov a spojovacej chodby - 2. etapa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95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96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17</v>
      </c>
      <c r="E11" s="37"/>
      <c r="F11" s="26" t="s">
        <v>1</v>
      </c>
      <c r="G11" s="37"/>
      <c r="H11" s="37"/>
      <c r="I11" s="31" t="s">
        <v>18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19</v>
      </c>
      <c r="E12" s="37"/>
      <c r="F12" s="26" t="s">
        <v>20</v>
      </c>
      <c r="G12" s="37"/>
      <c r="H12" s="37"/>
      <c r="I12" s="31" t="s">
        <v>21</v>
      </c>
      <c r="J12" s="73" t="str">
        <f>'Rekapitulácia stavby'!AN8</f>
        <v>6. 8. 2025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23</v>
      </c>
      <c r="E14" s="37"/>
      <c r="F14" s="37"/>
      <c r="G14" s="37"/>
      <c r="H14" s="37"/>
      <c r="I14" s="31" t="s">
        <v>24</v>
      </c>
      <c r="J14" s="26" t="s">
        <v>1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25</v>
      </c>
      <c r="F15" s="37"/>
      <c r="G15" s="37"/>
      <c r="H15" s="37"/>
      <c r="I15" s="31" t="s">
        <v>26</v>
      </c>
      <c r="J15" s="26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24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26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24</v>
      </c>
      <c r="J20" s="26" t="s">
        <v>1</v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30</v>
      </c>
      <c r="F21" s="37"/>
      <c r="G21" s="37"/>
      <c r="H21" s="37"/>
      <c r="I21" s="31" t="s">
        <v>26</v>
      </c>
      <c r="J21" s="26" t="s">
        <v>1</v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32</v>
      </c>
      <c r="E23" s="37"/>
      <c r="F23" s="37"/>
      <c r="G23" s="37"/>
      <c r="H23" s="37"/>
      <c r="I23" s="31" t="s">
        <v>24</v>
      </c>
      <c r="J23" s="26" t="str">
        <f>IF('Rekapitulácia stavby'!AN19="","",'Rekapitulácia stavby'!AN19)</f>
        <v/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IF('Rekapitulácia stavby'!E20="","",'Rekapitulácia stavby'!E20)</f>
        <v xml:space="preserve"> </v>
      </c>
      <c r="F24" s="37"/>
      <c r="G24" s="37"/>
      <c r="H24" s="37"/>
      <c r="I24" s="31" t="s">
        <v>26</v>
      </c>
      <c r="J24" s="26" t="str">
        <f>IF('Rekapitulácia stavby'!AN20="","",'Rekapitulácia stavby'!AN20)</f>
        <v/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34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6"/>
      <c r="B27" s="127"/>
      <c r="C27" s="126"/>
      <c r="D27" s="126"/>
      <c r="E27" s="35" t="s">
        <v>1</v>
      </c>
      <c r="F27" s="35"/>
      <c r="G27" s="35"/>
      <c r="H27" s="35"/>
      <c r="I27" s="126"/>
      <c r="J27" s="126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9" t="s">
        <v>35</v>
      </c>
      <c r="E30" s="37"/>
      <c r="F30" s="37"/>
      <c r="G30" s="37"/>
      <c r="H30" s="37"/>
      <c r="I30" s="37"/>
      <c r="J30" s="100">
        <f>ROUND(J131, 2)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94"/>
      <c r="E31" s="94"/>
      <c r="F31" s="94"/>
      <c r="G31" s="94"/>
      <c r="H31" s="94"/>
      <c r="I31" s="94"/>
      <c r="J31" s="94"/>
      <c r="K31" s="94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37</v>
      </c>
      <c r="G32" s="37"/>
      <c r="H32" s="37"/>
      <c r="I32" s="42" t="s">
        <v>36</v>
      </c>
      <c r="J32" s="42" t="s">
        <v>38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0" t="s">
        <v>39</v>
      </c>
      <c r="E33" s="44" t="s">
        <v>40</v>
      </c>
      <c r="F33" s="131">
        <f>ROUND((SUM(BE131:BE285)),  2)</f>
        <v>0</v>
      </c>
      <c r="G33" s="132"/>
      <c r="H33" s="132"/>
      <c r="I33" s="133">
        <v>0.23000000000000001</v>
      </c>
      <c r="J33" s="131">
        <f>ROUND(((SUM(BE131:BE285))*I33),  2)</f>
        <v>0</v>
      </c>
      <c r="K33" s="37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44" t="s">
        <v>41</v>
      </c>
      <c r="F34" s="131">
        <f>ROUND((SUM(BF131:BF285)),  2)</f>
        <v>0</v>
      </c>
      <c r="G34" s="132"/>
      <c r="H34" s="132"/>
      <c r="I34" s="133">
        <v>0.23000000000000001</v>
      </c>
      <c r="J34" s="131">
        <f>ROUND(((SUM(BF131:BF285))*I34),  2)</f>
        <v>0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42</v>
      </c>
      <c r="F35" s="134">
        <f>ROUND((SUM(BG131:BG285)),  2)</f>
        <v>0</v>
      </c>
      <c r="G35" s="37"/>
      <c r="H35" s="37"/>
      <c r="I35" s="135">
        <v>0.23000000000000001</v>
      </c>
      <c r="J35" s="134">
        <f>0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43</v>
      </c>
      <c r="F36" s="134">
        <f>ROUND((SUM(BH131:BH285)),  2)</f>
        <v>0</v>
      </c>
      <c r="G36" s="37"/>
      <c r="H36" s="37"/>
      <c r="I36" s="135">
        <v>0.23000000000000001</v>
      </c>
      <c r="J36" s="134">
        <f>0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44" t="s">
        <v>44</v>
      </c>
      <c r="F37" s="131">
        <f>ROUND((SUM(BI131:BI285)),  2)</f>
        <v>0</v>
      </c>
      <c r="G37" s="132"/>
      <c r="H37" s="132"/>
      <c r="I37" s="133">
        <v>0</v>
      </c>
      <c r="J37" s="131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45</v>
      </c>
      <c r="E39" s="85"/>
      <c r="F39" s="85"/>
      <c r="G39" s="138" t="s">
        <v>46</v>
      </c>
      <c r="H39" s="139" t="s">
        <v>47</v>
      </c>
      <c r="I39" s="85"/>
      <c r="J39" s="140">
        <f>SUM(J30:J37)</f>
        <v>0</v>
      </c>
      <c r="K39" s="141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48</v>
      </c>
      <c r="E50" s="61"/>
      <c r="F50" s="61"/>
      <c r="G50" s="60" t="s">
        <v>49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50</v>
      </c>
      <c r="E61" s="40"/>
      <c r="F61" s="142" t="s">
        <v>51</v>
      </c>
      <c r="G61" s="62" t="s">
        <v>50</v>
      </c>
      <c r="H61" s="40"/>
      <c r="I61" s="40"/>
      <c r="J61" s="143" t="s">
        <v>51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52</v>
      </c>
      <c r="E65" s="63"/>
      <c r="F65" s="63"/>
      <c r="G65" s="60" t="s">
        <v>53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50</v>
      </c>
      <c r="E76" s="40"/>
      <c r="F76" s="142" t="s">
        <v>51</v>
      </c>
      <c r="G76" s="62" t="s">
        <v>50</v>
      </c>
      <c r="H76" s="40"/>
      <c r="I76" s="40"/>
      <c r="J76" s="143" t="s">
        <v>51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97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15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5" t="str">
        <f>E7</f>
        <v>Rekonštrukcia striech ubytovacích blokov a spojovacej chodby - 2. etapa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95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71" t="str">
        <f>E9</f>
        <v>03/2024-A2 - Blok A2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19</v>
      </c>
      <c r="D89" s="37"/>
      <c r="E89" s="37"/>
      <c r="F89" s="26" t="str">
        <f>F12</f>
        <v>Tornaľa</v>
      </c>
      <c r="G89" s="37"/>
      <c r="H89" s="37"/>
      <c r="I89" s="31" t="s">
        <v>21</v>
      </c>
      <c r="J89" s="73" t="str">
        <f>IF(J12="","",J12)</f>
        <v>6. 8. 2025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23</v>
      </c>
      <c r="D91" s="37"/>
      <c r="E91" s="37"/>
      <c r="F91" s="26" t="str">
        <f>E15</f>
        <v>DD a DSS Tornaľa</v>
      </c>
      <c r="G91" s="37"/>
      <c r="H91" s="37"/>
      <c r="I91" s="31" t="s">
        <v>29</v>
      </c>
      <c r="J91" s="35" t="str">
        <f>E21</f>
        <v>STAVOMAT RS s.r.o., Rimavská Sobota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32</v>
      </c>
      <c r="J92" s="35" t="str">
        <f>E24</f>
        <v xml:space="preserve"> 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4" t="s">
        <v>98</v>
      </c>
      <c r="D94" s="136"/>
      <c r="E94" s="136"/>
      <c r="F94" s="136"/>
      <c r="G94" s="136"/>
      <c r="H94" s="136"/>
      <c r="I94" s="136"/>
      <c r="J94" s="145" t="s">
        <v>99</v>
      </c>
      <c r="K94" s="136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46" t="s">
        <v>100</v>
      </c>
      <c r="D96" s="37"/>
      <c r="E96" s="37"/>
      <c r="F96" s="37"/>
      <c r="G96" s="37"/>
      <c r="H96" s="37"/>
      <c r="I96" s="37"/>
      <c r="J96" s="100">
        <f>J131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101</v>
      </c>
    </row>
    <row r="97" s="9" customFormat="1" ht="24.96" customHeight="1">
      <c r="A97" s="9"/>
      <c r="B97" s="147"/>
      <c r="C97" s="9"/>
      <c r="D97" s="148" t="s">
        <v>102</v>
      </c>
      <c r="E97" s="149"/>
      <c r="F97" s="149"/>
      <c r="G97" s="149"/>
      <c r="H97" s="149"/>
      <c r="I97" s="149"/>
      <c r="J97" s="150">
        <f>J132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1"/>
      <c r="C98" s="10"/>
      <c r="D98" s="152" t="s">
        <v>103</v>
      </c>
      <c r="E98" s="153"/>
      <c r="F98" s="153"/>
      <c r="G98" s="153"/>
      <c r="H98" s="153"/>
      <c r="I98" s="153"/>
      <c r="J98" s="154">
        <f>J133</f>
        <v>0</v>
      </c>
      <c r="K98" s="10"/>
      <c r="L98" s="15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1"/>
      <c r="C99" s="10"/>
      <c r="D99" s="152" t="s">
        <v>104</v>
      </c>
      <c r="E99" s="153"/>
      <c r="F99" s="153"/>
      <c r="G99" s="153"/>
      <c r="H99" s="153"/>
      <c r="I99" s="153"/>
      <c r="J99" s="154">
        <f>J142</f>
        <v>0</v>
      </c>
      <c r="K99" s="10"/>
      <c r="L99" s="15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1"/>
      <c r="C100" s="10"/>
      <c r="D100" s="152" t="s">
        <v>105</v>
      </c>
      <c r="E100" s="153"/>
      <c r="F100" s="153"/>
      <c r="G100" s="153"/>
      <c r="H100" s="153"/>
      <c r="I100" s="153"/>
      <c r="J100" s="154">
        <f>J147</f>
        <v>0</v>
      </c>
      <c r="K100" s="10"/>
      <c r="L100" s="15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1"/>
      <c r="C101" s="10"/>
      <c r="D101" s="152" t="s">
        <v>106</v>
      </c>
      <c r="E101" s="153"/>
      <c r="F101" s="153"/>
      <c r="G101" s="153"/>
      <c r="H101" s="153"/>
      <c r="I101" s="153"/>
      <c r="J101" s="154">
        <f>J155</f>
        <v>0</v>
      </c>
      <c r="K101" s="10"/>
      <c r="L101" s="15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1"/>
      <c r="C102" s="10"/>
      <c r="D102" s="152" t="s">
        <v>107</v>
      </c>
      <c r="E102" s="153"/>
      <c r="F102" s="153"/>
      <c r="G102" s="153"/>
      <c r="H102" s="153"/>
      <c r="I102" s="153"/>
      <c r="J102" s="154">
        <f>J162</f>
        <v>0</v>
      </c>
      <c r="K102" s="10"/>
      <c r="L102" s="15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47"/>
      <c r="C103" s="9"/>
      <c r="D103" s="148" t="s">
        <v>108</v>
      </c>
      <c r="E103" s="149"/>
      <c r="F103" s="149"/>
      <c r="G103" s="149"/>
      <c r="H103" s="149"/>
      <c r="I103" s="149"/>
      <c r="J103" s="150">
        <f>J164</f>
        <v>0</v>
      </c>
      <c r="K103" s="9"/>
      <c r="L103" s="147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51"/>
      <c r="C104" s="10"/>
      <c r="D104" s="152" t="s">
        <v>109</v>
      </c>
      <c r="E104" s="153"/>
      <c r="F104" s="153"/>
      <c r="G104" s="153"/>
      <c r="H104" s="153"/>
      <c r="I104" s="153"/>
      <c r="J104" s="154">
        <f>J165</f>
        <v>0</v>
      </c>
      <c r="K104" s="10"/>
      <c r="L104" s="15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1"/>
      <c r="C105" s="10"/>
      <c r="D105" s="152" t="s">
        <v>110</v>
      </c>
      <c r="E105" s="153"/>
      <c r="F105" s="153"/>
      <c r="G105" s="153"/>
      <c r="H105" s="153"/>
      <c r="I105" s="153"/>
      <c r="J105" s="154">
        <f>J189</f>
        <v>0</v>
      </c>
      <c r="K105" s="10"/>
      <c r="L105" s="15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1"/>
      <c r="C106" s="10"/>
      <c r="D106" s="152" t="s">
        <v>111</v>
      </c>
      <c r="E106" s="153"/>
      <c r="F106" s="153"/>
      <c r="G106" s="153"/>
      <c r="H106" s="153"/>
      <c r="I106" s="153"/>
      <c r="J106" s="154">
        <f>J195</f>
        <v>0</v>
      </c>
      <c r="K106" s="10"/>
      <c r="L106" s="15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1"/>
      <c r="C107" s="10"/>
      <c r="D107" s="152" t="s">
        <v>112</v>
      </c>
      <c r="E107" s="153"/>
      <c r="F107" s="153"/>
      <c r="G107" s="153"/>
      <c r="H107" s="153"/>
      <c r="I107" s="153"/>
      <c r="J107" s="154">
        <f>J220</f>
        <v>0</v>
      </c>
      <c r="K107" s="10"/>
      <c r="L107" s="15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51"/>
      <c r="C108" s="10"/>
      <c r="D108" s="152" t="s">
        <v>113</v>
      </c>
      <c r="E108" s="153"/>
      <c r="F108" s="153"/>
      <c r="G108" s="153"/>
      <c r="H108" s="153"/>
      <c r="I108" s="153"/>
      <c r="J108" s="154">
        <f>J251</f>
        <v>0</v>
      </c>
      <c r="K108" s="10"/>
      <c r="L108" s="15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9" customFormat="1" ht="24.96" customHeight="1">
      <c r="A109" s="9"/>
      <c r="B109" s="147"/>
      <c r="C109" s="9"/>
      <c r="D109" s="148" t="s">
        <v>114</v>
      </c>
      <c r="E109" s="149"/>
      <c r="F109" s="149"/>
      <c r="G109" s="149"/>
      <c r="H109" s="149"/>
      <c r="I109" s="149"/>
      <c r="J109" s="150">
        <f>J254</f>
        <v>0</v>
      </c>
      <c r="K109" s="9"/>
      <c r="L109" s="147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10" customFormat="1" ht="19.92" customHeight="1">
      <c r="A110" s="10"/>
      <c r="B110" s="151"/>
      <c r="C110" s="10"/>
      <c r="D110" s="152" t="s">
        <v>115</v>
      </c>
      <c r="E110" s="153"/>
      <c r="F110" s="153"/>
      <c r="G110" s="153"/>
      <c r="H110" s="153"/>
      <c r="I110" s="153"/>
      <c r="J110" s="154">
        <f>J255</f>
        <v>0</v>
      </c>
      <c r="K110" s="10"/>
      <c r="L110" s="15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51"/>
      <c r="C111" s="10"/>
      <c r="D111" s="152" t="s">
        <v>116</v>
      </c>
      <c r="E111" s="153"/>
      <c r="F111" s="153"/>
      <c r="G111" s="153"/>
      <c r="H111" s="153"/>
      <c r="I111" s="153"/>
      <c r="J111" s="154">
        <f>J284</f>
        <v>0</v>
      </c>
      <c r="K111" s="10"/>
      <c r="L111" s="151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2" customFormat="1" ht="21.84" customHeight="1">
      <c r="A112" s="37"/>
      <c r="B112" s="38"/>
      <c r="C112" s="37"/>
      <c r="D112" s="37"/>
      <c r="E112" s="37"/>
      <c r="F112" s="37"/>
      <c r="G112" s="37"/>
      <c r="H112" s="37"/>
      <c r="I112" s="37"/>
      <c r="J112" s="37"/>
      <c r="K112" s="37"/>
      <c r="L112" s="59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64"/>
      <c r="C113" s="65"/>
      <c r="D113" s="65"/>
      <c r="E113" s="65"/>
      <c r="F113" s="65"/>
      <c r="G113" s="65"/>
      <c r="H113" s="65"/>
      <c r="I113" s="65"/>
      <c r="J113" s="65"/>
      <c r="K113" s="65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7" s="2" customFormat="1" ht="6.96" customHeight="1">
      <c r="A117" s="37"/>
      <c r="B117" s="66"/>
      <c r="C117" s="67"/>
      <c r="D117" s="67"/>
      <c r="E117" s="67"/>
      <c r="F117" s="67"/>
      <c r="G117" s="67"/>
      <c r="H117" s="67"/>
      <c r="I117" s="67"/>
      <c r="J117" s="67"/>
      <c r="K117" s="67"/>
      <c r="L117" s="59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24.96" customHeight="1">
      <c r="A118" s="37"/>
      <c r="B118" s="38"/>
      <c r="C118" s="22" t="s">
        <v>117</v>
      </c>
      <c r="D118" s="37"/>
      <c r="E118" s="37"/>
      <c r="F118" s="37"/>
      <c r="G118" s="37"/>
      <c r="H118" s="37"/>
      <c r="I118" s="37"/>
      <c r="J118" s="37"/>
      <c r="K118" s="37"/>
      <c r="L118" s="59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7"/>
      <c r="D119" s="37"/>
      <c r="E119" s="37"/>
      <c r="F119" s="37"/>
      <c r="G119" s="37"/>
      <c r="H119" s="37"/>
      <c r="I119" s="37"/>
      <c r="J119" s="37"/>
      <c r="K119" s="37"/>
      <c r="L119" s="59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31" t="s">
        <v>15</v>
      </c>
      <c r="D120" s="37"/>
      <c r="E120" s="37"/>
      <c r="F120" s="37"/>
      <c r="G120" s="37"/>
      <c r="H120" s="37"/>
      <c r="I120" s="37"/>
      <c r="J120" s="37"/>
      <c r="K120" s="37"/>
      <c r="L120" s="59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6.25" customHeight="1">
      <c r="A121" s="37"/>
      <c r="B121" s="38"/>
      <c r="C121" s="37"/>
      <c r="D121" s="37"/>
      <c r="E121" s="125" t="str">
        <f>E7</f>
        <v>Rekonštrukcia striech ubytovacích blokov a spojovacej chodby - 2. etapa</v>
      </c>
      <c r="F121" s="31"/>
      <c r="G121" s="31"/>
      <c r="H121" s="31"/>
      <c r="I121" s="37"/>
      <c r="J121" s="37"/>
      <c r="K121" s="37"/>
      <c r="L121" s="59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31" t="s">
        <v>95</v>
      </c>
      <c r="D122" s="37"/>
      <c r="E122" s="37"/>
      <c r="F122" s="37"/>
      <c r="G122" s="37"/>
      <c r="H122" s="37"/>
      <c r="I122" s="37"/>
      <c r="J122" s="37"/>
      <c r="K122" s="37"/>
      <c r="L122" s="59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6.5" customHeight="1">
      <c r="A123" s="37"/>
      <c r="B123" s="38"/>
      <c r="C123" s="37"/>
      <c r="D123" s="37"/>
      <c r="E123" s="71" t="str">
        <f>E9</f>
        <v>03/2024-A2 - Blok A2</v>
      </c>
      <c r="F123" s="37"/>
      <c r="G123" s="37"/>
      <c r="H123" s="37"/>
      <c r="I123" s="37"/>
      <c r="J123" s="37"/>
      <c r="K123" s="37"/>
      <c r="L123" s="59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6.96" customHeight="1">
      <c r="A124" s="37"/>
      <c r="B124" s="38"/>
      <c r="C124" s="37"/>
      <c r="D124" s="37"/>
      <c r="E124" s="37"/>
      <c r="F124" s="37"/>
      <c r="G124" s="37"/>
      <c r="H124" s="37"/>
      <c r="I124" s="37"/>
      <c r="J124" s="37"/>
      <c r="K124" s="37"/>
      <c r="L124" s="59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2" customHeight="1">
      <c r="A125" s="37"/>
      <c r="B125" s="38"/>
      <c r="C125" s="31" t="s">
        <v>19</v>
      </c>
      <c r="D125" s="37"/>
      <c r="E125" s="37"/>
      <c r="F125" s="26" t="str">
        <f>F12</f>
        <v>Tornaľa</v>
      </c>
      <c r="G125" s="37"/>
      <c r="H125" s="37"/>
      <c r="I125" s="31" t="s">
        <v>21</v>
      </c>
      <c r="J125" s="73" t="str">
        <f>IF(J12="","",J12)</f>
        <v>6. 8. 2025</v>
      </c>
      <c r="K125" s="37"/>
      <c r="L125" s="59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38"/>
      <c r="C126" s="37"/>
      <c r="D126" s="37"/>
      <c r="E126" s="37"/>
      <c r="F126" s="37"/>
      <c r="G126" s="37"/>
      <c r="H126" s="37"/>
      <c r="I126" s="37"/>
      <c r="J126" s="37"/>
      <c r="K126" s="37"/>
      <c r="L126" s="59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40.05" customHeight="1">
      <c r="A127" s="37"/>
      <c r="B127" s="38"/>
      <c r="C127" s="31" t="s">
        <v>23</v>
      </c>
      <c r="D127" s="37"/>
      <c r="E127" s="37"/>
      <c r="F127" s="26" t="str">
        <f>E15</f>
        <v>DD a DSS Tornaľa</v>
      </c>
      <c r="G127" s="37"/>
      <c r="H127" s="37"/>
      <c r="I127" s="31" t="s">
        <v>29</v>
      </c>
      <c r="J127" s="35" t="str">
        <f>E21</f>
        <v>STAVOMAT RS s.r.o., Rimavská Sobota</v>
      </c>
      <c r="K127" s="37"/>
      <c r="L127" s="59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5.15" customHeight="1">
      <c r="A128" s="37"/>
      <c r="B128" s="38"/>
      <c r="C128" s="31" t="s">
        <v>27</v>
      </c>
      <c r="D128" s="37"/>
      <c r="E128" s="37"/>
      <c r="F128" s="26" t="str">
        <f>IF(E18="","",E18)</f>
        <v>Vyplň údaj</v>
      </c>
      <c r="G128" s="37"/>
      <c r="H128" s="37"/>
      <c r="I128" s="31" t="s">
        <v>32</v>
      </c>
      <c r="J128" s="35" t="str">
        <f>E24</f>
        <v xml:space="preserve"> </v>
      </c>
      <c r="K128" s="37"/>
      <c r="L128" s="59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0.32" customHeight="1">
      <c r="A129" s="37"/>
      <c r="B129" s="38"/>
      <c r="C129" s="37"/>
      <c r="D129" s="37"/>
      <c r="E129" s="37"/>
      <c r="F129" s="37"/>
      <c r="G129" s="37"/>
      <c r="H129" s="37"/>
      <c r="I129" s="37"/>
      <c r="J129" s="37"/>
      <c r="K129" s="37"/>
      <c r="L129" s="59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11" customFormat="1" ht="29.28" customHeight="1">
      <c r="A130" s="155"/>
      <c r="B130" s="156"/>
      <c r="C130" s="157" t="s">
        <v>118</v>
      </c>
      <c r="D130" s="158" t="s">
        <v>60</v>
      </c>
      <c r="E130" s="158" t="s">
        <v>56</v>
      </c>
      <c r="F130" s="158" t="s">
        <v>57</v>
      </c>
      <c r="G130" s="158" t="s">
        <v>119</v>
      </c>
      <c r="H130" s="158" t="s">
        <v>120</v>
      </c>
      <c r="I130" s="158" t="s">
        <v>121</v>
      </c>
      <c r="J130" s="159" t="s">
        <v>99</v>
      </c>
      <c r="K130" s="160" t="s">
        <v>122</v>
      </c>
      <c r="L130" s="161"/>
      <c r="M130" s="90" t="s">
        <v>1</v>
      </c>
      <c r="N130" s="91" t="s">
        <v>39</v>
      </c>
      <c r="O130" s="91" t="s">
        <v>123</v>
      </c>
      <c r="P130" s="91" t="s">
        <v>124</v>
      </c>
      <c r="Q130" s="91" t="s">
        <v>125</v>
      </c>
      <c r="R130" s="91" t="s">
        <v>126</v>
      </c>
      <c r="S130" s="91" t="s">
        <v>127</v>
      </c>
      <c r="T130" s="92" t="s">
        <v>128</v>
      </c>
      <c r="U130" s="155"/>
      <c r="V130" s="155"/>
      <c r="W130" s="155"/>
      <c r="X130" s="155"/>
      <c r="Y130" s="155"/>
      <c r="Z130" s="155"/>
      <c r="AA130" s="155"/>
      <c r="AB130" s="155"/>
      <c r="AC130" s="155"/>
      <c r="AD130" s="155"/>
      <c r="AE130" s="155"/>
    </row>
    <row r="131" s="2" customFormat="1" ht="22.8" customHeight="1">
      <c r="A131" s="37"/>
      <c r="B131" s="38"/>
      <c r="C131" s="97" t="s">
        <v>100</v>
      </c>
      <c r="D131" s="37"/>
      <c r="E131" s="37"/>
      <c r="F131" s="37"/>
      <c r="G131" s="37"/>
      <c r="H131" s="37"/>
      <c r="I131" s="37"/>
      <c r="J131" s="162">
        <f>BK131</f>
        <v>0</v>
      </c>
      <c r="K131" s="37"/>
      <c r="L131" s="38"/>
      <c r="M131" s="93"/>
      <c r="N131" s="77"/>
      <c r="O131" s="94"/>
      <c r="P131" s="163">
        <f>P132+P164+P254</f>
        <v>0</v>
      </c>
      <c r="Q131" s="94"/>
      <c r="R131" s="163">
        <f>R132+R164+R254</f>
        <v>36.106923969750014</v>
      </c>
      <c r="S131" s="94"/>
      <c r="T131" s="164">
        <f>T132+T164+T254</f>
        <v>8.23875125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8" t="s">
        <v>74</v>
      </c>
      <c r="AU131" s="18" t="s">
        <v>101</v>
      </c>
      <c r="BK131" s="165">
        <f>BK132+BK164+BK254</f>
        <v>0</v>
      </c>
    </row>
    <row r="132" s="12" customFormat="1" ht="25.92" customHeight="1">
      <c r="A132" s="12"/>
      <c r="B132" s="166"/>
      <c r="C132" s="12"/>
      <c r="D132" s="167" t="s">
        <v>74</v>
      </c>
      <c r="E132" s="168" t="s">
        <v>129</v>
      </c>
      <c r="F132" s="168" t="s">
        <v>130</v>
      </c>
      <c r="G132" s="12"/>
      <c r="H132" s="12"/>
      <c r="I132" s="169"/>
      <c r="J132" s="170">
        <f>BK132</f>
        <v>0</v>
      </c>
      <c r="K132" s="12"/>
      <c r="L132" s="166"/>
      <c r="M132" s="171"/>
      <c r="N132" s="172"/>
      <c r="O132" s="172"/>
      <c r="P132" s="173">
        <f>P133+P142+P147+P155+P162</f>
        <v>0</v>
      </c>
      <c r="Q132" s="172"/>
      <c r="R132" s="173">
        <f>R133+R142+R147+R155+R162</f>
        <v>24.645648570260004</v>
      </c>
      <c r="S132" s="172"/>
      <c r="T132" s="174">
        <f>T133+T142+T147+T155+T162</f>
        <v>5.6749999999999998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67" t="s">
        <v>83</v>
      </c>
      <c r="AT132" s="175" t="s">
        <v>74</v>
      </c>
      <c r="AU132" s="175" t="s">
        <v>75</v>
      </c>
      <c r="AY132" s="167" t="s">
        <v>131</v>
      </c>
      <c r="BK132" s="176">
        <f>BK133+BK142+BK147+BK155+BK162</f>
        <v>0</v>
      </c>
    </row>
    <row r="133" s="12" customFormat="1" ht="22.8" customHeight="1">
      <c r="A133" s="12"/>
      <c r="B133" s="166"/>
      <c r="C133" s="12"/>
      <c r="D133" s="167" t="s">
        <v>74</v>
      </c>
      <c r="E133" s="177" t="s">
        <v>132</v>
      </c>
      <c r="F133" s="177" t="s">
        <v>133</v>
      </c>
      <c r="G133" s="12"/>
      <c r="H133" s="12"/>
      <c r="I133" s="169"/>
      <c r="J133" s="178">
        <f>BK133</f>
        <v>0</v>
      </c>
      <c r="K133" s="12"/>
      <c r="L133" s="166"/>
      <c r="M133" s="171"/>
      <c r="N133" s="172"/>
      <c r="O133" s="172"/>
      <c r="P133" s="173">
        <f>SUM(P134:P141)</f>
        <v>0</v>
      </c>
      <c r="Q133" s="172"/>
      <c r="R133" s="173">
        <f>SUM(R134:R141)</f>
        <v>15.881977270260002</v>
      </c>
      <c r="S133" s="172"/>
      <c r="T133" s="174">
        <f>SUM(T134:T141)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67" t="s">
        <v>83</v>
      </c>
      <c r="AT133" s="175" t="s">
        <v>74</v>
      </c>
      <c r="AU133" s="175" t="s">
        <v>83</v>
      </c>
      <c r="AY133" s="167" t="s">
        <v>131</v>
      </c>
      <c r="BK133" s="176">
        <f>SUM(BK134:BK141)</f>
        <v>0</v>
      </c>
    </row>
    <row r="134" s="2" customFormat="1" ht="24.15" customHeight="1">
      <c r="A134" s="37"/>
      <c r="B134" s="179"/>
      <c r="C134" s="180" t="s">
        <v>83</v>
      </c>
      <c r="D134" s="180" t="s">
        <v>134</v>
      </c>
      <c r="E134" s="181" t="s">
        <v>135</v>
      </c>
      <c r="F134" s="182" t="s">
        <v>136</v>
      </c>
      <c r="G134" s="183" t="s">
        <v>137</v>
      </c>
      <c r="H134" s="184">
        <v>5.3630000000000004</v>
      </c>
      <c r="I134" s="185"/>
      <c r="J134" s="186">
        <f>ROUND(I134*H134,2)</f>
        <v>0</v>
      </c>
      <c r="K134" s="187"/>
      <c r="L134" s="38"/>
      <c r="M134" s="188" t="s">
        <v>1</v>
      </c>
      <c r="N134" s="189" t="s">
        <v>41</v>
      </c>
      <c r="O134" s="81"/>
      <c r="P134" s="190">
        <f>O134*H134</f>
        <v>0</v>
      </c>
      <c r="Q134" s="190">
        <v>2.2119</v>
      </c>
      <c r="R134" s="190">
        <f>Q134*H134</f>
        <v>11.8624197</v>
      </c>
      <c r="S134" s="190">
        <v>0</v>
      </c>
      <c r="T134" s="191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92" t="s">
        <v>138</v>
      </c>
      <c r="AT134" s="192" t="s">
        <v>134</v>
      </c>
      <c r="AU134" s="192" t="s">
        <v>139</v>
      </c>
      <c r="AY134" s="18" t="s">
        <v>131</v>
      </c>
      <c r="BE134" s="193">
        <f>IF(N134="základná",J134,0)</f>
        <v>0</v>
      </c>
      <c r="BF134" s="193">
        <f>IF(N134="znížená",J134,0)</f>
        <v>0</v>
      </c>
      <c r="BG134" s="193">
        <f>IF(N134="zákl. prenesená",J134,0)</f>
        <v>0</v>
      </c>
      <c r="BH134" s="193">
        <f>IF(N134="zníž. prenesená",J134,0)</f>
        <v>0</v>
      </c>
      <c r="BI134" s="193">
        <f>IF(N134="nulová",J134,0)</f>
        <v>0</v>
      </c>
      <c r="BJ134" s="18" t="s">
        <v>139</v>
      </c>
      <c r="BK134" s="193">
        <f>ROUND(I134*H134,2)</f>
        <v>0</v>
      </c>
      <c r="BL134" s="18" t="s">
        <v>138</v>
      </c>
      <c r="BM134" s="192" t="s">
        <v>140</v>
      </c>
    </row>
    <row r="135" s="13" customFormat="1">
      <c r="A135" s="13"/>
      <c r="B135" s="194"/>
      <c r="C135" s="13"/>
      <c r="D135" s="195" t="s">
        <v>141</v>
      </c>
      <c r="E135" s="196" t="s">
        <v>1</v>
      </c>
      <c r="F135" s="197" t="s">
        <v>142</v>
      </c>
      <c r="G135" s="13"/>
      <c r="H135" s="198">
        <v>5.3630000000000004</v>
      </c>
      <c r="I135" s="199"/>
      <c r="J135" s="13"/>
      <c r="K135" s="13"/>
      <c r="L135" s="194"/>
      <c r="M135" s="200"/>
      <c r="N135" s="201"/>
      <c r="O135" s="201"/>
      <c r="P135" s="201"/>
      <c r="Q135" s="201"/>
      <c r="R135" s="201"/>
      <c r="S135" s="201"/>
      <c r="T135" s="202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196" t="s">
        <v>141</v>
      </c>
      <c r="AU135" s="196" t="s">
        <v>139</v>
      </c>
      <c r="AV135" s="13" t="s">
        <v>139</v>
      </c>
      <c r="AW135" s="13" t="s">
        <v>31</v>
      </c>
      <c r="AX135" s="13" t="s">
        <v>83</v>
      </c>
      <c r="AY135" s="196" t="s">
        <v>131</v>
      </c>
    </row>
    <row r="136" s="2" customFormat="1" ht="24.15" customHeight="1">
      <c r="A136" s="37"/>
      <c r="B136" s="179"/>
      <c r="C136" s="180" t="s">
        <v>139</v>
      </c>
      <c r="D136" s="180" t="s">
        <v>134</v>
      </c>
      <c r="E136" s="181" t="s">
        <v>143</v>
      </c>
      <c r="F136" s="182" t="s">
        <v>144</v>
      </c>
      <c r="G136" s="183" t="s">
        <v>145</v>
      </c>
      <c r="H136" s="184">
        <v>38.201999999999998</v>
      </c>
      <c r="I136" s="185"/>
      <c r="J136" s="186">
        <f>ROUND(I136*H136,2)</f>
        <v>0</v>
      </c>
      <c r="K136" s="187"/>
      <c r="L136" s="38"/>
      <c r="M136" s="188" t="s">
        <v>1</v>
      </c>
      <c r="N136" s="189" t="s">
        <v>41</v>
      </c>
      <c r="O136" s="81"/>
      <c r="P136" s="190">
        <f>O136*H136</f>
        <v>0</v>
      </c>
      <c r="Q136" s="190">
        <v>0.00396</v>
      </c>
      <c r="R136" s="190">
        <f>Q136*H136</f>
        <v>0.15127991999999998</v>
      </c>
      <c r="S136" s="190">
        <v>0</v>
      </c>
      <c r="T136" s="191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2" t="s">
        <v>138</v>
      </c>
      <c r="AT136" s="192" t="s">
        <v>134</v>
      </c>
      <c r="AU136" s="192" t="s">
        <v>139</v>
      </c>
      <c r="AY136" s="18" t="s">
        <v>131</v>
      </c>
      <c r="BE136" s="193">
        <f>IF(N136="základná",J136,0)</f>
        <v>0</v>
      </c>
      <c r="BF136" s="193">
        <f>IF(N136="znížená",J136,0)</f>
        <v>0</v>
      </c>
      <c r="BG136" s="193">
        <f>IF(N136="zákl. prenesená",J136,0)</f>
        <v>0</v>
      </c>
      <c r="BH136" s="193">
        <f>IF(N136="zníž. prenesená",J136,0)</f>
        <v>0</v>
      </c>
      <c r="BI136" s="193">
        <f>IF(N136="nulová",J136,0)</f>
        <v>0</v>
      </c>
      <c r="BJ136" s="18" t="s">
        <v>139</v>
      </c>
      <c r="BK136" s="193">
        <f>ROUND(I136*H136,2)</f>
        <v>0</v>
      </c>
      <c r="BL136" s="18" t="s">
        <v>138</v>
      </c>
      <c r="BM136" s="192" t="s">
        <v>146</v>
      </c>
    </row>
    <row r="137" s="13" customFormat="1">
      <c r="A137" s="13"/>
      <c r="B137" s="194"/>
      <c r="C137" s="13"/>
      <c r="D137" s="195" t="s">
        <v>141</v>
      </c>
      <c r="E137" s="196" t="s">
        <v>1</v>
      </c>
      <c r="F137" s="197" t="s">
        <v>147</v>
      </c>
      <c r="G137" s="13"/>
      <c r="H137" s="198">
        <v>38.201999999999998</v>
      </c>
      <c r="I137" s="199"/>
      <c r="J137" s="13"/>
      <c r="K137" s="13"/>
      <c r="L137" s="194"/>
      <c r="M137" s="200"/>
      <c r="N137" s="201"/>
      <c r="O137" s="201"/>
      <c r="P137" s="201"/>
      <c r="Q137" s="201"/>
      <c r="R137" s="201"/>
      <c r="S137" s="201"/>
      <c r="T137" s="20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196" t="s">
        <v>141</v>
      </c>
      <c r="AU137" s="196" t="s">
        <v>139</v>
      </c>
      <c r="AV137" s="13" t="s">
        <v>139</v>
      </c>
      <c r="AW137" s="13" t="s">
        <v>31</v>
      </c>
      <c r="AX137" s="13" t="s">
        <v>83</v>
      </c>
      <c r="AY137" s="196" t="s">
        <v>131</v>
      </c>
    </row>
    <row r="138" s="2" customFormat="1" ht="24.15" customHeight="1">
      <c r="A138" s="37"/>
      <c r="B138" s="179"/>
      <c r="C138" s="180" t="s">
        <v>132</v>
      </c>
      <c r="D138" s="180" t="s">
        <v>134</v>
      </c>
      <c r="E138" s="181" t="s">
        <v>148</v>
      </c>
      <c r="F138" s="182" t="s">
        <v>149</v>
      </c>
      <c r="G138" s="183" t="s">
        <v>145</v>
      </c>
      <c r="H138" s="184">
        <v>38.201999999999998</v>
      </c>
      <c r="I138" s="185"/>
      <c r="J138" s="186">
        <f>ROUND(I138*H138,2)</f>
        <v>0</v>
      </c>
      <c r="K138" s="187"/>
      <c r="L138" s="38"/>
      <c r="M138" s="188" t="s">
        <v>1</v>
      </c>
      <c r="N138" s="189" t="s">
        <v>41</v>
      </c>
      <c r="O138" s="81"/>
      <c r="P138" s="190">
        <f>O138*H138</f>
        <v>0</v>
      </c>
      <c r="Q138" s="190">
        <v>0</v>
      </c>
      <c r="R138" s="190">
        <f>Q138*H138</f>
        <v>0</v>
      </c>
      <c r="S138" s="190">
        <v>0</v>
      </c>
      <c r="T138" s="191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2" t="s">
        <v>138</v>
      </c>
      <c r="AT138" s="192" t="s">
        <v>134</v>
      </c>
      <c r="AU138" s="192" t="s">
        <v>139</v>
      </c>
      <c r="AY138" s="18" t="s">
        <v>131</v>
      </c>
      <c r="BE138" s="193">
        <f>IF(N138="základná",J138,0)</f>
        <v>0</v>
      </c>
      <c r="BF138" s="193">
        <f>IF(N138="znížená",J138,0)</f>
        <v>0</v>
      </c>
      <c r="BG138" s="193">
        <f>IF(N138="zákl. prenesená",J138,0)</f>
        <v>0</v>
      </c>
      <c r="BH138" s="193">
        <f>IF(N138="zníž. prenesená",J138,0)</f>
        <v>0</v>
      </c>
      <c r="BI138" s="193">
        <f>IF(N138="nulová",J138,0)</f>
        <v>0</v>
      </c>
      <c r="BJ138" s="18" t="s">
        <v>139</v>
      </c>
      <c r="BK138" s="193">
        <f>ROUND(I138*H138,2)</f>
        <v>0</v>
      </c>
      <c r="BL138" s="18" t="s">
        <v>138</v>
      </c>
      <c r="BM138" s="192" t="s">
        <v>150</v>
      </c>
    </row>
    <row r="139" s="2" customFormat="1" ht="16.5" customHeight="1">
      <c r="A139" s="37"/>
      <c r="B139" s="179"/>
      <c r="C139" s="180" t="s">
        <v>138</v>
      </c>
      <c r="D139" s="180" t="s">
        <v>134</v>
      </c>
      <c r="E139" s="181" t="s">
        <v>151</v>
      </c>
      <c r="F139" s="182" t="s">
        <v>152</v>
      </c>
      <c r="G139" s="183" t="s">
        <v>153</v>
      </c>
      <c r="H139" s="184">
        <v>0.42899999999999999</v>
      </c>
      <c r="I139" s="185"/>
      <c r="J139" s="186">
        <f>ROUND(I139*H139,2)</f>
        <v>0</v>
      </c>
      <c r="K139" s="187"/>
      <c r="L139" s="38"/>
      <c r="M139" s="188" t="s">
        <v>1</v>
      </c>
      <c r="N139" s="189" t="s">
        <v>41</v>
      </c>
      <c r="O139" s="81"/>
      <c r="P139" s="190">
        <f>O139*H139</f>
        <v>0</v>
      </c>
      <c r="Q139" s="190">
        <v>1.0152039399999999</v>
      </c>
      <c r="R139" s="190">
        <f>Q139*H139</f>
        <v>0.43552249025999995</v>
      </c>
      <c r="S139" s="190">
        <v>0</v>
      </c>
      <c r="T139" s="191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92" t="s">
        <v>138</v>
      </c>
      <c r="AT139" s="192" t="s">
        <v>134</v>
      </c>
      <c r="AU139" s="192" t="s">
        <v>139</v>
      </c>
      <c r="AY139" s="18" t="s">
        <v>131</v>
      </c>
      <c r="BE139" s="193">
        <f>IF(N139="základná",J139,0)</f>
        <v>0</v>
      </c>
      <c r="BF139" s="193">
        <f>IF(N139="znížená",J139,0)</f>
        <v>0</v>
      </c>
      <c r="BG139" s="193">
        <f>IF(N139="zákl. prenesená",J139,0)</f>
        <v>0</v>
      </c>
      <c r="BH139" s="193">
        <f>IF(N139="zníž. prenesená",J139,0)</f>
        <v>0</v>
      </c>
      <c r="BI139" s="193">
        <f>IF(N139="nulová",J139,0)</f>
        <v>0</v>
      </c>
      <c r="BJ139" s="18" t="s">
        <v>139</v>
      </c>
      <c r="BK139" s="193">
        <f>ROUND(I139*H139,2)</f>
        <v>0</v>
      </c>
      <c r="BL139" s="18" t="s">
        <v>138</v>
      </c>
      <c r="BM139" s="192" t="s">
        <v>154</v>
      </c>
    </row>
    <row r="140" s="2" customFormat="1" ht="33" customHeight="1">
      <c r="A140" s="37"/>
      <c r="B140" s="179"/>
      <c r="C140" s="180" t="s">
        <v>155</v>
      </c>
      <c r="D140" s="180" t="s">
        <v>134</v>
      </c>
      <c r="E140" s="181" t="s">
        <v>156</v>
      </c>
      <c r="F140" s="182" t="s">
        <v>157</v>
      </c>
      <c r="G140" s="183" t="s">
        <v>145</v>
      </c>
      <c r="H140" s="184">
        <v>30.859000000000002</v>
      </c>
      <c r="I140" s="185"/>
      <c r="J140" s="186">
        <f>ROUND(I140*H140,2)</f>
        <v>0</v>
      </c>
      <c r="K140" s="187"/>
      <c r="L140" s="38"/>
      <c r="M140" s="188" t="s">
        <v>1</v>
      </c>
      <c r="N140" s="189" t="s">
        <v>41</v>
      </c>
      <c r="O140" s="81"/>
      <c r="P140" s="190">
        <f>O140*H140</f>
        <v>0</v>
      </c>
      <c r="Q140" s="190">
        <v>0.11124000000000001</v>
      </c>
      <c r="R140" s="190">
        <f>Q140*H140</f>
        <v>3.4327551600000006</v>
      </c>
      <c r="S140" s="190">
        <v>0</v>
      </c>
      <c r="T140" s="191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92" t="s">
        <v>138</v>
      </c>
      <c r="AT140" s="192" t="s">
        <v>134</v>
      </c>
      <c r="AU140" s="192" t="s">
        <v>139</v>
      </c>
      <c r="AY140" s="18" t="s">
        <v>131</v>
      </c>
      <c r="BE140" s="193">
        <f>IF(N140="základná",J140,0)</f>
        <v>0</v>
      </c>
      <c r="BF140" s="193">
        <f>IF(N140="znížená",J140,0)</f>
        <v>0</v>
      </c>
      <c r="BG140" s="193">
        <f>IF(N140="zákl. prenesená",J140,0)</f>
        <v>0</v>
      </c>
      <c r="BH140" s="193">
        <f>IF(N140="zníž. prenesená",J140,0)</f>
        <v>0</v>
      </c>
      <c r="BI140" s="193">
        <f>IF(N140="nulová",J140,0)</f>
        <v>0</v>
      </c>
      <c r="BJ140" s="18" t="s">
        <v>139</v>
      </c>
      <c r="BK140" s="193">
        <f>ROUND(I140*H140,2)</f>
        <v>0</v>
      </c>
      <c r="BL140" s="18" t="s">
        <v>138</v>
      </c>
      <c r="BM140" s="192" t="s">
        <v>158</v>
      </c>
    </row>
    <row r="141" s="13" customFormat="1">
      <c r="A141" s="13"/>
      <c r="B141" s="194"/>
      <c r="C141" s="13"/>
      <c r="D141" s="195" t="s">
        <v>141</v>
      </c>
      <c r="E141" s="196" t="s">
        <v>1</v>
      </c>
      <c r="F141" s="197" t="s">
        <v>159</v>
      </c>
      <c r="G141" s="13"/>
      <c r="H141" s="198">
        <v>30.859000000000002</v>
      </c>
      <c r="I141" s="199"/>
      <c r="J141" s="13"/>
      <c r="K141" s="13"/>
      <c r="L141" s="194"/>
      <c r="M141" s="200"/>
      <c r="N141" s="201"/>
      <c r="O141" s="201"/>
      <c r="P141" s="201"/>
      <c r="Q141" s="201"/>
      <c r="R141" s="201"/>
      <c r="S141" s="201"/>
      <c r="T141" s="202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96" t="s">
        <v>141</v>
      </c>
      <c r="AU141" s="196" t="s">
        <v>139</v>
      </c>
      <c r="AV141" s="13" t="s">
        <v>139</v>
      </c>
      <c r="AW141" s="13" t="s">
        <v>31</v>
      </c>
      <c r="AX141" s="13" t="s">
        <v>83</v>
      </c>
      <c r="AY141" s="196" t="s">
        <v>131</v>
      </c>
    </row>
    <row r="142" s="12" customFormat="1" ht="22.8" customHeight="1">
      <c r="A142" s="12"/>
      <c r="B142" s="166"/>
      <c r="C142" s="12"/>
      <c r="D142" s="167" t="s">
        <v>74</v>
      </c>
      <c r="E142" s="177" t="s">
        <v>138</v>
      </c>
      <c r="F142" s="177" t="s">
        <v>160</v>
      </c>
      <c r="G142" s="12"/>
      <c r="H142" s="12"/>
      <c r="I142" s="169"/>
      <c r="J142" s="178">
        <f>BK142</f>
        <v>0</v>
      </c>
      <c r="K142" s="12"/>
      <c r="L142" s="166"/>
      <c r="M142" s="171"/>
      <c r="N142" s="172"/>
      <c r="O142" s="172"/>
      <c r="P142" s="173">
        <f>SUM(P143:P146)</f>
        <v>0</v>
      </c>
      <c r="Q142" s="172"/>
      <c r="R142" s="173">
        <f>SUM(R143:R146)</f>
        <v>0.015490350000000002</v>
      </c>
      <c r="S142" s="172"/>
      <c r="T142" s="174">
        <f>SUM(T143:T146)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67" t="s">
        <v>83</v>
      </c>
      <c r="AT142" s="175" t="s">
        <v>74</v>
      </c>
      <c r="AU142" s="175" t="s">
        <v>83</v>
      </c>
      <c r="AY142" s="167" t="s">
        <v>131</v>
      </c>
      <c r="BK142" s="176">
        <f>SUM(BK143:BK146)</f>
        <v>0</v>
      </c>
    </row>
    <row r="143" s="2" customFormat="1" ht="33" customHeight="1">
      <c r="A143" s="37"/>
      <c r="B143" s="179"/>
      <c r="C143" s="180" t="s">
        <v>161</v>
      </c>
      <c r="D143" s="180" t="s">
        <v>134</v>
      </c>
      <c r="E143" s="181" t="s">
        <v>162</v>
      </c>
      <c r="F143" s="182" t="s">
        <v>163</v>
      </c>
      <c r="G143" s="183" t="s">
        <v>145</v>
      </c>
      <c r="H143" s="184">
        <v>8.2289999999999992</v>
      </c>
      <c r="I143" s="185"/>
      <c r="J143" s="186">
        <f>ROUND(I143*H143,2)</f>
        <v>0</v>
      </c>
      <c r="K143" s="187"/>
      <c r="L143" s="38"/>
      <c r="M143" s="188" t="s">
        <v>1</v>
      </c>
      <c r="N143" s="189" t="s">
        <v>41</v>
      </c>
      <c r="O143" s="81"/>
      <c r="P143" s="190">
        <f>O143*H143</f>
        <v>0</v>
      </c>
      <c r="Q143" s="190">
        <v>0.00014999999999999999</v>
      </c>
      <c r="R143" s="190">
        <f>Q143*H143</f>
        <v>0.0012343499999999997</v>
      </c>
      <c r="S143" s="190">
        <v>0</v>
      </c>
      <c r="T143" s="191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92" t="s">
        <v>138</v>
      </c>
      <c r="AT143" s="192" t="s">
        <v>134</v>
      </c>
      <c r="AU143" s="192" t="s">
        <v>139</v>
      </c>
      <c r="AY143" s="18" t="s">
        <v>131</v>
      </c>
      <c r="BE143" s="193">
        <f>IF(N143="základná",J143,0)</f>
        <v>0</v>
      </c>
      <c r="BF143" s="193">
        <f>IF(N143="znížená",J143,0)</f>
        <v>0</v>
      </c>
      <c r="BG143" s="193">
        <f>IF(N143="zákl. prenesená",J143,0)</f>
        <v>0</v>
      </c>
      <c r="BH143" s="193">
        <f>IF(N143="zníž. prenesená",J143,0)</f>
        <v>0</v>
      </c>
      <c r="BI143" s="193">
        <f>IF(N143="nulová",J143,0)</f>
        <v>0</v>
      </c>
      <c r="BJ143" s="18" t="s">
        <v>139</v>
      </c>
      <c r="BK143" s="193">
        <f>ROUND(I143*H143,2)</f>
        <v>0</v>
      </c>
      <c r="BL143" s="18" t="s">
        <v>138</v>
      </c>
      <c r="BM143" s="192" t="s">
        <v>164</v>
      </c>
    </row>
    <row r="144" s="13" customFormat="1">
      <c r="A144" s="13"/>
      <c r="B144" s="194"/>
      <c r="C144" s="13"/>
      <c r="D144" s="195" t="s">
        <v>141</v>
      </c>
      <c r="E144" s="196" t="s">
        <v>1</v>
      </c>
      <c r="F144" s="197" t="s">
        <v>165</v>
      </c>
      <c r="G144" s="13"/>
      <c r="H144" s="198">
        <v>8.2289999999999992</v>
      </c>
      <c r="I144" s="199"/>
      <c r="J144" s="13"/>
      <c r="K144" s="13"/>
      <c r="L144" s="194"/>
      <c r="M144" s="200"/>
      <c r="N144" s="201"/>
      <c r="O144" s="201"/>
      <c r="P144" s="201"/>
      <c r="Q144" s="201"/>
      <c r="R144" s="201"/>
      <c r="S144" s="201"/>
      <c r="T144" s="20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96" t="s">
        <v>141</v>
      </c>
      <c r="AU144" s="196" t="s">
        <v>139</v>
      </c>
      <c r="AV144" s="13" t="s">
        <v>139</v>
      </c>
      <c r="AW144" s="13" t="s">
        <v>31</v>
      </c>
      <c r="AX144" s="13" t="s">
        <v>83</v>
      </c>
      <c r="AY144" s="196" t="s">
        <v>131</v>
      </c>
    </row>
    <row r="145" s="2" customFormat="1" ht="16.5" customHeight="1">
      <c r="A145" s="37"/>
      <c r="B145" s="179"/>
      <c r="C145" s="203" t="s">
        <v>166</v>
      </c>
      <c r="D145" s="203" t="s">
        <v>167</v>
      </c>
      <c r="E145" s="204" t="s">
        <v>168</v>
      </c>
      <c r="F145" s="205" t="s">
        <v>169</v>
      </c>
      <c r="G145" s="206" t="s">
        <v>145</v>
      </c>
      <c r="H145" s="207">
        <v>8.6400000000000006</v>
      </c>
      <c r="I145" s="208"/>
      <c r="J145" s="209">
        <f>ROUND(I145*H145,2)</f>
        <v>0</v>
      </c>
      <c r="K145" s="210"/>
      <c r="L145" s="211"/>
      <c r="M145" s="212" t="s">
        <v>1</v>
      </c>
      <c r="N145" s="213" t="s">
        <v>41</v>
      </c>
      <c r="O145" s="81"/>
      <c r="P145" s="190">
        <f>O145*H145</f>
        <v>0</v>
      </c>
      <c r="Q145" s="190">
        <v>0.00165</v>
      </c>
      <c r="R145" s="190">
        <f>Q145*H145</f>
        <v>0.014256000000000001</v>
      </c>
      <c r="S145" s="190">
        <v>0</v>
      </c>
      <c r="T145" s="191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92" t="s">
        <v>170</v>
      </c>
      <c r="AT145" s="192" t="s">
        <v>167</v>
      </c>
      <c r="AU145" s="192" t="s">
        <v>139</v>
      </c>
      <c r="AY145" s="18" t="s">
        <v>131</v>
      </c>
      <c r="BE145" s="193">
        <f>IF(N145="základná",J145,0)</f>
        <v>0</v>
      </c>
      <c r="BF145" s="193">
        <f>IF(N145="znížená",J145,0)</f>
        <v>0</v>
      </c>
      <c r="BG145" s="193">
        <f>IF(N145="zákl. prenesená",J145,0)</f>
        <v>0</v>
      </c>
      <c r="BH145" s="193">
        <f>IF(N145="zníž. prenesená",J145,0)</f>
        <v>0</v>
      </c>
      <c r="BI145" s="193">
        <f>IF(N145="nulová",J145,0)</f>
        <v>0</v>
      </c>
      <c r="BJ145" s="18" t="s">
        <v>139</v>
      </c>
      <c r="BK145" s="193">
        <f>ROUND(I145*H145,2)</f>
        <v>0</v>
      </c>
      <c r="BL145" s="18" t="s">
        <v>138</v>
      </c>
      <c r="BM145" s="192" t="s">
        <v>171</v>
      </c>
    </row>
    <row r="146" s="13" customFormat="1">
      <c r="A146" s="13"/>
      <c r="B146" s="194"/>
      <c r="C146" s="13"/>
      <c r="D146" s="195" t="s">
        <v>141</v>
      </c>
      <c r="E146" s="13"/>
      <c r="F146" s="197" t="s">
        <v>172</v>
      </c>
      <c r="G146" s="13"/>
      <c r="H146" s="198">
        <v>8.6400000000000006</v>
      </c>
      <c r="I146" s="199"/>
      <c r="J146" s="13"/>
      <c r="K146" s="13"/>
      <c r="L146" s="194"/>
      <c r="M146" s="200"/>
      <c r="N146" s="201"/>
      <c r="O146" s="201"/>
      <c r="P146" s="201"/>
      <c r="Q146" s="201"/>
      <c r="R146" s="201"/>
      <c r="S146" s="201"/>
      <c r="T146" s="202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96" t="s">
        <v>141</v>
      </c>
      <c r="AU146" s="196" t="s">
        <v>139</v>
      </c>
      <c r="AV146" s="13" t="s">
        <v>139</v>
      </c>
      <c r="AW146" s="13" t="s">
        <v>3</v>
      </c>
      <c r="AX146" s="13" t="s">
        <v>83</v>
      </c>
      <c r="AY146" s="196" t="s">
        <v>131</v>
      </c>
    </row>
    <row r="147" s="12" customFormat="1" ht="22.8" customHeight="1">
      <c r="A147" s="12"/>
      <c r="B147" s="166"/>
      <c r="C147" s="12"/>
      <c r="D147" s="167" t="s">
        <v>74</v>
      </c>
      <c r="E147" s="177" t="s">
        <v>161</v>
      </c>
      <c r="F147" s="177" t="s">
        <v>173</v>
      </c>
      <c r="G147" s="12"/>
      <c r="H147" s="12"/>
      <c r="I147" s="169"/>
      <c r="J147" s="178">
        <f>BK147</f>
        <v>0</v>
      </c>
      <c r="K147" s="12"/>
      <c r="L147" s="166"/>
      <c r="M147" s="171"/>
      <c r="N147" s="172"/>
      <c r="O147" s="172"/>
      <c r="P147" s="173">
        <f>SUM(P148:P154)</f>
        <v>0</v>
      </c>
      <c r="Q147" s="172"/>
      <c r="R147" s="173">
        <f>SUM(R148:R154)</f>
        <v>0.84441275000000005</v>
      </c>
      <c r="S147" s="172"/>
      <c r="T147" s="174">
        <f>SUM(T148:T154)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67" t="s">
        <v>83</v>
      </c>
      <c r="AT147" s="175" t="s">
        <v>74</v>
      </c>
      <c r="AU147" s="175" t="s">
        <v>83</v>
      </c>
      <c r="AY147" s="167" t="s">
        <v>131</v>
      </c>
      <c r="BK147" s="176">
        <f>SUM(BK148:BK154)</f>
        <v>0</v>
      </c>
    </row>
    <row r="148" s="2" customFormat="1" ht="16.5" customHeight="1">
      <c r="A148" s="37"/>
      <c r="B148" s="179"/>
      <c r="C148" s="180" t="s">
        <v>170</v>
      </c>
      <c r="D148" s="180" t="s">
        <v>134</v>
      </c>
      <c r="E148" s="181" t="s">
        <v>174</v>
      </c>
      <c r="F148" s="182" t="s">
        <v>175</v>
      </c>
      <c r="G148" s="183" t="s">
        <v>145</v>
      </c>
      <c r="H148" s="184">
        <v>13.125</v>
      </c>
      <c r="I148" s="185"/>
      <c r="J148" s="186">
        <f>ROUND(I148*H148,2)</f>
        <v>0</v>
      </c>
      <c r="K148" s="187"/>
      <c r="L148" s="38"/>
      <c r="M148" s="188" t="s">
        <v>1</v>
      </c>
      <c r="N148" s="189" t="s">
        <v>41</v>
      </c>
      <c r="O148" s="81"/>
      <c r="P148" s="190">
        <f>O148*H148</f>
        <v>0</v>
      </c>
      <c r="Q148" s="190">
        <v>0.0068799999999999998</v>
      </c>
      <c r="R148" s="190">
        <f>Q148*H148</f>
        <v>0.090299999999999991</v>
      </c>
      <c r="S148" s="190">
        <v>0</v>
      </c>
      <c r="T148" s="191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92" t="s">
        <v>138</v>
      </c>
      <c r="AT148" s="192" t="s">
        <v>134</v>
      </c>
      <c r="AU148" s="192" t="s">
        <v>139</v>
      </c>
      <c r="AY148" s="18" t="s">
        <v>131</v>
      </c>
      <c r="BE148" s="193">
        <f>IF(N148="základná",J148,0)</f>
        <v>0</v>
      </c>
      <c r="BF148" s="193">
        <f>IF(N148="znížená",J148,0)</f>
        <v>0</v>
      </c>
      <c r="BG148" s="193">
        <f>IF(N148="zákl. prenesená",J148,0)</f>
        <v>0</v>
      </c>
      <c r="BH148" s="193">
        <f>IF(N148="zníž. prenesená",J148,0)</f>
        <v>0</v>
      </c>
      <c r="BI148" s="193">
        <f>IF(N148="nulová",J148,0)</f>
        <v>0</v>
      </c>
      <c r="BJ148" s="18" t="s">
        <v>139</v>
      </c>
      <c r="BK148" s="193">
        <f>ROUND(I148*H148,2)</f>
        <v>0</v>
      </c>
      <c r="BL148" s="18" t="s">
        <v>138</v>
      </c>
      <c r="BM148" s="192" t="s">
        <v>176</v>
      </c>
    </row>
    <row r="149" s="13" customFormat="1">
      <c r="A149" s="13"/>
      <c r="B149" s="194"/>
      <c r="C149" s="13"/>
      <c r="D149" s="195" t="s">
        <v>141</v>
      </c>
      <c r="E149" s="196" t="s">
        <v>1</v>
      </c>
      <c r="F149" s="197" t="s">
        <v>177</v>
      </c>
      <c r="G149" s="13"/>
      <c r="H149" s="198">
        <v>13.125</v>
      </c>
      <c r="I149" s="199"/>
      <c r="J149" s="13"/>
      <c r="K149" s="13"/>
      <c r="L149" s="194"/>
      <c r="M149" s="200"/>
      <c r="N149" s="201"/>
      <c r="O149" s="201"/>
      <c r="P149" s="201"/>
      <c r="Q149" s="201"/>
      <c r="R149" s="201"/>
      <c r="S149" s="201"/>
      <c r="T149" s="202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96" t="s">
        <v>141</v>
      </c>
      <c r="AU149" s="196" t="s">
        <v>139</v>
      </c>
      <c r="AV149" s="13" t="s">
        <v>139</v>
      </c>
      <c r="AW149" s="13" t="s">
        <v>31</v>
      </c>
      <c r="AX149" s="13" t="s">
        <v>83</v>
      </c>
      <c r="AY149" s="196" t="s">
        <v>131</v>
      </c>
    </row>
    <row r="150" s="2" customFormat="1" ht="24.15" customHeight="1">
      <c r="A150" s="37"/>
      <c r="B150" s="179"/>
      <c r="C150" s="180" t="s">
        <v>178</v>
      </c>
      <c r="D150" s="180" t="s">
        <v>134</v>
      </c>
      <c r="E150" s="181" t="s">
        <v>179</v>
      </c>
      <c r="F150" s="182" t="s">
        <v>180</v>
      </c>
      <c r="G150" s="183" t="s">
        <v>145</v>
      </c>
      <c r="H150" s="184">
        <v>36</v>
      </c>
      <c r="I150" s="185"/>
      <c r="J150" s="186">
        <f>ROUND(I150*H150,2)</f>
        <v>0</v>
      </c>
      <c r="K150" s="187"/>
      <c r="L150" s="38"/>
      <c r="M150" s="188" t="s">
        <v>1</v>
      </c>
      <c r="N150" s="189" t="s">
        <v>41</v>
      </c>
      <c r="O150" s="81"/>
      <c r="P150" s="190">
        <f>O150*H150</f>
        <v>0</v>
      </c>
      <c r="Q150" s="190">
        <v>0.0028999999999999998</v>
      </c>
      <c r="R150" s="190">
        <f>Q150*H150</f>
        <v>0.10439999999999999</v>
      </c>
      <c r="S150" s="190">
        <v>0</v>
      </c>
      <c r="T150" s="191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92" t="s">
        <v>138</v>
      </c>
      <c r="AT150" s="192" t="s">
        <v>134</v>
      </c>
      <c r="AU150" s="192" t="s">
        <v>139</v>
      </c>
      <c r="AY150" s="18" t="s">
        <v>131</v>
      </c>
      <c r="BE150" s="193">
        <f>IF(N150="základná",J150,0)</f>
        <v>0</v>
      </c>
      <c r="BF150" s="193">
        <f>IF(N150="znížená",J150,0)</f>
        <v>0</v>
      </c>
      <c r="BG150" s="193">
        <f>IF(N150="zákl. prenesená",J150,0)</f>
        <v>0</v>
      </c>
      <c r="BH150" s="193">
        <f>IF(N150="zníž. prenesená",J150,0)</f>
        <v>0</v>
      </c>
      <c r="BI150" s="193">
        <f>IF(N150="nulová",J150,0)</f>
        <v>0</v>
      </c>
      <c r="BJ150" s="18" t="s">
        <v>139</v>
      </c>
      <c r="BK150" s="193">
        <f>ROUND(I150*H150,2)</f>
        <v>0</v>
      </c>
      <c r="BL150" s="18" t="s">
        <v>138</v>
      </c>
      <c r="BM150" s="192" t="s">
        <v>181</v>
      </c>
    </row>
    <row r="151" s="2" customFormat="1" ht="24.15" customHeight="1">
      <c r="A151" s="37"/>
      <c r="B151" s="179"/>
      <c r="C151" s="180" t="s">
        <v>182</v>
      </c>
      <c r="D151" s="180" t="s">
        <v>134</v>
      </c>
      <c r="E151" s="181" t="s">
        <v>183</v>
      </c>
      <c r="F151" s="182" t="s">
        <v>184</v>
      </c>
      <c r="G151" s="183" t="s">
        <v>145</v>
      </c>
      <c r="H151" s="184">
        <v>36</v>
      </c>
      <c r="I151" s="185"/>
      <c r="J151" s="186">
        <f>ROUND(I151*H151,2)</f>
        <v>0</v>
      </c>
      <c r="K151" s="187"/>
      <c r="L151" s="38"/>
      <c r="M151" s="188" t="s">
        <v>1</v>
      </c>
      <c r="N151" s="189" t="s">
        <v>41</v>
      </c>
      <c r="O151" s="81"/>
      <c r="P151" s="190">
        <f>O151*H151</f>
        <v>0</v>
      </c>
      <c r="Q151" s="190">
        <v>0.0051539999999999997</v>
      </c>
      <c r="R151" s="190">
        <f>Q151*H151</f>
        <v>0.18554399999999999</v>
      </c>
      <c r="S151" s="190">
        <v>0</v>
      </c>
      <c r="T151" s="191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92" t="s">
        <v>138</v>
      </c>
      <c r="AT151" s="192" t="s">
        <v>134</v>
      </c>
      <c r="AU151" s="192" t="s">
        <v>139</v>
      </c>
      <c r="AY151" s="18" t="s">
        <v>131</v>
      </c>
      <c r="BE151" s="193">
        <f>IF(N151="základná",J151,0)</f>
        <v>0</v>
      </c>
      <c r="BF151" s="193">
        <f>IF(N151="znížená",J151,0)</f>
        <v>0</v>
      </c>
      <c r="BG151" s="193">
        <f>IF(N151="zákl. prenesená",J151,0)</f>
        <v>0</v>
      </c>
      <c r="BH151" s="193">
        <f>IF(N151="zníž. prenesená",J151,0)</f>
        <v>0</v>
      </c>
      <c r="BI151" s="193">
        <f>IF(N151="nulová",J151,0)</f>
        <v>0</v>
      </c>
      <c r="BJ151" s="18" t="s">
        <v>139</v>
      </c>
      <c r="BK151" s="193">
        <f>ROUND(I151*H151,2)</f>
        <v>0</v>
      </c>
      <c r="BL151" s="18" t="s">
        <v>138</v>
      </c>
      <c r="BM151" s="192" t="s">
        <v>185</v>
      </c>
    </row>
    <row r="152" s="2" customFormat="1" ht="24.15" customHeight="1">
      <c r="A152" s="37"/>
      <c r="B152" s="179"/>
      <c r="C152" s="180" t="s">
        <v>186</v>
      </c>
      <c r="D152" s="180" t="s">
        <v>134</v>
      </c>
      <c r="E152" s="181" t="s">
        <v>187</v>
      </c>
      <c r="F152" s="182" t="s">
        <v>188</v>
      </c>
      <c r="G152" s="183" t="s">
        <v>145</v>
      </c>
      <c r="H152" s="184">
        <v>13.125</v>
      </c>
      <c r="I152" s="185"/>
      <c r="J152" s="186">
        <f>ROUND(I152*H152,2)</f>
        <v>0</v>
      </c>
      <c r="K152" s="187"/>
      <c r="L152" s="38"/>
      <c r="M152" s="188" t="s">
        <v>1</v>
      </c>
      <c r="N152" s="189" t="s">
        <v>41</v>
      </c>
      <c r="O152" s="81"/>
      <c r="P152" s="190">
        <f>O152*H152</f>
        <v>0</v>
      </c>
      <c r="Q152" s="190">
        <v>0.01167</v>
      </c>
      <c r="R152" s="190">
        <f>Q152*H152</f>
        <v>0.15316874999999999</v>
      </c>
      <c r="S152" s="190">
        <v>0</v>
      </c>
      <c r="T152" s="191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92" t="s">
        <v>138</v>
      </c>
      <c r="AT152" s="192" t="s">
        <v>134</v>
      </c>
      <c r="AU152" s="192" t="s">
        <v>139</v>
      </c>
      <c r="AY152" s="18" t="s">
        <v>131</v>
      </c>
      <c r="BE152" s="193">
        <f>IF(N152="základná",J152,0)</f>
        <v>0</v>
      </c>
      <c r="BF152" s="193">
        <f>IF(N152="znížená",J152,0)</f>
        <v>0</v>
      </c>
      <c r="BG152" s="193">
        <f>IF(N152="zákl. prenesená",J152,0)</f>
        <v>0</v>
      </c>
      <c r="BH152" s="193">
        <f>IF(N152="zníž. prenesená",J152,0)</f>
        <v>0</v>
      </c>
      <c r="BI152" s="193">
        <f>IF(N152="nulová",J152,0)</f>
        <v>0</v>
      </c>
      <c r="BJ152" s="18" t="s">
        <v>139</v>
      </c>
      <c r="BK152" s="193">
        <f>ROUND(I152*H152,2)</f>
        <v>0</v>
      </c>
      <c r="BL152" s="18" t="s">
        <v>138</v>
      </c>
      <c r="BM152" s="192" t="s">
        <v>189</v>
      </c>
    </row>
    <row r="153" s="13" customFormat="1">
      <c r="A153" s="13"/>
      <c r="B153" s="194"/>
      <c r="C153" s="13"/>
      <c r="D153" s="195" t="s">
        <v>141</v>
      </c>
      <c r="E153" s="196" t="s">
        <v>1</v>
      </c>
      <c r="F153" s="197" t="s">
        <v>177</v>
      </c>
      <c r="G153" s="13"/>
      <c r="H153" s="198">
        <v>13.125</v>
      </c>
      <c r="I153" s="199"/>
      <c r="J153" s="13"/>
      <c r="K153" s="13"/>
      <c r="L153" s="194"/>
      <c r="M153" s="200"/>
      <c r="N153" s="201"/>
      <c r="O153" s="201"/>
      <c r="P153" s="201"/>
      <c r="Q153" s="201"/>
      <c r="R153" s="201"/>
      <c r="S153" s="201"/>
      <c r="T153" s="202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96" t="s">
        <v>141</v>
      </c>
      <c r="AU153" s="196" t="s">
        <v>139</v>
      </c>
      <c r="AV153" s="13" t="s">
        <v>139</v>
      </c>
      <c r="AW153" s="13" t="s">
        <v>31</v>
      </c>
      <c r="AX153" s="13" t="s">
        <v>83</v>
      </c>
      <c r="AY153" s="196" t="s">
        <v>131</v>
      </c>
    </row>
    <row r="154" s="2" customFormat="1" ht="24.15" customHeight="1">
      <c r="A154" s="37"/>
      <c r="B154" s="179"/>
      <c r="C154" s="180" t="s">
        <v>190</v>
      </c>
      <c r="D154" s="180" t="s">
        <v>134</v>
      </c>
      <c r="E154" s="181" t="s">
        <v>191</v>
      </c>
      <c r="F154" s="182" t="s">
        <v>192</v>
      </c>
      <c r="G154" s="183" t="s">
        <v>145</v>
      </c>
      <c r="H154" s="184">
        <v>25</v>
      </c>
      <c r="I154" s="185"/>
      <c r="J154" s="186">
        <f>ROUND(I154*H154,2)</f>
        <v>0</v>
      </c>
      <c r="K154" s="187"/>
      <c r="L154" s="38"/>
      <c r="M154" s="188" t="s">
        <v>1</v>
      </c>
      <c r="N154" s="189" t="s">
        <v>41</v>
      </c>
      <c r="O154" s="81"/>
      <c r="P154" s="190">
        <f>O154*H154</f>
        <v>0</v>
      </c>
      <c r="Q154" s="190">
        <v>0.01244</v>
      </c>
      <c r="R154" s="190">
        <f>Q154*H154</f>
        <v>0.311</v>
      </c>
      <c r="S154" s="190">
        <v>0</v>
      </c>
      <c r="T154" s="191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92" t="s">
        <v>138</v>
      </c>
      <c r="AT154" s="192" t="s">
        <v>134</v>
      </c>
      <c r="AU154" s="192" t="s">
        <v>139</v>
      </c>
      <c r="AY154" s="18" t="s">
        <v>131</v>
      </c>
      <c r="BE154" s="193">
        <f>IF(N154="základná",J154,0)</f>
        <v>0</v>
      </c>
      <c r="BF154" s="193">
        <f>IF(N154="znížená",J154,0)</f>
        <v>0</v>
      </c>
      <c r="BG154" s="193">
        <f>IF(N154="zákl. prenesená",J154,0)</f>
        <v>0</v>
      </c>
      <c r="BH154" s="193">
        <f>IF(N154="zníž. prenesená",J154,0)</f>
        <v>0</v>
      </c>
      <c r="BI154" s="193">
        <f>IF(N154="nulová",J154,0)</f>
        <v>0</v>
      </c>
      <c r="BJ154" s="18" t="s">
        <v>139</v>
      </c>
      <c r="BK154" s="193">
        <f>ROUND(I154*H154,2)</f>
        <v>0</v>
      </c>
      <c r="BL154" s="18" t="s">
        <v>138</v>
      </c>
      <c r="BM154" s="192" t="s">
        <v>193</v>
      </c>
    </row>
    <row r="155" s="12" customFormat="1" ht="22.8" customHeight="1">
      <c r="A155" s="12"/>
      <c r="B155" s="166"/>
      <c r="C155" s="12"/>
      <c r="D155" s="167" t="s">
        <v>74</v>
      </c>
      <c r="E155" s="177" t="s">
        <v>178</v>
      </c>
      <c r="F155" s="177" t="s">
        <v>194</v>
      </c>
      <c r="G155" s="12"/>
      <c r="H155" s="12"/>
      <c r="I155" s="169"/>
      <c r="J155" s="178">
        <f>BK155</f>
        <v>0</v>
      </c>
      <c r="K155" s="12"/>
      <c r="L155" s="166"/>
      <c r="M155" s="171"/>
      <c r="N155" s="172"/>
      <c r="O155" s="172"/>
      <c r="P155" s="173">
        <f>SUM(P156:P161)</f>
        <v>0</v>
      </c>
      <c r="Q155" s="172"/>
      <c r="R155" s="173">
        <f>SUM(R156:R161)</f>
        <v>7.9037682000000009</v>
      </c>
      <c r="S155" s="172"/>
      <c r="T155" s="174">
        <f>SUM(T156:T161)</f>
        <v>5.6749999999999998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167" t="s">
        <v>83</v>
      </c>
      <c r="AT155" s="175" t="s">
        <v>74</v>
      </c>
      <c r="AU155" s="175" t="s">
        <v>83</v>
      </c>
      <c r="AY155" s="167" t="s">
        <v>131</v>
      </c>
      <c r="BK155" s="176">
        <f>SUM(BK156:BK161)</f>
        <v>0</v>
      </c>
    </row>
    <row r="156" s="2" customFormat="1" ht="33" customHeight="1">
      <c r="A156" s="37"/>
      <c r="B156" s="179"/>
      <c r="C156" s="180" t="s">
        <v>195</v>
      </c>
      <c r="D156" s="180" t="s">
        <v>134</v>
      </c>
      <c r="E156" s="181" t="s">
        <v>196</v>
      </c>
      <c r="F156" s="182" t="s">
        <v>197</v>
      </c>
      <c r="G156" s="183" t="s">
        <v>145</v>
      </c>
      <c r="H156" s="184">
        <v>153.71000000000001</v>
      </c>
      <c r="I156" s="185"/>
      <c r="J156" s="186">
        <f>ROUND(I156*H156,2)</f>
        <v>0</v>
      </c>
      <c r="K156" s="187"/>
      <c r="L156" s="38"/>
      <c r="M156" s="188" t="s">
        <v>1</v>
      </c>
      <c r="N156" s="189" t="s">
        <v>41</v>
      </c>
      <c r="O156" s="81"/>
      <c r="P156" s="190">
        <f>O156*H156</f>
        <v>0</v>
      </c>
      <c r="Q156" s="190">
        <v>0.02571</v>
      </c>
      <c r="R156" s="190">
        <f>Q156*H156</f>
        <v>3.9518841000000005</v>
      </c>
      <c r="S156" s="190">
        <v>0</v>
      </c>
      <c r="T156" s="191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2" t="s">
        <v>138</v>
      </c>
      <c r="AT156" s="192" t="s">
        <v>134</v>
      </c>
      <c r="AU156" s="192" t="s">
        <v>139</v>
      </c>
      <c r="AY156" s="18" t="s">
        <v>131</v>
      </c>
      <c r="BE156" s="193">
        <f>IF(N156="základná",J156,0)</f>
        <v>0</v>
      </c>
      <c r="BF156" s="193">
        <f>IF(N156="znížená",J156,0)</f>
        <v>0</v>
      </c>
      <c r="BG156" s="193">
        <f>IF(N156="zákl. prenesená",J156,0)</f>
        <v>0</v>
      </c>
      <c r="BH156" s="193">
        <f>IF(N156="zníž. prenesená",J156,0)</f>
        <v>0</v>
      </c>
      <c r="BI156" s="193">
        <f>IF(N156="nulová",J156,0)</f>
        <v>0</v>
      </c>
      <c r="BJ156" s="18" t="s">
        <v>139</v>
      </c>
      <c r="BK156" s="193">
        <f>ROUND(I156*H156,2)</f>
        <v>0</v>
      </c>
      <c r="BL156" s="18" t="s">
        <v>138</v>
      </c>
      <c r="BM156" s="192" t="s">
        <v>198</v>
      </c>
    </row>
    <row r="157" s="13" customFormat="1">
      <c r="A157" s="13"/>
      <c r="B157" s="194"/>
      <c r="C157" s="13"/>
      <c r="D157" s="195" t="s">
        <v>141</v>
      </c>
      <c r="E157" s="196" t="s">
        <v>1</v>
      </c>
      <c r="F157" s="197" t="s">
        <v>199</v>
      </c>
      <c r="G157" s="13"/>
      <c r="H157" s="198">
        <v>153.71000000000001</v>
      </c>
      <c r="I157" s="199"/>
      <c r="J157" s="13"/>
      <c r="K157" s="13"/>
      <c r="L157" s="194"/>
      <c r="M157" s="200"/>
      <c r="N157" s="201"/>
      <c r="O157" s="201"/>
      <c r="P157" s="201"/>
      <c r="Q157" s="201"/>
      <c r="R157" s="201"/>
      <c r="S157" s="201"/>
      <c r="T157" s="202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96" t="s">
        <v>141</v>
      </c>
      <c r="AU157" s="196" t="s">
        <v>139</v>
      </c>
      <c r="AV157" s="13" t="s">
        <v>139</v>
      </c>
      <c r="AW157" s="13" t="s">
        <v>31</v>
      </c>
      <c r="AX157" s="13" t="s">
        <v>83</v>
      </c>
      <c r="AY157" s="196" t="s">
        <v>131</v>
      </c>
    </row>
    <row r="158" s="2" customFormat="1" ht="33" customHeight="1">
      <c r="A158" s="37"/>
      <c r="B158" s="179"/>
      <c r="C158" s="180" t="s">
        <v>200</v>
      </c>
      <c r="D158" s="180" t="s">
        <v>134</v>
      </c>
      <c r="E158" s="181" t="s">
        <v>201</v>
      </c>
      <c r="F158" s="182" t="s">
        <v>202</v>
      </c>
      <c r="G158" s="183" t="s">
        <v>145</v>
      </c>
      <c r="H158" s="184">
        <v>153.71000000000001</v>
      </c>
      <c r="I158" s="185"/>
      <c r="J158" s="186">
        <f>ROUND(I158*H158,2)</f>
        <v>0</v>
      </c>
      <c r="K158" s="187"/>
      <c r="L158" s="38"/>
      <c r="M158" s="188" t="s">
        <v>1</v>
      </c>
      <c r="N158" s="189" t="s">
        <v>41</v>
      </c>
      <c r="O158" s="81"/>
      <c r="P158" s="190">
        <f>O158*H158</f>
        <v>0</v>
      </c>
      <c r="Q158" s="190">
        <v>0.02571</v>
      </c>
      <c r="R158" s="190">
        <f>Q158*H158</f>
        <v>3.9518841000000005</v>
      </c>
      <c r="S158" s="190">
        <v>0</v>
      </c>
      <c r="T158" s="191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92" t="s">
        <v>138</v>
      </c>
      <c r="AT158" s="192" t="s">
        <v>134</v>
      </c>
      <c r="AU158" s="192" t="s">
        <v>139</v>
      </c>
      <c r="AY158" s="18" t="s">
        <v>131</v>
      </c>
      <c r="BE158" s="193">
        <f>IF(N158="základná",J158,0)</f>
        <v>0</v>
      </c>
      <c r="BF158" s="193">
        <f>IF(N158="znížená",J158,0)</f>
        <v>0</v>
      </c>
      <c r="BG158" s="193">
        <f>IF(N158="zákl. prenesená",J158,0)</f>
        <v>0</v>
      </c>
      <c r="BH158" s="193">
        <f>IF(N158="zníž. prenesená",J158,0)</f>
        <v>0</v>
      </c>
      <c r="BI158" s="193">
        <f>IF(N158="nulová",J158,0)</f>
        <v>0</v>
      </c>
      <c r="BJ158" s="18" t="s">
        <v>139</v>
      </c>
      <c r="BK158" s="193">
        <f>ROUND(I158*H158,2)</f>
        <v>0</v>
      </c>
      <c r="BL158" s="18" t="s">
        <v>138</v>
      </c>
      <c r="BM158" s="192" t="s">
        <v>203</v>
      </c>
    </row>
    <row r="159" s="2" customFormat="1" ht="44.25" customHeight="1">
      <c r="A159" s="37"/>
      <c r="B159" s="179"/>
      <c r="C159" s="180" t="s">
        <v>204</v>
      </c>
      <c r="D159" s="180" t="s">
        <v>134</v>
      </c>
      <c r="E159" s="181" t="s">
        <v>205</v>
      </c>
      <c r="F159" s="182" t="s">
        <v>206</v>
      </c>
      <c r="G159" s="183" t="s">
        <v>137</v>
      </c>
      <c r="H159" s="184">
        <v>2.5</v>
      </c>
      <c r="I159" s="185"/>
      <c r="J159" s="186">
        <f>ROUND(I159*H159,2)</f>
        <v>0</v>
      </c>
      <c r="K159" s="187"/>
      <c r="L159" s="38"/>
      <c r="M159" s="188" t="s">
        <v>1</v>
      </c>
      <c r="N159" s="189" t="s">
        <v>41</v>
      </c>
      <c r="O159" s="81"/>
      <c r="P159" s="190">
        <f>O159*H159</f>
        <v>0</v>
      </c>
      <c r="Q159" s="190">
        <v>0</v>
      </c>
      <c r="R159" s="190">
        <f>Q159*H159</f>
        <v>0</v>
      </c>
      <c r="S159" s="190">
        <v>2.27</v>
      </c>
      <c r="T159" s="191">
        <f>S159*H159</f>
        <v>5.6749999999999998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92" t="s">
        <v>138</v>
      </c>
      <c r="AT159" s="192" t="s">
        <v>134</v>
      </c>
      <c r="AU159" s="192" t="s">
        <v>139</v>
      </c>
      <c r="AY159" s="18" t="s">
        <v>131</v>
      </c>
      <c r="BE159" s="193">
        <f>IF(N159="základná",J159,0)</f>
        <v>0</v>
      </c>
      <c r="BF159" s="193">
        <f>IF(N159="znížená",J159,0)</f>
        <v>0</v>
      </c>
      <c r="BG159" s="193">
        <f>IF(N159="zákl. prenesená",J159,0)</f>
        <v>0</v>
      </c>
      <c r="BH159" s="193">
        <f>IF(N159="zníž. prenesená",J159,0)</f>
        <v>0</v>
      </c>
      <c r="BI159" s="193">
        <f>IF(N159="nulová",J159,0)</f>
        <v>0</v>
      </c>
      <c r="BJ159" s="18" t="s">
        <v>139</v>
      </c>
      <c r="BK159" s="193">
        <f>ROUND(I159*H159,2)</f>
        <v>0</v>
      </c>
      <c r="BL159" s="18" t="s">
        <v>138</v>
      </c>
      <c r="BM159" s="192" t="s">
        <v>207</v>
      </c>
    </row>
    <row r="160" s="2" customFormat="1" ht="24.15" customHeight="1">
      <c r="A160" s="37"/>
      <c r="B160" s="179"/>
      <c r="C160" s="180" t="s">
        <v>208</v>
      </c>
      <c r="D160" s="180" t="s">
        <v>134</v>
      </c>
      <c r="E160" s="181" t="s">
        <v>209</v>
      </c>
      <c r="F160" s="182" t="s">
        <v>210</v>
      </c>
      <c r="G160" s="183" t="s">
        <v>153</v>
      </c>
      <c r="H160" s="184">
        <v>6</v>
      </c>
      <c r="I160" s="185"/>
      <c r="J160" s="186">
        <f>ROUND(I160*H160,2)</f>
        <v>0</v>
      </c>
      <c r="K160" s="187"/>
      <c r="L160" s="38"/>
      <c r="M160" s="188" t="s">
        <v>1</v>
      </c>
      <c r="N160" s="189" t="s">
        <v>41</v>
      </c>
      <c r="O160" s="81"/>
      <c r="P160" s="190">
        <f>O160*H160</f>
        <v>0</v>
      </c>
      <c r="Q160" s="190">
        <v>0</v>
      </c>
      <c r="R160" s="190">
        <f>Q160*H160</f>
        <v>0</v>
      </c>
      <c r="S160" s="190">
        <v>0</v>
      </c>
      <c r="T160" s="191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92" t="s">
        <v>138</v>
      </c>
      <c r="AT160" s="192" t="s">
        <v>134</v>
      </c>
      <c r="AU160" s="192" t="s">
        <v>139</v>
      </c>
      <c r="AY160" s="18" t="s">
        <v>131</v>
      </c>
      <c r="BE160" s="193">
        <f>IF(N160="základná",J160,0)</f>
        <v>0</v>
      </c>
      <c r="BF160" s="193">
        <f>IF(N160="znížená",J160,0)</f>
        <v>0</v>
      </c>
      <c r="BG160" s="193">
        <f>IF(N160="zákl. prenesená",J160,0)</f>
        <v>0</v>
      </c>
      <c r="BH160" s="193">
        <f>IF(N160="zníž. prenesená",J160,0)</f>
        <v>0</v>
      </c>
      <c r="BI160" s="193">
        <f>IF(N160="nulová",J160,0)</f>
        <v>0</v>
      </c>
      <c r="BJ160" s="18" t="s">
        <v>139</v>
      </c>
      <c r="BK160" s="193">
        <f>ROUND(I160*H160,2)</f>
        <v>0</v>
      </c>
      <c r="BL160" s="18" t="s">
        <v>138</v>
      </c>
      <c r="BM160" s="192" t="s">
        <v>211</v>
      </c>
    </row>
    <row r="161" s="2" customFormat="1" ht="24.15" customHeight="1">
      <c r="A161" s="37"/>
      <c r="B161" s="179"/>
      <c r="C161" s="180" t="s">
        <v>212</v>
      </c>
      <c r="D161" s="180" t="s">
        <v>134</v>
      </c>
      <c r="E161" s="181" t="s">
        <v>213</v>
      </c>
      <c r="F161" s="182" t="s">
        <v>214</v>
      </c>
      <c r="G161" s="183" t="s">
        <v>153</v>
      </c>
      <c r="H161" s="184">
        <v>6</v>
      </c>
      <c r="I161" s="185"/>
      <c r="J161" s="186">
        <f>ROUND(I161*H161,2)</f>
        <v>0</v>
      </c>
      <c r="K161" s="187"/>
      <c r="L161" s="38"/>
      <c r="M161" s="188" t="s">
        <v>1</v>
      </c>
      <c r="N161" s="189" t="s">
        <v>41</v>
      </c>
      <c r="O161" s="81"/>
      <c r="P161" s="190">
        <f>O161*H161</f>
        <v>0</v>
      </c>
      <c r="Q161" s="190">
        <v>0</v>
      </c>
      <c r="R161" s="190">
        <f>Q161*H161</f>
        <v>0</v>
      </c>
      <c r="S161" s="190">
        <v>0</v>
      </c>
      <c r="T161" s="191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92" t="s">
        <v>138</v>
      </c>
      <c r="AT161" s="192" t="s">
        <v>134</v>
      </c>
      <c r="AU161" s="192" t="s">
        <v>139</v>
      </c>
      <c r="AY161" s="18" t="s">
        <v>131</v>
      </c>
      <c r="BE161" s="193">
        <f>IF(N161="základná",J161,0)</f>
        <v>0</v>
      </c>
      <c r="BF161" s="193">
        <f>IF(N161="znížená",J161,0)</f>
        <v>0</v>
      </c>
      <c r="BG161" s="193">
        <f>IF(N161="zákl. prenesená",J161,0)</f>
        <v>0</v>
      </c>
      <c r="BH161" s="193">
        <f>IF(N161="zníž. prenesená",J161,0)</f>
        <v>0</v>
      </c>
      <c r="BI161" s="193">
        <f>IF(N161="nulová",J161,0)</f>
        <v>0</v>
      </c>
      <c r="BJ161" s="18" t="s">
        <v>139</v>
      </c>
      <c r="BK161" s="193">
        <f>ROUND(I161*H161,2)</f>
        <v>0</v>
      </c>
      <c r="BL161" s="18" t="s">
        <v>138</v>
      </c>
      <c r="BM161" s="192" t="s">
        <v>215</v>
      </c>
    </row>
    <row r="162" s="12" customFormat="1" ht="22.8" customHeight="1">
      <c r="A162" s="12"/>
      <c r="B162" s="166"/>
      <c r="C162" s="12"/>
      <c r="D162" s="167" t="s">
        <v>74</v>
      </c>
      <c r="E162" s="177" t="s">
        <v>216</v>
      </c>
      <c r="F162" s="177" t="s">
        <v>217</v>
      </c>
      <c r="G162" s="12"/>
      <c r="H162" s="12"/>
      <c r="I162" s="169"/>
      <c r="J162" s="178">
        <f>BK162</f>
        <v>0</v>
      </c>
      <c r="K162" s="12"/>
      <c r="L162" s="166"/>
      <c r="M162" s="171"/>
      <c r="N162" s="172"/>
      <c r="O162" s="172"/>
      <c r="P162" s="173">
        <f>P163</f>
        <v>0</v>
      </c>
      <c r="Q162" s="172"/>
      <c r="R162" s="173">
        <f>R163</f>
        <v>0</v>
      </c>
      <c r="S162" s="172"/>
      <c r="T162" s="174">
        <f>T163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67" t="s">
        <v>83</v>
      </c>
      <c r="AT162" s="175" t="s">
        <v>74</v>
      </c>
      <c r="AU162" s="175" t="s">
        <v>83</v>
      </c>
      <c r="AY162" s="167" t="s">
        <v>131</v>
      </c>
      <c r="BK162" s="176">
        <f>BK163</f>
        <v>0</v>
      </c>
    </row>
    <row r="163" s="2" customFormat="1" ht="24.15" customHeight="1">
      <c r="A163" s="37"/>
      <c r="B163" s="179"/>
      <c r="C163" s="180" t="s">
        <v>218</v>
      </c>
      <c r="D163" s="180" t="s">
        <v>134</v>
      </c>
      <c r="E163" s="181" t="s">
        <v>219</v>
      </c>
      <c r="F163" s="182" t="s">
        <v>220</v>
      </c>
      <c r="G163" s="183" t="s">
        <v>153</v>
      </c>
      <c r="H163" s="184">
        <v>24.646000000000001</v>
      </c>
      <c r="I163" s="185"/>
      <c r="J163" s="186">
        <f>ROUND(I163*H163,2)</f>
        <v>0</v>
      </c>
      <c r="K163" s="187"/>
      <c r="L163" s="38"/>
      <c r="M163" s="188" t="s">
        <v>1</v>
      </c>
      <c r="N163" s="189" t="s">
        <v>41</v>
      </c>
      <c r="O163" s="81"/>
      <c r="P163" s="190">
        <f>O163*H163</f>
        <v>0</v>
      </c>
      <c r="Q163" s="190">
        <v>0</v>
      </c>
      <c r="R163" s="190">
        <f>Q163*H163</f>
        <v>0</v>
      </c>
      <c r="S163" s="190">
        <v>0</v>
      </c>
      <c r="T163" s="191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92" t="s">
        <v>138</v>
      </c>
      <c r="AT163" s="192" t="s">
        <v>134</v>
      </c>
      <c r="AU163" s="192" t="s">
        <v>139</v>
      </c>
      <c r="AY163" s="18" t="s">
        <v>131</v>
      </c>
      <c r="BE163" s="193">
        <f>IF(N163="základná",J163,0)</f>
        <v>0</v>
      </c>
      <c r="BF163" s="193">
        <f>IF(N163="znížená",J163,0)</f>
        <v>0</v>
      </c>
      <c r="BG163" s="193">
        <f>IF(N163="zákl. prenesená",J163,0)</f>
        <v>0</v>
      </c>
      <c r="BH163" s="193">
        <f>IF(N163="zníž. prenesená",J163,0)</f>
        <v>0</v>
      </c>
      <c r="BI163" s="193">
        <f>IF(N163="nulová",J163,0)</f>
        <v>0</v>
      </c>
      <c r="BJ163" s="18" t="s">
        <v>139</v>
      </c>
      <c r="BK163" s="193">
        <f>ROUND(I163*H163,2)</f>
        <v>0</v>
      </c>
      <c r="BL163" s="18" t="s">
        <v>138</v>
      </c>
      <c r="BM163" s="192" t="s">
        <v>221</v>
      </c>
    </row>
    <row r="164" s="12" customFormat="1" ht="25.92" customHeight="1">
      <c r="A164" s="12"/>
      <c r="B164" s="166"/>
      <c r="C164" s="12"/>
      <c r="D164" s="167" t="s">
        <v>74</v>
      </c>
      <c r="E164" s="168" t="s">
        <v>222</v>
      </c>
      <c r="F164" s="168" t="s">
        <v>223</v>
      </c>
      <c r="G164" s="12"/>
      <c r="H164" s="12"/>
      <c r="I164" s="169"/>
      <c r="J164" s="170">
        <f>BK164</f>
        <v>0</v>
      </c>
      <c r="K164" s="12"/>
      <c r="L164" s="166"/>
      <c r="M164" s="171"/>
      <c r="N164" s="172"/>
      <c r="O164" s="172"/>
      <c r="P164" s="173">
        <f>P165+P189+P195+P220+P251</f>
        <v>0</v>
      </c>
      <c r="Q164" s="172"/>
      <c r="R164" s="173">
        <f>R165+R189+R195+R220+R251</f>
        <v>11.416135399490003</v>
      </c>
      <c r="S164" s="172"/>
      <c r="T164" s="174">
        <f>T165+T189+T195+T220+T251</f>
        <v>2.5637512500000001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67" t="s">
        <v>139</v>
      </c>
      <c r="AT164" s="175" t="s">
        <v>74</v>
      </c>
      <c r="AU164" s="175" t="s">
        <v>75</v>
      </c>
      <c r="AY164" s="167" t="s">
        <v>131</v>
      </c>
      <c r="BK164" s="176">
        <f>BK165+BK189+BK195+BK220+BK251</f>
        <v>0</v>
      </c>
    </row>
    <row r="165" s="12" customFormat="1" ht="22.8" customHeight="1">
      <c r="A165" s="12"/>
      <c r="B165" s="166"/>
      <c r="C165" s="12"/>
      <c r="D165" s="167" t="s">
        <v>74</v>
      </c>
      <c r="E165" s="177" t="s">
        <v>224</v>
      </c>
      <c r="F165" s="177" t="s">
        <v>225</v>
      </c>
      <c r="G165" s="12"/>
      <c r="H165" s="12"/>
      <c r="I165" s="169"/>
      <c r="J165" s="178">
        <f>BK165</f>
        <v>0</v>
      </c>
      <c r="K165" s="12"/>
      <c r="L165" s="166"/>
      <c r="M165" s="171"/>
      <c r="N165" s="172"/>
      <c r="O165" s="172"/>
      <c r="P165" s="173">
        <f>SUM(P166:P188)</f>
        <v>0</v>
      </c>
      <c r="Q165" s="172"/>
      <c r="R165" s="173">
        <f>SUM(R166:R188)</f>
        <v>1.1322814999999999</v>
      </c>
      <c r="S165" s="172"/>
      <c r="T165" s="174">
        <f>SUM(T166:T188)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67" t="s">
        <v>139</v>
      </c>
      <c r="AT165" s="175" t="s">
        <v>74</v>
      </c>
      <c r="AU165" s="175" t="s">
        <v>83</v>
      </c>
      <c r="AY165" s="167" t="s">
        <v>131</v>
      </c>
      <c r="BK165" s="176">
        <f>SUM(BK166:BK188)</f>
        <v>0</v>
      </c>
    </row>
    <row r="166" s="2" customFormat="1" ht="33" customHeight="1">
      <c r="A166" s="37"/>
      <c r="B166" s="179"/>
      <c r="C166" s="180" t="s">
        <v>226</v>
      </c>
      <c r="D166" s="180" t="s">
        <v>134</v>
      </c>
      <c r="E166" s="181" t="s">
        <v>227</v>
      </c>
      <c r="F166" s="182" t="s">
        <v>228</v>
      </c>
      <c r="G166" s="183" t="s">
        <v>145</v>
      </c>
      <c r="H166" s="184">
        <v>222.191</v>
      </c>
      <c r="I166" s="185"/>
      <c r="J166" s="186">
        <f>ROUND(I166*H166,2)</f>
        <v>0</v>
      </c>
      <c r="K166" s="187"/>
      <c r="L166" s="38"/>
      <c r="M166" s="188" t="s">
        <v>1</v>
      </c>
      <c r="N166" s="189" t="s">
        <v>41</v>
      </c>
      <c r="O166" s="81"/>
      <c r="P166" s="190">
        <f>O166*H166</f>
        <v>0</v>
      </c>
      <c r="Q166" s="190">
        <v>0</v>
      </c>
      <c r="R166" s="190">
        <f>Q166*H166</f>
        <v>0</v>
      </c>
      <c r="S166" s="190">
        <v>0</v>
      </c>
      <c r="T166" s="191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92" t="s">
        <v>208</v>
      </c>
      <c r="AT166" s="192" t="s">
        <v>134</v>
      </c>
      <c r="AU166" s="192" t="s">
        <v>139</v>
      </c>
      <c r="AY166" s="18" t="s">
        <v>131</v>
      </c>
      <c r="BE166" s="193">
        <f>IF(N166="základná",J166,0)</f>
        <v>0</v>
      </c>
      <c r="BF166" s="193">
        <f>IF(N166="znížená",J166,0)</f>
        <v>0</v>
      </c>
      <c r="BG166" s="193">
        <f>IF(N166="zákl. prenesená",J166,0)</f>
        <v>0</v>
      </c>
      <c r="BH166" s="193">
        <f>IF(N166="zníž. prenesená",J166,0)</f>
        <v>0</v>
      </c>
      <c r="BI166" s="193">
        <f>IF(N166="nulová",J166,0)</f>
        <v>0</v>
      </c>
      <c r="BJ166" s="18" t="s">
        <v>139</v>
      </c>
      <c r="BK166" s="193">
        <f>ROUND(I166*H166,2)</f>
        <v>0</v>
      </c>
      <c r="BL166" s="18" t="s">
        <v>208</v>
      </c>
      <c r="BM166" s="192" t="s">
        <v>229</v>
      </c>
    </row>
    <row r="167" s="13" customFormat="1">
      <c r="A167" s="13"/>
      <c r="B167" s="194"/>
      <c r="C167" s="13"/>
      <c r="D167" s="195" t="s">
        <v>141</v>
      </c>
      <c r="E167" s="196" t="s">
        <v>1</v>
      </c>
      <c r="F167" s="197" t="s">
        <v>230</v>
      </c>
      <c r="G167" s="13"/>
      <c r="H167" s="198">
        <v>222.191</v>
      </c>
      <c r="I167" s="199"/>
      <c r="J167" s="13"/>
      <c r="K167" s="13"/>
      <c r="L167" s="194"/>
      <c r="M167" s="200"/>
      <c r="N167" s="201"/>
      <c r="O167" s="201"/>
      <c r="P167" s="201"/>
      <c r="Q167" s="201"/>
      <c r="R167" s="201"/>
      <c r="S167" s="201"/>
      <c r="T167" s="202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96" t="s">
        <v>141</v>
      </c>
      <c r="AU167" s="196" t="s">
        <v>139</v>
      </c>
      <c r="AV167" s="13" t="s">
        <v>139</v>
      </c>
      <c r="AW167" s="13" t="s">
        <v>31</v>
      </c>
      <c r="AX167" s="13" t="s">
        <v>83</v>
      </c>
      <c r="AY167" s="196" t="s">
        <v>131</v>
      </c>
    </row>
    <row r="168" s="2" customFormat="1" ht="24.15" customHeight="1">
      <c r="A168" s="37"/>
      <c r="B168" s="179"/>
      <c r="C168" s="203" t="s">
        <v>231</v>
      </c>
      <c r="D168" s="203" t="s">
        <v>167</v>
      </c>
      <c r="E168" s="204" t="s">
        <v>232</v>
      </c>
      <c r="F168" s="205" t="s">
        <v>233</v>
      </c>
      <c r="G168" s="206" t="s">
        <v>145</v>
      </c>
      <c r="H168" s="207">
        <v>255.52000000000001</v>
      </c>
      <c r="I168" s="208"/>
      <c r="J168" s="209">
        <f>ROUND(I168*H168,2)</f>
        <v>0</v>
      </c>
      <c r="K168" s="210"/>
      <c r="L168" s="211"/>
      <c r="M168" s="212" t="s">
        <v>1</v>
      </c>
      <c r="N168" s="213" t="s">
        <v>41</v>
      </c>
      <c r="O168" s="81"/>
      <c r="P168" s="190">
        <f>O168*H168</f>
        <v>0</v>
      </c>
      <c r="Q168" s="190">
        <v>0.0019</v>
      </c>
      <c r="R168" s="190">
        <f>Q168*H168</f>
        <v>0.48548800000000003</v>
      </c>
      <c r="S168" s="190">
        <v>0</v>
      </c>
      <c r="T168" s="191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92" t="s">
        <v>234</v>
      </c>
      <c r="AT168" s="192" t="s">
        <v>167</v>
      </c>
      <c r="AU168" s="192" t="s">
        <v>139</v>
      </c>
      <c r="AY168" s="18" t="s">
        <v>131</v>
      </c>
      <c r="BE168" s="193">
        <f>IF(N168="základná",J168,0)</f>
        <v>0</v>
      </c>
      <c r="BF168" s="193">
        <f>IF(N168="znížená",J168,0)</f>
        <v>0</v>
      </c>
      <c r="BG168" s="193">
        <f>IF(N168="zákl. prenesená",J168,0)</f>
        <v>0</v>
      </c>
      <c r="BH168" s="193">
        <f>IF(N168="zníž. prenesená",J168,0)</f>
        <v>0</v>
      </c>
      <c r="BI168" s="193">
        <f>IF(N168="nulová",J168,0)</f>
        <v>0</v>
      </c>
      <c r="BJ168" s="18" t="s">
        <v>139</v>
      </c>
      <c r="BK168" s="193">
        <f>ROUND(I168*H168,2)</f>
        <v>0</v>
      </c>
      <c r="BL168" s="18" t="s">
        <v>208</v>
      </c>
      <c r="BM168" s="192" t="s">
        <v>235</v>
      </c>
    </row>
    <row r="169" s="2" customFormat="1" ht="37.8" customHeight="1">
      <c r="A169" s="37"/>
      <c r="B169" s="179"/>
      <c r="C169" s="180" t="s">
        <v>236</v>
      </c>
      <c r="D169" s="180" t="s">
        <v>134</v>
      </c>
      <c r="E169" s="181" t="s">
        <v>237</v>
      </c>
      <c r="F169" s="182" t="s">
        <v>238</v>
      </c>
      <c r="G169" s="183" t="s">
        <v>145</v>
      </c>
      <c r="H169" s="184">
        <v>172.31200000000001</v>
      </c>
      <c r="I169" s="185"/>
      <c r="J169" s="186">
        <f>ROUND(I169*H169,2)</f>
        <v>0</v>
      </c>
      <c r="K169" s="187"/>
      <c r="L169" s="38"/>
      <c r="M169" s="188" t="s">
        <v>1</v>
      </c>
      <c r="N169" s="189" t="s">
        <v>41</v>
      </c>
      <c r="O169" s="81"/>
      <c r="P169" s="190">
        <f>O169*H169</f>
        <v>0</v>
      </c>
      <c r="Q169" s="190">
        <v>0</v>
      </c>
      <c r="R169" s="190">
        <f>Q169*H169</f>
        <v>0</v>
      </c>
      <c r="S169" s="190">
        <v>0</v>
      </c>
      <c r="T169" s="191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92" t="s">
        <v>208</v>
      </c>
      <c r="AT169" s="192" t="s">
        <v>134</v>
      </c>
      <c r="AU169" s="192" t="s">
        <v>139</v>
      </c>
      <c r="AY169" s="18" t="s">
        <v>131</v>
      </c>
      <c r="BE169" s="193">
        <f>IF(N169="základná",J169,0)</f>
        <v>0</v>
      </c>
      <c r="BF169" s="193">
        <f>IF(N169="znížená",J169,0)</f>
        <v>0</v>
      </c>
      <c r="BG169" s="193">
        <f>IF(N169="zákl. prenesená",J169,0)</f>
        <v>0</v>
      </c>
      <c r="BH169" s="193">
        <f>IF(N169="zníž. prenesená",J169,0)</f>
        <v>0</v>
      </c>
      <c r="BI169" s="193">
        <f>IF(N169="nulová",J169,0)</f>
        <v>0</v>
      </c>
      <c r="BJ169" s="18" t="s">
        <v>139</v>
      </c>
      <c r="BK169" s="193">
        <f>ROUND(I169*H169,2)</f>
        <v>0</v>
      </c>
      <c r="BL169" s="18" t="s">
        <v>208</v>
      </c>
      <c r="BM169" s="192" t="s">
        <v>239</v>
      </c>
    </row>
    <row r="170" s="13" customFormat="1">
      <c r="A170" s="13"/>
      <c r="B170" s="194"/>
      <c r="C170" s="13"/>
      <c r="D170" s="195" t="s">
        <v>141</v>
      </c>
      <c r="E170" s="196" t="s">
        <v>1</v>
      </c>
      <c r="F170" s="197" t="s">
        <v>240</v>
      </c>
      <c r="G170" s="13"/>
      <c r="H170" s="198">
        <v>172.31200000000001</v>
      </c>
      <c r="I170" s="199"/>
      <c r="J170" s="13"/>
      <c r="K170" s="13"/>
      <c r="L170" s="194"/>
      <c r="M170" s="200"/>
      <c r="N170" s="201"/>
      <c r="O170" s="201"/>
      <c r="P170" s="201"/>
      <c r="Q170" s="201"/>
      <c r="R170" s="201"/>
      <c r="S170" s="201"/>
      <c r="T170" s="202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196" t="s">
        <v>141</v>
      </c>
      <c r="AU170" s="196" t="s">
        <v>139</v>
      </c>
      <c r="AV170" s="13" t="s">
        <v>139</v>
      </c>
      <c r="AW170" s="13" t="s">
        <v>31</v>
      </c>
      <c r="AX170" s="13" t="s">
        <v>83</v>
      </c>
      <c r="AY170" s="196" t="s">
        <v>131</v>
      </c>
    </row>
    <row r="171" s="2" customFormat="1" ht="24.15" customHeight="1">
      <c r="A171" s="37"/>
      <c r="B171" s="179"/>
      <c r="C171" s="203" t="s">
        <v>241</v>
      </c>
      <c r="D171" s="203" t="s">
        <v>167</v>
      </c>
      <c r="E171" s="204" t="s">
        <v>232</v>
      </c>
      <c r="F171" s="205" t="s">
        <v>233</v>
      </c>
      <c r="G171" s="206" t="s">
        <v>145</v>
      </c>
      <c r="H171" s="207">
        <v>227.88300000000001</v>
      </c>
      <c r="I171" s="208"/>
      <c r="J171" s="209">
        <f>ROUND(I171*H171,2)</f>
        <v>0</v>
      </c>
      <c r="K171" s="210"/>
      <c r="L171" s="211"/>
      <c r="M171" s="212" t="s">
        <v>1</v>
      </c>
      <c r="N171" s="213" t="s">
        <v>41</v>
      </c>
      <c r="O171" s="81"/>
      <c r="P171" s="190">
        <f>O171*H171</f>
        <v>0</v>
      </c>
      <c r="Q171" s="190">
        <v>0.0019</v>
      </c>
      <c r="R171" s="190">
        <f>Q171*H171</f>
        <v>0.43297770000000002</v>
      </c>
      <c r="S171" s="190">
        <v>0</v>
      </c>
      <c r="T171" s="191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92" t="s">
        <v>234</v>
      </c>
      <c r="AT171" s="192" t="s">
        <v>167</v>
      </c>
      <c r="AU171" s="192" t="s">
        <v>139</v>
      </c>
      <c r="AY171" s="18" t="s">
        <v>131</v>
      </c>
      <c r="BE171" s="193">
        <f>IF(N171="základná",J171,0)</f>
        <v>0</v>
      </c>
      <c r="BF171" s="193">
        <f>IF(N171="znížená",J171,0)</f>
        <v>0</v>
      </c>
      <c r="BG171" s="193">
        <f>IF(N171="zákl. prenesená",J171,0)</f>
        <v>0</v>
      </c>
      <c r="BH171" s="193">
        <f>IF(N171="zníž. prenesená",J171,0)</f>
        <v>0</v>
      </c>
      <c r="BI171" s="193">
        <f>IF(N171="nulová",J171,0)</f>
        <v>0</v>
      </c>
      <c r="BJ171" s="18" t="s">
        <v>139</v>
      </c>
      <c r="BK171" s="193">
        <f>ROUND(I171*H171,2)</f>
        <v>0</v>
      </c>
      <c r="BL171" s="18" t="s">
        <v>208</v>
      </c>
      <c r="BM171" s="192" t="s">
        <v>242</v>
      </c>
    </row>
    <row r="172" s="13" customFormat="1">
      <c r="A172" s="13"/>
      <c r="B172" s="194"/>
      <c r="C172" s="13"/>
      <c r="D172" s="195" t="s">
        <v>141</v>
      </c>
      <c r="E172" s="13"/>
      <c r="F172" s="197" t="s">
        <v>243</v>
      </c>
      <c r="G172" s="13"/>
      <c r="H172" s="198">
        <v>227.88300000000001</v>
      </c>
      <c r="I172" s="199"/>
      <c r="J172" s="13"/>
      <c r="K172" s="13"/>
      <c r="L172" s="194"/>
      <c r="M172" s="200"/>
      <c r="N172" s="201"/>
      <c r="O172" s="201"/>
      <c r="P172" s="201"/>
      <c r="Q172" s="201"/>
      <c r="R172" s="201"/>
      <c r="S172" s="201"/>
      <c r="T172" s="202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196" t="s">
        <v>141</v>
      </c>
      <c r="AU172" s="196" t="s">
        <v>139</v>
      </c>
      <c r="AV172" s="13" t="s">
        <v>139</v>
      </c>
      <c r="AW172" s="13" t="s">
        <v>3</v>
      </c>
      <c r="AX172" s="13" t="s">
        <v>83</v>
      </c>
      <c r="AY172" s="196" t="s">
        <v>131</v>
      </c>
    </row>
    <row r="173" s="2" customFormat="1" ht="21.75" customHeight="1">
      <c r="A173" s="37"/>
      <c r="B173" s="179"/>
      <c r="C173" s="203" t="s">
        <v>7</v>
      </c>
      <c r="D173" s="203" t="s">
        <v>167</v>
      </c>
      <c r="E173" s="204" t="s">
        <v>244</v>
      </c>
      <c r="F173" s="205" t="s">
        <v>245</v>
      </c>
      <c r="G173" s="206" t="s">
        <v>246</v>
      </c>
      <c r="H173" s="207">
        <v>541.05999999999995</v>
      </c>
      <c r="I173" s="208"/>
      <c r="J173" s="209">
        <f>ROUND(I173*H173,2)</f>
        <v>0</v>
      </c>
      <c r="K173" s="210"/>
      <c r="L173" s="211"/>
      <c r="M173" s="212" t="s">
        <v>1</v>
      </c>
      <c r="N173" s="213" t="s">
        <v>41</v>
      </c>
      <c r="O173" s="81"/>
      <c r="P173" s="190">
        <f>O173*H173</f>
        <v>0</v>
      </c>
      <c r="Q173" s="190">
        <v>0.00014999999999999999</v>
      </c>
      <c r="R173" s="190">
        <f>Q173*H173</f>
        <v>0.081158999999999981</v>
      </c>
      <c r="S173" s="190">
        <v>0</v>
      </c>
      <c r="T173" s="191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92" t="s">
        <v>234</v>
      </c>
      <c r="AT173" s="192" t="s">
        <v>167</v>
      </c>
      <c r="AU173" s="192" t="s">
        <v>139</v>
      </c>
      <c r="AY173" s="18" t="s">
        <v>131</v>
      </c>
      <c r="BE173" s="193">
        <f>IF(N173="základná",J173,0)</f>
        <v>0</v>
      </c>
      <c r="BF173" s="193">
        <f>IF(N173="znížená",J173,0)</f>
        <v>0</v>
      </c>
      <c r="BG173" s="193">
        <f>IF(N173="zákl. prenesená",J173,0)</f>
        <v>0</v>
      </c>
      <c r="BH173" s="193">
        <f>IF(N173="zníž. prenesená",J173,0)</f>
        <v>0</v>
      </c>
      <c r="BI173" s="193">
        <f>IF(N173="nulová",J173,0)</f>
        <v>0</v>
      </c>
      <c r="BJ173" s="18" t="s">
        <v>139</v>
      </c>
      <c r="BK173" s="193">
        <f>ROUND(I173*H173,2)</f>
        <v>0</v>
      </c>
      <c r="BL173" s="18" t="s">
        <v>208</v>
      </c>
      <c r="BM173" s="192" t="s">
        <v>247</v>
      </c>
    </row>
    <row r="174" s="2" customFormat="1" ht="21.75" customHeight="1">
      <c r="A174" s="37"/>
      <c r="B174" s="179"/>
      <c r="C174" s="180" t="s">
        <v>248</v>
      </c>
      <c r="D174" s="180" t="s">
        <v>134</v>
      </c>
      <c r="E174" s="181" t="s">
        <v>249</v>
      </c>
      <c r="F174" s="182" t="s">
        <v>250</v>
      </c>
      <c r="G174" s="183" t="s">
        <v>246</v>
      </c>
      <c r="H174" s="184">
        <v>9</v>
      </c>
      <c r="I174" s="185"/>
      <c r="J174" s="186">
        <f>ROUND(I174*H174,2)</f>
        <v>0</v>
      </c>
      <c r="K174" s="187"/>
      <c r="L174" s="38"/>
      <c r="M174" s="188" t="s">
        <v>1</v>
      </c>
      <c r="N174" s="189" t="s">
        <v>41</v>
      </c>
      <c r="O174" s="81"/>
      <c r="P174" s="190">
        <f>O174*H174</f>
        <v>0</v>
      </c>
      <c r="Q174" s="190">
        <v>7.9999999999999996E-06</v>
      </c>
      <c r="R174" s="190">
        <f>Q174*H174</f>
        <v>7.2000000000000002E-05</v>
      </c>
      <c r="S174" s="190">
        <v>0</v>
      </c>
      <c r="T174" s="191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92" t="s">
        <v>208</v>
      </c>
      <c r="AT174" s="192" t="s">
        <v>134</v>
      </c>
      <c r="AU174" s="192" t="s">
        <v>139</v>
      </c>
      <c r="AY174" s="18" t="s">
        <v>131</v>
      </c>
      <c r="BE174" s="193">
        <f>IF(N174="základná",J174,0)</f>
        <v>0</v>
      </c>
      <c r="BF174" s="193">
        <f>IF(N174="znížená",J174,0)</f>
        <v>0</v>
      </c>
      <c r="BG174" s="193">
        <f>IF(N174="zákl. prenesená",J174,0)</f>
        <v>0</v>
      </c>
      <c r="BH174" s="193">
        <f>IF(N174="zníž. prenesená",J174,0)</f>
        <v>0</v>
      </c>
      <c r="BI174" s="193">
        <f>IF(N174="nulová",J174,0)</f>
        <v>0</v>
      </c>
      <c r="BJ174" s="18" t="s">
        <v>139</v>
      </c>
      <c r="BK174" s="193">
        <f>ROUND(I174*H174,2)</f>
        <v>0</v>
      </c>
      <c r="BL174" s="18" t="s">
        <v>208</v>
      </c>
      <c r="BM174" s="192" t="s">
        <v>251</v>
      </c>
    </row>
    <row r="175" s="2" customFormat="1" ht="24.15" customHeight="1">
      <c r="A175" s="37"/>
      <c r="B175" s="179"/>
      <c r="C175" s="203" t="s">
        <v>252</v>
      </c>
      <c r="D175" s="203" t="s">
        <v>167</v>
      </c>
      <c r="E175" s="204" t="s">
        <v>253</v>
      </c>
      <c r="F175" s="205" t="s">
        <v>254</v>
      </c>
      <c r="G175" s="206" t="s">
        <v>145</v>
      </c>
      <c r="H175" s="207">
        <v>1.6000000000000001</v>
      </c>
      <c r="I175" s="208"/>
      <c r="J175" s="209">
        <f>ROUND(I175*H175,2)</f>
        <v>0</v>
      </c>
      <c r="K175" s="210"/>
      <c r="L175" s="211"/>
      <c r="M175" s="212" t="s">
        <v>1</v>
      </c>
      <c r="N175" s="213" t="s">
        <v>41</v>
      </c>
      <c r="O175" s="81"/>
      <c r="P175" s="190">
        <f>O175*H175</f>
        <v>0</v>
      </c>
      <c r="Q175" s="190">
        <v>0.0022000000000000001</v>
      </c>
      <c r="R175" s="190">
        <f>Q175*H175</f>
        <v>0.0035200000000000006</v>
      </c>
      <c r="S175" s="190">
        <v>0</v>
      </c>
      <c r="T175" s="191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92" t="s">
        <v>234</v>
      </c>
      <c r="AT175" s="192" t="s">
        <v>167</v>
      </c>
      <c r="AU175" s="192" t="s">
        <v>139</v>
      </c>
      <c r="AY175" s="18" t="s">
        <v>131</v>
      </c>
      <c r="BE175" s="193">
        <f>IF(N175="základná",J175,0)</f>
        <v>0</v>
      </c>
      <c r="BF175" s="193">
        <f>IF(N175="znížená",J175,0)</f>
        <v>0</v>
      </c>
      <c r="BG175" s="193">
        <f>IF(N175="zákl. prenesená",J175,0)</f>
        <v>0</v>
      </c>
      <c r="BH175" s="193">
        <f>IF(N175="zníž. prenesená",J175,0)</f>
        <v>0</v>
      </c>
      <c r="BI175" s="193">
        <f>IF(N175="nulová",J175,0)</f>
        <v>0</v>
      </c>
      <c r="BJ175" s="18" t="s">
        <v>139</v>
      </c>
      <c r="BK175" s="193">
        <f>ROUND(I175*H175,2)</f>
        <v>0</v>
      </c>
      <c r="BL175" s="18" t="s">
        <v>208</v>
      </c>
      <c r="BM175" s="192" t="s">
        <v>255</v>
      </c>
    </row>
    <row r="176" s="2" customFormat="1" ht="24.15" customHeight="1">
      <c r="A176" s="37"/>
      <c r="B176" s="179"/>
      <c r="C176" s="203" t="s">
        <v>256</v>
      </c>
      <c r="D176" s="203" t="s">
        <v>167</v>
      </c>
      <c r="E176" s="204" t="s">
        <v>257</v>
      </c>
      <c r="F176" s="205" t="s">
        <v>258</v>
      </c>
      <c r="G176" s="206" t="s">
        <v>246</v>
      </c>
      <c r="H176" s="207">
        <v>9</v>
      </c>
      <c r="I176" s="208"/>
      <c r="J176" s="209">
        <f>ROUND(I176*H176,2)</f>
        <v>0</v>
      </c>
      <c r="K176" s="210"/>
      <c r="L176" s="211"/>
      <c r="M176" s="212" t="s">
        <v>1</v>
      </c>
      <c r="N176" s="213" t="s">
        <v>41</v>
      </c>
      <c r="O176" s="81"/>
      <c r="P176" s="190">
        <f>O176*H176</f>
        <v>0</v>
      </c>
      <c r="Q176" s="190">
        <v>0.00038000000000000002</v>
      </c>
      <c r="R176" s="190">
        <f>Q176*H176</f>
        <v>0.0034200000000000003</v>
      </c>
      <c r="S176" s="190">
        <v>0</v>
      </c>
      <c r="T176" s="191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92" t="s">
        <v>234</v>
      </c>
      <c r="AT176" s="192" t="s">
        <v>167</v>
      </c>
      <c r="AU176" s="192" t="s">
        <v>139</v>
      </c>
      <c r="AY176" s="18" t="s">
        <v>131</v>
      </c>
      <c r="BE176" s="193">
        <f>IF(N176="základná",J176,0)</f>
        <v>0</v>
      </c>
      <c r="BF176" s="193">
        <f>IF(N176="znížená",J176,0)</f>
        <v>0</v>
      </c>
      <c r="BG176" s="193">
        <f>IF(N176="zákl. prenesená",J176,0)</f>
        <v>0</v>
      </c>
      <c r="BH176" s="193">
        <f>IF(N176="zníž. prenesená",J176,0)</f>
        <v>0</v>
      </c>
      <c r="BI176" s="193">
        <f>IF(N176="nulová",J176,0)</f>
        <v>0</v>
      </c>
      <c r="BJ176" s="18" t="s">
        <v>139</v>
      </c>
      <c r="BK176" s="193">
        <f>ROUND(I176*H176,2)</f>
        <v>0</v>
      </c>
      <c r="BL176" s="18" t="s">
        <v>208</v>
      </c>
      <c r="BM176" s="192" t="s">
        <v>259</v>
      </c>
    </row>
    <row r="177" s="2" customFormat="1" ht="16.5" customHeight="1">
      <c r="A177" s="37"/>
      <c r="B177" s="179"/>
      <c r="C177" s="203" t="s">
        <v>260</v>
      </c>
      <c r="D177" s="203" t="s">
        <v>167</v>
      </c>
      <c r="E177" s="204" t="s">
        <v>261</v>
      </c>
      <c r="F177" s="205" t="s">
        <v>262</v>
      </c>
      <c r="G177" s="206" t="s">
        <v>246</v>
      </c>
      <c r="H177" s="207">
        <v>20</v>
      </c>
      <c r="I177" s="208"/>
      <c r="J177" s="209">
        <f>ROUND(I177*H177,2)</f>
        <v>0</v>
      </c>
      <c r="K177" s="210"/>
      <c r="L177" s="211"/>
      <c r="M177" s="212" t="s">
        <v>1</v>
      </c>
      <c r="N177" s="213" t="s">
        <v>41</v>
      </c>
      <c r="O177" s="81"/>
      <c r="P177" s="190">
        <f>O177*H177</f>
        <v>0</v>
      </c>
      <c r="Q177" s="190">
        <v>0.00035</v>
      </c>
      <c r="R177" s="190">
        <f>Q177*H177</f>
        <v>0.0070000000000000001</v>
      </c>
      <c r="S177" s="190">
        <v>0</v>
      </c>
      <c r="T177" s="191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92" t="s">
        <v>234</v>
      </c>
      <c r="AT177" s="192" t="s">
        <v>167</v>
      </c>
      <c r="AU177" s="192" t="s">
        <v>139</v>
      </c>
      <c r="AY177" s="18" t="s">
        <v>131</v>
      </c>
      <c r="BE177" s="193">
        <f>IF(N177="základná",J177,0)</f>
        <v>0</v>
      </c>
      <c r="BF177" s="193">
        <f>IF(N177="znížená",J177,0)</f>
        <v>0</v>
      </c>
      <c r="BG177" s="193">
        <f>IF(N177="zákl. prenesená",J177,0)</f>
        <v>0</v>
      </c>
      <c r="BH177" s="193">
        <f>IF(N177="zníž. prenesená",J177,0)</f>
        <v>0</v>
      </c>
      <c r="BI177" s="193">
        <f>IF(N177="nulová",J177,0)</f>
        <v>0</v>
      </c>
      <c r="BJ177" s="18" t="s">
        <v>139</v>
      </c>
      <c r="BK177" s="193">
        <f>ROUND(I177*H177,2)</f>
        <v>0</v>
      </c>
      <c r="BL177" s="18" t="s">
        <v>208</v>
      </c>
      <c r="BM177" s="192" t="s">
        <v>263</v>
      </c>
    </row>
    <row r="178" s="2" customFormat="1" ht="24.15" customHeight="1">
      <c r="A178" s="37"/>
      <c r="B178" s="179"/>
      <c r="C178" s="180" t="s">
        <v>264</v>
      </c>
      <c r="D178" s="180" t="s">
        <v>134</v>
      </c>
      <c r="E178" s="181" t="s">
        <v>265</v>
      </c>
      <c r="F178" s="182" t="s">
        <v>266</v>
      </c>
      <c r="G178" s="183" t="s">
        <v>246</v>
      </c>
      <c r="H178" s="184">
        <v>26</v>
      </c>
      <c r="I178" s="185"/>
      <c r="J178" s="186">
        <f>ROUND(I178*H178,2)</f>
        <v>0</v>
      </c>
      <c r="K178" s="187"/>
      <c r="L178" s="38"/>
      <c r="M178" s="188" t="s">
        <v>1</v>
      </c>
      <c r="N178" s="189" t="s">
        <v>41</v>
      </c>
      <c r="O178" s="81"/>
      <c r="P178" s="190">
        <f>O178*H178</f>
        <v>0</v>
      </c>
      <c r="Q178" s="190">
        <v>1.0000000000000001E-05</v>
      </c>
      <c r="R178" s="190">
        <f>Q178*H178</f>
        <v>0.00026000000000000003</v>
      </c>
      <c r="S178" s="190">
        <v>0</v>
      </c>
      <c r="T178" s="191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92" t="s">
        <v>208</v>
      </c>
      <c r="AT178" s="192" t="s">
        <v>134</v>
      </c>
      <c r="AU178" s="192" t="s">
        <v>139</v>
      </c>
      <c r="AY178" s="18" t="s">
        <v>131</v>
      </c>
      <c r="BE178" s="193">
        <f>IF(N178="základná",J178,0)</f>
        <v>0</v>
      </c>
      <c r="BF178" s="193">
        <f>IF(N178="znížená",J178,0)</f>
        <v>0</v>
      </c>
      <c r="BG178" s="193">
        <f>IF(N178="zákl. prenesená",J178,0)</f>
        <v>0</v>
      </c>
      <c r="BH178" s="193">
        <f>IF(N178="zníž. prenesená",J178,0)</f>
        <v>0</v>
      </c>
      <c r="BI178" s="193">
        <f>IF(N178="nulová",J178,0)</f>
        <v>0</v>
      </c>
      <c r="BJ178" s="18" t="s">
        <v>139</v>
      </c>
      <c r="BK178" s="193">
        <f>ROUND(I178*H178,2)</f>
        <v>0</v>
      </c>
      <c r="BL178" s="18" t="s">
        <v>208</v>
      </c>
      <c r="BM178" s="192" t="s">
        <v>267</v>
      </c>
    </row>
    <row r="179" s="2" customFormat="1" ht="24.15" customHeight="1">
      <c r="A179" s="37"/>
      <c r="B179" s="179"/>
      <c r="C179" s="203" t="s">
        <v>268</v>
      </c>
      <c r="D179" s="203" t="s">
        <v>167</v>
      </c>
      <c r="E179" s="204" t="s">
        <v>269</v>
      </c>
      <c r="F179" s="205" t="s">
        <v>270</v>
      </c>
      <c r="G179" s="206" t="s">
        <v>145</v>
      </c>
      <c r="H179" s="207">
        <v>1.04</v>
      </c>
      <c r="I179" s="208"/>
      <c r="J179" s="209">
        <f>ROUND(I179*H179,2)</f>
        <v>0</v>
      </c>
      <c r="K179" s="210"/>
      <c r="L179" s="211"/>
      <c r="M179" s="212" t="s">
        <v>1</v>
      </c>
      <c r="N179" s="213" t="s">
        <v>41</v>
      </c>
      <c r="O179" s="81"/>
      <c r="P179" s="190">
        <f>O179*H179</f>
        <v>0</v>
      </c>
      <c r="Q179" s="190">
        <v>0.0018699999999999999</v>
      </c>
      <c r="R179" s="190">
        <f>Q179*H179</f>
        <v>0.0019448</v>
      </c>
      <c r="S179" s="190">
        <v>0</v>
      </c>
      <c r="T179" s="191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92" t="s">
        <v>234</v>
      </c>
      <c r="AT179" s="192" t="s">
        <v>167</v>
      </c>
      <c r="AU179" s="192" t="s">
        <v>139</v>
      </c>
      <c r="AY179" s="18" t="s">
        <v>131</v>
      </c>
      <c r="BE179" s="193">
        <f>IF(N179="základná",J179,0)</f>
        <v>0</v>
      </c>
      <c r="BF179" s="193">
        <f>IF(N179="znížená",J179,0)</f>
        <v>0</v>
      </c>
      <c r="BG179" s="193">
        <f>IF(N179="zákl. prenesená",J179,0)</f>
        <v>0</v>
      </c>
      <c r="BH179" s="193">
        <f>IF(N179="zníž. prenesená",J179,0)</f>
        <v>0</v>
      </c>
      <c r="BI179" s="193">
        <f>IF(N179="nulová",J179,0)</f>
        <v>0</v>
      </c>
      <c r="BJ179" s="18" t="s">
        <v>139</v>
      </c>
      <c r="BK179" s="193">
        <f>ROUND(I179*H179,2)</f>
        <v>0</v>
      </c>
      <c r="BL179" s="18" t="s">
        <v>208</v>
      </c>
      <c r="BM179" s="192" t="s">
        <v>271</v>
      </c>
    </row>
    <row r="180" s="13" customFormat="1">
      <c r="A180" s="13"/>
      <c r="B180" s="194"/>
      <c r="C180" s="13"/>
      <c r="D180" s="195" t="s">
        <v>141</v>
      </c>
      <c r="E180" s="13"/>
      <c r="F180" s="197" t="s">
        <v>272</v>
      </c>
      <c r="G180" s="13"/>
      <c r="H180" s="198">
        <v>1.04</v>
      </c>
      <c r="I180" s="199"/>
      <c r="J180" s="13"/>
      <c r="K180" s="13"/>
      <c r="L180" s="194"/>
      <c r="M180" s="200"/>
      <c r="N180" s="201"/>
      <c r="O180" s="201"/>
      <c r="P180" s="201"/>
      <c r="Q180" s="201"/>
      <c r="R180" s="201"/>
      <c r="S180" s="201"/>
      <c r="T180" s="202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196" t="s">
        <v>141</v>
      </c>
      <c r="AU180" s="196" t="s">
        <v>139</v>
      </c>
      <c r="AV180" s="13" t="s">
        <v>139</v>
      </c>
      <c r="AW180" s="13" t="s">
        <v>3</v>
      </c>
      <c r="AX180" s="13" t="s">
        <v>83</v>
      </c>
      <c r="AY180" s="196" t="s">
        <v>131</v>
      </c>
    </row>
    <row r="181" s="2" customFormat="1" ht="24.15" customHeight="1">
      <c r="A181" s="37"/>
      <c r="B181" s="179"/>
      <c r="C181" s="203" t="s">
        <v>273</v>
      </c>
      <c r="D181" s="203" t="s">
        <v>167</v>
      </c>
      <c r="E181" s="204" t="s">
        <v>274</v>
      </c>
      <c r="F181" s="205" t="s">
        <v>275</v>
      </c>
      <c r="G181" s="206" t="s">
        <v>246</v>
      </c>
      <c r="H181" s="207">
        <v>4</v>
      </c>
      <c r="I181" s="208"/>
      <c r="J181" s="209">
        <f>ROUND(I181*H181,2)</f>
        <v>0</v>
      </c>
      <c r="K181" s="210"/>
      <c r="L181" s="211"/>
      <c r="M181" s="212" t="s">
        <v>1</v>
      </c>
      <c r="N181" s="213" t="s">
        <v>41</v>
      </c>
      <c r="O181" s="81"/>
      <c r="P181" s="190">
        <f>O181*H181</f>
        <v>0</v>
      </c>
      <c r="Q181" s="190">
        <v>0.00114</v>
      </c>
      <c r="R181" s="190">
        <f>Q181*H181</f>
        <v>0.0045599999999999998</v>
      </c>
      <c r="S181" s="190">
        <v>0</v>
      </c>
      <c r="T181" s="191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192" t="s">
        <v>234</v>
      </c>
      <c r="AT181" s="192" t="s">
        <v>167</v>
      </c>
      <c r="AU181" s="192" t="s">
        <v>139</v>
      </c>
      <c r="AY181" s="18" t="s">
        <v>131</v>
      </c>
      <c r="BE181" s="193">
        <f>IF(N181="základná",J181,0)</f>
        <v>0</v>
      </c>
      <c r="BF181" s="193">
        <f>IF(N181="znížená",J181,0)</f>
        <v>0</v>
      </c>
      <c r="BG181" s="193">
        <f>IF(N181="zákl. prenesená",J181,0)</f>
        <v>0</v>
      </c>
      <c r="BH181" s="193">
        <f>IF(N181="zníž. prenesená",J181,0)</f>
        <v>0</v>
      </c>
      <c r="BI181" s="193">
        <f>IF(N181="nulová",J181,0)</f>
        <v>0</v>
      </c>
      <c r="BJ181" s="18" t="s">
        <v>139</v>
      </c>
      <c r="BK181" s="193">
        <f>ROUND(I181*H181,2)</f>
        <v>0</v>
      </c>
      <c r="BL181" s="18" t="s">
        <v>208</v>
      </c>
      <c r="BM181" s="192" t="s">
        <v>276</v>
      </c>
    </row>
    <row r="182" s="2" customFormat="1" ht="24.15" customHeight="1">
      <c r="A182" s="37"/>
      <c r="B182" s="179"/>
      <c r="C182" s="203" t="s">
        <v>277</v>
      </c>
      <c r="D182" s="203" t="s">
        <v>167</v>
      </c>
      <c r="E182" s="204" t="s">
        <v>278</v>
      </c>
      <c r="F182" s="205" t="s">
        <v>279</v>
      </c>
      <c r="G182" s="206" t="s">
        <v>246</v>
      </c>
      <c r="H182" s="207">
        <v>2</v>
      </c>
      <c r="I182" s="208"/>
      <c r="J182" s="209">
        <f>ROUND(I182*H182,2)</f>
        <v>0</v>
      </c>
      <c r="K182" s="210"/>
      <c r="L182" s="211"/>
      <c r="M182" s="212" t="s">
        <v>1</v>
      </c>
      <c r="N182" s="213" t="s">
        <v>41</v>
      </c>
      <c r="O182" s="81"/>
      <c r="P182" s="190">
        <f>O182*H182</f>
        <v>0</v>
      </c>
      <c r="Q182" s="190">
        <v>0.00114</v>
      </c>
      <c r="R182" s="190">
        <f>Q182*H182</f>
        <v>0.0022799999999999999</v>
      </c>
      <c r="S182" s="190">
        <v>0</v>
      </c>
      <c r="T182" s="191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92" t="s">
        <v>234</v>
      </c>
      <c r="AT182" s="192" t="s">
        <v>167</v>
      </c>
      <c r="AU182" s="192" t="s">
        <v>139</v>
      </c>
      <c r="AY182" s="18" t="s">
        <v>131</v>
      </c>
      <c r="BE182" s="193">
        <f>IF(N182="základná",J182,0)</f>
        <v>0</v>
      </c>
      <c r="BF182" s="193">
        <f>IF(N182="znížená",J182,0)</f>
        <v>0</v>
      </c>
      <c r="BG182" s="193">
        <f>IF(N182="zákl. prenesená",J182,0)</f>
        <v>0</v>
      </c>
      <c r="BH182" s="193">
        <f>IF(N182="zníž. prenesená",J182,0)</f>
        <v>0</v>
      </c>
      <c r="BI182" s="193">
        <f>IF(N182="nulová",J182,0)</f>
        <v>0</v>
      </c>
      <c r="BJ182" s="18" t="s">
        <v>139</v>
      </c>
      <c r="BK182" s="193">
        <f>ROUND(I182*H182,2)</f>
        <v>0</v>
      </c>
      <c r="BL182" s="18" t="s">
        <v>208</v>
      </c>
      <c r="BM182" s="192" t="s">
        <v>280</v>
      </c>
    </row>
    <row r="183" s="2" customFormat="1" ht="37.8" customHeight="1">
      <c r="A183" s="37"/>
      <c r="B183" s="179"/>
      <c r="C183" s="180" t="s">
        <v>234</v>
      </c>
      <c r="D183" s="180" t="s">
        <v>134</v>
      </c>
      <c r="E183" s="181" t="s">
        <v>281</v>
      </c>
      <c r="F183" s="182" t="s">
        <v>282</v>
      </c>
      <c r="G183" s="183" t="s">
        <v>283</v>
      </c>
      <c r="H183" s="184">
        <v>86</v>
      </c>
      <c r="I183" s="185"/>
      <c r="J183" s="186">
        <f>ROUND(I183*H183,2)</f>
        <v>0</v>
      </c>
      <c r="K183" s="187"/>
      <c r="L183" s="38"/>
      <c r="M183" s="188" t="s">
        <v>1</v>
      </c>
      <c r="N183" s="189" t="s">
        <v>41</v>
      </c>
      <c r="O183" s="81"/>
      <c r="P183" s="190">
        <f>O183*H183</f>
        <v>0</v>
      </c>
      <c r="Q183" s="190">
        <v>0.00044000000000000002</v>
      </c>
      <c r="R183" s="190">
        <f>Q183*H183</f>
        <v>0.037839999999999999</v>
      </c>
      <c r="S183" s="190">
        <v>0</v>
      </c>
      <c r="T183" s="191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92" t="s">
        <v>208</v>
      </c>
      <c r="AT183" s="192" t="s">
        <v>134</v>
      </c>
      <c r="AU183" s="192" t="s">
        <v>139</v>
      </c>
      <c r="AY183" s="18" t="s">
        <v>131</v>
      </c>
      <c r="BE183" s="193">
        <f>IF(N183="základná",J183,0)</f>
        <v>0</v>
      </c>
      <c r="BF183" s="193">
        <f>IF(N183="znížená",J183,0)</f>
        <v>0</v>
      </c>
      <c r="BG183" s="193">
        <f>IF(N183="zákl. prenesená",J183,0)</f>
        <v>0</v>
      </c>
      <c r="BH183" s="193">
        <f>IF(N183="zníž. prenesená",J183,0)</f>
        <v>0</v>
      </c>
      <c r="BI183" s="193">
        <f>IF(N183="nulová",J183,0)</f>
        <v>0</v>
      </c>
      <c r="BJ183" s="18" t="s">
        <v>139</v>
      </c>
      <c r="BK183" s="193">
        <f>ROUND(I183*H183,2)</f>
        <v>0</v>
      </c>
      <c r="BL183" s="18" t="s">
        <v>208</v>
      </c>
      <c r="BM183" s="192" t="s">
        <v>284</v>
      </c>
    </row>
    <row r="184" s="2" customFormat="1" ht="24.15" customHeight="1">
      <c r="A184" s="37"/>
      <c r="B184" s="179"/>
      <c r="C184" s="180" t="s">
        <v>285</v>
      </c>
      <c r="D184" s="180" t="s">
        <v>134</v>
      </c>
      <c r="E184" s="181" t="s">
        <v>286</v>
      </c>
      <c r="F184" s="182" t="s">
        <v>287</v>
      </c>
      <c r="G184" s="183" t="s">
        <v>145</v>
      </c>
      <c r="H184" s="184">
        <v>208</v>
      </c>
      <c r="I184" s="185"/>
      <c r="J184" s="186">
        <f>ROUND(I184*H184,2)</f>
        <v>0</v>
      </c>
      <c r="K184" s="187"/>
      <c r="L184" s="38"/>
      <c r="M184" s="188" t="s">
        <v>1</v>
      </c>
      <c r="N184" s="189" t="s">
        <v>41</v>
      </c>
      <c r="O184" s="81"/>
      <c r="P184" s="190">
        <f>O184*H184</f>
        <v>0</v>
      </c>
      <c r="Q184" s="190">
        <v>0</v>
      </c>
      <c r="R184" s="190">
        <f>Q184*H184</f>
        <v>0</v>
      </c>
      <c r="S184" s="190">
        <v>0</v>
      </c>
      <c r="T184" s="191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92" t="s">
        <v>208</v>
      </c>
      <c r="AT184" s="192" t="s">
        <v>134</v>
      </c>
      <c r="AU184" s="192" t="s">
        <v>139</v>
      </c>
      <c r="AY184" s="18" t="s">
        <v>131</v>
      </c>
      <c r="BE184" s="193">
        <f>IF(N184="základná",J184,0)</f>
        <v>0</v>
      </c>
      <c r="BF184" s="193">
        <f>IF(N184="znížená",J184,0)</f>
        <v>0</v>
      </c>
      <c r="BG184" s="193">
        <f>IF(N184="zákl. prenesená",J184,0)</f>
        <v>0</v>
      </c>
      <c r="BH184" s="193">
        <f>IF(N184="zníž. prenesená",J184,0)</f>
        <v>0</v>
      </c>
      <c r="BI184" s="193">
        <f>IF(N184="nulová",J184,0)</f>
        <v>0</v>
      </c>
      <c r="BJ184" s="18" t="s">
        <v>139</v>
      </c>
      <c r="BK184" s="193">
        <f>ROUND(I184*H184,2)</f>
        <v>0</v>
      </c>
      <c r="BL184" s="18" t="s">
        <v>208</v>
      </c>
      <c r="BM184" s="192" t="s">
        <v>288</v>
      </c>
    </row>
    <row r="185" s="13" customFormat="1">
      <c r="A185" s="13"/>
      <c r="B185" s="194"/>
      <c r="C185" s="13"/>
      <c r="D185" s="195" t="s">
        <v>141</v>
      </c>
      <c r="E185" s="196" t="s">
        <v>1</v>
      </c>
      <c r="F185" s="197" t="s">
        <v>289</v>
      </c>
      <c r="G185" s="13"/>
      <c r="H185" s="198">
        <v>208</v>
      </c>
      <c r="I185" s="199"/>
      <c r="J185" s="13"/>
      <c r="K185" s="13"/>
      <c r="L185" s="194"/>
      <c r="M185" s="200"/>
      <c r="N185" s="201"/>
      <c r="O185" s="201"/>
      <c r="P185" s="201"/>
      <c r="Q185" s="201"/>
      <c r="R185" s="201"/>
      <c r="S185" s="201"/>
      <c r="T185" s="202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196" t="s">
        <v>141</v>
      </c>
      <c r="AU185" s="196" t="s">
        <v>139</v>
      </c>
      <c r="AV185" s="13" t="s">
        <v>139</v>
      </c>
      <c r="AW185" s="13" t="s">
        <v>31</v>
      </c>
      <c r="AX185" s="13" t="s">
        <v>83</v>
      </c>
      <c r="AY185" s="196" t="s">
        <v>131</v>
      </c>
    </row>
    <row r="186" s="2" customFormat="1" ht="16.5" customHeight="1">
      <c r="A186" s="37"/>
      <c r="B186" s="179"/>
      <c r="C186" s="203" t="s">
        <v>290</v>
      </c>
      <c r="D186" s="203" t="s">
        <v>167</v>
      </c>
      <c r="E186" s="204" t="s">
        <v>291</v>
      </c>
      <c r="F186" s="205" t="s">
        <v>292</v>
      </c>
      <c r="G186" s="206" t="s">
        <v>145</v>
      </c>
      <c r="H186" s="207">
        <v>239.19999999999999</v>
      </c>
      <c r="I186" s="208"/>
      <c r="J186" s="209">
        <f>ROUND(I186*H186,2)</f>
        <v>0</v>
      </c>
      <c r="K186" s="210"/>
      <c r="L186" s="211"/>
      <c r="M186" s="212" t="s">
        <v>1</v>
      </c>
      <c r="N186" s="213" t="s">
        <v>41</v>
      </c>
      <c r="O186" s="81"/>
      <c r="P186" s="190">
        <f>O186*H186</f>
        <v>0</v>
      </c>
      <c r="Q186" s="190">
        <v>0.00029999999999999997</v>
      </c>
      <c r="R186" s="190">
        <f>Q186*H186</f>
        <v>0.07175999999999999</v>
      </c>
      <c r="S186" s="190">
        <v>0</v>
      </c>
      <c r="T186" s="191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92" t="s">
        <v>234</v>
      </c>
      <c r="AT186" s="192" t="s">
        <v>167</v>
      </c>
      <c r="AU186" s="192" t="s">
        <v>139</v>
      </c>
      <c r="AY186" s="18" t="s">
        <v>131</v>
      </c>
      <c r="BE186" s="193">
        <f>IF(N186="základná",J186,0)</f>
        <v>0</v>
      </c>
      <c r="BF186" s="193">
        <f>IF(N186="znížená",J186,0)</f>
        <v>0</v>
      </c>
      <c r="BG186" s="193">
        <f>IF(N186="zákl. prenesená",J186,0)</f>
        <v>0</v>
      </c>
      <c r="BH186" s="193">
        <f>IF(N186="zníž. prenesená",J186,0)</f>
        <v>0</v>
      </c>
      <c r="BI186" s="193">
        <f>IF(N186="nulová",J186,0)</f>
        <v>0</v>
      </c>
      <c r="BJ186" s="18" t="s">
        <v>139</v>
      </c>
      <c r="BK186" s="193">
        <f>ROUND(I186*H186,2)</f>
        <v>0</v>
      </c>
      <c r="BL186" s="18" t="s">
        <v>208</v>
      </c>
      <c r="BM186" s="192" t="s">
        <v>293</v>
      </c>
    </row>
    <row r="187" s="13" customFormat="1">
      <c r="A187" s="13"/>
      <c r="B187" s="194"/>
      <c r="C187" s="13"/>
      <c r="D187" s="195" t="s">
        <v>141</v>
      </c>
      <c r="E187" s="13"/>
      <c r="F187" s="197" t="s">
        <v>294</v>
      </c>
      <c r="G187" s="13"/>
      <c r="H187" s="198">
        <v>239.19999999999999</v>
      </c>
      <c r="I187" s="199"/>
      <c r="J187" s="13"/>
      <c r="K187" s="13"/>
      <c r="L187" s="194"/>
      <c r="M187" s="200"/>
      <c r="N187" s="201"/>
      <c r="O187" s="201"/>
      <c r="P187" s="201"/>
      <c r="Q187" s="201"/>
      <c r="R187" s="201"/>
      <c r="S187" s="201"/>
      <c r="T187" s="202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196" t="s">
        <v>141</v>
      </c>
      <c r="AU187" s="196" t="s">
        <v>139</v>
      </c>
      <c r="AV187" s="13" t="s">
        <v>139</v>
      </c>
      <c r="AW187" s="13" t="s">
        <v>3</v>
      </c>
      <c r="AX187" s="13" t="s">
        <v>83</v>
      </c>
      <c r="AY187" s="196" t="s">
        <v>131</v>
      </c>
    </row>
    <row r="188" s="2" customFormat="1" ht="24.15" customHeight="1">
      <c r="A188" s="37"/>
      <c r="B188" s="179"/>
      <c r="C188" s="180" t="s">
        <v>295</v>
      </c>
      <c r="D188" s="180" t="s">
        <v>134</v>
      </c>
      <c r="E188" s="181" t="s">
        <v>296</v>
      </c>
      <c r="F188" s="182" t="s">
        <v>297</v>
      </c>
      <c r="G188" s="183" t="s">
        <v>153</v>
      </c>
      <c r="H188" s="184">
        <v>1.1319999999999999</v>
      </c>
      <c r="I188" s="185"/>
      <c r="J188" s="186">
        <f>ROUND(I188*H188,2)</f>
        <v>0</v>
      </c>
      <c r="K188" s="187"/>
      <c r="L188" s="38"/>
      <c r="M188" s="188" t="s">
        <v>1</v>
      </c>
      <c r="N188" s="189" t="s">
        <v>41</v>
      </c>
      <c r="O188" s="81"/>
      <c r="P188" s="190">
        <f>O188*H188</f>
        <v>0</v>
      </c>
      <c r="Q188" s="190">
        <v>0</v>
      </c>
      <c r="R188" s="190">
        <f>Q188*H188</f>
        <v>0</v>
      </c>
      <c r="S188" s="190">
        <v>0</v>
      </c>
      <c r="T188" s="191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92" t="s">
        <v>208</v>
      </c>
      <c r="AT188" s="192" t="s">
        <v>134</v>
      </c>
      <c r="AU188" s="192" t="s">
        <v>139</v>
      </c>
      <c r="AY188" s="18" t="s">
        <v>131</v>
      </c>
      <c r="BE188" s="193">
        <f>IF(N188="základná",J188,0)</f>
        <v>0</v>
      </c>
      <c r="BF188" s="193">
        <f>IF(N188="znížená",J188,0)</f>
        <v>0</v>
      </c>
      <c r="BG188" s="193">
        <f>IF(N188="zákl. prenesená",J188,0)</f>
        <v>0</v>
      </c>
      <c r="BH188" s="193">
        <f>IF(N188="zníž. prenesená",J188,0)</f>
        <v>0</v>
      </c>
      <c r="BI188" s="193">
        <f>IF(N188="nulová",J188,0)</f>
        <v>0</v>
      </c>
      <c r="BJ188" s="18" t="s">
        <v>139</v>
      </c>
      <c r="BK188" s="193">
        <f>ROUND(I188*H188,2)</f>
        <v>0</v>
      </c>
      <c r="BL188" s="18" t="s">
        <v>208</v>
      </c>
      <c r="BM188" s="192" t="s">
        <v>298</v>
      </c>
    </row>
    <row r="189" s="12" customFormat="1" ht="22.8" customHeight="1">
      <c r="A189" s="12"/>
      <c r="B189" s="166"/>
      <c r="C189" s="12"/>
      <c r="D189" s="167" t="s">
        <v>74</v>
      </c>
      <c r="E189" s="177" t="s">
        <v>299</v>
      </c>
      <c r="F189" s="177" t="s">
        <v>300</v>
      </c>
      <c r="G189" s="12"/>
      <c r="H189" s="12"/>
      <c r="I189" s="169"/>
      <c r="J189" s="178">
        <f>BK189</f>
        <v>0</v>
      </c>
      <c r="K189" s="12"/>
      <c r="L189" s="166"/>
      <c r="M189" s="171"/>
      <c r="N189" s="172"/>
      <c r="O189" s="172"/>
      <c r="P189" s="173">
        <f>SUM(P190:P194)</f>
        <v>0</v>
      </c>
      <c r="Q189" s="172"/>
      <c r="R189" s="173">
        <f>SUM(R190:R194)</f>
        <v>2.5777959200000002</v>
      </c>
      <c r="S189" s="172"/>
      <c r="T189" s="174">
        <f>SUM(T190:T194)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167" t="s">
        <v>139</v>
      </c>
      <c r="AT189" s="175" t="s">
        <v>74</v>
      </c>
      <c r="AU189" s="175" t="s">
        <v>83</v>
      </c>
      <c r="AY189" s="167" t="s">
        <v>131</v>
      </c>
      <c r="BK189" s="176">
        <f>SUM(BK190:BK194)</f>
        <v>0</v>
      </c>
    </row>
    <row r="190" s="2" customFormat="1" ht="24.15" customHeight="1">
      <c r="A190" s="37"/>
      <c r="B190" s="179"/>
      <c r="C190" s="180" t="s">
        <v>301</v>
      </c>
      <c r="D190" s="180" t="s">
        <v>134</v>
      </c>
      <c r="E190" s="181" t="s">
        <v>302</v>
      </c>
      <c r="F190" s="182" t="s">
        <v>303</v>
      </c>
      <c r="G190" s="183" t="s">
        <v>145</v>
      </c>
      <c r="H190" s="184">
        <v>172.31200000000001</v>
      </c>
      <c r="I190" s="185"/>
      <c r="J190" s="186">
        <f>ROUND(I190*H190,2)</f>
        <v>0</v>
      </c>
      <c r="K190" s="187"/>
      <c r="L190" s="38"/>
      <c r="M190" s="188" t="s">
        <v>1</v>
      </c>
      <c r="N190" s="189" t="s">
        <v>41</v>
      </c>
      <c r="O190" s="81"/>
      <c r="P190" s="190">
        <f>O190*H190</f>
        <v>0</v>
      </c>
      <c r="Q190" s="190">
        <v>0.00116</v>
      </c>
      <c r="R190" s="190">
        <f>Q190*H190</f>
        <v>0.19988192000000002</v>
      </c>
      <c r="S190" s="190">
        <v>0</v>
      </c>
      <c r="T190" s="191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92" t="s">
        <v>208</v>
      </c>
      <c r="AT190" s="192" t="s">
        <v>134</v>
      </c>
      <c r="AU190" s="192" t="s">
        <v>139</v>
      </c>
      <c r="AY190" s="18" t="s">
        <v>131</v>
      </c>
      <c r="BE190" s="193">
        <f>IF(N190="základná",J190,0)</f>
        <v>0</v>
      </c>
      <c r="BF190" s="193">
        <f>IF(N190="znížená",J190,0)</f>
        <v>0</v>
      </c>
      <c r="BG190" s="193">
        <f>IF(N190="zákl. prenesená",J190,0)</f>
        <v>0</v>
      </c>
      <c r="BH190" s="193">
        <f>IF(N190="zníž. prenesená",J190,0)</f>
        <v>0</v>
      </c>
      <c r="BI190" s="193">
        <f>IF(N190="nulová",J190,0)</f>
        <v>0</v>
      </c>
      <c r="BJ190" s="18" t="s">
        <v>139</v>
      </c>
      <c r="BK190" s="193">
        <f>ROUND(I190*H190,2)</f>
        <v>0</v>
      </c>
      <c r="BL190" s="18" t="s">
        <v>208</v>
      </c>
      <c r="BM190" s="192" t="s">
        <v>304</v>
      </c>
    </row>
    <row r="191" s="13" customFormat="1">
      <c r="A191" s="13"/>
      <c r="B191" s="194"/>
      <c r="C191" s="13"/>
      <c r="D191" s="195" t="s">
        <v>141</v>
      </c>
      <c r="E191" s="196" t="s">
        <v>1</v>
      </c>
      <c r="F191" s="197" t="s">
        <v>240</v>
      </c>
      <c r="G191" s="13"/>
      <c r="H191" s="198">
        <v>172.31200000000001</v>
      </c>
      <c r="I191" s="199"/>
      <c r="J191" s="13"/>
      <c r="K191" s="13"/>
      <c r="L191" s="194"/>
      <c r="M191" s="200"/>
      <c r="N191" s="201"/>
      <c r="O191" s="201"/>
      <c r="P191" s="201"/>
      <c r="Q191" s="201"/>
      <c r="R191" s="201"/>
      <c r="S191" s="201"/>
      <c r="T191" s="202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96" t="s">
        <v>141</v>
      </c>
      <c r="AU191" s="196" t="s">
        <v>139</v>
      </c>
      <c r="AV191" s="13" t="s">
        <v>139</v>
      </c>
      <c r="AW191" s="13" t="s">
        <v>31</v>
      </c>
      <c r="AX191" s="13" t="s">
        <v>83</v>
      </c>
      <c r="AY191" s="196" t="s">
        <v>131</v>
      </c>
    </row>
    <row r="192" s="2" customFormat="1" ht="24.15" customHeight="1">
      <c r="A192" s="37"/>
      <c r="B192" s="179"/>
      <c r="C192" s="203" t="s">
        <v>305</v>
      </c>
      <c r="D192" s="203" t="s">
        <v>167</v>
      </c>
      <c r="E192" s="204" t="s">
        <v>306</v>
      </c>
      <c r="F192" s="205" t="s">
        <v>307</v>
      </c>
      <c r="G192" s="206" t="s">
        <v>145</v>
      </c>
      <c r="H192" s="207">
        <v>396.31900000000002</v>
      </c>
      <c r="I192" s="208"/>
      <c r="J192" s="209">
        <f>ROUND(I192*H192,2)</f>
        <v>0</v>
      </c>
      <c r="K192" s="210"/>
      <c r="L192" s="211"/>
      <c r="M192" s="212" t="s">
        <v>1</v>
      </c>
      <c r="N192" s="213" t="s">
        <v>41</v>
      </c>
      <c r="O192" s="81"/>
      <c r="P192" s="190">
        <f>O192*H192</f>
        <v>0</v>
      </c>
      <c r="Q192" s="190">
        <v>0.0060000000000000001</v>
      </c>
      <c r="R192" s="190">
        <f>Q192*H192</f>
        <v>2.3779140000000001</v>
      </c>
      <c r="S192" s="190">
        <v>0</v>
      </c>
      <c r="T192" s="191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92" t="s">
        <v>234</v>
      </c>
      <c r="AT192" s="192" t="s">
        <v>167</v>
      </c>
      <c r="AU192" s="192" t="s">
        <v>139</v>
      </c>
      <c r="AY192" s="18" t="s">
        <v>131</v>
      </c>
      <c r="BE192" s="193">
        <f>IF(N192="základná",J192,0)</f>
        <v>0</v>
      </c>
      <c r="BF192" s="193">
        <f>IF(N192="znížená",J192,0)</f>
        <v>0</v>
      </c>
      <c r="BG192" s="193">
        <f>IF(N192="zákl. prenesená",J192,0)</f>
        <v>0</v>
      </c>
      <c r="BH192" s="193">
        <f>IF(N192="zníž. prenesená",J192,0)</f>
        <v>0</v>
      </c>
      <c r="BI192" s="193">
        <f>IF(N192="nulová",J192,0)</f>
        <v>0</v>
      </c>
      <c r="BJ192" s="18" t="s">
        <v>139</v>
      </c>
      <c r="BK192" s="193">
        <f>ROUND(I192*H192,2)</f>
        <v>0</v>
      </c>
      <c r="BL192" s="18" t="s">
        <v>208</v>
      </c>
      <c r="BM192" s="192" t="s">
        <v>308</v>
      </c>
    </row>
    <row r="193" s="13" customFormat="1">
      <c r="A193" s="13"/>
      <c r="B193" s="194"/>
      <c r="C193" s="13"/>
      <c r="D193" s="195" t="s">
        <v>141</v>
      </c>
      <c r="E193" s="196" t="s">
        <v>1</v>
      </c>
      <c r="F193" s="197" t="s">
        <v>309</v>
      </c>
      <c r="G193" s="13"/>
      <c r="H193" s="198">
        <v>396.31900000000002</v>
      </c>
      <c r="I193" s="199"/>
      <c r="J193" s="13"/>
      <c r="K193" s="13"/>
      <c r="L193" s="194"/>
      <c r="M193" s="200"/>
      <c r="N193" s="201"/>
      <c r="O193" s="201"/>
      <c r="P193" s="201"/>
      <c r="Q193" s="201"/>
      <c r="R193" s="201"/>
      <c r="S193" s="201"/>
      <c r="T193" s="202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196" t="s">
        <v>141</v>
      </c>
      <c r="AU193" s="196" t="s">
        <v>139</v>
      </c>
      <c r="AV193" s="13" t="s">
        <v>139</v>
      </c>
      <c r="AW193" s="13" t="s">
        <v>31</v>
      </c>
      <c r="AX193" s="13" t="s">
        <v>83</v>
      </c>
      <c r="AY193" s="196" t="s">
        <v>131</v>
      </c>
    </row>
    <row r="194" s="2" customFormat="1" ht="24.15" customHeight="1">
      <c r="A194" s="37"/>
      <c r="B194" s="179"/>
      <c r="C194" s="180" t="s">
        <v>310</v>
      </c>
      <c r="D194" s="180" t="s">
        <v>134</v>
      </c>
      <c r="E194" s="181" t="s">
        <v>311</v>
      </c>
      <c r="F194" s="182" t="s">
        <v>312</v>
      </c>
      <c r="G194" s="183" t="s">
        <v>153</v>
      </c>
      <c r="H194" s="184">
        <v>2.5779999999999998</v>
      </c>
      <c r="I194" s="185"/>
      <c r="J194" s="186">
        <f>ROUND(I194*H194,2)</f>
        <v>0</v>
      </c>
      <c r="K194" s="187"/>
      <c r="L194" s="38"/>
      <c r="M194" s="188" t="s">
        <v>1</v>
      </c>
      <c r="N194" s="189" t="s">
        <v>41</v>
      </c>
      <c r="O194" s="81"/>
      <c r="P194" s="190">
        <f>O194*H194</f>
        <v>0</v>
      </c>
      <c r="Q194" s="190">
        <v>0</v>
      </c>
      <c r="R194" s="190">
        <f>Q194*H194</f>
        <v>0</v>
      </c>
      <c r="S194" s="190">
        <v>0</v>
      </c>
      <c r="T194" s="191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92" t="s">
        <v>208</v>
      </c>
      <c r="AT194" s="192" t="s">
        <v>134</v>
      </c>
      <c r="AU194" s="192" t="s">
        <v>139</v>
      </c>
      <c r="AY194" s="18" t="s">
        <v>131</v>
      </c>
      <c r="BE194" s="193">
        <f>IF(N194="základná",J194,0)</f>
        <v>0</v>
      </c>
      <c r="BF194" s="193">
        <f>IF(N194="znížená",J194,0)</f>
        <v>0</v>
      </c>
      <c r="BG194" s="193">
        <f>IF(N194="zákl. prenesená",J194,0)</f>
        <v>0</v>
      </c>
      <c r="BH194" s="193">
        <f>IF(N194="zníž. prenesená",J194,0)</f>
        <v>0</v>
      </c>
      <c r="BI194" s="193">
        <f>IF(N194="nulová",J194,0)</f>
        <v>0</v>
      </c>
      <c r="BJ194" s="18" t="s">
        <v>139</v>
      </c>
      <c r="BK194" s="193">
        <f>ROUND(I194*H194,2)</f>
        <v>0</v>
      </c>
      <c r="BL194" s="18" t="s">
        <v>208</v>
      </c>
      <c r="BM194" s="192" t="s">
        <v>313</v>
      </c>
    </row>
    <row r="195" s="12" customFormat="1" ht="22.8" customHeight="1">
      <c r="A195" s="12"/>
      <c r="B195" s="166"/>
      <c r="C195" s="12"/>
      <c r="D195" s="167" t="s">
        <v>74</v>
      </c>
      <c r="E195" s="177" t="s">
        <v>314</v>
      </c>
      <c r="F195" s="177" t="s">
        <v>315</v>
      </c>
      <c r="G195" s="12"/>
      <c r="H195" s="12"/>
      <c r="I195" s="169"/>
      <c r="J195" s="178">
        <f>BK195</f>
        <v>0</v>
      </c>
      <c r="K195" s="12"/>
      <c r="L195" s="166"/>
      <c r="M195" s="171"/>
      <c r="N195" s="172"/>
      <c r="O195" s="172"/>
      <c r="P195" s="173">
        <f>SUM(P196:P219)</f>
        <v>0</v>
      </c>
      <c r="Q195" s="172"/>
      <c r="R195" s="173">
        <f>SUM(R196:R219)</f>
        <v>7.470964479490001</v>
      </c>
      <c r="S195" s="172"/>
      <c r="T195" s="174">
        <f>SUM(T196:T219)</f>
        <v>1.0261800000000001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167" t="s">
        <v>139</v>
      </c>
      <c r="AT195" s="175" t="s">
        <v>74</v>
      </c>
      <c r="AU195" s="175" t="s">
        <v>83</v>
      </c>
      <c r="AY195" s="167" t="s">
        <v>131</v>
      </c>
      <c r="BK195" s="176">
        <f>SUM(BK196:BK219)</f>
        <v>0</v>
      </c>
    </row>
    <row r="196" s="2" customFormat="1" ht="33" customHeight="1">
      <c r="A196" s="37"/>
      <c r="B196" s="179"/>
      <c r="C196" s="180" t="s">
        <v>316</v>
      </c>
      <c r="D196" s="180" t="s">
        <v>134</v>
      </c>
      <c r="E196" s="181" t="s">
        <v>317</v>
      </c>
      <c r="F196" s="182" t="s">
        <v>318</v>
      </c>
      <c r="G196" s="183" t="s">
        <v>145</v>
      </c>
      <c r="H196" s="184">
        <v>177.15600000000001</v>
      </c>
      <c r="I196" s="185"/>
      <c r="J196" s="186">
        <f>ROUND(I196*H196,2)</f>
        <v>0</v>
      </c>
      <c r="K196" s="187"/>
      <c r="L196" s="38"/>
      <c r="M196" s="188" t="s">
        <v>1</v>
      </c>
      <c r="N196" s="189" t="s">
        <v>41</v>
      </c>
      <c r="O196" s="81"/>
      <c r="P196" s="190">
        <f>O196*H196</f>
        <v>0</v>
      </c>
      <c r="Q196" s="190">
        <v>0</v>
      </c>
      <c r="R196" s="190">
        <f>Q196*H196</f>
        <v>0</v>
      </c>
      <c r="S196" s="190">
        <v>0.0050000000000000001</v>
      </c>
      <c r="T196" s="191">
        <f>S196*H196</f>
        <v>0.88578000000000001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192" t="s">
        <v>208</v>
      </c>
      <c r="AT196" s="192" t="s">
        <v>134</v>
      </c>
      <c r="AU196" s="192" t="s">
        <v>139</v>
      </c>
      <c r="AY196" s="18" t="s">
        <v>131</v>
      </c>
      <c r="BE196" s="193">
        <f>IF(N196="základná",J196,0)</f>
        <v>0</v>
      </c>
      <c r="BF196" s="193">
        <f>IF(N196="znížená",J196,0)</f>
        <v>0</v>
      </c>
      <c r="BG196" s="193">
        <f>IF(N196="zákl. prenesená",J196,0)</f>
        <v>0</v>
      </c>
      <c r="BH196" s="193">
        <f>IF(N196="zníž. prenesená",J196,0)</f>
        <v>0</v>
      </c>
      <c r="BI196" s="193">
        <f>IF(N196="nulová",J196,0)</f>
        <v>0</v>
      </c>
      <c r="BJ196" s="18" t="s">
        <v>139</v>
      </c>
      <c r="BK196" s="193">
        <f>ROUND(I196*H196,2)</f>
        <v>0</v>
      </c>
      <c r="BL196" s="18" t="s">
        <v>208</v>
      </c>
      <c r="BM196" s="192" t="s">
        <v>319</v>
      </c>
    </row>
    <row r="197" s="13" customFormat="1">
      <c r="A197" s="13"/>
      <c r="B197" s="194"/>
      <c r="C197" s="13"/>
      <c r="D197" s="195" t="s">
        <v>141</v>
      </c>
      <c r="E197" s="196" t="s">
        <v>1</v>
      </c>
      <c r="F197" s="197" t="s">
        <v>320</v>
      </c>
      <c r="G197" s="13"/>
      <c r="H197" s="198">
        <v>177.15600000000001</v>
      </c>
      <c r="I197" s="199"/>
      <c r="J197" s="13"/>
      <c r="K197" s="13"/>
      <c r="L197" s="194"/>
      <c r="M197" s="200"/>
      <c r="N197" s="201"/>
      <c r="O197" s="201"/>
      <c r="P197" s="201"/>
      <c r="Q197" s="201"/>
      <c r="R197" s="201"/>
      <c r="S197" s="201"/>
      <c r="T197" s="202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196" t="s">
        <v>141</v>
      </c>
      <c r="AU197" s="196" t="s">
        <v>139</v>
      </c>
      <c r="AV197" s="13" t="s">
        <v>139</v>
      </c>
      <c r="AW197" s="13" t="s">
        <v>31</v>
      </c>
      <c r="AX197" s="13" t="s">
        <v>83</v>
      </c>
      <c r="AY197" s="196" t="s">
        <v>131</v>
      </c>
    </row>
    <row r="198" s="2" customFormat="1" ht="33" customHeight="1">
      <c r="A198" s="37"/>
      <c r="B198" s="179"/>
      <c r="C198" s="180" t="s">
        <v>321</v>
      </c>
      <c r="D198" s="180" t="s">
        <v>134</v>
      </c>
      <c r="E198" s="181" t="s">
        <v>322</v>
      </c>
      <c r="F198" s="182" t="s">
        <v>323</v>
      </c>
      <c r="G198" s="183" t="s">
        <v>283</v>
      </c>
      <c r="H198" s="184">
        <v>5.8499999999999996</v>
      </c>
      <c r="I198" s="185"/>
      <c r="J198" s="186">
        <f>ROUND(I198*H198,2)</f>
        <v>0</v>
      </c>
      <c r="K198" s="187"/>
      <c r="L198" s="38"/>
      <c r="M198" s="188" t="s">
        <v>1</v>
      </c>
      <c r="N198" s="189" t="s">
        <v>41</v>
      </c>
      <c r="O198" s="81"/>
      <c r="P198" s="190">
        <f>O198*H198</f>
        <v>0</v>
      </c>
      <c r="Q198" s="190">
        <v>0</v>
      </c>
      <c r="R198" s="190">
        <f>Q198*H198</f>
        <v>0</v>
      </c>
      <c r="S198" s="190">
        <v>0.024</v>
      </c>
      <c r="T198" s="191">
        <f>S198*H198</f>
        <v>0.1404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192" t="s">
        <v>208</v>
      </c>
      <c r="AT198" s="192" t="s">
        <v>134</v>
      </c>
      <c r="AU198" s="192" t="s">
        <v>139</v>
      </c>
      <c r="AY198" s="18" t="s">
        <v>131</v>
      </c>
      <c r="BE198" s="193">
        <f>IF(N198="základná",J198,0)</f>
        <v>0</v>
      </c>
      <c r="BF198" s="193">
        <f>IF(N198="znížená",J198,0)</f>
        <v>0</v>
      </c>
      <c r="BG198" s="193">
        <f>IF(N198="zákl. prenesená",J198,0)</f>
        <v>0</v>
      </c>
      <c r="BH198" s="193">
        <f>IF(N198="zníž. prenesená",J198,0)</f>
        <v>0</v>
      </c>
      <c r="BI198" s="193">
        <f>IF(N198="nulová",J198,0)</f>
        <v>0</v>
      </c>
      <c r="BJ198" s="18" t="s">
        <v>139</v>
      </c>
      <c r="BK198" s="193">
        <f>ROUND(I198*H198,2)</f>
        <v>0</v>
      </c>
      <c r="BL198" s="18" t="s">
        <v>208</v>
      </c>
      <c r="BM198" s="192" t="s">
        <v>324</v>
      </c>
    </row>
    <row r="199" s="14" customFormat="1">
      <c r="A199" s="14"/>
      <c r="B199" s="214"/>
      <c r="C199" s="14"/>
      <c r="D199" s="195" t="s">
        <v>141</v>
      </c>
      <c r="E199" s="215" t="s">
        <v>1</v>
      </c>
      <c r="F199" s="216" t="s">
        <v>325</v>
      </c>
      <c r="G199" s="14"/>
      <c r="H199" s="215" t="s">
        <v>1</v>
      </c>
      <c r="I199" s="217"/>
      <c r="J199" s="14"/>
      <c r="K199" s="14"/>
      <c r="L199" s="214"/>
      <c r="M199" s="218"/>
      <c r="N199" s="219"/>
      <c r="O199" s="219"/>
      <c r="P199" s="219"/>
      <c r="Q199" s="219"/>
      <c r="R199" s="219"/>
      <c r="S199" s="219"/>
      <c r="T199" s="220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15" t="s">
        <v>141</v>
      </c>
      <c r="AU199" s="215" t="s">
        <v>139</v>
      </c>
      <c r="AV199" s="14" t="s">
        <v>83</v>
      </c>
      <c r="AW199" s="14" t="s">
        <v>31</v>
      </c>
      <c r="AX199" s="14" t="s">
        <v>75</v>
      </c>
      <c r="AY199" s="215" t="s">
        <v>131</v>
      </c>
    </row>
    <row r="200" s="13" customFormat="1">
      <c r="A200" s="13"/>
      <c r="B200" s="194"/>
      <c r="C200" s="13"/>
      <c r="D200" s="195" t="s">
        <v>141</v>
      </c>
      <c r="E200" s="196" t="s">
        <v>1</v>
      </c>
      <c r="F200" s="197" t="s">
        <v>326</v>
      </c>
      <c r="G200" s="13"/>
      <c r="H200" s="198">
        <v>5.8499999999999996</v>
      </c>
      <c r="I200" s="199"/>
      <c r="J200" s="13"/>
      <c r="K200" s="13"/>
      <c r="L200" s="194"/>
      <c r="M200" s="200"/>
      <c r="N200" s="201"/>
      <c r="O200" s="201"/>
      <c r="P200" s="201"/>
      <c r="Q200" s="201"/>
      <c r="R200" s="201"/>
      <c r="S200" s="201"/>
      <c r="T200" s="202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196" t="s">
        <v>141</v>
      </c>
      <c r="AU200" s="196" t="s">
        <v>139</v>
      </c>
      <c r="AV200" s="13" t="s">
        <v>139</v>
      </c>
      <c r="AW200" s="13" t="s">
        <v>31</v>
      </c>
      <c r="AX200" s="13" t="s">
        <v>83</v>
      </c>
      <c r="AY200" s="196" t="s">
        <v>131</v>
      </c>
    </row>
    <row r="201" s="2" customFormat="1" ht="24.15" customHeight="1">
      <c r="A201" s="37"/>
      <c r="B201" s="179"/>
      <c r="C201" s="180" t="s">
        <v>327</v>
      </c>
      <c r="D201" s="180" t="s">
        <v>134</v>
      </c>
      <c r="E201" s="181" t="s">
        <v>328</v>
      </c>
      <c r="F201" s="182" t="s">
        <v>329</v>
      </c>
      <c r="G201" s="183" t="s">
        <v>283</v>
      </c>
      <c r="H201" s="184">
        <v>330</v>
      </c>
      <c r="I201" s="185"/>
      <c r="J201" s="186">
        <f>ROUND(I201*H201,2)</f>
        <v>0</v>
      </c>
      <c r="K201" s="187"/>
      <c r="L201" s="38"/>
      <c r="M201" s="188" t="s">
        <v>1</v>
      </c>
      <c r="N201" s="189" t="s">
        <v>41</v>
      </c>
      <c r="O201" s="81"/>
      <c r="P201" s="190">
        <f>O201*H201</f>
        <v>0</v>
      </c>
      <c r="Q201" s="190">
        <v>0.00025999999999999998</v>
      </c>
      <c r="R201" s="190">
        <f>Q201*H201</f>
        <v>0.085799999999999987</v>
      </c>
      <c r="S201" s="190">
        <v>0</v>
      </c>
      <c r="T201" s="191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192" t="s">
        <v>208</v>
      </c>
      <c r="AT201" s="192" t="s">
        <v>134</v>
      </c>
      <c r="AU201" s="192" t="s">
        <v>139</v>
      </c>
      <c r="AY201" s="18" t="s">
        <v>131</v>
      </c>
      <c r="BE201" s="193">
        <f>IF(N201="základná",J201,0)</f>
        <v>0</v>
      </c>
      <c r="BF201" s="193">
        <f>IF(N201="znížená",J201,0)</f>
        <v>0</v>
      </c>
      <c r="BG201" s="193">
        <f>IF(N201="zákl. prenesená",J201,0)</f>
        <v>0</v>
      </c>
      <c r="BH201" s="193">
        <f>IF(N201="zníž. prenesená",J201,0)</f>
        <v>0</v>
      </c>
      <c r="BI201" s="193">
        <f>IF(N201="nulová",J201,0)</f>
        <v>0</v>
      </c>
      <c r="BJ201" s="18" t="s">
        <v>139</v>
      </c>
      <c r="BK201" s="193">
        <f>ROUND(I201*H201,2)</f>
        <v>0</v>
      </c>
      <c r="BL201" s="18" t="s">
        <v>208</v>
      </c>
      <c r="BM201" s="192" t="s">
        <v>330</v>
      </c>
    </row>
    <row r="202" s="14" customFormat="1">
      <c r="A202" s="14"/>
      <c r="B202" s="214"/>
      <c r="C202" s="14"/>
      <c r="D202" s="195" t="s">
        <v>141</v>
      </c>
      <c r="E202" s="215" t="s">
        <v>1</v>
      </c>
      <c r="F202" s="216" t="s">
        <v>331</v>
      </c>
      <c r="G202" s="14"/>
      <c r="H202" s="215" t="s">
        <v>1</v>
      </c>
      <c r="I202" s="217"/>
      <c r="J202" s="14"/>
      <c r="K202" s="14"/>
      <c r="L202" s="214"/>
      <c r="M202" s="218"/>
      <c r="N202" s="219"/>
      <c r="O202" s="219"/>
      <c r="P202" s="219"/>
      <c r="Q202" s="219"/>
      <c r="R202" s="219"/>
      <c r="S202" s="219"/>
      <c r="T202" s="22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15" t="s">
        <v>141</v>
      </c>
      <c r="AU202" s="215" t="s">
        <v>139</v>
      </c>
      <c r="AV202" s="14" t="s">
        <v>83</v>
      </c>
      <c r="AW202" s="14" t="s">
        <v>31</v>
      </c>
      <c r="AX202" s="14" t="s">
        <v>75</v>
      </c>
      <c r="AY202" s="215" t="s">
        <v>131</v>
      </c>
    </row>
    <row r="203" s="13" customFormat="1">
      <c r="A203" s="13"/>
      <c r="B203" s="194"/>
      <c r="C203" s="13"/>
      <c r="D203" s="195" t="s">
        <v>141</v>
      </c>
      <c r="E203" s="196" t="s">
        <v>1</v>
      </c>
      <c r="F203" s="197" t="s">
        <v>332</v>
      </c>
      <c r="G203" s="13"/>
      <c r="H203" s="198">
        <v>330</v>
      </c>
      <c r="I203" s="199"/>
      <c r="J203" s="13"/>
      <c r="K203" s="13"/>
      <c r="L203" s="194"/>
      <c r="M203" s="200"/>
      <c r="N203" s="201"/>
      <c r="O203" s="201"/>
      <c r="P203" s="201"/>
      <c r="Q203" s="201"/>
      <c r="R203" s="201"/>
      <c r="S203" s="201"/>
      <c r="T203" s="202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196" t="s">
        <v>141</v>
      </c>
      <c r="AU203" s="196" t="s">
        <v>139</v>
      </c>
      <c r="AV203" s="13" t="s">
        <v>139</v>
      </c>
      <c r="AW203" s="13" t="s">
        <v>31</v>
      </c>
      <c r="AX203" s="13" t="s">
        <v>83</v>
      </c>
      <c r="AY203" s="196" t="s">
        <v>131</v>
      </c>
    </row>
    <row r="204" s="2" customFormat="1" ht="24.15" customHeight="1">
      <c r="A204" s="37"/>
      <c r="B204" s="179"/>
      <c r="C204" s="180" t="s">
        <v>333</v>
      </c>
      <c r="D204" s="180" t="s">
        <v>134</v>
      </c>
      <c r="E204" s="181" t="s">
        <v>334</v>
      </c>
      <c r="F204" s="182" t="s">
        <v>335</v>
      </c>
      <c r="G204" s="183" t="s">
        <v>283</v>
      </c>
      <c r="H204" s="184">
        <v>94.099999999999994</v>
      </c>
      <c r="I204" s="185"/>
      <c r="J204" s="186">
        <f>ROUND(I204*H204,2)</f>
        <v>0</v>
      </c>
      <c r="K204" s="187"/>
      <c r="L204" s="38"/>
      <c r="M204" s="188" t="s">
        <v>1</v>
      </c>
      <c r="N204" s="189" t="s">
        <v>41</v>
      </c>
      <c r="O204" s="81"/>
      <c r="P204" s="190">
        <f>O204*H204</f>
        <v>0</v>
      </c>
      <c r="Q204" s="190">
        <v>0.00025999999999999998</v>
      </c>
      <c r="R204" s="190">
        <f>Q204*H204</f>
        <v>0.024465999999999995</v>
      </c>
      <c r="S204" s="190">
        <v>0</v>
      </c>
      <c r="T204" s="191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192" t="s">
        <v>208</v>
      </c>
      <c r="AT204" s="192" t="s">
        <v>134</v>
      </c>
      <c r="AU204" s="192" t="s">
        <v>139</v>
      </c>
      <c r="AY204" s="18" t="s">
        <v>131</v>
      </c>
      <c r="BE204" s="193">
        <f>IF(N204="základná",J204,0)</f>
        <v>0</v>
      </c>
      <c r="BF204" s="193">
        <f>IF(N204="znížená",J204,0)</f>
        <v>0</v>
      </c>
      <c r="BG204" s="193">
        <f>IF(N204="zákl. prenesená",J204,0)</f>
        <v>0</v>
      </c>
      <c r="BH204" s="193">
        <f>IF(N204="zníž. prenesená",J204,0)</f>
        <v>0</v>
      </c>
      <c r="BI204" s="193">
        <f>IF(N204="nulová",J204,0)</f>
        <v>0</v>
      </c>
      <c r="BJ204" s="18" t="s">
        <v>139</v>
      </c>
      <c r="BK204" s="193">
        <f>ROUND(I204*H204,2)</f>
        <v>0</v>
      </c>
      <c r="BL204" s="18" t="s">
        <v>208</v>
      </c>
      <c r="BM204" s="192" t="s">
        <v>336</v>
      </c>
    </row>
    <row r="205" s="14" customFormat="1">
      <c r="A205" s="14"/>
      <c r="B205" s="214"/>
      <c r="C205" s="14"/>
      <c r="D205" s="195" t="s">
        <v>141</v>
      </c>
      <c r="E205" s="215" t="s">
        <v>1</v>
      </c>
      <c r="F205" s="216" t="s">
        <v>337</v>
      </c>
      <c r="G205" s="14"/>
      <c r="H205" s="215" t="s">
        <v>1</v>
      </c>
      <c r="I205" s="217"/>
      <c r="J205" s="14"/>
      <c r="K205" s="14"/>
      <c r="L205" s="214"/>
      <c r="M205" s="218"/>
      <c r="N205" s="219"/>
      <c r="O205" s="219"/>
      <c r="P205" s="219"/>
      <c r="Q205" s="219"/>
      <c r="R205" s="219"/>
      <c r="S205" s="219"/>
      <c r="T205" s="22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15" t="s">
        <v>141</v>
      </c>
      <c r="AU205" s="215" t="s">
        <v>139</v>
      </c>
      <c r="AV205" s="14" t="s">
        <v>83</v>
      </c>
      <c r="AW205" s="14" t="s">
        <v>31</v>
      </c>
      <c r="AX205" s="14" t="s">
        <v>75</v>
      </c>
      <c r="AY205" s="215" t="s">
        <v>131</v>
      </c>
    </row>
    <row r="206" s="13" customFormat="1">
      <c r="A206" s="13"/>
      <c r="B206" s="194"/>
      <c r="C206" s="13"/>
      <c r="D206" s="195" t="s">
        <v>141</v>
      </c>
      <c r="E206" s="196" t="s">
        <v>1</v>
      </c>
      <c r="F206" s="197" t="s">
        <v>338</v>
      </c>
      <c r="G206" s="13"/>
      <c r="H206" s="198">
        <v>26.300000000000001</v>
      </c>
      <c r="I206" s="199"/>
      <c r="J206" s="13"/>
      <c r="K206" s="13"/>
      <c r="L206" s="194"/>
      <c r="M206" s="200"/>
      <c r="N206" s="201"/>
      <c r="O206" s="201"/>
      <c r="P206" s="201"/>
      <c r="Q206" s="201"/>
      <c r="R206" s="201"/>
      <c r="S206" s="201"/>
      <c r="T206" s="202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196" t="s">
        <v>141</v>
      </c>
      <c r="AU206" s="196" t="s">
        <v>139</v>
      </c>
      <c r="AV206" s="13" t="s">
        <v>139</v>
      </c>
      <c r="AW206" s="13" t="s">
        <v>31</v>
      </c>
      <c r="AX206" s="13" t="s">
        <v>75</v>
      </c>
      <c r="AY206" s="196" t="s">
        <v>131</v>
      </c>
    </row>
    <row r="207" s="14" customFormat="1">
      <c r="A207" s="14"/>
      <c r="B207" s="214"/>
      <c r="C207" s="14"/>
      <c r="D207" s="195" t="s">
        <v>141</v>
      </c>
      <c r="E207" s="215" t="s">
        <v>1</v>
      </c>
      <c r="F207" s="216" t="s">
        <v>325</v>
      </c>
      <c r="G207" s="14"/>
      <c r="H207" s="215" t="s">
        <v>1</v>
      </c>
      <c r="I207" s="217"/>
      <c r="J207" s="14"/>
      <c r="K207" s="14"/>
      <c r="L207" s="214"/>
      <c r="M207" s="218"/>
      <c r="N207" s="219"/>
      <c r="O207" s="219"/>
      <c r="P207" s="219"/>
      <c r="Q207" s="219"/>
      <c r="R207" s="219"/>
      <c r="S207" s="219"/>
      <c r="T207" s="22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15" t="s">
        <v>141</v>
      </c>
      <c r="AU207" s="215" t="s">
        <v>139</v>
      </c>
      <c r="AV207" s="14" t="s">
        <v>83</v>
      </c>
      <c r="AW207" s="14" t="s">
        <v>31</v>
      </c>
      <c r="AX207" s="14" t="s">
        <v>75</v>
      </c>
      <c r="AY207" s="215" t="s">
        <v>131</v>
      </c>
    </row>
    <row r="208" s="13" customFormat="1">
      <c r="A208" s="13"/>
      <c r="B208" s="194"/>
      <c r="C208" s="13"/>
      <c r="D208" s="195" t="s">
        <v>141</v>
      </c>
      <c r="E208" s="196" t="s">
        <v>1</v>
      </c>
      <c r="F208" s="197" t="s">
        <v>326</v>
      </c>
      <c r="G208" s="13"/>
      <c r="H208" s="198">
        <v>5.8499999999999996</v>
      </c>
      <c r="I208" s="199"/>
      <c r="J208" s="13"/>
      <c r="K208" s="13"/>
      <c r="L208" s="194"/>
      <c r="M208" s="200"/>
      <c r="N208" s="201"/>
      <c r="O208" s="201"/>
      <c r="P208" s="201"/>
      <c r="Q208" s="201"/>
      <c r="R208" s="201"/>
      <c r="S208" s="201"/>
      <c r="T208" s="202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196" t="s">
        <v>141</v>
      </c>
      <c r="AU208" s="196" t="s">
        <v>139</v>
      </c>
      <c r="AV208" s="13" t="s">
        <v>139</v>
      </c>
      <c r="AW208" s="13" t="s">
        <v>31</v>
      </c>
      <c r="AX208" s="13" t="s">
        <v>75</v>
      </c>
      <c r="AY208" s="196" t="s">
        <v>131</v>
      </c>
    </row>
    <row r="209" s="14" customFormat="1">
      <c r="A209" s="14"/>
      <c r="B209" s="214"/>
      <c r="C209" s="14"/>
      <c r="D209" s="195" t="s">
        <v>141</v>
      </c>
      <c r="E209" s="215" t="s">
        <v>1</v>
      </c>
      <c r="F209" s="216" t="s">
        <v>339</v>
      </c>
      <c r="G209" s="14"/>
      <c r="H209" s="215" t="s">
        <v>1</v>
      </c>
      <c r="I209" s="217"/>
      <c r="J209" s="14"/>
      <c r="K209" s="14"/>
      <c r="L209" s="214"/>
      <c r="M209" s="218"/>
      <c r="N209" s="219"/>
      <c r="O209" s="219"/>
      <c r="P209" s="219"/>
      <c r="Q209" s="219"/>
      <c r="R209" s="219"/>
      <c r="S209" s="219"/>
      <c r="T209" s="22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15" t="s">
        <v>141</v>
      </c>
      <c r="AU209" s="215" t="s">
        <v>139</v>
      </c>
      <c r="AV209" s="14" t="s">
        <v>83</v>
      </c>
      <c r="AW209" s="14" t="s">
        <v>31</v>
      </c>
      <c r="AX209" s="14" t="s">
        <v>75</v>
      </c>
      <c r="AY209" s="215" t="s">
        <v>131</v>
      </c>
    </row>
    <row r="210" s="13" customFormat="1">
      <c r="A210" s="13"/>
      <c r="B210" s="194"/>
      <c r="C210" s="13"/>
      <c r="D210" s="195" t="s">
        <v>141</v>
      </c>
      <c r="E210" s="196" t="s">
        <v>1</v>
      </c>
      <c r="F210" s="197" t="s">
        <v>340</v>
      </c>
      <c r="G210" s="13"/>
      <c r="H210" s="198">
        <v>61.950000000000003</v>
      </c>
      <c r="I210" s="199"/>
      <c r="J210" s="13"/>
      <c r="K210" s="13"/>
      <c r="L210" s="194"/>
      <c r="M210" s="200"/>
      <c r="N210" s="201"/>
      <c r="O210" s="201"/>
      <c r="P210" s="201"/>
      <c r="Q210" s="201"/>
      <c r="R210" s="201"/>
      <c r="S210" s="201"/>
      <c r="T210" s="202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196" t="s">
        <v>141</v>
      </c>
      <c r="AU210" s="196" t="s">
        <v>139</v>
      </c>
      <c r="AV210" s="13" t="s">
        <v>139</v>
      </c>
      <c r="AW210" s="13" t="s">
        <v>31</v>
      </c>
      <c r="AX210" s="13" t="s">
        <v>75</v>
      </c>
      <c r="AY210" s="196" t="s">
        <v>131</v>
      </c>
    </row>
    <row r="211" s="15" customFormat="1">
      <c r="A211" s="15"/>
      <c r="B211" s="221"/>
      <c r="C211" s="15"/>
      <c r="D211" s="195" t="s">
        <v>141</v>
      </c>
      <c r="E211" s="222" t="s">
        <v>1</v>
      </c>
      <c r="F211" s="223" t="s">
        <v>341</v>
      </c>
      <c r="G211" s="15"/>
      <c r="H211" s="224">
        <v>94.099999999999994</v>
      </c>
      <c r="I211" s="225"/>
      <c r="J211" s="15"/>
      <c r="K211" s="15"/>
      <c r="L211" s="221"/>
      <c r="M211" s="226"/>
      <c r="N211" s="227"/>
      <c r="O211" s="227"/>
      <c r="P211" s="227"/>
      <c r="Q211" s="227"/>
      <c r="R211" s="227"/>
      <c r="S211" s="227"/>
      <c r="T211" s="228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22" t="s">
        <v>141</v>
      </c>
      <c r="AU211" s="222" t="s">
        <v>139</v>
      </c>
      <c r="AV211" s="15" t="s">
        <v>138</v>
      </c>
      <c r="AW211" s="15" t="s">
        <v>31</v>
      </c>
      <c r="AX211" s="15" t="s">
        <v>83</v>
      </c>
      <c r="AY211" s="222" t="s">
        <v>131</v>
      </c>
    </row>
    <row r="212" s="2" customFormat="1" ht="24.15" customHeight="1">
      <c r="A212" s="37"/>
      <c r="B212" s="179"/>
      <c r="C212" s="203" t="s">
        <v>342</v>
      </c>
      <c r="D212" s="203" t="s">
        <v>167</v>
      </c>
      <c r="E212" s="204" t="s">
        <v>343</v>
      </c>
      <c r="F212" s="205" t="s">
        <v>344</v>
      </c>
      <c r="G212" s="206" t="s">
        <v>137</v>
      </c>
      <c r="H212" s="207">
        <v>9.8970000000000002</v>
      </c>
      <c r="I212" s="208"/>
      <c r="J212" s="209">
        <f>ROUND(I212*H212,2)</f>
        <v>0</v>
      </c>
      <c r="K212" s="210"/>
      <c r="L212" s="211"/>
      <c r="M212" s="212" t="s">
        <v>1</v>
      </c>
      <c r="N212" s="213" t="s">
        <v>41</v>
      </c>
      <c r="O212" s="81"/>
      <c r="P212" s="190">
        <f>O212*H212</f>
        <v>0</v>
      </c>
      <c r="Q212" s="190">
        <v>0.55000000000000004</v>
      </c>
      <c r="R212" s="190">
        <f>Q212*H212</f>
        <v>5.4433500000000006</v>
      </c>
      <c r="S212" s="190">
        <v>0</v>
      </c>
      <c r="T212" s="191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192" t="s">
        <v>234</v>
      </c>
      <c r="AT212" s="192" t="s">
        <v>167</v>
      </c>
      <c r="AU212" s="192" t="s">
        <v>139</v>
      </c>
      <c r="AY212" s="18" t="s">
        <v>131</v>
      </c>
      <c r="BE212" s="193">
        <f>IF(N212="základná",J212,0)</f>
        <v>0</v>
      </c>
      <c r="BF212" s="193">
        <f>IF(N212="znížená",J212,0)</f>
        <v>0</v>
      </c>
      <c r="BG212" s="193">
        <f>IF(N212="zákl. prenesená",J212,0)</f>
        <v>0</v>
      </c>
      <c r="BH212" s="193">
        <f>IF(N212="zníž. prenesená",J212,0)</f>
        <v>0</v>
      </c>
      <c r="BI212" s="193">
        <f>IF(N212="nulová",J212,0)</f>
        <v>0</v>
      </c>
      <c r="BJ212" s="18" t="s">
        <v>139</v>
      </c>
      <c r="BK212" s="193">
        <f>ROUND(I212*H212,2)</f>
        <v>0</v>
      </c>
      <c r="BL212" s="18" t="s">
        <v>208</v>
      </c>
      <c r="BM212" s="192" t="s">
        <v>345</v>
      </c>
    </row>
    <row r="213" s="13" customFormat="1">
      <c r="A213" s="13"/>
      <c r="B213" s="194"/>
      <c r="C213" s="13"/>
      <c r="D213" s="195" t="s">
        <v>141</v>
      </c>
      <c r="E213" s="196" t="s">
        <v>1</v>
      </c>
      <c r="F213" s="197" t="s">
        <v>346</v>
      </c>
      <c r="G213" s="13"/>
      <c r="H213" s="198">
        <v>8.9969999999999999</v>
      </c>
      <c r="I213" s="199"/>
      <c r="J213" s="13"/>
      <c r="K213" s="13"/>
      <c r="L213" s="194"/>
      <c r="M213" s="200"/>
      <c r="N213" s="201"/>
      <c r="O213" s="201"/>
      <c r="P213" s="201"/>
      <c r="Q213" s="201"/>
      <c r="R213" s="201"/>
      <c r="S213" s="201"/>
      <c r="T213" s="202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196" t="s">
        <v>141</v>
      </c>
      <c r="AU213" s="196" t="s">
        <v>139</v>
      </c>
      <c r="AV213" s="13" t="s">
        <v>139</v>
      </c>
      <c r="AW213" s="13" t="s">
        <v>31</v>
      </c>
      <c r="AX213" s="13" t="s">
        <v>83</v>
      </c>
      <c r="AY213" s="196" t="s">
        <v>131</v>
      </c>
    </row>
    <row r="214" s="13" customFormat="1">
      <c r="A214" s="13"/>
      <c r="B214" s="194"/>
      <c r="C214" s="13"/>
      <c r="D214" s="195" t="s">
        <v>141</v>
      </c>
      <c r="E214" s="13"/>
      <c r="F214" s="197" t="s">
        <v>347</v>
      </c>
      <c r="G214" s="13"/>
      <c r="H214" s="198">
        <v>9.8970000000000002</v>
      </c>
      <c r="I214" s="199"/>
      <c r="J214" s="13"/>
      <c r="K214" s="13"/>
      <c r="L214" s="194"/>
      <c r="M214" s="200"/>
      <c r="N214" s="201"/>
      <c r="O214" s="201"/>
      <c r="P214" s="201"/>
      <c r="Q214" s="201"/>
      <c r="R214" s="201"/>
      <c r="S214" s="201"/>
      <c r="T214" s="202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196" t="s">
        <v>141</v>
      </c>
      <c r="AU214" s="196" t="s">
        <v>139</v>
      </c>
      <c r="AV214" s="13" t="s">
        <v>139</v>
      </c>
      <c r="AW214" s="13" t="s">
        <v>3</v>
      </c>
      <c r="AX214" s="13" t="s">
        <v>83</v>
      </c>
      <c r="AY214" s="196" t="s">
        <v>131</v>
      </c>
    </row>
    <row r="215" s="2" customFormat="1" ht="24.15" customHeight="1">
      <c r="A215" s="37"/>
      <c r="B215" s="179"/>
      <c r="C215" s="180" t="s">
        <v>348</v>
      </c>
      <c r="D215" s="180" t="s">
        <v>134</v>
      </c>
      <c r="E215" s="181" t="s">
        <v>349</v>
      </c>
      <c r="F215" s="182" t="s">
        <v>350</v>
      </c>
      <c r="G215" s="183" t="s">
        <v>145</v>
      </c>
      <c r="H215" s="184">
        <v>197</v>
      </c>
      <c r="I215" s="185"/>
      <c r="J215" s="186">
        <f>ROUND(I215*H215,2)</f>
        <v>0</v>
      </c>
      <c r="K215" s="187"/>
      <c r="L215" s="38"/>
      <c r="M215" s="188" t="s">
        <v>1</v>
      </c>
      <c r="N215" s="189" t="s">
        <v>41</v>
      </c>
      <c r="O215" s="81"/>
      <c r="P215" s="190">
        <f>O215*H215</f>
        <v>0</v>
      </c>
      <c r="Q215" s="190">
        <v>0</v>
      </c>
      <c r="R215" s="190">
        <f>Q215*H215</f>
        <v>0</v>
      </c>
      <c r="S215" s="190">
        <v>0</v>
      </c>
      <c r="T215" s="191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192" t="s">
        <v>208</v>
      </c>
      <c r="AT215" s="192" t="s">
        <v>134</v>
      </c>
      <c r="AU215" s="192" t="s">
        <v>139</v>
      </c>
      <c r="AY215" s="18" t="s">
        <v>131</v>
      </c>
      <c r="BE215" s="193">
        <f>IF(N215="základná",J215,0)</f>
        <v>0</v>
      </c>
      <c r="BF215" s="193">
        <f>IF(N215="znížená",J215,0)</f>
        <v>0</v>
      </c>
      <c r="BG215" s="193">
        <f>IF(N215="zákl. prenesená",J215,0)</f>
        <v>0</v>
      </c>
      <c r="BH215" s="193">
        <f>IF(N215="zníž. prenesená",J215,0)</f>
        <v>0</v>
      </c>
      <c r="BI215" s="193">
        <f>IF(N215="nulová",J215,0)</f>
        <v>0</v>
      </c>
      <c r="BJ215" s="18" t="s">
        <v>139</v>
      </c>
      <c r="BK215" s="193">
        <f>ROUND(I215*H215,2)</f>
        <v>0</v>
      </c>
      <c r="BL215" s="18" t="s">
        <v>208</v>
      </c>
      <c r="BM215" s="192" t="s">
        <v>351</v>
      </c>
    </row>
    <row r="216" s="13" customFormat="1">
      <c r="A216" s="13"/>
      <c r="B216" s="194"/>
      <c r="C216" s="13"/>
      <c r="D216" s="195" t="s">
        <v>141</v>
      </c>
      <c r="E216" s="196" t="s">
        <v>1</v>
      </c>
      <c r="F216" s="197" t="s">
        <v>352</v>
      </c>
      <c r="G216" s="13"/>
      <c r="H216" s="198">
        <v>197</v>
      </c>
      <c r="I216" s="199"/>
      <c r="J216" s="13"/>
      <c r="K216" s="13"/>
      <c r="L216" s="194"/>
      <c r="M216" s="200"/>
      <c r="N216" s="201"/>
      <c r="O216" s="201"/>
      <c r="P216" s="201"/>
      <c r="Q216" s="201"/>
      <c r="R216" s="201"/>
      <c r="S216" s="201"/>
      <c r="T216" s="202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196" t="s">
        <v>141</v>
      </c>
      <c r="AU216" s="196" t="s">
        <v>139</v>
      </c>
      <c r="AV216" s="13" t="s">
        <v>139</v>
      </c>
      <c r="AW216" s="13" t="s">
        <v>31</v>
      </c>
      <c r="AX216" s="13" t="s">
        <v>83</v>
      </c>
      <c r="AY216" s="196" t="s">
        <v>131</v>
      </c>
    </row>
    <row r="217" s="2" customFormat="1" ht="16.5" customHeight="1">
      <c r="A217" s="37"/>
      <c r="B217" s="179"/>
      <c r="C217" s="203" t="s">
        <v>353</v>
      </c>
      <c r="D217" s="203" t="s">
        <v>167</v>
      </c>
      <c r="E217" s="204" t="s">
        <v>354</v>
      </c>
      <c r="F217" s="205" t="s">
        <v>355</v>
      </c>
      <c r="G217" s="206" t="s">
        <v>145</v>
      </c>
      <c r="H217" s="207">
        <v>216.69999999999999</v>
      </c>
      <c r="I217" s="208"/>
      <c r="J217" s="209">
        <f>ROUND(I217*H217,2)</f>
        <v>0</v>
      </c>
      <c r="K217" s="210"/>
      <c r="L217" s="211"/>
      <c r="M217" s="212" t="s">
        <v>1</v>
      </c>
      <c r="N217" s="213" t="s">
        <v>41</v>
      </c>
      <c r="O217" s="81"/>
      <c r="P217" s="190">
        <f>O217*H217</f>
        <v>0</v>
      </c>
      <c r="Q217" s="190">
        <v>0.00792</v>
      </c>
      <c r="R217" s="190">
        <f>Q217*H217</f>
        <v>1.7162639999999998</v>
      </c>
      <c r="S217" s="190">
        <v>0</v>
      </c>
      <c r="T217" s="191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192" t="s">
        <v>234</v>
      </c>
      <c r="AT217" s="192" t="s">
        <v>167</v>
      </c>
      <c r="AU217" s="192" t="s">
        <v>139</v>
      </c>
      <c r="AY217" s="18" t="s">
        <v>131</v>
      </c>
      <c r="BE217" s="193">
        <f>IF(N217="základná",J217,0)</f>
        <v>0</v>
      </c>
      <c r="BF217" s="193">
        <f>IF(N217="znížená",J217,0)</f>
        <v>0</v>
      </c>
      <c r="BG217" s="193">
        <f>IF(N217="zákl. prenesená",J217,0)</f>
        <v>0</v>
      </c>
      <c r="BH217" s="193">
        <f>IF(N217="zníž. prenesená",J217,0)</f>
        <v>0</v>
      </c>
      <c r="BI217" s="193">
        <f>IF(N217="nulová",J217,0)</f>
        <v>0</v>
      </c>
      <c r="BJ217" s="18" t="s">
        <v>139</v>
      </c>
      <c r="BK217" s="193">
        <f>ROUND(I217*H217,2)</f>
        <v>0</v>
      </c>
      <c r="BL217" s="18" t="s">
        <v>208</v>
      </c>
      <c r="BM217" s="192" t="s">
        <v>356</v>
      </c>
    </row>
    <row r="218" s="2" customFormat="1" ht="44.25" customHeight="1">
      <c r="A218" s="37"/>
      <c r="B218" s="179"/>
      <c r="C218" s="180" t="s">
        <v>357</v>
      </c>
      <c r="D218" s="180" t="s">
        <v>134</v>
      </c>
      <c r="E218" s="181" t="s">
        <v>358</v>
      </c>
      <c r="F218" s="182" t="s">
        <v>359</v>
      </c>
      <c r="G218" s="183" t="s">
        <v>137</v>
      </c>
      <c r="H218" s="184">
        <v>8.9969999999999999</v>
      </c>
      <c r="I218" s="185"/>
      <c r="J218" s="186">
        <f>ROUND(I218*H218,2)</f>
        <v>0</v>
      </c>
      <c r="K218" s="187"/>
      <c r="L218" s="38"/>
      <c r="M218" s="188" t="s">
        <v>1</v>
      </c>
      <c r="N218" s="189" t="s">
        <v>41</v>
      </c>
      <c r="O218" s="81"/>
      <c r="P218" s="190">
        <f>O218*H218</f>
        <v>0</v>
      </c>
      <c r="Q218" s="190">
        <v>0.022350169999999999</v>
      </c>
      <c r="R218" s="190">
        <f>Q218*H218</f>
        <v>0.20108447949</v>
      </c>
      <c r="S218" s="190">
        <v>0</v>
      </c>
      <c r="T218" s="191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192" t="s">
        <v>208</v>
      </c>
      <c r="AT218" s="192" t="s">
        <v>134</v>
      </c>
      <c r="AU218" s="192" t="s">
        <v>139</v>
      </c>
      <c r="AY218" s="18" t="s">
        <v>131</v>
      </c>
      <c r="BE218" s="193">
        <f>IF(N218="základná",J218,0)</f>
        <v>0</v>
      </c>
      <c r="BF218" s="193">
        <f>IF(N218="znížená",J218,0)</f>
        <v>0</v>
      </c>
      <c r="BG218" s="193">
        <f>IF(N218="zákl. prenesená",J218,0)</f>
        <v>0</v>
      </c>
      <c r="BH218" s="193">
        <f>IF(N218="zníž. prenesená",J218,0)</f>
        <v>0</v>
      </c>
      <c r="BI218" s="193">
        <f>IF(N218="nulová",J218,0)</f>
        <v>0</v>
      </c>
      <c r="BJ218" s="18" t="s">
        <v>139</v>
      </c>
      <c r="BK218" s="193">
        <f>ROUND(I218*H218,2)</f>
        <v>0</v>
      </c>
      <c r="BL218" s="18" t="s">
        <v>208</v>
      </c>
      <c r="BM218" s="192" t="s">
        <v>360</v>
      </c>
    </row>
    <row r="219" s="2" customFormat="1" ht="24.15" customHeight="1">
      <c r="A219" s="37"/>
      <c r="B219" s="179"/>
      <c r="C219" s="180" t="s">
        <v>361</v>
      </c>
      <c r="D219" s="180" t="s">
        <v>134</v>
      </c>
      <c r="E219" s="181" t="s">
        <v>362</v>
      </c>
      <c r="F219" s="182" t="s">
        <v>363</v>
      </c>
      <c r="G219" s="183" t="s">
        <v>153</v>
      </c>
      <c r="H219" s="184">
        <v>7.4710000000000001</v>
      </c>
      <c r="I219" s="185"/>
      <c r="J219" s="186">
        <f>ROUND(I219*H219,2)</f>
        <v>0</v>
      </c>
      <c r="K219" s="187"/>
      <c r="L219" s="38"/>
      <c r="M219" s="188" t="s">
        <v>1</v>
      </c>
      <c r="N219" s="189" t="s">
        <v>41</v>
      </c>
      <c r="O219" s="81"/>
      <c r="P219" s="190">
        <f>O219*H219</f>
        <v>0</v>
      </c>
      <c r="Q219" s="190">
        <v>0</v>
      </c>
      <c r="R219" s="190">
        <f>Q219*H219</f>
        <v>0</v>
      </c>
      <c r="S219" s="190">
        <v>0</v>
      </c>
      <c r="T219" s="191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192" t="s">
        <v>208</v>
      </c>
      <c r="AT219" s="192" t="s">
        <v>134</v>
      </c>
      <c r="AU219" s="192" t="s">
        <v>139</v>
      </c>
      <c r="AY219" s="18" t="s">
        <v>131</v>
      </c>
      <c r="BE219" s="193">
        <f>IF(N219="základná",J219,0)</f>
        <v>0</v>
      </c>
      <c r="BF219" s="193">
        <f>IF(N219="znížená",J219,0)</f>
        <v>0</v>
      </c>
      <c r="BG219" s="193">
        <f>IF(N219="zákl. prenesená",J219,0)</f>
        <v>0</v>
      </c>
      <c r="BH219" s="193">
        <f>IF(N219="zníž. prenesená",J219,0)</f>
        <v>0</v>
      </c>
      <c r="BI219" s="193">
        <f>IF(N219="nulová",J219,0)</f>
        <v>0</v>
      </c>
      <c r="BJ219" s="18" t="s">
        <v>139</v>
      </c>
      <c r="BK219" s="193">
        <f>ROUND(I219*H219,2)</f>
        <v>0</v>
      </c>
      <c r="BL219" s="18" t="s">
        <v>208</v>
      </c>
      <c r="BM219" s="192" t="s">
        <v>364</v>
      </c>
    </row>
    <row r="220" s="12" customFormat="1" ht="22.8" customHeight="1">
      <c r="A220" s="12"/>
      <c r="B220" s="166"/>
      <c r="C220" s="12"/>
      <c r="D220" s="167" t="s">
        <v>74</v>
      </c>
      <c r="E220" s="177" t="s">
        <v>365</v>
      </c>
      <c r="F220" s="177" t="s">
        <v>366</v>
      </c>
      <c r="G220" s="12"/>
      <c r="H220" s="12"/>
      <c r="I220" s="169"/>
      <c r="J220" s="178">
        <f>BK220</f>
        <v>0</v>
      </c>
      <c r="K220" s="12"/>
      <c r="L220" s="166"/>
      <c r="M220" s="171"/>
      <c r="N220" s="172"/>
      <c r="O220" s="172"/>
      <c r="P220" s="173">
        <f>SUM(P221:P250)</f>
        <v>0</v>
      </c>
      <c r="Q220" s="172"/>
      <c r="R220" s="173">
        <f>SUM(R221:R250)</f>
        <v>0.22800599999999999</v>
      </c>
      <c r="S220" s="172"/>
      <c r="T220" s="174">
        <f>SUM(T221:T250)</f>
        <v>1.5375712500000001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167" t="s">
        <v>139</v>
      </c>
      <c r="AT220" s="175" t="s">
        <v>74</v>
      </c>
      <c r="AU220" s="175" t="s">
        <v>83</v>
      </c>
      <c r="AY220" s="167" t="s">
        <v>131</v>
      </c>
      <c r="BK220" s="176">
        <f>SUM(BK221:BK250)</f>
        <v>0</v>
      </c>
    </row>
    <row r="221" s="2" customFormat="1" ht="24.15" customHeight="1">
      <c r="A221" s="37"/>
      <c r="B221" s="179"/>
      <c r="C221" s="180" t="s">
        <v>367</v>
      </c>
      <c r="D221" s="180" t="s">
        <v>134</v>
      </c>
      <c r="E221" s="181" t="s">
        <v>368</v>
      </c>
      <c r="F221" s="182" t="s">
        <v>369</v>
      </c>
      <c r="G221" s="183" t="s">
        <v>145</v>
      </c>
      <c r="H221" s="184">
        <v>186.375</v>
      </c>
      <c r="I221" s="185"/>
      <c r="J221" s="186">
        <f>ROUND(I221*H221,2)</f>
        <v>0</v>
      </c>
      <c r="K221" s="187"/>
      <c r="L221" s="38"/>
      <c r="M221" s="188" t="s">
        <v>1</v>
      </c>
      <c r="N221" s="189" t="s">
        <v>41</v>
      </c>
      <c r="O221" s="81"/>
      <c r="P221" s="190">
        <f>O221*H221</f>
        <v>0</v>
      </c>
      <c r="Q221" s="190">
        <v>0</v>
      </c>
      <c r="R221" s="190">
        <f>Q221*H221</f>
        <v>0</v>
      </c>
      <c r="S221" s="190">
        <v>0.0075100000000000002</v>
      </c>
      <c r="T221" s="191">
        <f>S221*H221</f>
        <v>1.39967625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192" t="s">
        <v>208</v>
      </c>
      <c r="AT221" s="192" t="s">
        <v>134</v>
      </c>
      <c r="AU221" s="192" t="s">
        <v>139</v>
      </c>
      <c r="AY221" s="18" t="s">
        <v>131</v>
      </c>
      <c r="BE221" s="193">
        <f>IF(N221="základná",J221,0)</f>
        <v>0</v>
      </c>
      <c r="BF221" s="193">
        <f>IF(N221="znížená",J221,0)</f>
        <v>0</v>
      </c>
      <c r="BG221" s="193">
        <f>IF(N221="zákl. prenesená",J221,0)</f>
        <v>0</v>
      </c>
      <c r="BH221" s="193">
        <f>IF(N221="zníž. prenesená",J221,0)</f>
        <v>0</v>
      </c>
      <c r="BI221" s="193">
        <f>IF(N221="nulová",J221,0)</f>
        <v>0</v>
      </c>
      <c r="BJ221" s="18" t="s">
        <v>139</v>
      </c>
      <c r="BK221" s="193">
        <f>ROUND(I221*H221,2)</f>
        <v>0</v>
      </c>
      <c r="BL221" s="18" t="s">
        <v>208</v>
      </c>
      <c r="BM221" s="192" t="s">
        <v>370</v>
      </c>
    </row>
    <row r="222" s="14" customFormat="1">
      <c r="A222" s="14"/>
      <c r="B222" s="214"/>
      <c r="C222" s="14"/>
      <c r="D222" s="195" t="s">
        <v>141</v>
      </c>
      <c r="E222" s="215" t="s">
        <v>1</v>
      </c>
      <c r="F222" s="216" t="s">
        <v>371</v>
      </c>
      <c r="G222" s="14"/>
      <c r="H222" s="215" t="s">
        <v>1</v>
      </c>
      <c r="I222" s="217"/>
      <c r="J222" s="14"/>
      <c r="K222" s="14"/>
      <c r="L222" s="214"/>
      <c r="M222" s="218"/>
      <c r="N222" s="219"/>
      <c r="O222" s="219"/>
      <c r="P222" s="219"/>
      <c r="Q222" s="219"/>
      <c r="R222" s="219"/>
      <c r="S222" s="219"/>
      <c r="T222" s="22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15" t="s">
        <v>141</v>
      </c>
      <c r="AU222" s="215" t="s">
        <v>139</v>
      </c>
      <c r="AV222" s="14" t="s">
        <v>83</v>
      </c>
      <c r="AW222" s="14" t="s">
        <v>31</v>
      </c>
      <c r="AX222" s="14" t="s">
        <v>75</v>
      </c>
      <c r="AY222" s="215" t="s">
        <v>131</v>
      </c>
    </row>
    <row r="223" s="13" customFormat="1">
      <c r="A223" s="13"/>
      <c r="B223" s="194"/>
      <c r="C223" s="13"/>
      <c r="D223" s="195" t="s">
        <v>141</v>
      </c>
      <c r="E223" s="196" t="s">
        <v>1</v>
      </c>
      <c r="F223" s="197" t="s">
        <v>372</v>
      </c>
      <c r="G223" s="13"/>
      <c r="H223" s="198">
        <v>186.375</v>
      </c>
      <c r="I223" s="199"/>
      <c r="J223" s="13"/>
      <c r="K223" s="13"/>
      <c r="L223" s="194"/>
      <c r="M223" s="200"/>
      <c r="N223" s="201"/>
      <c r="O223" s="201"/>
      <c r="P223" s="201"/>
      <c r="Q223" s="201"/>
      <c r="R223" s="201"/>
      <c r="S223" s="201"/>
      <c r="T223" s="202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196" t="s">
        <v>141</v>
      </c>
      <c r="AU223" s="196" t="s">
        <v>139</v>
      </c>
      <c r="AV223" s="13" t="s">
        <v>139</v>
      </c>
      <c r="AW223" s="13" t="s">
        <v>31</v>
      </c>
      <c r="AX223" s="13" t="s">
        <v>83</v>
      </c>
      <c r="AY223" s="196" t="s">
        <v>131</v>
      </c>
    </row>
    <row r="224" s="2" customFormat="1" ht="24.15" customHeight="1">
      <c r="A224" s="37"/>
      <c r="B224" s="179"/>
      <c r="C224" s="180" t="s">
        <v>373</v>
      </c>
      <c r="D224" s="180" t="s">
        <v>134</v>
      </c>
      <c r="E224" s="181" t="s">
        <v>374</v>
      </c>
      <c r="F224" s="182" t="s">
        <v>375</v>
      </c>
      <c r="G224" s="183" t="s">
        <v>283</v>
      </c>
      <c r="H224" s="184">
        <v>54.649999999999999</v>
      </c>
      <c r="I224" s="185"/>
      <c r="J224" s="186">
        <f>ROUND(I224*H224,2)</f>
        <v>0</v>
      </c>
      <c r="K224" s="187"/>
      <c r="L224" s="38"/>
      <c r="M224" s="188" t="s">
        <v>1</v>
      </c>
      <c r="N224" s="189" t="s">
        <v>41</v>
      </c>
      <c r="O224" s="81"/>
      <c r="P224" s="190">
        <f>O224*H224</f>
        <v>0</v>
      </c>
      <c r="Q224" s="190">
        <v>0</v>
      </c>
      <c r="R224" s="190">
        <f>Q224*H224</f>
        <v>0</v>
      </c>
      <c r="S224" s="190">
        <v>0.0023</v>
      </c>
      <c r="T224" s="191">
        <f>S224*H224</f>
        <v>0.125695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192" t="s">
        <v>208</v>
      </c>
      <c r="AT224" s="192" t="s">
        <v>134</v>
      </c>
      <c r="AU224" s="192" t="s">
        <v>139</v>
      </c>
      <c r="AY224" s="18" t="s">
        <v>131</v>
      </c>
      <c r="BE224" s="193">
        <f>IF(N224="základná",J224,0)</f>
        <v>0</v>
      </c>
      <c r="BF224" s="193">
        <f>IF(N224="znížená",J224,0)</f>
        <v>0</v>
      </c>
      <c r="BG224" s="193">
        <f>IF(N224="zákl. prenesená",J224,0)</f>
        <v>0</v>
      </c>
      <c r="BH224" s="193">
        <f>IF(N224="zníž. prenesená",J224,0)</f>
        <v>0</v>
      </c>
      <c r="BI224" s="193">
        <f>IF(N224="nulová",J224,0)</f>
        <v>0</v>
      </c>
      <c r="BJ224" s="18" t="s">
        <v>139</v>
      </c>
      <c r="BK224" s="193">
        <f>ROUND(I224*H224,2)</f>
        <v>0</v>
      </c>
      <c r="BL224" s="18" t="s">
        <v>208</v>
      </c>
      <c r="BM224" s="192" t="s">
        <v>376</v>
      </c>
    </row>
    <row r="225" s="13" customFormat="1">
      <c r="A225" s="13"/>
      <c r="B225" s="194"/>
      <c r="C225" s="13"/>
      <c r="D225" s="195" t="s">
        <v>141</v>
      </c>
      <c r="E225" s="196" t="s">
        <v>1</v>
      </c>
      <c r="F225" s="197" t="s">
        <v>377</v>
      </c>
      <c r="G225" s="13"/>
      <c r="H225" s="198">
        <v>54.649999999999999</v>
      </c>
      <c r="I225" s="199"/>
      <c r="J225" s="13"/>
      <c r="K225" s="13"/>
      <c r="L225" s="194"/>
      <c r="M225" s="200"/>
      <c r="N225" s="201"/>
      <c r="O225" s="201"/>
      <c r="P225" s="201"/>
      <c r="Q225" s="201"/>
      <c r="R225" s="201"/>
      <c r="S225" s="201"/>
      <c r="T225" s="202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196" t="s">
        <v>141</v>
      </c>
      <c r="AU225" s="196" t="s">
        <v>139</v>
      </c>
      <c r="AV225" s="13" t="s">
        <v>139</v>
      </c>
      <c r="AW225" s="13" t="s">
        <v>31</v>
      </c>
      <c r="AX225" s="13" t="s">
        <v>83</v>
      </c>
      <c r="AY225" s="196" t="s">
        <v>131</v>
      </c>
    </row>
    <row r="226" s="2" customFormat="1" ht="33" customHeight="1">
      <c r="A226" s="37"/>
      <c r="B226" s="179"/>
      <c r="C226" s="180" t="s">
        <v>378</v>
      </c>
      <c r="D226" s="180" t="s">
        <v>134</v>
      </c>
      <c r="E226" s="181" t="s">
        <v>379</v>
      </c>
      <c r="F226" s="182" t="s">
        <v>380</v>
      </c>
      <c r="G226" s="183" t="s">
        <v>246</v>
      </c>
      <c r="H226" s="184">
        <v>4</v>
      </c>
      <c r="I226" s="185"/>
      <c r="J226" s="186">
        <f>ROUND(I226*H226,2)</f>
        <v>0</v>
      </c>
      <c r="K226" s="187"/>
      <c r="L226" s="38"/>
      <c r="M226" s="188" t="s">
        <v>1</v>
      </c>
      <c r="N226" s="189" t="s">
        <v>41</v>
      </c>
      <c r="O226" s="81"/>
      <c r="P226" s="190">
        <f>O226*H226</f>
        <v>0</v>
      </c>
      <c r="Q226" s="190">
        <v>0</v>
      </c>
      <c r="R226" s="190">
        <f>Q226*H226</f>
        <v>0</v>
      </c>
      <c r="S226" s="190">
        <v>0.0030500000000000002</v>
      </c>
      <c r="T226" s="191">
        <f>S226*H226</f>
        <v>0.012200000000000001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192" t="s">
        <v>208</v>
      </c>
      <c r="AT226" s="192" t="s">
        <v>134</v>
      </c>
      <c r="AU226" s="192" t="s">
        <v>139</v>
      </c>
      <c r="AY226" s="18" t="s">
        <v>131</v>
      </c>
      <c r="BE226" s="193">
        <f>IF(N226="základná",J226,0)</f>
        <v>0</v>
      </c>
      <c r="BF226" s="193">
        <f>IF(N226="znížená",J226,0)</f>
        <v>0</v>
      </c>
      <c r="BG226" s="193">
        <f>IF(N226="zákl. prenesená",J226,0)</f>
        <v>0</v>
      </c>
      <c r="BH226" s="193">
        <f>IF(N226="zníž. prenesená",J226,0)</f>
        <v>0</v>
      </c>
      <c r="BI226" s="193">
        <f>IF(N226="nulová",J226,0)</f>
        <v>0</v>
      </c>
      <c r="BJ226" s="18" t="s">
        <v>139</v>
      </c>
      <c r="BK226" s="193">
        <f>ROUND(I226*H226,2)</f>
        <v>0</v>
      </c>
      <c r="BL226" s="18" t="s">
        <v>208</v>
      </c>
      <c r="BM226" s="192" t="s">
        <v>381</v>
      </c>
    </row>
    <row r="227" s="2" customFormat="1" ht="33" customHeight="1">
      <c r="A227" s="37"/>
      <c r="B227" s="179"/>
      <c r="C227" s="180" t="s">
        <v>382</v>
      </c>
      <c r="D227" s="180" t="s">
        <v>134</v>
      </c>
      <c r="E227" s="181" t="s">
        <v>383</v>
      </c>
      <c r="F227" s="182" t="s">
        <v>384</v>
      </c>
      <c r="G227" s="183" t="s">
        <v>283</v>
      </c>
      <c r="H227" s="184">
        <v>13.199999999999999</v>
      </c>
      <c r="I227" s="185"/>
      <c r="J227" s="186">
        <f>ROUND(I227*H227,2)</f>
        <v>0</v>
      </c>
      <c r="K227" s="187"/>
      <c r="L227" s="38"/>
      <c r="M227" s="188" t="s">
        <v>1</v>
      </c>
      <c r="N227" s="189" t="s">
        <v>41</v>
      </c>
      <c r="O227" s="81"/>
      <c r="P227" s="190">
        <f>O227*H227</f>
        <v>0</v>
      </c>
      <c r="Q227" s="190">
        <v>0.0041599999999999996</v>
      </c>
      <c r="R227" s="190">
        <f>Q227*H227</f>
        <v>0.054911999999999996</v>
      </c>
      <c r="S227" s="190">
        <v>0</v>
      </c>
      <c r="T227" s="191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192" t="s">
        <v>208</v>
      </c>
      <c r="AT227" s="192" t="s">
        <v>134</v>
      </c>
      <c r="AU227" s="192" t="s">
        <v>139</v>
      </c>
      <c r="AY227" s="18" t="s">
        <v>131</v>
      </c>
      <c r="BE227" s="193">
        <f>IF(N227="základná",J227,0)</f>
        <v>0</v>
      </c>
      <c r="BF227" s="193">
        <f>IF(N227="znížená",J227,0)</f>
        <v>0</v>
      </c>
      <c r="BG227" s="193">
        <f>IF(N227="zákl. prenesená",J227,0)</f>
        <v>0</v>
      </c>
      <c r="BH227" s="193">
        <f>IF(N227="zníž. prenesená",J227,0)</f>
        <v>0</v>
      </c>
      <c r="BI227" s="193">
        <f>IF(N227="nulová",J227,0)</f>
        <v>0</v>
      </c>
      <c r="BJ227" s="18" t="s">
        <v>139</v>
      </c>
      <c r="BK227" s="193">
        <f>ROUND(I227*H227,2)</f>
        <v>0</v>
      </c>
      <c r="BL227" s="18" t="s">
        <v>208</v>
      </c>
      <c r="BM227" s="192" t="s">
        <v>385</v>
      </c>
    </row>
    <row r="228" s="14" customFormat="1">
      <c r="A228" s="14"/>
      <c r="B228" s="214"/>
      <c r="C228" s="14"/>
      <c r="D228" s="195" t="s">
        <v>141</v>
      </c>
      <c r="E228" s="215" t="s">
        <v>1</v>
      </c>
      <c r="F228" s="216" t="s">
        <v>386</v>
      </c>
      <c r="G228" s="14"/>
      <c r="H228" s="215" t="s">
        <v>1</v>
      </c>
      <c r="I228" s="217"/>
      <c r="J228" s="14"/>
      <c r="K228" s="14"/>
      <c r="L228" s="214"/>
      <c r="M228" s="218"/>
      <c r="N228" s="219"/>
      <c r="O228" s="219"/>
      <c r="P228" s="219"/>
      <c r="Q228" s="219"/>
      <c r="R228" s="219"/>
      <c r="S228" s="219"/>
      <c r="T228" s="220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15" t="s">
        <v>141</v>
      </c>
      <c r="AU228" s="215" t="s">
        <v>139</v>
      </c>
      <c r="AV228" s="14" t="s">
        <v>83</v>
      </c>
      <c r="AW228" s="14" t="s">
        <v>31</v>
      </c>
      <c r="AX228" s="14" t="s">
        <v>75</v>
      </c>
      <c r="AY228" s="215" t="s">
        <v>131</v>
      </c>
    </row>
    <row r="229" s="13" customFormat="1">
      <c r="A229" s="13"/>
      <c r="B229" s="194"/>
      <c r="C229" s="13"/>
      <c r="D229" s="195" t="s">
        <v>141</v>
      </c>
      <c r="E229" s="196" t="s">
        <v>1</v>
      </c>
      <c r="F229" s="197" t="s">
        <v>387</v>
      </c>
      <c r="G229" s="13"/>
      <c r="H229" s="198">
        <v>13.199999999999999</v>
      </c>
      <c r="I229" s="199"/>
      <c r="J229" s="13"/>
      <c r="K229" s="13"/>
      <c r="L229" s="194"/>
      <c r="M229" s="200"/>
      <c r="N229" s="201"/>
      <c r="O229" s="201"/>
      <c r="P229" s="201"/>
      <c r="Q229" s="201"/>
      <c r="R229" s="201"/>
      <c r="S229" s="201"/>
      <c r="T229" s="202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196" t="s">
        <v>141</v>
      </c>
      <c r="AU229" s="196" t="s">
        <v>139</v>
      </c>
      <c r="AV229" s="13" t="s">
        <v>139</v>
      </c>
      <c r="AW229" s="13" t="s">
        <v>31</v>
      </c>
      <c r="AX229" s="13" t="s">
        <v>83</v>
      </c>
      <c r="AY229" s="196" t="s">
        <v>131</v>
      </c>
    </row>
    <row r="230" s="2" customFormat="1" ht="33" customHeight="1">
      <c r="A230" s="37"/>
      <c r="B230" s="179"/>
      <c r="C230" s="180" t="s">
        <v>388</v>
      </c>
      <c r="D230" s="180" t="s">
        <v>134</v>
      </c>
      <c r="E230" s="181" t="s">
        <v>389</v>
      </c>
      <c r="F230" s="182" t="s">
        <v>390</v>
      </c>
      <c r="G230" s="183" t="s">
        <v>283</v>
      </c>
      <c r="H230" s="184">
        <v>41.299999999999997</v>
      </c>
      <c r="I230" s="185"/>
      <c r="J230" s="186">
        <f>ROUND(I230*H230,2)</f>
        <v>0</v>
      </c>
      <c r="K230" s="187"/>
      <c r="L230" s="38"/>
      <c r="M230" s="188" t="s">
        <v>1</v>
      </c>
      <c r="N230" s="189" t="s">
        <v>41</v>
      </c>
      <c r="O230" s="81"/>
      <c r="P230" s="190">
        <f>O230*H230</f>
        <v>0</v>
      </c>
      <c r="Q230" s="190">
        <v>0.0028600000000000001</v>
      </c>
      <c r="R230" s="190">
        <f>Q230*H230</f>
        <v>0.118118</v>
      </c>
      <c r="S230" s="190">
        <v>0</v>
      </c>
      <c r="T230" s="191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192" t="s">
        <v>208</v>
      </c>
      <c r="AT230" s="192" t="s">
        <v>134</v>
      </c>
      <c r="AU230" s="192" t="s">
        <v>139</v>
      </c>
      <c r="AY230" s="18" t="s">
        <v>131</v>
      </c>
      <c r="BE230" s="193">
        <f>IF(N230="základná",J230,0)</f>
        <v>0</v>
      </c>
      <c r="BF230" s="193">
        <f>IF(N230="znížená",J230,0)</f>
        <v>0</v>
      </c>
      <c r="BG230" s="193">
        <f>IF(N230="zákl. prenesená",J230,0)</f>
        <v>0</v>
      </c>
      <c r="BH230" s="193">
        <f>IF(N230="zníž. prenesená",J230,0)</f>
        <v>0</v>
      </c>
      <c r="BI230" s="193">
        <f>IF(N230="nulová",J230,0)</f>
        <v>0</v>
      </c>
      <c r="BJ230" s="18" t="s">
        <v>139</v>
      </c>
      <c r="BK230" s="193">
        <f>ROUND(I230*H230,2)</f>
        <v>0</v>
      </c>
      <c r="BL230" s="18" t="s">
        <v>208</v>
      </c>
      <c r="BM230" s="192" t="s">
        <v>391</v>
      </c>
    </row>
    <row r="231" s="14" customFormat="1">
      <c r="A231" s="14"/>
      <c r="B231" s="214"/>
      <c r="C231" s="14"/>
      <c r="D231" s="195" t="s">
        <v>141</v>
      </c>
      <c r="E231" s="215" t="s">
        <v>1</v>
      </c>
      <c r="F231" s="216" t="s">
        <v>392</v>
      </c>
      <c r="G231" s="14"/>
      <c r="H231" s="215" t="s">
        <v>1</v>
      </c>
      <c r="I231" s="217"/>
      <c r="J231" s="14"/>
      <c r="K231" s="14"/>
      <c r="L231" s="214"/>
      <c r="M231" s="218"/>
      <c r="N231" s="219"/>
      <c r="O231" s="219"/>
      <c r="P231" s="219"/>
      <c r="Q231" s="219"/>
      <c r="R231" s="219"/>
      <c r="S231" s="219"/>
      <c r="T231" s="22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15" t="s">
        <v>141</v>
      </c>
      <c r="AU231" s="215" t="s">
        <v>139</v>
      </c>
      <c r="AV231" s="14" t="s">
        <v>83</v>
      </c>
      <c r="AW231" s="14" t="s">
        <v>31</v>
      </c>
      <c r="AX231" s="14" t="s">
        <v>75</v>
      </c>
      <c r="AY231" s="215" t="s">
        <v>131</v>
      </c>
    </row>
    <row r="232" s="13" customFormat="1">
      <c r="A232" s="13"/>
      <c r="B232" s="194"/>
      <c r="C232" s="13"/>
      <c r="D232" s="195" t="s">
        <v>141</v>
      </c>
      <c r="E232" s="196" t="s">
        <v>1</v>
      </c>
      <c r="F232" s="197" t="s">
        <v>393</v>
      </c>
      <c r="G232" s="13"/>
      <c r="H232" s="198">
        <v>41.299999999999997</v>
      </c>
      <c r="I232" s="199"/>
      <c r="J232" s="13"/>
      <c r="K232" s="13"/>
      <c r="L232" s="194"/>
      <c r="M232" s="200"/>
      <c r="N232" s="201"/>
      <c r="O232" s="201"/>
      <c r="P232" s="201"/>
      <c r="Q232" s="201"/>
      <c r="R232" s="201"/>
      <c r="S232" s="201"/>
      <c r="T232" s="202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196" t="s">
        <v>141</v>
      </c>
      <c r="AU232" s="196" t="s">
        <v>139</v>
      </c>
      <c r="AV232" s="13" t="s">
        <v>139</v>
      </c>
      <c r="AW232" s="13" t="s">
        <v>31</v>
      </c>
      <c r="AX232" s="13" t="s">
        <v>83</v>
      </c>
      <c r="AY232" s="196" t="s">
        <v>131</v>
      </c>
    </row>
    <row r="233" s="2" customFormat="1" ht="33" customHeight="1">
      <c r="A233" s="37"/>
      <c r="B233" s="179"/>
      <c r="C233" s="180" t="s">
        <v>394</v>
      </c>
      <c r="D233" s="180" t="s">
        <v>134</v>
      </c>
      <c r="E233" s="181" t="s">
        <v>395</v>
      </c>
      <c r="F233" s="182" t="s">
        <v>396</v>
      </c>
      <c r="G233" s="183" t="s">
        <v>246</v>
      </c>
      <c r="H233" s="184">
        <v>4</v>
      </c>
      <c r="I233" s="185"/>
      <c r="J233" s="186">
        <f>ROUND(I233*H233,2)</f>
        <v>0</v>
      </c>
      <c r="K233" s="187"/>
      <c r="L233" s="38"/>
      <c r="M233" s="188" t="s">
        <v>1</v>
      </c>
      <c r="N233" s="189" t="s">
        <v>41</v>
      </c>
      <c r="O233" s="81"/>
      <c r="P233" s="190">
        <f>O233*H233</f>
        <v>0</v>
      </c>
      <c r="Q233" s="190">
        <v>0.0016019999999999999</v>
      </c>
      <c r="R233" s="190">
        <f>Q233*H233</f>
        <v>0.0064079999999999996</v>
      </c>
      <c r="S233" s="190">
        <v>0</v>
      </c>
      <c r="T233" s="191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192" t="s">
        <v>208</v>
      </c>
      <c r="AT233" s="192" t="s">
        <v>134</v>
      </c>
      <c r="AU233" s="192" t="s">
        <v>139</v>
      </c>
      <c r="AY233" s="18" t="s">
        <v>131</v>
      </c>
      <c r="BE233" s="193">
        <f>IF(N233="základná",J233,0)</f>
        <v>0</v>
      </c>
      <c r="BF233" s="193">
        <f>IF(N233="znížená",J233,0)</f>
        <v>0</v>
      </c>
      <c r="BG233" s="193">
        <f>IF(N233="zákl. prenesená",J233,0)</f>
        <v>0</v>
      </c>
      <c r="BH233" s="193">
        <f>IF(N233="zníž. prenesená",J233,0)</f>
        <v>0</v>
      </c>
      <c r="BI233" s="193">
        <f>IF(N233="nulová",J233,0)</f>
        <v>0</v>
      </c>
      <c r="BJ233" s="18" t="s">
        <v>139</v>
      </c>
      <c r="BK233" s="193">
        <f>ROUND(I233*H233,2)</f>
        <v>0</v>
      </c>
      <c r="BL233" s="18" t="s">
        <v>208</v>
      </c>
      <c r="BM233" s="192" t="s">
        <v>397</v>
      </c>
    </row>
    <row r="234" s="2" customFormat="1" ht="24.15" customHeight="1">
      <c r="A234" s="37"/>
      <c r="B234" s="179"/>
      <c r="C234" s="180" t="s">
        <v>398</v>
      </c>
      <c r="D234" s="180" t="s">
        <v>134</v>
      </c>
      <c r="E234" s="181" t="s">
        <v>399</v>
      </c>
      <c r="F234" s="182" t="s">
        <v>400</v>
      </c>
      <c r="G234" s="183" t="s">
        <v>283</v>
      </c>
      <c r="H234" s="184">
        <v>13.199999999999999</v>
      </c>
      <c r="I234" s="185"/>
      <c r="J234" s="186">
        <f>ROUND(I234*H234,2)</f>
        <v>0</v>
      </c>
      <c r="K234" s="187"/>
      <c r="L234" s="38"/>
      <c r="M234" s="188" t="s">
        <v>1</v>
      </c>
      <c r="N234" s="189" t="s">
        <v>41</v>
      </c>
      <c r="O234" s="81"/>
      <c r="P234" s="190">
        <f>O234*H234</f>
        <v>0</v>
      </c>
      <c r="Q234" s="190">
        <v>0.0015900000000000001</v>
      </c>
      <c r="R234" s="190">
        <f>Q234*H234</f>
        <v>0.020988</v>
      </c>
      <c r="S234" s="190">
        <v>0</v>
      </c>
      <c r="T234" s="191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192" t="s">
        <v>208</v>
      </c>
      <c r="AT234" s="192" t="s">
        <v>134</v>
      </c>
      <c r="AU234" s="192" t="s">
        <v>139</v>
      </c>
      <c r="AY234" s="18" t="s">
        <v>131</v>
      </c>
      <c r="BE234" s="193">
        <f>IF(N234="základná",J234,0)</f>
        <v>0</v>
      </c>
      <c r="BF234" s="193">
        <f>IF(N234="znížená",J234,0)</f>
        <v>0</v>
      </c>
      <c r="BG234" s="193">
        <f>IF(N234="zákl. prenesená",J234,0)</f>
        <v>0</v>
      </c>
      <c r="BH234" s="193">
        <f>IF(N234="zníž. prenesená",J234,0)</f>
        <v>0</v>
      </c>
      <c r="BI234" s="193">
        <f>IF(N234="nulová",J234,0)</f>
        <v>0</v>
      </c>
      <c r="BJ234" s="18" t="s">
        <v>139</v>
      </c>
      <c r="BK234" s="193">
        <f>ROUND(I234*H234,2)</f>
        <v>0</v>
      </c>
      <c r="BL234" s="18" t="s">
        <v>208</v>
      </c>
      <c r="BM234" s="192" t="s">
        <v>401</v>
      </c>
    </row>
    <row r="235" s="14" customFormat="1">
      <c r="A235" s="14"/>
      <c r="B235" s="214"/>
      <c r="C235" s="14"/>
      <c r="D235" s="195" t="s">
        <v>141</v>
      </c>
      <c r="E235" s="215" t="s">
        <v>1</v>
      </c>
      <c r="F235" s="216" t="s">
        <v>402</v>
      </c>
      <c r="G235" s="14"/>
      <c r="H235" s="215" t="s">
        <v>1</v>
      </c>
      <c r="I235" s="217"/>
      <c r="J235" s="14"/>
      <c r="K235" s="14"/>
      <c r="L235" s="214"/>
      <c r="M235" s="218"/>
      <c r="N235" s="219"/>
      <c r="O235" s="219"/>
      <c r="P235" s="219"/>
      <c r="Q235" s="219"/>
      <c r="R235" s="219"/>
      <c r="S235" s="219"/>
      <c r="T235" s="22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15" t="s">
        <v>141</v>
      </c>
      <c r="AU235" s="215" t="s">
        <v>139</v>
      </c>
      <c r="AV235" s="14" t="s">
        <v>83</v>
      </c>
      <c r="AW235" s="14" t="s">
        <v>31</v>
      </c>
      <c r="AX235" s="14" t="s">
        <v>75</v>
      </c>
      <c r="AY235" s="215" t="s">
        <v>131</v>
      </c>
    </row>
    <row r="236" s="13" customFormat="1">
      <c r="A236" s="13"/>
      <c r="B236" s="194"/>
      <c r="C236" s="13"/>
      <c r="D236" s="195" t="s">
        <v>141</v>
      </c>
      <c r="E236" s="196" t="s">
        <v>1</v>
      </c>
      <c r="F236" s="197" t="s">
        <v>387</v>
      </c>
      <c r="G236" s="13"/>
      <c r="H236" s="198">
        <v>13.199999999999999</v>
      </c>
      <c r="I236" s="199"/>
      <c r="J236" s="13"/>
      <c r="K236" s="13"/>
      <c r="L236" s="194"/>
      <c r="M236" s="200"/>
      <c r="N236" s="201"/>
      <c r="O236" s="201"/>
      <c r="P236" s="201"/>
      <c r="Q236" s="201"/>
      <c r="R236" s="201"/>
      <c r="S236" s="201"/>
      <c r="T236" s="202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196" t="s">
        <v>141</v>
      </c>
      <c r="AU236" s="196" t="s">
        <v>139</v>
      </c>
      <c r="AV236" s="13" t="s">
        <v>139</v>
      </c>
      <c r="AW236" s="13" t="s">
        <v>31</v>
      </c>
      <c r="AX236" s="13" t="s">
        <v>83</v>
      </c>
      <c r="AY236" s="196" t="s">
        <v>131</v>
      </c>
    </row>
    <row r="237" s="2" customFormat="1" ht="33" customHeight="1">
      <c r="A237" s="37"/>
      <c r="B237" s="179"/>
      <c r="C237" s="180" t="s">
        <v>403</v>
      </c>
      <c r="D237" s="180" t="s">
        <v>134</v>
      </c>
      <c r="E237" s="181" t="s">
        <v>404</v>
      </c>
      <c r="F237" s="182" t="s">
        <v>405</v>
      </c>
      <c r="G237" s="183" t="s">
        <v>246</v>
      </c>
      <c r="H237" s="184">
        <v>2</v>
      </c>
      <c r="I237" s="185"/>
      <c r="J237" s="186">
        <f>ROUND(I237*H237,2)</f>
        <v>0</v>
      </c>
      <c r="K237" s="187"/>
      <c r="L237" s="38"/>
      <c r="M237" s="188" t="s">
        <v>1</v>
      </c>
      <c r="N237" s="189" t="s">
        <v>41</v>
      </c>
      <c r="O237" s="81"/>
      <c r="P237" s="190">
        <f>O237*H237</f>
        <v>0</v>
      </c>
      <c r="Q237" s="190">
        <v>0.00157</v>
      </c>
      <c r="R237" s="190">
        <f>Q237*H237</f>
        <v>0.00314</v>
      </c>
      <c r="S237" s="190">
        <v>0</v>
      </c>
      <c r="T237" s="191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192" t="s">
        <v>208</v>
      </c>
      <c r="AT237" s="192" t="s">
        <v>134</v>
      </c>
      <c r="AU237" s="192" t="s">
        <v>139</v>
      </c>
      <c r="AY237" s="18" t="s">
        <v>131</v>
      </c>
      <c r="BE237" s="193">
        <f>IF(N237="základná",J237,0)</f>
        <v>0</v>
      </c>
      <c r="BF237" s="193">
        <f>IF(N237="znížená",J237,0)</f>
        <v>0</v>
      </c>
      <c r="BG237" s="193">
        <f>IF(N237="zákl. prenesená",J237,0)</f>
        <v>0</v>
      </c>
      <c r="BH237" s="193">
        <f>IF(N237="zníž. prenesená",J237,0)</f>
        <v>0</v>
      </c>
      <c r="BI237" s="193">
        <f>IF(N237="nulová",J237,0)</f>
        <v>0</v>
      </c>
      <c r="BJ237" s="18" t="s">
        <v>139</v>
      </c>
      <c r="BK237" s="193">
        <f>ROUND(I237*H237,2)</f>
        <v>0</v>
      </c>
      <c r="BL237" s="18" t="s">
        <v>208</v>
      </c>
      <c r="BM237" s="192" t="s">
        <v>406</v>
      </c>
    </row>
    <row r="238" s="14" customFormat="1">
      <c r="A238" s="14"/>
      <c r="B238" s="214"/>
      <c r="C238" s="14"/>
      <c r="D238" s="195" t="s">
        <v>141</v>
      </c>
      <c r="E238" s="215" t="s">
        <v>1</v>
      </c>
      <c r="F238" s="216" t="s">
        <v>407</v>
      </c>
      <c r="G238" s="14"/>
      <c r="H238" s="215" t="s">
        <v>1</v>
      </c>
      <c r="I238" s="217"/>
      <c r="J238" s="14"/>
      <c r="K238" s="14"/>
      <c r="L238" s="214"/>
      <c r="M238" s="218"/>
      <c r="N238" s="219"/>
      <c r="O238" s="219"/>
      <c r="P238" s="219"/>
      <c r="Q238" s="219"/>
      <c r="R238" s="219"/>
      <c r="S238" s="219"/>
      <c r="T238" s="220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15" t="s">
        <v>141</v>
      </c>
      <c r="AU238" s="215" t="s">
        <v>139</v>
      </c>
      <c r="AV238" s="14" t="s">
        <v>83</v>
      </c>
      <c r="AW238" s="14" t="s">
        <v>31</v>
      </c>
      <c r="AX238" s="14" t="s">
        <v>75</v>
      </c>
      <c r="AY238" s="215" t="s">
        <v>131</v>
      </c>
    </row>
    <row r="239" s="13" customFormat="1">
      <c r="A239" s="13"/>
      <c r="B239" s="194"/>
      <c r="C239" s="13"/>
      <c r="D239" s="195" t="s">
        <v>141</v>
      </c>
      <c r="E239" s="196" t="s">
        <v>1</v>
      </c>
      <c r="F239" s="197" t="s">
        <v>139</v>
      </c>
      <c r="G239" s="13"/>
      <c r="H239" s="198">
        <v>2</v>
      </c>
      <c r="I239" s="199"/>
      <c r="J239" s="13"/>
      <c r="K239" s="13"/>
      <c r="L239" s="194"/>
      <c r="M239" s="200"/>
      <c r="N239" s="201"/>
      <c r="O239" s="201"/>
      <c r="P239" s="201"/>
      <c r="Q239" s="201"/>
      <c r="R239" s="201"/>
      <c r="S239" s="201"/>
      <c r="T239" s="202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196" t="s">
        <v>141</v>
      </c>
      <c r="AU239" s="196" t="s">
        <v>139</v>
      </c>
      <c r="AV239" s="13" t="s">
        <v>139</v>
      </c>
      <c r="AW239" s="13" t="s">
        <v>31</v>
      </c>
      <c r="AX239" s="13" t="s">
        <v>83</v>
      </c>
      <c r="AY239" s="196" t="s">
        <v>131</v>
      </c>
    </row>
    <row r="240" s="2" customFormat="1" ht="33" customHeight="1">
      <c r="A240" s="37"/>
      <c r="B240" s="179"/>
      <c r="C240" s="180" t="s">
        <v>408</v>
      </c>
      <c r="D240" s="180" t="s">
        <v>134</v>
      </c>
      <c r="E240" s="181" t="s">
        <v>409</v>
      </c>
      <c r="F240" s="182" t="s">
        <v>410</v>
      </c>
      <c r="G240" s="183" t="s">
        <v>246</v>
      </c>
      <c r="H240" s="184">
        <v>6</v>
      </c>
      <c r="I240" s="185"/>
      <c r="J240" s="186">
        <f>ROUND(I240*H240,2)</f>
        <v>0</v>
      </c>
      <c r="K240" s="187"/>
      <c r="L240" s="38"/>
      <c r="M240" s="188" t="s">
        <v>1</v>
      </c>
      <c r="N240" s="189" t="s">
        <v>41</v>
      </c>
      <c r="O240" s="81"/>
      <c r="P240" s="190">
        <f>O240*H240</f>
        <v>0</v>
      </c>
      <c r="Q240" s="190">
        <v>9.0000000000000006E-05</v>
      </c>
      <c r="R240" s="190">
        <f>Q240*H240</f>
        <v>0.00054000000000000001</v>
      </c>
      <c r="S240" s="190">
        <v>0</v>
      </c>
      <c r="T240" s="191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192" t="s">
        <v>208</v>
      </c>
      <c r="AT240" s="192" t="s">
        <v>134</v>
      </c>
      <c r="AU240" s="192" t="s">
        <v>139</v>
      </c>
      <c r="AY240" s="18" t="s">
        <v>131</v>
      </c>
      <c r="BE240" s="193">
        <f>IF(N240="základná",J240,0)</f>
        <v>0</v>
      </c>
      <c r="BF240" s="193">
        <f>IF(N240="znížená",J240,0)</f>
        <v>0</v>
      </c>
      <c r="BG240" s="193">
        <f>IF(N240="zákl. prenesená",J240,0)</f>
        <v>0</v>
      </c>
      <c r="BH240" s="193">
        <f>IF(N240="zníž. prenesená",J240,0)</f>
        <v>0</v>
      </c>
      <c r="BI240" s="193">
        <f>IF(N240="nulová",J240,0)</f>
        <v>0</v>
      </c>
      <c r="BJ240" s="18" t="s">
        <v>139</v>
      </c>
      <c r="BK240" s="193">
        <f>ROUND(I240*H240,2)</f>
        <v>0</v>
      </c>
      <c r="BL240" s="18" t="s">
        <v>208</v>
      </c>
      <c r="BM240" s="192" t="s">
        <v>411</v>
      </c>
    </row>
    <row r="241" s="14" customFormat="1">
      <c r="A241" s="14"/>
      <c r="B241" s="214"/>
      <c r="C241" s="14"/>
      <c r="D241" s="195" t="s">
        <v>141</v>
      </c>
      <c r="E241" s="215" t="s">
        <v>1</v>
      </c>
      <c r="F241" s="216" t="s">
        <v>412</v>
      </c>
      <c r="G241" s="14"/>
      <c r="H241" s="215" t="s">
        <v>1</v>
      </c>
      <c r="I241" s="217"/>
      <c r="J241" s="14"/>
      <c r="K241" s="14"/>
      <c r="L241" s="214"/>
      <c r="M241" s="218"/>
      <c r="N241" s="219"/>
      <c r="O241" s="219"/>
      <c r="P241" s="219"/>
      <c r="Q241" s="219"/>
      <c r="R241" s="219"/>
      <c r="S241" s="219"/>
      <c r="T241" s="220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15" t="s">
        <v>141</v>
      </c>
      <c r="AU241" s="215" t="s">
        <v>139</v>
      </c>
      <c r="AV241" s="14" t="s">
        <v>83</v>
      </c>
      <c r="AW241" s="14" t="s">
        <v>31</v>
      </c>
      <c r="AX241" s="14" t="s">
        <v>75</v>
      </c>
      <c r="AY241" s="215" t="s">
        <v>131</v>
      </c>
    </row>
    <row r="242" s="13" customFormat="1">
      <c r="A242" s="13"/>
      <c r="B242" s="194"/>
      <c r="C242" s="13"/>
      <c r="D242" s="195" t="s">
        <v>141</v>
      </c>
      <c r="E242" s="196" t="s">
        <v>1</v>
      </c>
      <c r="F242" s="197" t="s">
        <v>138</v>
      </c>
      <c r="G242" s="13"/>
      <c r="H242" s="198">
        <v>4</v>
      </c>
      <c r="I242" s="199"/>
      <c r="J242" s="13"/>
      <c r="K242" s="13"/>
      <c r="L242" s="194"/>
      <c r="M242" s="200"/>
      <c r="N242" s="201"/>
      <c r="O242" s="201"/>
      <c r="P242" s="201"/>
      <c r="Q242" s="201"/>
      <c r="R242" s="201"/>
      <c r="S242" s="201"/>
      <c r="T242" s="202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196" t="s">
        <v>141</v>
      </c>
      <c r="AU242" s="196" t="s">
        <v>139</v>
      </c>
      <c r="AV242" s="13" t="s">
        <v>139</v>
      </c>
      <c r="AW242" s="13" t="s">
        <v>31</v>
      </c>
      <c r="AX242" s="13" t="s">
        <v>75</v>
      </c>
      <c r="AY242" s="196" t="s">
        <v>131</v>
      </c>
    </row>
    <row r="243" s="14" customFormat="1">
      <c r="A243" s="14"/>
      <c r="B243" s="214"/>
      <c r="C243" s="14"/>
      <c r="D243" s="195" t="s">
        <v>141</v>
      </c>
      <c r="E243" s="215" t="s">
        <v>1</v>
      </c>
      <c r="F243" s="216" t="s">
        <v>413</v>
      </c>
      <c r="G243" s="14"/>
      <c r="H243" s="215" t="s">
        <v>1</v>
      </c>
      <c r="I243" s="217"/>
      <c r="J243" s="14"/>
      <c r="K243" s="14"/>
      <c r="L243" s="214"/>
      <c r="M243" s="218"/>
      <c r="N243" s="219"/>
      <c r="O243" s="219"/>
      <c r="P243" s="219"/>
      <c r="Q243" s="219"/>
      <c r="R243" s="219"/>
      <c r="S243" s="219"/>
      <c r="T243" s="22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15" t="s">
        <v>141</v>
      </c>
      <c r="AU243" s="215" t="s">
        <v>139</v>
      </c>
      <c r="AV243" s="14" t="s">
        <v>83</v>
      </c>
      <c r="AW243" s="14" t="s">
        <v>31</v>
      </c>
      <c r="AX243" s="14" t="s">
        <v>75</v>
      </c>
      <c r="AY243" s="215" t="s">
        <v>131</v>
      </c>
    </row>
    <row r="244" s="13" customFormat="1">
      <c r="A244" s="13"/>
      <c r="B244" s="194"/>
      <c r="C244" s="13"/>
      <c r="D244" s="195" t="s">
        <v>141</v>
      </c>
      <c r="E244" s="196" t="s">
        <v>1</v>
      </c>
      <c r="F244" s="197" t="s">
        <v>139</v>
      </c>
      <c r="G244" s="13"/>
      <c r="H244" s="198">
        <v>2</v>
      </c>
      <c r="I244" s="199"/>
      <c r="J244" s="13"/>
      <c r="K244" s="13"/>
      <c r="L244" s="194"/>
      <c r="M244" s="200"/>
      <c r="N244" s="201"/>
      <c r="O244" s="201"/>
      <c r="P244" s="201"/>
      <c r="Q244" s="201"/>
      <c r="R244" s="201"/>
      <c r="S244" s="201"/>
      <c r="T244" s="202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196" t="s">
        <v>141</v>
      </c>
      <c r="AU244" s="196" t="s">
        <v>139</v>
      </c>
      <c r="AV244" s="13" t="s">
        <v>139</v>
      </c>
      <c r="AW244" s="13" t="s">
        <v>31</v>
      </c>
      <c r="AX244" s="13" t="s">
        <v>75</v>
      </c>
      <c r="AY244" s="196" t="s">
        <v>131</v>
      </c>
    </row>
    <row r="245" s="15" customFormat="1">
      <c r="A245" s="15"/>
      <c r="B245" s="221"/>
      <c r="C245" s="15"/>
      <c r="D245" s="195" t="s">
        <v>141</v>
      </c>
      <c r="E245" s="222" t="s">
        <v>1</v>
      </c>
      <c r="F245" s="223" t="s">
        <v>341</v>
      </c>
      <c r="G245" s="15"/>
      <c r="H245" s="224">
        <v>6</v>
      </c>
      <c r="I245" s="225"/>
      <c r="J245" s="15"/>
      <c r="K245" s="15"/>
      <c r="L245" s="221"/>
      <c r="M245" s="226"/>
      <c r="N245" s="227"/>
      <c r="O245" s="227"/>
      <c r="P245" s="227"/>
      <c r="Q245" s="227"/>
      <c r="R245" s="227"/>
      <c r="S245" s="227"/>
      <c r="T245" s="228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22" t="s">
        <v>141</v>
      </c>
      <c r="AU245" s="222" t="s">
        <v>139</v>
      </c>
      <c r="AV245" s="15" t="s">
        <v>138</v>
      </c>
      <c r="AW245" s="15" t="s">
        <v>31</v>
      </c>
      <c r="AX245" s="15" t="s">
        <v>83</v>
      </c>
      <c r="AY245" s="222" t="s">
        <v>131</v>
      </c>
    </row>
    <row r="246" s="2" customFormat="1" ht="21.75" customHeight="1">
      <c r="A246" s="37"/>
      <c r="B246" s="179"/>
      <c r="C246" s="203" t="s">
        <v>414</v>
      </c>
      <c r="D246" s="203" t="s">
        <v>167</v>
      </c>
      <c r="E246" s="204" t="s">
        <v>415</v>
      </c>
      <c r="F246" s="205" t="s">
        <v>416</v>
      </c>
      <c r="G246" s="206" t="s">
        <v>246</v>
      </c>
      <c r="H246" s="207">
        <v>6</v>
      </c>
      <c r="I246" s="208"/>
      <c r="J246" s="209">
        <f>ROUND(I246*H246,2)</f>
        <v>0</v>
      </c>
      <c r="K246" s="210"/>
      <c r="L246" s="211"/>
      <c r="M246" s="212" t="s">
        <v>1</v>
      </c>
      <c r="N246" s="213" t="s">
        <v>41</v>
      </c>
      <c r="O246" s="81"/>
      <c r="P246" s="190">
        <f>O246*H246</f>
        <v>0</v>
      </c>
      <c r="Q246" s="190">
        <v>0.00025000000000000001</v>
      </c>
      <c r="R246" s="190">
        <f>Q246*H246</f>
        <v>0.0015</v>
      </c>
      <c r="S246" s="190">
        <v>0</v>
      </c>
      <c r="T246" s="191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192" t="s">
        <v>234</v>
      </c>
      <c r="AT246" s="192" t="s">
        <v>167</v>
      </c>
      <c r="AU246" s="192" t="s">
        <v>139</v>
      </c>
      <c r="AY246" s="18" t="s">
        <v>131</v>
      </c>
      <c r="BE246" s="193">
        <f>IF(N246="základná",J246,0)</f>
        <v>0</v>
      </c>
      <c r="BF246" s="193">
        <f>IF(N246="znížená",J246,0)</f>
        <v>0</v>
      </c>
      <c r="BG246" s="193">
        <f>IF(N246="zákl. prenesená",J246,0)</f>
        <v>0</v>
      </c>
      <c r="BH246" s="193">
        <f>IF(N246="zníž. prenesená",J246,0)</f>
        <v>0</v>
      </c>
      <c r="BI246" s="193">
        <f>IF(N246="nulová",J246,0)</f>
        <v>0</v>
      </c>
      <c r="BJ246" s="18" t="s">
        <v>139</v>
      </c>
      <c r="BK246" s="193">
        <f>ROUND(I246*H246,2)</f>
        <v>0</v>
      </c>
      <c r="BL246" s="18" t="s">
        <v>208</v>
      </c>
      <c r="BM246" s="192" t="s">
        <v>417</v>
      </c>
    </row>
    <row r="247" s="2" customFormat="1" ht="24.15" customHeight="1">
      <c r="A247" s="37"/>
      <c r="B247" s="179"/>
      <c r="C247" s="180" t="s">
        <v>418</v>
      </c>
      <c r="D247" s="180" t="s">
        <v>134</v>
      </c>
      <c r="E247" s="181" t="s">
        <v>419</v>
      </c>
      <c r="F247" s="182" t="s">
        <v>420</v>
      </c>
      <c r="G247" s="183" t="s">
        <v>283</v>
      </c>
      <c r="H247" s="184">
        <v>8</v>
      </c>
      <c r="I247" s="185"/>
      <c r="J247" s="186">
        <f>ROUND(I247*H247,2)</f>
        <v>0</v>
      </c>
      <c r="K247" s="187"/>
      <c r="L247" s="38"/>
      <c r="M247" s="188" t="s">
        <v>1</v>
      </c>
      <c r="N247" s="189" t="s">
        <v>41</v>
      </c>
      <c r="O247" s="81"/>
      <c r="P247" s="190">
        <f>O247*H247</f>
        <v>0</v>
      </c>
      <c r="Q247" s="190">
        <v>0.0028</v>
      </c>
      <c r="R247" s="190">
        <f>Q247*H247</f>
        <v>0.0224</v>
      </c>
      <c r="S247" s="190">
        <v>0</v>
      </c>
      <c r="T247" s="191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192" t="s">
        <v>208</v>
      </c>
      <c r="AT247" s="192" t="s">
        <v>134</v>
      </c>
      <c r="AU247" s="192" t="s">
        <v>139</v>
      </c>
      <c r="AY247" s="18" t="s">
        <v>131</v>
      </c>
      <c r="BE247" s="193">
        <f>IF(N247="základná",J247,0)</f>
        <v>0</v>
      </c>
      <c r="BF247" s="193">
        <f>IF(N247="znížená",J247,0)</f>
        <v>0</v>
      </c>
      <c r="BG247" s="193">
        <f>IF(N247="zákl. prenesená",J247,0)</f>
        <v>0</v>
      </c>
      <c r="BH247" s="193">
        <f>IF(N247="zníž. prenesená",J247,0)</f>
        <v>0</v>
      </c>
      <c r="BI247" s="193">
        <f>IF(N247="nulová",J247,0)</f>
        <v>0</v>
      </c>
      <c r="BJ247" s="18" t="s">
        <v>139</v>
      </c>
      <c r="BK247" s="193">
        <f>ROUND(I247*H247,2)</f>
        <v>0</v>
      </c>
      <c r="BL247" s="18" t="s">
        <v>208</v>
      </c>
      <c r="BM247" s="192" t="s">
        <v>421</v>
      </c>
    </row>
    <row r="248" s="14" customFormat="1">
      <c r="A248" s="14"/>
      <c r="B248" s="214"/>
      <c r="C248" s="14"/>
      <c r="D248" s="195" t="s">
        <v>141</v>
      </c>
      <c r="E248" s="215" t="s">
        <v>1</v>
      </c>
      <c r="F248" s="216" t="s">
        <v>422</v>
      </c>
      <c r="G248" s="14"/>
      <c r="H248" s="215" t="s">
        <v>1</v>
      </c>
      <c r="I248" s="217"/>
      <c r="J248" s="14"/>
      <c r="K248" s="14"/>
      <c r="L248" s="214"/>
      <c r="M248" s="218"/>
      <c r="N248" s="219"/>
      <c r="O248" s="219"/>
      <c r="P248" s="219"/>
      <c r="Q248" s="219"/>
      <c r="R248" s="219"/>
      <c r="S248" s="219"/>
      <c r="T248" s="220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15" t="s">
        <v>141</v>
      </c>
      <c r="AU248" s="215" t="s">
        <v>139</v>
      </c>
      <c r="AV248" s="14" t="s">
        <v>83</v>
      </c>
      <c r="AW248" s="14" t="s">
        <v>31</v>
      </c>
      <c r="AX248" s="14" t="s">
        <v>75</v>
      </c>
      <c r="AY248" s="215" t="s">
        <v>131</v>
      </c>
    </row>
    <row r="249" s="13" customFormat="1">
      <c r="A249" s="13"/>
      <c r="B249" s="194"/>
      <c r="C249" s="13"/>
      <c r="D249" s="195" t="s">
        <v>141</v>
      </c>
      <c r="E249" s="196" t="s">
        <v>1</v>
      </c>
      <c r="F249" s="197" t="s">
        <v>170</v>
      </c>
      <c r="G249" s="13"/>
      <c r="H249" s="198">
        <v>8</v>
      </c>
      <c r="I249" s="199"/>
      <c r="J249" s="13"/>
      <c r="K249" s="13"/>
      <c r="L249" s="194"/>
      <c r="M249" s="200"/>
      <c r="N249" s="201"/>
      <c r="O249" s="201"/>
      <c r="P249" s="201"/>
      <c r="Q249" s="201"/>
      <c r="R249" s="201"/>
      <c r="S249" s="201"/>
      <c r="T249" s="202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196" t="s">
        <v>141</v>
      </c>
      <c r="AU249" s="196" t="s">
        <v>139</v>
      </c>
      <c r="AV249" s="13" t="s">
        <v>139</v>
      </c>
      <c r="AW249" s="13" t="s">
        <v>31</v>
      </c>
      <c r="AX249" s="13" t="s">
        <v>83</v>
      </c>
      <c r="AY249" s="196" t="s">
        <v>131</v>
      </c>
    </row>
    <row r="250" s="2" customFormat="1" ht="24.15" customHeight="1">
      <c r="A250" s="37"/>
      <c r="B250" s="179"/>
      <c r="C250" s="180" t="s">
        <v>423</v>
      </c>
      <c r="D250" s="180" t="s">
        <v>134</v>
      </c>
      <c r="E250" s="181" t="s">
        <v>424</v>
      </c>
      <c r="F250" s="182" t="s">
        <v>425</v>
      </c>
      <c r="G250" s="183" t="s">
        <v>153</v>
      </c>
      <c r="H250" s="184">
        <v>0.22800000000000001</v>
      </c>
      <c r="I250" s="185"/>
      <c r="J250" s="186">
        <f>ROUND(I250*H250,2)</f>
        <v>0</v>
      </c>
      <c r="K250" s="187"/>
      <c r="L250" s="38"/>
      <c r="M250" s="188" t="s">
        <v>1</v>
      </c>
      <c r="N250" s="189" t="s">
        <v>41</v>
      </c>
      <c r="O250" s="81"/>
      <c r="P250" s="190">
        <f>O250*H250</f>
        <v>0</v>
      </c>
      <c r="Q250" s="190">
        <v>0</v>
      </c>
      <c r="R250" s="190">
        <f>Q250*H250</f>
        <v>0</v>
      </c>
      <c r="S250" s="190">
        <v>0</v>
      </c>
      <c r="T250" s="191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192" t="s">
        <v>208</v>
      </c>
      <c r="AT250" s="192" t="s">
        <v>134</v>
      </c>
      <c r="AU250" s="192" t="s">
        <v>139</v>
      </c>
      <c r="AY250" s="18" t="s">
        <v>131</v>
      </c>
      <c r="BE250" s="193">
        <f>IF(N250="základná",J250,0)</f>
        <v>0</v>
      </c>
      <c r="BF250" s="193">
        <f>IF(N250="znížená",J250,0)</f>
        <v>0</v>
      </c>
      <c r="BG250" s="193">
        <f>IF(N250="zákl. prenesená",J250,0)</f>
        <v>0</v>
      </c>
      <c r="BH250" s="193">
        <f>IF(N250="zníž. prenesená",J250,0)</f>
        <v>0</v>
      </c>
      <c r="BI250" s="193">
        <f>IF(N250="nulová",J250,0)</f>
        <v>0</v>
      </c>
      <c r="BJ250" s="18" t="s">
        <v>139</v>
      </c>
      <c r="BK250" s="193">
        <f>ROUND(I250*H250,2)</f>
        <v>0</v>
      </c>
      <c r="BL250" s="18" t="s">
        <v>208</v>
      </c>
      <c r="BM250" s="192" t="s">
        <v>426</v>
      </c>
    </row>
    <row r="251" s="12" customFormat="1" ht="22.8" customHeight="1">
      <c r="A251" s="12"/>
      <c r="B251" s="166"/>
      <c r="C251" s="12"/>
      <c r="D251" s="167" t="s">
        <v>74</v>
      </c>
      <c r="E251" s="177" t="s">
        <v>427</v>
      </c>
      <c r="F251" s="177" t="s">
        <v>428</v>
      </c>
      <c r="G251" s="12"/>
      <c r="H251" s="12"/>
      <c r="I251" s="169"/>
      <c r="J251" s="178">
        <f>BK251</f>
        <v>0</v>
      </c>
      <c r="K251" s="12"/>
      <c r="L251" s="166"/>
      <c r="M251" s="171"/>
      <c r="N251" s="172"/>
      <c r="O251" s="172"/>
      <c r="P251" s="173">
        <f>SUM(P252:P253)</f>
        <v>0</v>
      </c>
      <c r="Q251" s="172"/>
      <c r="R251" s="173">
        <f>SUM(R252:R253)</f>
        <v>0.0070875</v>
      </c>
      <c r="S251" s="172"/>
      <c r="T251" s="174">
        <f>SUM(T252:T253)</f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167" t="s">
        <v>139</v>
      </c>
      <c r="AT251" s="175" t="s">
        <v>74</v>
      </c>
      <c r="AU251" s="175" t="s">
        <v>83</v>
      </c>
      <c r="AY251" s="167" t="s">
        <v>131</v>
      </c>
      <c r="BK251" s="176">
        <f>SUM(BK252:BK253)</f>
        <v>0</v>
      </c>
    </row>
    <row r="252" s="2" customFormat="1" ht="24.15" customHeight="1">
      <c r="A252" s="37"/>
      <c r="B252" s="179"/>
      <c r="C252" s="180" t="s">
        <v>429</v>
      </c>
      <c r="D252" s="180" t="s">
        <v>134</v>
      </c>
      <c r="E252" s="181" t="s">
        <v>430</v>
      </c>
      <c r="F252" s="182" t="s">
        <v>431</v>
      </c>
      <c r="G252" s="183" t="s">
        <v>145</v>
      </c>
      <c r="H252" s="184">
        <v>13.125</v>
      </c>
      <c r="I252" s="185"/>
      <c r="J252" s="186">
        <f>ROUND(I252*H252,2)</f>
        <v>0</v>
      </c>
      <c r="K252" s="187"/>
      <c r="L252" s="38"/>
      <c r="M252" s="188" t="s">
        <v>1</v>
      </c>
      <c r="N252" s="189" t="s">
        <v>41</v>
      </c>
      <c r="O252" s="81"/>
      <c r="P252" s="190">
        <f>O252*H252</f>
        <v>0</v>
      </c>
      <c r="Q252" s="190">
        <v>0.00054000000000000001</v>
      </c>
      <c r="R252" s="190">
        <f>Q252*H252</f>
        <v>0.0070875</v>
      </c>
      <c r="S252" s="190">
        <v>0</v>
      </c>
      <c r="T252" s="191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192" t="s">
        <v>208</v>
      </c>
      <c r="AT252" s="192" t="s">
        <v>134</v>
      </c>
      <c r="AU252" s="192" t="s">
        <v>139</v>
      </c>
      <c r="AY252" s="18" t="s">
        <v>131</v>
      </c>
      <c r="BE252" s="193">
        <f>IF(N252="základná",J252,0)</f>
        <v>0</v>
      </c>
      <c r="BF252" s="193">
        <f>IF(N252="znížená",J252,0)</f>
        <v>0</v>
      </c>
      <c r="BG252" s="193">
        <f>IF(N252="zákl. prenesená",J252,0)</f>
        <v>0</v>
      </c>
      <c r="BH252" s="193">
        <f>IF(N252="zníž. prenesená",J252,0)</f>
        <v>0</v>
      </c>
      <c r="BI252" s="193">
        <f>IF(N252="nulová",J252,0)</f>
        <v>0</v>
      </c>
      <c r="BJ252" s="18" t="s">
        <v>139</v>
      </c>
      <c r="BK252" s="193">
        <f>ROUND(I252*H252,2)</f>
        <v>0</v>
      </c>
      <c r="BL252" s="18" t="s">
        <v>208</v>
      </c>
      <c r="BM252" s="192" t="s">
        <v>432</v>
      </c>
    </row>
    <row r="253" s="13" customFormat="1">
      <c r="A253" s="13"/>
      <c r="B253" s="194"/>
      <c r="C253" s="13"/>
      <c r="D253" s="195" t="s">
        <v>141</v>
      </c>
      <c r="E253" s="196" t="s">
        <v>1</v>
      </c>
      <c r="F253" s="197" t="s">
        <v>177</v>
      </c>
      <c r="G253" s="13"/>
      <c r="H253" s="198">
        <v>13.125</v>
      </c>
      <c r="I253" s="199"/>
      <c r="J253" s="13"/>
      <c r="K253" s="13"/>
      <c r="L253" s="194"/>
      <c r="M253" s="200"/>
      <c r="N253" s="201"/>
      <c r="O253" s="201"/>
      <c r="P253" s="201"/>
      <c r="Q253" s="201"/>
      <c r="R253" s="201"/>
      <c r="S253" s="201"/>
      <c r="T253" s="202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196" t="s">
        <v>141</v>
      </c>
      <c r="AU253" s="196" t="s">
        <v>139</v>
      </c>
      <c r="AV253" s="13" t="s">
        <v>139</v>
      </c>
      <c r="AW253" s="13" t="s">
        <v>31</v>
      </c>
      <c r="AX253" s="13" t="s">
        <v>83</v>
      </c>
      <c r="AY253" s="196" t="s">
        <v>131</v>
      </c>
    </row>
    <row r="254" s="12" customFormat="1" ht="25.92" customHeight="1">
      <c r="A254" s="12"/>
      <c r="B254" s="166"/>
      <c r="C254" s="12"/>
      <c r="D254" s="167" t="s">
        <v>74</v>
      </c>
      <c r="E254" s="168" t="s">
        <v>167</v>
      </c>
      <c r="F254" s="168" t="s">
        <v>433</v>
      </c>
      <c r="G254" s="12"/>
      <c r="H254" s="12"/>
      <c r="I254" s="169"/>
      <c r="J254" s="170">
        <f>BK254</f>
        <v>0</v>
      </c>
      <c r="K254" s="12"/>
      <c r="L254" s="166"/>
      <c r="M254" s="171"/>
      <c r="N254" s="172"/>
      <c r="O254" s="172"/>
      <c r="P254" s="173">
        <f>P255+P284</f>
        <v>0</v>
      </c>
      <c r="Q254" s="172"/>
      <c r="R254" s="173">
        <f>R255+R284</f>
        <v>0.04514</v>
      </c>
      <c r="S254" s="172"/>
      <c r="T254" s="174">
        <f>T255+T284</f>
        <v>0</v>
      </c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R254" s="167" t="s">
        <v>132</v>
      </c>
      <c r="AT254" s="175" t="s">
        <v>74</v>
      </c>
      <c r="AU254" s="175" t="s">
        <v>75</v>
      </c>
      <c r="AY254" s="167" t="s">
        <v>131</v>
      </c>
      <c r="BK254" s="176">
        <f>BK255+BK284</f>
        <v>0</v>
      </c>
    </row>
    <row r="255" s="12" customFormat="1" ht="22.8" customHeight="1">
      <c r="A255" s="12"/>
      <c r="B255" s="166"/>
      <c r="C255" s="12"/>
      <c r="D255" s="167" t="s">
        <v>74</v>
      </c>
      <c r="E255" s="177" t="s">
        <v>434</v>
      </c>
      <c r="F255" s="177" t="s">
        <v>435</v>
      </c>
      <c r="G255" s="12"/>
      <c r="H255" s="12"/>
      <c r="I255" s="169"/>
      <c r="J255" s="178">
        <f>BK255</f>
        <v>0</v>
      </c>
      <c r="K255" s="12"/>
      <c r="L255" s="166"/>
      <c r="M255" s="171"/>
      <c r="N255" s="172"/>
      <c r="O255" s="172"/>
      <c r="P255" s="173">
        <f>SUM(P256:P283)</f>
        <v>0</v>
      </c>
      <c r="Q255" s="172"/>
      <c r="R255" s="173">
        <f>SUM(R256:R283)</f>
        <v>0.04514</v>
      </c>
      <c r="S255" s="172"/>
      <c r="T255" s="174">
        <f>SUM(T256:T283)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167" t="s">
        <v>132</v>
      </c>
      <c r="AT255" s="175" t="s">
        <v>74</v>
      </c>
      <c r="AU255" s="175" t="s">
        <v>83</v>
      </c>
      <c r="AY255" s="167" t="s">
        <v>131</v>
      </c>
      <c r="BK255" s="176">
        <f>SUM(BK256:BK283)</f>
        <v>0</v>
      </c>
    </row>
    <row r="256" s="2" customFormat="1" ht="21.75" customHeight="1">
      <c r="A256" s="37"/>
      <c r="B256" s="179"/>
      <c r="C256" s="180" t="s">
        <v>436</v>
      </c>
      <c r="D256" s="180" t="s">
        <v>134</v>
      </c>
      <c r="E256" s="181" t="s">
        <v>437</v>
      </c>
      <c r="F256" s="182" t="s">
        <v>438</v>
      </c>
      <c r="G256" s="183" t="s">
        <v>283</v>
      </c>
      <c r="H256" s="184">
        <v>110</v>
      </c>
      <c r="I256" s="185"/>
      <c r="J256" s="186">
        <f>ROUND(I256*H256,2)</f>
        <v>0</v>
      </c>
      <c r="K256" s="187"/>
      <c r="L256" s="38"/>
      <c r="M256" s="188" t="s">
        <v>1</v>
      </c>
      <c r="N256" s="189" t="s">
        <v>41</v>
      </c>
      <c r="O256" s="81"/>
      <c r="P256" s="190">
        <f>O256*H256</f>
        <v>0</v>
      </c>
      <c r="Q256" s="190">
        <v>0</v>
      </c>
      <c r="R256" s="190">
        <f>Q256*H256</f>
        <v>0</v>
      </c>
      <c r="S256" s="190">
        <v>0</v>
      </c>
      <c r="T256" s="191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192" t="s">
        <v>439</v>
      </c>
      <c r="AT256" s="192" t="s">
        <v>134</v>
      </c>
      <c r="AU256" s="192" t="s">
        <v>139</v>
      </c>
      <c r="AY256" s="18" t="s">
        <v>131</v>
      </c>
      <c r="BE256" s="193">
        <f>IF(N256="základná",J256,0)</f>
        <v>0</v>
      </c>
      <c r="BF256" s="193">
        <f>IF(N256="znížená",J256,0)</f>
        <v>0</v>
      </c>
      <c r="BG256" s="193">
        <f>IF(N256="zákl. prenesená",J256,0)</f>
        <v>0</v>
      </c>
      <c r="BH256" s="193">
        <f>IF(N256="zníž. prenesená",J256,0)</f>
        <v>0</v>
      </c>
      <c r="BI256" s="193">
        <f>IF(N256="nulová",J256,0)</f>
        <v>0</v>
      </c>
      <c r="BJ256" s="18" t="s">
        <v>139</v>
      </c>
      <c r="BK256" s="193">
        <f>ROUND(I256*H256,2)</f>
        <v>0</v>
      </c>
      <c r="BL256" s="18" t="s">
        <v>439</v>
      </c>
      <c r="BM256" s="192" t="s">
        <v>440</v>
      </c>
    </row>
    <row r="257" s="2" customFormat="1" ht="16.5" customHeight="1">
      <c r="A257" s="37"/>
      <c r="B257" s="179"/>
      <c r="C257" s="203" t="s">
        <v>441</v>
      </c>
      <c r="D257" s="203" t="s">
        <v>167</v>
      </c>
      <c r="E257" s="204" t="s">
        <v>442</v>
      </c>
      <c r="F257" s="205" t="s">
        <v>443</v>
      </c>
      <c r="G257" s="206" t="s">
        <v>246</v>
      </c>
      <c r="H257" s="207">
        <v>46</v>
      </c>
      <c r="I257" s="208"/>
      <c r="J257" s="209">
        <f>ROUND(I257*H257,2)</f>
        <v>0</v>
      </c>
      <c r="K257" s="210"/>
      <c r="L257" s="211"/>
      <c r="M257" s="212" t="s">
        <v>1</v>
      </c>
      <c r="N257" s="213" t="s">
        <v>41</v>
      </c>
      <c r="O257" s="81"/>
      <c r="P257" s="190">
        <f>O257*H257</f>
        <v>0</v>
      </c>
      <c r="Q257" s="190">
        <v>0</v>
      </c>
      <c r="R257" s="190">
        <f>Q257*H257</f>
        <v>0</v>
      </c>
      <c r="S257" s="190">
        <v>0</v>
      </c>
      <c r="T257" s="191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192" t="s">
        <v>444</v>
      </c>
      <c r="AT257" s="192" t="s">
        <v>167</v>
      </c>
      <c r="AU257" s="192" t="s">
        <v>139</v>
      </c>
      <c r="AY257" s="18" t="s">
        <v>131</v>
      </c>
      <c r="BE257" s="193">
        <f>IF(N257="základná",J257,0)</f>
        <v>0</v>
      </c>
      <c r="BF257" s="193">
        <f>IF(N257="znížená",J257,0)</f>
        <v>0</v>
      </c>
      <c r="BG257" s="193">
        <f>IF(N257="zákl. prenesená",J257,0)</f>
        <v>0</v>
      </c>
      <c r="BH257" s="193">
        <f>IF(N257="zníž. prenesená",J257,0)</f>
        <v>0</v>
      </c>
      <c r="BI257" s="193">
        <f>IF(N257="nulová",J257,0)</f>
        <v>0</v>
      </c>
      <c r="BJ257" s="18" t="s">
        <v>139</v>
      </c>
      <c r="BK257" s="193">
        <f>ROUND(I257*H257,2)</f>
        <v>0</v>
      </c>
      <c r="BL257" s="18" t="s">
        <v>439</v>
      </c>
      <c r="BM257" s="192" t="s">
        <v>445</v>
      </c>
    </row>
    <row r="258" s="2" customFormat="1" ht="16.5" customHeight="1">
      <c r="A258" s="37"/>
      <c r="B258" s="179"/>
      <c r="C258" s="203" t="s">
        <v>446</v>
      </c>
      <c r="D258" s="203" t="s">
        <v>167</v>
      </c>
      <c r="E258" s="204" t="s">
        <v>447</v>
      </c>
      <c r="F258" s="205" t="s">
        <v>448</v>
      </c>
      <c r="G258" s="206" t="s">
        <v>246</v>
      </c>
      <c r="H258" s="207">
        <v>44</v>
      </c>
      <c r="I258" s="208"/>
      <c r="J258" s="209">
        <f>ROUND(I258*H258,2)</f>
        <v>0</v>
      </c>
      <c r="K258" s="210"/>
      <c r="L258" s="211"/>
      <c r="M258" s="212" t="s">
        <v>1</v>
      </c>
      <c r="N258" s="213" t="s">
        <v>41</v>
      </c>
      <c r="O258" s="81"/>
      <c r="P258" s="190">
        <f>O258*H258</f>
        <v>0</v>
      </c>
      <c r="Q258" s="190">
        <v>0</v>
      </c>
      <c r="R258" s="190">
        <f>Q258*H258</f>
        <v>0</v>
      </c>
      <c r="S258" s="190">
        <v>0</v>
      </c>
      <c r="T258" s="191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192" t="s">
        <v>444</v>
      </c>
      <c r="AT258" s="192" t="s">
        <v>167</v>
      </c>
      <c r="AU258" s="192" t="s">
        <v>139</v>
      </c>
      <c r="AY258" s="18" t="s">
        <v>131</v>
      </c>
      <c r="BE258" s="193">
        <f>IF(N258="základná",J258,0)</f>
        <v>0</v>
      </c>
      <c r="BF258" s="193">
        <f>IF(N258="znížená",J258,0)</f>
        <v>0</v>
      </c>
      <c r="BG258" s="193">
        <f>IF(N258="zákl. prenesená",J258,0)</f>
        <v>0</v>
      </c>
      <c r="BH258" s="193">
        <f>IF(N258="zníž. prenesená",J258,0)</f>
        <v>0</v>
      </c>
      <c r="BI258" s="193">
        <f>IF(N258="nulová",J258,0)</f>
        <v>0</v>
      </c>
      <c r="BJ258" s="18" t="s">
        <v>139</v>
      </c>
      <c r="BK258" s="193">
        <f>ROUND(I258*H258,2)</f>
        <v>0</v>
      </c>
      <c r="BL258" s="18" t="s">
        <v>439</v>
      </c>
      <c r="BM258" s="192" t="s">
        <v>449</v>
      </c>
    </row>
    <row r="259" s="2" customFormat="1" ht="24.15" customHeight="1">
      <c r="A259" s="37"/>
      <c r="B259" s="179"/>
      <c r="C259" s="203" t="s">
        <v>439</v>
      </c>
      <c r="D259" s="203" t="s">
        <v>167</v>
      </c>
      <c r="E259" s="204" t="s">
        <v>450</v>
      </c>
      <c r="F259" s="205" t="s">
        <v>451</v>
      </c>
      <c r="G259" s="206" t="s">
        <v>452</v>
      </c>
      <c r="H259" s="207">
        <v>41.799999999999997</v>
      </c>
      <c r="I259" s="208"/>
      <c r="J259" s="209">
        <f>ROUND(I259*H259,2)</f>
        <v>0</v>
      </c>
      <c r="K259" s="210"/>
      <c r="L259" s="211"/>
      <c r="M259" s="212" t="s">
        <v>1</v>
      </c>
      <c r="N259" s="213" t="s">
        <v>41</v>
      </c>
      <c r="O259" s="81"/>
      <c r="P259" s="190">
        <f>O259*H259</f>
        <v>0</v>
      </c>
      <c r="Q259" s="190">
        <v>0.001</v>
      </c>
      <c r="R259" s="190">
        <f>Q259*H259</f>
        <v>0.041799999999999997</v>
      </c>
      <c r="S259" s="190">
        <v>0</v>
      </c>
      <c r="T259" s="191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192" t="s">
        <v>444</v>
      </c>
      <c r="AT259" s="192" t="s">
        <v>167</v>
      </c>
      <c r="AU259" s="192" t="s">
        <v>139</v>
      </c>
      <c r="AY259" s="18" t="s">
        <v>131</v>
      </c>
      <c r="BE259" s="193">
        <f>IF(N259="základná",J259,0)</f>
        <v>0</v>
      </c>
      <c r="BF259" s="193">
        <f>IF(N259="znížená",J259,0)</f>
        <v>0</v>
      </c>
      <c r="BG259" s="193">
        <f>IF(N259="zákl. prenesená",J259,0)</f>
        <v>0</v>
      </c>
      <c r="BH259" s="193">
        <f>IF(N259="zníž. prenesená",J259,0)</f>
        <v>0</v>
      </c>
      <c r="BI259" s="193">
        <f>IF(N259="nulová",J259,0)</f>
        <v>0</v>
      </c>
      <c r="BJ259" s="18" t="s">
        <v>139</v>
      </c>
      <c r="BK259" s="193">
        <f>ROUND(I259*H259,2)</f>
        <v>0</v>
      </c>
      <c r="BL259" s="18" t="s">
        <v>439</v>
      </c>
      <c r="BM259" s="192" t="s">
        <v>453</v>
      </c>
    </row>
    <row r="260" s="2" customFormat="1" ht="21.75" customHeight="1">
      <c r="A260" s="37"/>
      <c r="B260" s="179"/>
      <c r="C260" s="180" t="s">
        <v>454</v>
      </c>
      <c r="D260" s="180" t="s">
        <v>134</v>
      </c>
      <c r="E260" s="181" t="s">
        <v>455</v>
      </c>
      <c r="F260" s="182" t="s">
        <v>456</v>
      </c>
      <c r="G260" s="183" t="s">
        <v>283</v>
      </c>
      <c r="H260" s="184">
        <v>8</v>
      </c>
      <c r="I260" s="185"/>
      <c r="J260" s="186">
        <f>ROUND(I260*H260,2)</f>
        <v>0</v>
      </c>
      <c r="K260" s="187"/>
      <c r="L260" s="38"/>
      <c r="M260" s="188" t="s">
        <v>1</v>
      </c>
      <c r="N260" s="189" t="s">
        <v>41</v>
      </c>
      <c r="O260" s="81"/>
      <c r="P260" s="190">
        <f>O260*H260</f>
        <v>0</v>
      </c>
      <c r="Q260" s="190">
        <v>0</v>
      </c>
      <c r="R260" s="190">
        <f>Q260*H260</f>
        <v>0</v>
      </c>
      <c r="S260" s="190">
        <v>0</v>
      </c>
      <c r="T260" s="191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192" t="s">
        <v>439</v>
      </c>
      <c r="AT260" s="192" t="s">
        <v>134</v>
      </c>
      <c r="AU260" s="192" t="s">
        <v>139</v>
      </c>
      <c r="AY260" s="18" t="s">
        <v>131</v>
      </c>
      <c r="BE260" s="193">
        <f>IF(N260="základná",J260,0)</f>
        <v>0</v>
      </c>
      <c r="BF260" s="193">
        <f>IF(N260="znížená",J260,0)</f>
        <v>0</v>
      </c>
      <c r="BG260" s="193">
        <f>IF(N260="zákl. prenesená",J260,0)</f>
        <v>0</v>
      </c>
      <c r="BH260" s="193">
        <f>IF(N260="zníž. prenesená",J260,0)</f>
        <v>0</v>
      </c>
      <c r="BI260" s="193">
        <f>IF(N260="nulová",J260,0)</f>
        <v>0</v>
      </c>
      <c r="BJ260" s="18" t="s">
        <v>139</v>
      </c>
      <c r="BK260" s="193">
        <f>ROUND(I260*H260,2)</f>
        <v>0</v>
      </c>
      <c r="BL260" s="18" t="s">
        <v>439</v>
      </c>
      <c r="BM260" s="192" t="s">
        <v>457</v>
      </c>
    </row>
    <row r="261" s="2" customFormat="1" ht="24.15" customHeight="1">
      <c r="A261" s="37"/>
      <c r="B261" s="179"/>
      <c r="C261" s="203" t="s">
        <v>458</v>
      </c>
      <c r="D261" s="203" t="s">
        <v>167</v>
      </c>
      <c r="E261" s="204" t="s">
        <v>450</v>
      </c>
      <c r="F261" s="205" t="s">
        <v>451</v>
      </c>
      <c r="G261" s="206" t="s">
        <v>452</v>
      </c>
      <c r="H261" s="207">
        <v>3.04</v>
      </c>
      <c r="I261" s="208"/>
      <c r="J261" s="209">
        <f>ROUND(I261*H261,2)</f>
        <v>0</v>
      </c>
      <c r="K261" s="210"/>
      <c r="L261" s="211"/>
      <c r="M261" s="212" t="s">
        <v>1</v>
      </c>
      <c r="N261" s="213" t="s">
        <v>41</v>
      </c>
      <c r="O261" s="81"/>
      <c r="P261" s="190">
        <f>O261*H261</f>
        <v>0</v>
      </c>
      <c r="Q261" s="190">
        <v>0.001</v>
      </c>
      <c r="R261" s="190">
        <f>Q261*H261</f>
        <v>0.0030400000000000002</v>
      </c>
      <c r="S261" s="190">
        <v>0</v>
      </c>
      <c r="T261" s="191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192" t="s">
        <v>444</v>
      </c>
      <c r="AT261" s="192" t="s">
        <v>167</v>
      </c>
      <c r="AU261" s="192" t="s">
        <v>139</v>
      </c>
      <c r="AY261" s="18" t="s">
        <v>131</v>
      </c>
      <c r="BE261" s="193">
        <f>IF(N261="základná",J261,0)</f>
        <v>0</v>
      </c>
      <c r="BF261" s="193">
        <f>IF(N261="znížená",J261,0)</f>
        <v>0</v>
      </c>
      <c r="BG261" s="193">
        <f>IF(N261="zákl. prenesená",J261,0)</f>
        <v>0</v>
      </c>
      <c r="BH261" s="193">
        <f>IF(N261="zníž. prenesená",J261,0)</f>
        <v>0</v>
      </c>
      <c r="BI261" s="193">
        <f>IF(N261="nulová",J261,0)</f>
        <v>0</v>
      </c>
      <c r="BJ261" s="18" t="s">
        <v>139</v>
      </c>
      <c r="BK261" s="193">
        <f>ROUND(I261*H261,2)</f>
        <v>0</v>
      </c>
      <c r="BL261" s="18" t="s">
        <v>439</v>
      </c>
      <c r="BM261" s="192" t="s">
        <v>459</v>
      </c>
    </row>
    <row r="262" s="2" customFormat="1" ht="16.5" customHeight="1">
      <c r="A262" s="37"/>
      <c r="B262" s="179"/>
      <c r="C262" s="203" t="s">
        <v>460</v>
      </c>
      <c r="D262" s="203" t="s">
        <v>167</v>
      </c>
      <c r="E262" s="204" t="s">
        <v>461</v>
      </c>
      <c r="F262" s="205" t="s">
        <v>462</v>
      </c>
      <c r="G262" s="206" t="s">
        <v>246</v>
      </c>
      <c r="H262" s="207">
        <v>8</v>
      </c>
      <c r="I262" s="208"/>
      <c r="J262" s="209">
        <f>ROUND(I262*H262,2)</f>
        <v>0</v>
      </c>
      <c r="K262" s="210"/>
      <c r="L262" s="211"/>
      <c r="M262" s="212" t="s">
        <v>1</v>
      </c>
      <c r="N262" s="213" t="s">
        <v>41</v>
      </c>
      <c r="O262" s="81"/>
      <c r="P262" s="190">
        <f>O262*H262</f>
        <v>0</v>
      </c>
      <c r="Q262" s="190">
        <v>0</v>
      </c>
      <c r="R262" s="190">
        <f>Q262*H262</f>
        <v>0</v>
      </c>
      <c r="S262" s="190">
        <v>0</v>
      </c>
      <c r="T262" s="191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192" t="s">
        <v>444</v>
      </c>
      <c r="AT262" s="192" t="s">
        <v>167</v>
      </c>
      <c r="AU262" s="192" t="s">
        <v>139</v>
      </c>
      <c r="AY262" s="18" t="s">
        <v>131</v>
      </c>
      <c r="BE262" s="193">
        <f>IF(N262="základná",J262,0)</f>
        <v>0</v>
      </c>
      <c r="BF262" s="193">
        <f>IF(N262="znížená",J262,0)</f>
        <v>0</v>
      </c>
      <c r="BG262" s="193">
        <f>IF(N262="zákl. prenesená",J262,0)</f>
        <v>0</v>
      </c>
      <c r="BH262" s="193">
        <f>IF(N262="zníž. prenesená",J262,0)</f>
        <v>0</v>
      </c>
      <c r="BI262" s="193">
        <f>IF(N262="nulová",J262,0)</f>
        <v>0</v>
      </c>
      <c r="BJ262" s="18" t="s">
        <v>139</v>
      </c>
      <c r="BK262" s="193">
        <f>ROUND(I262*H262,2)</f>
        <v>0</v>
      </c>
      <c r="BL262" s="18" t="s">
        <v>439</v>
      </c>
      <c r="BM262" s="192" t="s">
        <v>463</v>
      </c>
    </row>
    <row r="263" s="2" customFormat="1" ht="16.5" customHeight="1">
      <c r="A263" s="37"/>
      <c r="B263" s="179"/>
      <c r="C263" s="203" t="s">
        <v>464</v>
      </c>
      <c r="D263" s="203" t="s">
        <v>167</v>
      </c>
      <c r="E263" s="204" t="s">
        <v>465</v>
      </c>
      <c r="F263" s="205" t="s">
        <v>466</v>
      </c>
      <c r="G263" s="206" t="s">
        <v>246</v>
      </c>
      <c r="H263" s="207">
        <v>4</v>
      </c>
      <c r="I263" s="208"/>
      <c r="J263" s="209">
        <f>ROUND(I263*H263,2)</f>
        <v>0</v>
      </c>
      <c r="K263" s="210"/>
      <c r="L263" s="211"/>
      <c r="M263" s="212" t="s">
        <v>1</v>
      </c>
      <c r="N263" s="213" t="s">
        <v>41</v>
      </c>
      <c r="O263" s="81"/>
      <c r="P263" s="190">
        <f>O263*H263</f>
        <v>0</v>
      </c>
      <c r="Q263" s="190">
        <v>0</v>
      </c>
      <c r="R263" s="190">
        <f>Q263*H263</f>
        <v>0</v>
      </c>
      <c r="S263" s="190">
        <v>0</v>
      </c>
      <c r="T263" s="191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192" t="s">
        <v>444</v>
      </c>
      <c r="AT263" s="192" t="s">
        <v>167</v>
      </c>
      <c r="AU263" s="192" t="s">
        <v>139</v>
      </c>
      <c r="AY263" s="18" t="s">
        <v>131</v>
      </c>
      <c r="BE263" s="193">
        <f>IF(N263="základná",J263,0)</f>
        <v>0</v>
      </c>
      <c r="BF263" s="193">
        <f>IF(N263="znížená",J263,0)</f>
        <v>0</v>
      </c>
      <c r="BG263" s="193">
        <f>IF(N263="zákl. prenesená",J263,0)</f>
        <v>0</v>
      </c>
      <c r="BH263" s="193">
        <f>IF(N263="zníž. prenesená",J263,0)</f>
        <v>0</v>
      </c>
      <c r="BI263" s="193">
        <f>IF(N263="nulová",J263,0)</f>
        <v>0</v>
      </c>
      <c r="BJ263" s="18" t="s">
        <v>139</v>
      </c>
      <c r="BK263" s="193">
        <f>ROUND(I263*H263,2)</f>
        <v>0</v>
      </c>
      <c r="BL263" s="18" t="s">
        <v>439</v>
      </c>
      <c r="BM263" s="192" t="s">
        <v>467</v>
      </c>
    </row>
    <row r="264" s="2" customFormat="1" ht="24.15" customHeight="1">
      <c r="A264" s="37"/>
      <c r="B264" s="179"/>
      <c r="C264" s="180" t="s">
        <v>468</v>
      </c>
      <c r="D264" s="180" t="s">
        <v>134</v>
      </c>
      <c r="E264" s="181" t="s">
        <v>469</v>
      </c>
      <c r="F264" s="182" t="s">
        <v>470</v>
      </c>
      <c r="G264" s="183" t="s">
        <v>246</v>
      </c>
      <c r="H264" s="184">
        <v>1</v>
      </c>
      <c r="I264" s="185"/>
      <c r="J264" s="186">
        <f>ROUND(I264*H264,2)</f>
        <v>0</v>
      </c>
      <c r="K264" s="187"/>
      <c r="L264" s="38"/>
      <c r="M264" s="188" t="s">
        <v>1</v>
      </c>
      <c r="N264" s="189" t="s">
        <v>41</v>
      </c>
      <c r="O264" s="81"/>
      <c r="P264" s="190">
        <f>O264*H264</f>
        <v>0</v>
      </c>
      <c r="Q264" s="190">
        <v>0</v>
      </c>
      <c r="R264" s="190">
        <f>Q264*H264</f>
        <v>0</v>
      </c>
      <c r="S264" s="190">
        <v>0</v>
      </c>
      <c r="T264" s="191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192" t="s">
        <v>439</v>
      </c>
      <c r="AT264" s="192" t="s">
        <v>134</v>
      </c>
      <c r="AU264" s="192" t="s">
        <v>139</v>
      </c>
      <c r="AY264" s="18" t="s">
        <v>131</v>
      </c>
      <c r="BE264" s="193">
        <f>IF(N264="základná",J264,0)</f>
        <v>0</v>
      </c>
      <c r="BF264" s="193">
        <f>IF(N264="znížená",J264,0)</f>
        <v>0</v>
      </c>
      <c r="BG264" s="193">
        <f>IF(N264="zákl. prenesená",J264,0)</f>
        <v>0</v>
      </c>
      <c r="BH264" s="193">
        <f>IF(N264="zníž. prenesená",J264,0)</f>
        <v>0</v>
      </c>
      <c r="BI264" s="193">
        <f>IF(N264="nulová",J264,0)</f>
        <v>0</v>
      </c>
      <c r="BJ264" s="18" t="s">
        <v>139</v>
      </c>
      <c r="BK264" s="193">
        <f>ROUND(I264*H264,2)</f>
        <v>0</v>
      </c>
      <c r="BL264" s="18" t="s">
        <v>439</v>
      </c>
      <c r="BM264" s="192" t="s">
        <v>471</v>
      </c>
    </row>
    <row r="265" s="2" customFormat="1" ht="16.5" customHeight="1">
      <c r="A265" s="37"/>
      <c r="B265" s="179"/>
      <c r="C265" s="203" t="s">
        <v>472</v>
      </c>
      <c r="D265" s="203" t="s">
        <v>167</v>
      </c>
      <c r="E265" s="204" t="s">
        <v>473</v>
      </c>
      <c r="F265" s="205" t="s">
        <v>474</v>
      </c>
      <c r="G265" s="206" t="s">
        <v>246</v>
      </c>
      <c r="H265" s="207">
        <v>2</v>
      </c>
      <c r="I265" s="208"/>
      <c r="J265" s="209">
        <f>ROUND(I265*H265,2)</f>
        <v>0</v>
      </c>
      <c r="K265" s="210"/>
      <c r="L265" s="211"/>
      <c r="M265" s="212" t="s">
        <v>1</v>
      </c>
      <c r="N265" s="213" t="s">
        <v>41</v>
      </c>
      <c r="O265" s="81"/>
      <c r="P265" s="190">
        <f>O265*H265</f>
        <v>0</v>
      </c>
      <c r="Q265" s="190">
        <v>0</v>
      </c>
      <c r="R265" s="190">
        <f>Q265*H265</f>
        <v>0</v>
      </c>
      <c r="S265" s="190">
        <v>0</v>
      </c>
      <c r="T265" s="191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192" t="s">
        <v>444</v>
      </c>
      <c r="AT265" s="192" t="s">
        <v>167</v>
      </c>
      <c r="AU265" s="192" t="s">
        <v>139</v>
      </c>
      <c r="AY265" s="18" t="s">
        <v>131</v>
      </c>
      <c r="BE265" s="193">
        <f>IF(N265="základná",J265,0)</f>
        <v>0</v>
      </c>
      <c r="BF265" s="193">
        <f>IF(N265="znížená",J265,0)</f>
        <v>0</v>
      </c>
      <c r="BG265" s="193">
        <f>IF(N265="zákl. prenesená",J265,0)</f>
        <v>0</v>
      </c>
      <c r="BH265" s="193">
        <f>IF(N265="zníž. prenesená",J265,0)</f>
        <v>0</v>
      </c>
      <c r="BI265" s="193">
        <f>IF(N265="nulová",J265,0)</f>
        <v>0</v>
      </c>
      <c r="BJ265" s="18" t="s">
        <v>139</v>
      </c>
      <c r="BK265" s="193">
        <f>ROUND(I265*H265,2)</f>
        <v>0</v>
      </c>
      <c r="BL265" s="18" t="s">
        <v>439</v>
      </c>
      <c r="BM265" s="192" t="s">
        <v>475</v>
      </c>
    </row>
    <row r="266" s="2" customFormat="1" ht="16.5" customHeight="1">
      <c r="A266" s="37"/>
      <c r="B266" s="179"/>
      <c r="C266" s="203" t="s">
        <v>476</v>
      </c>
      <c r="D266" s="203" t="s">
        <v>167</v>
      </c>
      <c r="E266" s="204" t="s">
        <v>477</v>
      </c>
      <c r="F266" s="205" t="s">
        <v>478</v>
      </c>
      <c r="G266" s="206" t="s">
        <v>246</v>
      </c>
      <c r="H266" s="207">
        <v>1</v>
      </c>
      <c r="I266" s="208"/>
      <c r="J266" s="209">
        <f>ROUND(I266*H266,2)</f>
        <v>0</v>
      </c>
      <c r="K266" s="210"/>
      <c r="L266" s="211"/>
      <c r="M266" s="212" t="s">
        <v>1</v>
      </c>
      <c r="N266" s="213" t="s">
        <v>41</v>
      </c>
      <c r="O266" s="81"/>
      <c r="P266" s="190">
        <f>O266*H266</f>
        <v>0</v>
      </c>
      <c r="Q266" s="190">
        <v>0</v>
      </c>
      <c r="R266" s="190">
        <f>Q266*H266</f>
        <v>0</v>
      </c>
      <c r="S266" s="190">
        <v>0</v>
      </c>
      <c r="T266" s="191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192" t="s">
        <v>444</v>
      </c>
      <c r="AT266" s="192" t="s">
        <v>167</v>
      </c>
      <c r="AU266" s="192" t="s">
        <v>139</v>
      </c>
      <c r="AY266" s="18" t="s">
        <v>131</v>
      </c>
      <c r="BE266" s="193">
        <f>IF(N266="základná",J266,0)</f>
        <v>0</v>
      </c>
      <c r="BF266" s="193">
        <f>IF(N266="znížená",J266,0)</f>
        <v>0</v>
      </c>
      <c r="BG266" s="193">
        <f>IF(N266="zákl. prenesená",J266,0)</f>
        <v>0</v>
      </c>
      <c r="BH266" s="193">
        <f>IF(N266="zníž. prenesená",J266,0)</f>
        <v>0</v>
      </c>
      <c r="BI266" s="193">
        <f>IF(N266="nulová",J266,0)</f>
        <v>0</v>
      </c>
      <c r="BJ266" s="18" t="s">
        <v>139</v>
      </c>
      <c r="BK266" s="193">
        <f>ROUND(I266*H266,2)</f>
        <v>0</v>
      </c>
      <c r="BL266" s="18" t="s">
        <v>439</v>
      </c>
      <c r="BM266" s="192" t="s">
        <v>479</v>
      </c>
    </row>
    <row r="267" s="2" customFormat="1" ht="16.5" customHeight="1">
      <c r="A267" s="37"/>
      <c r="B267" s="179"/>
      <c r="C267" s="203" t="s">
        <v>480</v>
      </c>
      <c r="D267" s="203" t="s">
        <v>167</v>
      </c>
      <c r="E267" s="204" t="s">
        <v>481</v>
      </c>
      <c r="F267" s="205" t="s">
        <v>482</v>
      </c>
      <c r="G267" s="206" t="s">
        <v>246</v>
      </c>
      <c r="H267" s="207">
        <v>1</v>
      </c>
      <c r="I267" s="208"/>
      <c r="J267" s="209">
        <f>ROUND(I267*H267,2)</f>
        <v>0</v>
      </c>
      <c r="K267" s="210"/>
      <c r="L267" s="211"/>
      <c r="M267" s="212" t="s">
        <v>1</v>
      </c>
      <c r="N267" s="213" t="s">
        <v>41</v>
      </c>
      <c r="O267" s="81"/>
      <c r="P267" s="190">
        <f>O267*H267</f>
        <v>0</v>
      </c>
      <c r="Q267" s="190">
        <v>0</v>
      </c>
      <c r="R267" s="190">
        <f>Q267*H267</f>
        <v>0</v>
      </c>
      <c r="S267" s="190">
        <v>0</v>
      </c>
      <c r="T267" s="191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192" t="s">
        <v>444</v>
      </c>
      <c r="AT267" s="192" t="s">
        <v>167</v>
      </c>
      <c r="AU267" s="192" t="s">
        <v>139</v>
      </c>
      <c r="AY267" s="18" t="s">
        <v>131</v>
      </c>
      <c r="BE267" s="193">
        <f>IF(N267="základná",J267,0)</f>
        <v>0</v>
      </c>
      <c r="BF267" s="193">
        <f>IF(N267="znížená",J267,0)</f>
        <v>0</v>
      </c>
      <c r="BG267" s="193">
        <f>IF(N267="zákl. prenesená",J267,0)</f>
        <v>0</v>
      </c>
      <c r="BH267" s="193">
        <f>IF(N267="zníž. prenesená",J267,0)</f>
        <v>0</v>
      </c>
      <c r="BI267" s="193">
        <f>IF(N267="nulová",J267,0)</f>
        <v>0</v>
      </c>
      <c r="BJ267" s="18" t="s">
        <v>139</v>
      </c>
      <c r="BK267" s="193">
        <f>ROUND(I267*H267,2)</f>
        <v>0</v>
      </c>
      <c r="BL267" s="18" t="s">
        <v>439</v>
      </c>
      <c r="BM267" s="192" t="s">
        <v>483</v>
      </c>
    </row>
    <row r="268" s="2" customFormat="1" ht="16.5" customHeight="1">
      <c r="A268" s="37"/>
      <c r="B268" s="179"/>
      <c r="C268" s="203" t="s">
        <v>484</v>
      </c>
      <c r="D268" s="203" t="s">
        <v>167</v>
      </c>
      <c r="E268" s="204" t="s">
        <v>485</v>
      </c>
      <c r="F268" s="205" t="s">
        <v>486</v>
      </c>
      <c r="G268" s="206" t="s">
        <v>246</v>
      </c>
      <c r="H268" s="207">
        <v>1</v>
      </c>
      <c r="I268" s="208"/>
      <c r="J268" s="209">
        <f>ROUND(I268*H268,2)</f>
        <v>0</v>
      </c>
      <c r="K268" s="210"/>
      <c r="L268" s="211"/>
      <c r="M268" s="212" t="s">
        <v>1</v>
      </c>
      <c r="N268" s="213" t="s">
        <v>41</v>
      </c>
      <c r="O268" s="81"/>
      <c r="P268" s="190">
        <f>O268*H268</f>
        <v>0</v>
      </c>
      <c r="Q268" s="190">
        <v>0</v>
      </c>
      <c r="R268" s="190">
        <f>Q268*H268</f>
        <v>0</v>
      </c>
      <c r="S268" s="190">
        <v>0</v>
      </c>
      <c r="T268" s="191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192" t="s">
        <v>444</v>
      </c>
      <c r="AT268" s="192" t="s">
        <v>167</v>
      </c>
      <c r="AU268" s="192" t="s">
        <v>139</v>
      </c>
      <c r="AY268" s="18" t="s">
        <v>131</v>
      </c>
      <c r="BE268" s="193">
        <f>IF(N268="základná",J268,0)</f>
        <v>0</v>
      </c>
      <c r="BF268" s="193">
        <f>IF(N268="znížená",J268,0)</f>
        <v>0</v>
      </c>
      <c r="BG268" s="193">
        <f>IF(N268="zákl. prenesená",J268,0)</f>
        <v>0</v>
      </c>
      <c r="BH268" s="193">
        <f>IF(N268="zníž. prenesená",J268,0)</f>
        <v>0</v>
      </c>
      <c r="BI268" s="193">
        <f>IF(N268="nulová",J268,0)</f>
        <v>0</v>
      </c>
      <c r="BJ268" s="18" t="s">
        <v>139</v>
      </c>
      <c r="BK268" s="193">
        <f>ROUND(I268*H268,2)</f>
        <v>0</v>
      </c>
      <c r="BL268" s="18" t="s">
        <v>439</v>
      </c>
      <c r="BM268" s="192" t="s">
        <v>487</v>
      </c>
    </row>
    <row r="269" s="2" customFormat="1" ht="16.5" customHeight="1">
      <c r="A269" s="37"/>
      <c r="B269" s="179"/>
      <c r="C269" s="180" t="s">
        <v>488</v>
      </c>
      <c r="D269" s="180" t="s">
        <v>134</v>
      </c>
      <c r="E269" s="181" t="s">
        <v>489</v>
      </c>
      <c r="F269" s="182" t="s">
        <v>490</v>
      </c>
      <c r="G269" s="183" t="s">
        <v>246</v>
      </c>
      <c r="H269" s="184">
        <v>44</v>
      </c>
      <c r="I269" s="185"/>
      <c r="J269" s="186">
        <f>ROUND(I269*H269,2)</f>
        <v>0</v>
      </c>
      <c r="K269" s="187"/>
      <c r="L269" s="38"/>
      <c r="M269" s="188" t="s">
        <v>1</v>
      </c>
      <c r="N269" s="189" t="s">
        <v>41</v>
      </c>
      <c r="O269" s="81"/>
      <c r="P269" s="190">
        <f>O269*H269</f>
        <v>0</v>
      </c>
      <c r="Q269" s="190">
        <v>0</v>
      </c>
      <c r="R269" s="190">
        <f>Q269*H269</f>
        <v>0</v>
      </c>
      <c r="S269" s="190">
        <v>0</v>
      </c>
      <c r="T269" s="191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192" t="s">
        <v>439</v>
      </c>
      <c r="AT269" s="192" t="s">
        <v>134</v>
      </c>
      <c r="AU269" s="192" t="s">
        <v>139</v>
      </c>
      <c r="AY269" s="18" t="s">
        <v>131</v>
      </c>
      <c r="BE269" s="193">
        <f>IF(N269="základná",J269,0)</f>
        <v>0</v>
      </c>
      <c r="BF269" s="193">
        <f>IF(N269="znížená",J269,0)</f>
        <v>0</v>
      </c>
      <c r="BG269" s="193">
        <f>IF(N269="zákl. prenesená",J269,0)</f>
        <v>0</v>
      </c>
      <c r="BH269" s="193">
        <f>IF(N269="zníž. prenesená",J269,0)</f>
        <v>0</v>
      </c>
      <c r="BI269" s="193">
        <f>IF(N269="nulová",J269,0)</f>
        <v>0</v>
      </c>
      <c r="BJ269" s="18" t="s">
        <v>139</v>
      </c>
      <c r="BK269" s="193">
        <f>ROUND(I269*H269,2)</f>
        <v>0</v>
      </c>
      <c r="BL269" s="18" t="s">
        <v>439</v>
      </c>
      <c r="BM269" s="192" t="s">
        <v>491</v>
      </c>
    </row>
    <row r="270" s="2" customFormat="1" ht="16.5" customHeight="1">
      <c r="A270" s="37"/>
      <c r="B270" s="179"/>
      <c r="C270" s="203" t="s">
        <v>492</v>
      </c>
      <c r="D270" s="203" t="s">
        <v>167</v>
      </c>
      <c r="E270" s="204" t="s">
        <v>493</v>
      </c>
      <c r="F270" s="205" t="s">
        <v>466</v>
      </c>
      <c r="G270" s="206" t="s">
        <v>246</v>
      </c>
      <c r="H270" s="207">
        <v>44</v>
      </c>
      <c r="I270" s="208"/>
      <c r="J270" s="209">
        <f>ROUND(I270*H270,2)</f>
        <v>0</v>
      </c>
      <c r="K270" s="210"/>
      <c r="L270" s="211"/>
      <c r="M270" s="212" t="s">
        <v>1</v>
      </c>
      <c r="N270" s="213" t="s">
        <v>41</v>
      </c>
      <c r="O270" s="81"/>
      <c r="P270" s="190">
        <f>O270*H270</f>
        <v>0</v>
      </c>
      <c r="Q270" s="190">
        <v>0</v>
      </c>
      <c r="R270" s="190">
        <f>Q270*H270</f>
        <v>0</v>
      </c>
      <c r="S270" s="190">
        <v>0</v>
      </c>
      <c r="T270" s="191">
        <f>S270*H270</f>
        <v>0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192" t="s">
        <v>444</v>
      </c>
      <c r="AT270" s="192" t="s">
        <v>167</v>
      </c>
      <c r="AU270" s="192" t="s">
        <v>139</v>
      </c>
      <c r="AY270" s="18" t="s">
        <v>131</v>
      </c>
      <c r="BE270" s="193">
        <f>IF(N270="základná",J270,0)</f>
        <v>0</v>
      </c>
      <c r="BF270" s="193">
        <f>IF(N270="znížená",J270,0)</f>
        <v>0</v>
      </c>
      <c r="BG270" s="193">
        <f>IF(N270="zákl. prenesená",J270,0)</f>
        <v>0</v>
      </c>
      <c r="BH270" s="193">
        <f>IF(N270="zníž. prenesená",J270,0)</f>
        <v>0</v>
      </c>
      <c r="BI270" s="193">
        <f>IF(N270="nulová",J270,0)</f>
        <v>0</v>
      </c>
      <c r="BJ270" s="18" t="s">
        <v>139</v>
      </c>
      <c r="BK270" s="193">
        <f>ROUND(I270*H270,2)</f>
        <v>0</v>
      </c>
      <c r="BL270" s="18" t="s">
        <v>439</v>
      </c>
      <c r="BM270" s="192" t="s">
        <v>494</v>
      </c>
    </row>
    <row r="271" s="2" customFormat="1" ht="24.15" customHeight="1">
      <c r="A271" s="37"/>
      <c r="B271" s="179"/>
      <c r="C271" s="180" t="s">
        <v>495</v>
      </c>
      <c r="D271" s="180" t="s">
        <v>134</v>
      </c>
      <c r="E271" s="181" t="s">
        <v>496</v>
      </c>
      <c r="F271" s="182" t="s">
        <v>497</v>
      </c>
      <c r="G271" s="183" t="s">
        <v>246</v>
      </c>
      <c r="H271" s="184">
        <v>5</v>
      </c>
      <c r="I271" s="185"/>
      <c r="J271" s="186">
        <f>ROUND(I271*H271,2)</f>
        <v>0</v>
      </c>
      <c r="K271" s="187"/>
      <c r="L271" s="38"/>
      <c r="M271" s="188" t="s">
        <v>1</v>
      </c>
      <c r="N271" s="189" t="s">
        <v>41</v>
      </c>
      <c r="O271" s="81"/>
      <c r="P271" s="190">
        <f>O271*H271</f>
        <v>0</v>
      </c>
      <c r="Q271" s="190">
        <v>0</v>
      </c>
      <c r="R271" s="190">
        <f>Q271*H271</f>
        <v>0</v>
      </c>
      <c r="S271" s="190">
        <v>0</v>
      </c>
      <c r="T271" s="191">
        <f>S271*H271</f>
        <v>0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192" t="s">
        <v>439</v>
      </c>
      <c r="AT271" s="192" t="s">
        <v>134</v>
      </c>
      <c r="AU271" s="192" t="s">
        <v>139</v>
      </c>
      <c r="AY271" s="18" t="s">
        <v>131</v>
      </c>
      <c r="BE271" s="193">
        <f>IF(N271="základná",J271,0)</f>
        <v>0</v>
      </c>
      <c r="BF271" s="193">
        <f>IF(N271="znížená",J271,0)</f>
        <v>0</v>
      </c>
      <c r="BG271" s="193">
        <f>IF(N271="zákl. prenesená",J271,0)</f>
        <v>0</v>
      </c>
      <c r="BH271" s="193">
        <f>IF(N271="zníž. prenesená",J271,0)</f>
        <v>0</v>
      </c>
      <c r="BI271" s="193">
        <f>IF(N271="nulová",J271,0)</f>
        <v>0</v>
      </c>
      <c r="BJ271" s="18" t="s">
        <v>139</v>
      </c>
      <c r="BK271" s="193">
        <f>ROUND(I271*H271,2)</f>
        <v>0</v>
      </c>
      <c r="BL271" s="18" t="s">
        <v>439</v>
      </c>
      <c r="BM271" s="192" t="s">
        <v>498</v>
      </c>
    </row>
    <row r="272" s="2" customFormat="1" ht="16.5" customHeight="1">
      <c r="A272" s="37"/>
      <c r="B272" s="179"/>
      <c r="C272" s="203" t="s">
        <v>499</v>
      </c>
      <c r="D272" s="203" t="s">
        <v>167</v>
      </c>
      <c r="E272" s="204" t="s">
        <v>500</v>
      </c>
      <c r="F272" s="205" t="s">
        <v>501</v>
      </c>
      <c r="G272" s="206" t="s">
        <v>246</v>
      </c>
      <c r="H272" s="207">
        <v>2</v>
      </c>
      <c r="I272" s="208"/>
      <c r="J272" s="209">
        <f>ROUND(I272*H272,2)</f>
        <v>0</v>
      </c>
      <c r="K272" s="210"/>
      <c r="L272" s="211"/>
      <c r="M272" s="212" t="s">
        <v>1</v>
      </c>
      <c r="N272" s="213" t="s">
        <v>41</v>
      </c>
      <c r="O272" s="81"/>
      <c r="P272" s="190">
        <f>O272*H272</f>
        <v>0</v>
      </c>
      <c r="Q272" s="190">
        <v>0</v>
      </c>
      <c r="R272" s="190">
        <f>Q272*H272</f>
        <v>0</v>
      </c>
      <c r="S272" s="190">
        <v>0</v>
      </c>
      <c r="T272" s="191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192" t="s">
        <v>444</v>
      </c>
      <c r="AT272" s="192" t="s">
        <v>167</v>
      </c>
      <c r="AU272" s="192" t="s">
        <v>139</v>
      </c>
      <c r="AY272" s="18" t="s">
        <v>131</v>
      </c>
      <c r="BE272" s="193">
        <f>IF(N272="základná",J272,0)</f>
        <v>0</v>
      </c>
      <c r="BF272" s="193">
        <f>IF(N272="znížená",J272,0)</f>
        <v>0</v>
      </c>
      <c r="BG272" s="193">
        <f>IF(N272="zákl. prenesená",J272,0)</f>
        <v>0</v>
      </c>
      <c r="BH272" s="193">
        <f>IF(N272="zníž. prenesená",J272,0)</f>
        <v>0</v>
      </c>
      <c r="BI272" s="193">
        <f>IF(N272="nulová",J272,0)</f>
        <v>0</v>
      </c>
      <c r="BJ272" s="18" t="s">
        <v>139</v>
      </c>
      <c r="BK272" s="193">
        <f>ROUND(I272*H272,2)</f>
        <v>0</v>
      </c>
      <c r="BL272" s="18" t="s">
        <v>439</v>
      </c>
      <c r="BM272" s="192" t="s">
        <v>502</v>
      </c>
    </row>
    <row r="273" s="2" customFormat="1" ht="16.5" customHeight="1">
      <c r="A273" s="37"/>
      <c r="B273" s="179"/>
      <c r="C273" s="203" t="s">
        <v>503</v>
      </c>
      <c r="D273" s="203" t="s">
        <v>167</v>
      </c>
      <c r="E273" s="204" t="s">
        <v>504</v>
      </c>
      <c r="F273" s="205" t="s">
        <v>505</v>
      </c>
      <c r="G273" s="206" t="s">
        <v>246</v>
      </c>
      <c r="H273" s="207">
        <v>1</v>
      </c>
      <c r="I273" s="208"/>
      <c r="J273" s="209">
        <f>ROUND(I273*H273,2)</f>
        <v>0</v>
      </c>
      <c r="K273" s="210"/>
      <c r="L273" s="211"/>
      <c r="M273" s="212" t="s">
        <v>1</v>
      </c>
      <c r="N273" s="213" t="s">
        <v>41</v>
      </c>
      <c r="O273" s="81"/>
      <c r="P273" s="190">
        <f>O273*H273</f>
        <v>0</v>
      </c>
      <c r="Q273" s="190">
        <v>0</v>
      </c>
      <c r="R273" s="190">
        <f>Q273*H273</f>
        <v>0</v>
      </c>
      <c r="S273" s="190">
        <v>0</v>
      </c>
      <c r="T273" s="191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192" t="s">
        <v>444</v>
      </c>
      <c r="AT273" s="192" t="s">
        <v>167</v>
      </c>
      <c r="AU273" s="192" t="s">
        <v>139</v>
      </c>
      <c r="AY273" s="18" t="s">
        <v>131</v>
      </c>
      <c r="BE273" s="193">
        <f>IF(N273="základná",J273,0)</f>
        <v>0</v>
      </c>
      <c r="BF273" s="193">
        <f>IF(N273="znížená",J273,0)</f>
        <v>0</v>
      </c>
      <c r="BG273" s="193">
        <f>IF(N273="zákl. prenesená",J273,0)</f>
        <v>0</v>
      </c>
      <c r="BH273" s="193">
        <f>IF(N273="zníž. prenesená",J273,0)</f>
        <v>0</v>
      </c>
      <c r="BI273" s="193">
        <f>IF(N273="nulová",J273,0)</f>
        <v>0</v>
      </c>
      <c r="BJ273" s="18" t="s">
        <v>139</v>
      </c>
      <c r="BK273" s="193">
        <f>ROUND(I273*H273,2)</f>
        <v>0</v>
      </c>
      <c r="BL273" s="18" t="s">
        <v>439</v>
      </c>
      <c r="BM273" s="192" t="s">
        <v>506</v>
      </c>
    </row>
    <row r="274" s="2" customFormat="1" ht="16.5" customHeight="1">
      <c r="A274" s="37"/>
      <c r="B274" s="179"/>
      <c r="C274" s="203" t="s">
        <v>507</v>
      </c>
      <c r="D274" s="203" t="s">
        <v>167</v>
      </c>
      <c r="E274" s="204" t="s">
        <v>508</v>
      </c>
      <c r="F274" s="205" t="s">
        <v>509</v>
      </c>
      <c r="G274" s="206" t="s">
        <v>246</v>
      </c>
      <c r="H274" s="207">
        <v>2</v>
      </c>
      <c r="I274" s="208"/>
      <c r="J274" s="209">
        <f>ROUND(I274*H274,2)</f>
        <v>0</v>
      </c>
      <c r="K274" s="210"/>
      <c r="L274" s="211"/>
      <c r="M274" s="212" t="s">
        <v>1</v>
      </c>
      <c r="N274" s="213" t="s">
        <v>41</v>
      </c>
      <c r="O274" s="81"/>
      <c r="P274" s="190">
        <f>O274*H274</f>
        <v>0</v>
      </c>
      <c r="Q274" s="190">
        <v>0</v>
      </c>
      <c r="R274" s="190">
        <f>Q274*H274</f>
        <v>0</v>
      </c>
      <c r="S274" s="190">
        <v>0</v>
      </c>
      <c r="T274" s="191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192" t="s">
        <v>444</v>
      </c>
      <c r="AT274" s="192" t="s">
        <v>167</v>
      </c>
      <c r="AU274" s="192" t="s">
        <v>139</v>
      </c>
      <c r="AY274" s="18" t="s">
        <v>131</v>
      </c>
      <c r="BE274" s="193">
        <f>IF(N274="základná",J274,0)</f>
        <v>0</v>
      </c>
      <c r="BF274" s="193">
        <f>IF(N274="znížená",J274,0)</f>
        <v>0</v>
      </c>
      <c r="BG274" s="193">
        <f>IF(N274="zákl. prenesená",J274,0)</f>
        <v>0</v>
      </c>
      <c r="BH274" s="193">
        <f>IF(N274="zníž. prenesená",J274,0)</f>
        <v>0</v>
      </c>
      <c r="BI274" s="193">
        <f>IF(N274="nulová",J274,0)</f>
        <v>0</v>
      </c>
      <c r="BJ274" s="18" t="s">
        <v>139</v>
      </c>
      <c r="BK274" s="193">
        <f>ROUND(I274*H274,2)</f>
        <v>0</v>
      </c>
      <c r="BL274" s="18" t="s">
        <v>439</v>
      </c>
      <c r="BM274" s="192" t="s">
        <v>510</v>
      </c>
    </row>
    <row r="275" s="2" customFormat="1" ht="16.5" customHeight="1">
      <c r="A275" s="37"/>
      <c r="B275" s="179"/>
      <c r="C275" s="180" t="s">
        <v>511</v>
      </c>
      <c r="D275" s="180" t="s">
        <v>134</v>
      </c>
      <c r="E275" s="181" t="s">
        <v>512</v>
      </c>
      <c r="F275" s="182" t="s">
        <v>513</v>
      </c>
      <c r="G275" s="183" t="s">
        <v>246</v>
      </c>
      <c r="H275" s="184">
        <v>2</v>
      </c>
      <c r="I275" s="185"/>
      <c r="J275" s="186">
        <f>ROUND(I275*H275,2)</f>
        <v>0</v>
      </c>
      <c r="K275" s="187"/>
      <c r="L275" s="38"/>
      <c r="M275" s="188" t="s">
        <v>1</v>
      </c>
      <c r="N275" s="189" t="s">
        <v>41</v>
      </c>
      <c r="O275" s="81"/>
      <c r="P275" s="190">
        <f>O275*H275</f>
        <v>0</v>
      </c>
      <c r="Q275" s="190">
        <v>0</v>
      </c>
      <c r="R275" s="190">
        <f>Q275*H275</f>
        <v>0</v>
      </c>
      <c r="S275" s="190">
        <v>0</v>
      </c>
      <c r="T275" s="191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192" t="s">
        <v>439</v>
      </c>
      <c r="AT275" s="192" t="s">
        <v>134</v>
      </c>
      <c r="AU275" s="192" t="s">
        <v>139</v>
      </c>
      <c r="AY275" s="18" t="s">
        <v>131</v>
      </c>
      <c r="BE275" s="193">
        <f>IF(N275="základná",J275,0)</f>
        <v>0</v>
      </c>
      <c r="BF275" s="193">
        <f>IF(N275="znížená",J275,0)</f>
        <v>0</v>
      </c>
      <c r="BG275" s="193">
        <f>IF(N275="zákl. prenesená",J275,0)</f>
        <v>0</v>
      </c>
      <c r="BH275" s="193">
        <f>IF(N275="zníž. prenesená",J275,0)</f>
        <v>0</v>
      </c>
      <c r="BI275" s="193">
        <f>IF(N275="nulová",J275,0)</f>
        <v>0</v>
      </c>
      <c r="BJ275" s="18" t="s">
        <v>139</v>
      </c>
      <c r="BK275" s="193">
        <f>ROUND(I275*H275,2)</f>
        <v>0</v>
      </c>
      <c r="BL275" s="18" t="s">
        <v>439</v>
      </c>
      <c r="BM275" s="192" t="s">
        <v>514</v>
      </c>
    </row>
    <row r="276" s="2" customFormat="1" ht="16.5" customHeight="1">
      <c r="A276" s="37"/>
      <c r="B276" s="179"/>
      <c r="C276" s="203" t="s">
        <v>515</v>
      </c>
      <c r="D276" s="203" t="s">
        <v>167</v>
      </c>
      <c r="E276" s="204" t="s">
        <v>516</v>
      </c>
      <c r="F276" s="205" t="s">
        <v>517</v>
      </c>
      <c r="G276" s="206" t="s">
        <v>246</v>
      </c>
      <c r="H276" s="207">
        <v>4</v>
      </c>
      <c r="I276" s="208"/>
      <c r="J276" s="209">
        <f>ROUND(I276*H276,2)</f>
        <v>0</v>
      </c>
      <c r="K276" s="210"/>
      <c r="L276" s="211"/>
      <c r="M276" s="212" t="s">
        <v>1</v>
      </c>
      <c r="N276" s="213" t="s">
        <v>41</v>
      </c>
      <c r="O276" s="81"/>
      <c r="P276" s="190">
        <f>O276*H276</f>
        <v>0</v>
      </c>
      <c r="Q276" s="190">
        <v>0</v>
      </c>
      <c r="R276" s="190">
        <f>Q276*H276</f>
        <v>0</v>
      </c>
      <c r="S276" s="190">
        <v>0</v>
      </c>
      <c r="T276" s="191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192" t="s">
        <v>444</v>
      </c>
      <c r="AT276" s="192" t="s">
        <v>167</v>
      </c>
      <c r="AU276" s="192" t="s">
        <v>139</v>
      </c>
      <c r="AY276" s="18" t="s">
        <v>131</v>
      </c>
      <c r="BE276" s="193">
        <f>IF(N276="základná",J276,0)</f>
        <v>0</v>
      </c>
      <c r="BF276" s="193">
        <f>IF(N276="znížená",J276,0)</f>
        <v>0</v>
      </c>
      <c r="BG276" s="193">
        <f>IF(N276="zákl. prenesená",J276,0)</f>
        <v>0</v>
      </c>
      <c r="BH276" s="193">
        <f>IF(N276="zníž. prenesená",J276,0)</f>
        <v>0</v>
      </c>
      <c r="BI276" s="193">
        <f>IF(N276="nulová",J276,0)</f>
        <v>0</v>
      </c>
      <c r="BJ276" s="18" t="s">
        <v>139</v>
      </c>
      <c r="BK276" s="193">
        <f>ROUND(I276*H276,2)</f>
        <v>0</v>
      </c>
      <c r="BL276" s="18" t="s">
        <v>439</v>
      </c>
      <c r="BM276" s="192" t="s">
        <v>518</v>
      </c>
    </row>
    <row r="277" s="2" customFormat="1" ht="16.5" customHeight="1">
      <c r="A277" s="37"/>
      <c r="B277" s="179"/>
      <c r="C277" s="203" t="s">
        <v>519</v>
      </c>
      <c r="D277" s="203" t="s">
        <v>167</v>
      </c>
      <c r="E277" s="204" t="s">
        <v>520</v>
      </c>
      <c r="F277" s="205" t="s">
        <v>521</v>
      </c>
      <c r="G277" s="206" t="s">
        <v>246</v>
      </c>
      <c r="H277" s="207">
        <v>2</v>
      </c>
      <c r="I277" s="208"/>
      <c r="J277" s="209">
        <f>ROUND(I277*H277,2)</f>
        <v>0</v>
      </c>
      <c r="K277" s="210"/>
      <c r="L277" s="211"/>
      <c r="M277" s="212" t="s">
        <v>1</v>
      </c>
      <c r="N277" s="213" t="s">
        <v>41</v>
      </c>
      <c r="O277" s="81"/>
      <c r="P277" s="190">
        <f>O277*H277</f>
        <v>0</v>
      </c>
      <c r="Q277" s="190">
        <v>0</v>
      </c>
      <c r="R277" s="190">
        <f>Q277*H277</f>
        <v>0</v>
      </c>
      <c r="S277" s="190">
        <v>0</v>
      </c>
      <c r="T277" s="191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192" t="s">
        <v>444</v>
      </c>
      <c r="AT277" s="192" t="s">
        <v>167</v>
      </c>
      <c r="AU277" s="192" t="s">
        <v>139</v>
      </c>
      <c r="AY277" s="18" t="s">
        <v>131</v>
      </c>
      <c r="BE277" s="193">
        <f>IF(N277="základná",J277,0)</f>
        <v>0</v>
      </c>
      <c r="BF277" s="193">
        <f>IF(N277="znížená",J277,0)</f>
        <v>0</v>
      </c>
      <c r="BG277" s="193">
        <f>IF(N277="zákl. prenesená",J277,0)</f>
        <v>0</v>
      </c>
      <c r="BH277" s="193">
        <f>IF(N277="zníž. prenesená",J277,0)</f>
        <v>0</v>
      </c>
      <c r="BI277" s="193">
        <f>IF(N277="nulová",J277,0)</f>
        <v>0</v>
      </c>
      <c r="BJ277" s="18" t="s">
        <v>139</v>
      </c>
      <c r="BK277" s="193">
        <f>ROUND(I277*H277,2)</f>
        <v>0</v>
      </c>
      <c r="BL277" s="18" t="s">
        <v>439</v>
      </c>
      <c r="BM277" s="192" t="s">
        <v>522</v>
      </c>
    </row>
    <row r="278" s="2" customFormat="1" ht="21.75" customHeight="1">
      <c r="A278" s="37"/>
      <c r="B278" s="179"/>
      <c r="C278" s="180" t="s">
        <v>523</v>
      </c>
      <c r="D278" s="180" t="s">
        <v>134</v>
      </c>
      <c r="E278" s="181" t="s">
        <v>524</v>
      </c>
      <c r="F278" s="182" t="s">
        <v>525</v>
      </c>
      <c r="G278" s="183" t="s">
        <v>246</v>
      </c>
      <c r="H278" s="184">
        <v>2</v>
      </c>
      <c r="I278" s="185"/>
      <c r="J278" s="186">
        <f>ROUND(I278*H278,2)</f>
        <v>0</v>
      </c>
      <c r="K278" s="187"/>
      <c r="L278" s="38"/>
      <c r="M278" s="188" t="s">
        <v>1</v>
      </c>
      <c r="N278" s="189" t="s">
        <v>41</v>
      </c>
      <c r="O278" s="81"/>
      <c r="P278" s="190">
        <f>O278*H278</f>
        <v>0</v>
      </c>
      <c r="Q278" s="190">
        <v>0</v>
      </c>
      <c r="R278" s="190">
        <f>Q278*H278</f>
        <v>0</v>
      </c>
      <c r="S278" s="190">
        <v>0</v>
      </c>
      <c r="T278" s="191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192" t="s">
        <v>439</v>
      </c>
      <c r="AT278" s="192" t="s">
        <v>134</v>
      </c>
      <c r="AU278" s="192" t="s">
        <v>139</v>
      </c>
      <c r="AY278" s="18" t="s">
        <v>131</v>
      </c>
      <c r="BE278" s="193">
        <f>IF(N278="základná",J278,0)</f>
        <v>0</v>
      </c>
      <c r="BF278" s="193">
        <f>IF(N278="znížená",J278,0)</f>
        <v>0</v>
      </c>
      <c r="BG278" s="193">
        <f>IF(N278="zákl. prenesená",J278,0)</f>
        <v>0</v>
      </c>
      <c r="BH278" s="193">
        <f>IF(N278="zníž. prenesená",J278,0)</f>
        <v>0</v>
      </c>
      <c r="BI278" s="193">
        <f>IF(N278="nulová",J278,0)</f>
        <v>0</v>
      </c>
      <c r="BJ278" s="18" t="s">
        <v>139</v>
      </c>
      <c r="BK278" s="193">
        <f>ROUND(I278*H278,2)</f>
        <v>0</v>
      </c>
      <c r="BL278" s="18" t="s">
        <v>439</v>
      </c>
      <c r="BM278" s="192" t="s">
        <v>526</v>
      </c>
    </row>
    <row r="279" s="2" customFormat="1" ht="16.5" customHeight="1">
      <c r="A279" s="37"/>
      <c r="B279" s="179"/>
      <c r="C279" s="203" t="s">
        <v>527</v>
      </c>
      <c r="D279" s="203" t="s">
        <v>167</v>
      </c>
      <c r="E279" s="204" t="s">
        <v>528</v>
      </c>
      <c r="F279" s="205" t="s">
        <v>529</v>
      </c>
      <c r="G279" s="206" t="s">
        <v>246</v>
      </c>
      <c r="H279" s="207">
        <v>2</v>
      </c>
      <c r="I279" s="208"/>
      <c r="J279" s="209">
        <f>ROUND(I279*H279,2)</f>
        <v>0</v>
      </c>
      <c r="K279" s="210"/>
      <c r="L279" s="211"/>
      <c r="M279" s="212" t="s">
        <v>1</v>
      </c>
      <c r="N279" s="213" t="s">
        <v>41</v>
      </c>
      <c r="O279" s="81"/>
      <c r="P279" s="190">
        <f>O279*H279</f>
        <v>0</v>
      </c>
      <c r="Q279" s="190">
        <v>0.00014999999999999999</v>
      </c>
      <c r="R279" s="190">
        <f>Q279*H279</f>
        <v>0.00029999999999999997</v>
      </c>
      <c r="S279" s="190">
        <v>0</v>
      </c>
      <c r="T279" s="191">
        <f>S279*H279</f>
        <v>0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192" t="s">
        <v>444</v>
      </c>
      <c r="AT279" s="192" t="s">
        <v>167</v>
      </c>
      <c r="AU279" s="192" t="s">
        <v>139</v>
      </c>
      <c r="AY279" s="18" t="s">
        <v>131</v>
      </c>
      <c r="BE279" s="193">
        <f>IF(N279="základná",J279,0)</f>
        <v>0</v>
      </c>
      <c r="BF279" s="193">
        <f>IF(N279="znížená",J279,0)</f>
        <v>0</v>
      </c>
      <c r="BG279" s="193">
        <f>IF(N279="zákl. prenesená",J279,0)</f>
        <v>0</v>
      </c>
      <c r="BH279" s="193">
        <f>IF(N279="zníž. prenesená",J279,0)</f>
        <v>0</v>
      </c>
      <c r="BI279" s="193">
        <f>IF(N279="nulová",J279,0)</f>
        <v>0</v>
      </c>
      <c r="BJ279" s="18" t="s">
        <v>139</v>
      </c>
      <c r="BK279" s="193">
        <f>ROUND(I279*H279,2)</f>
        <v>0</v>
      </c>
      <c r="BL279" s="18" t="s">
        <v>439</v>
      </c>
      <c r="BM279" s="192" t="s">
        <v>530</v>
      </c>
    </row>
    <row r="280" s="2" customFormat="1" ht="24.15" customHeight="1">
      <c r="A280" s="37"/>
      <c r="B280" s="179"/>
      <c r="C280" s="180" t="s">
        <v>531</v>
      </c>
      <c r="D280" s="180" t="s">
        <v>134</v>
      </c>
      <c r="E280" s="181" t="s">
        <v>532</v>
      </c>
      <c r="F280" s="182" t="s">
        <v>533</v>
      </c>
      <c r="G280" s="183" t="s">
        <v>246</v>
      </c>
      <c r="H280" s="184">
        <v>4</v>
      </c>
      <c r="I280" s="185"/>
      <c r="J280" s="186">
        <f>ROUND(I280*H280,2)</f>
        <v>0</v>
      </c>
      <c r="K280" s="187"/>
      <c r="L280" s="38"/>
      <c r="M280" s="188" t="s">
        <v>1</v>
      </c>
      <c r="N280" s="189" t="s">
        <v>41</v>
      </c>
      <c r="O280" s="81"/>
      <c r="P280" s="190">
        <f>O280*H280</f>
        <v>0</v>
      </c>
      <c r="Q280" s="190">
        <v>0</v>
      </c>
      <c r="R280" s="190">
        <f>Q280*H280</f>
        <v>0</v>
      </c>
      <c r="S280" s="190">
        <v>0</v>
      </c>
      <c r="T280" s="191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192" t="s">
        <v>439</v>
      </c>
      <c r="AT280" s="192" t="s">
        <v>134</v>
      </c>
      <c r="AU280" s="192" t="s">
        <v>139</v>
      </c>
      <c r="AY280" s="18" t="s">
        <v>131</v>
      </c>
      <c r="BE280" s="193">
        <f>IF(N280="základná",J280,0)</f>
        <v>0</v>
      </c>
      <c r="BF280" s="193">
        <f>IF(N280="znížená",J280,0)</f>
        <v>0</v>
      </c>
      <c r="BG280" s="193">
        <f>IF(N280="zákl. prenesená",J280,0)</f>
        <v>0</v>
      </c>
      <c r="BH280" s="193">
        <f>IF(N280="zníž. prenesená",J280,0)</f>
        <v>0</v>
      </c>
      <c r="BI280" s="193">
        <f>IF(N280="nulová",J280,0)</f>
        <v>0</v>
      </c>
      <c r="BJ280" s="18" t="s">
        <v>139</v>
      </c>
      <c r="BK280" s="193">
        <f>ROUND(I280*H280,2)</f>
        <v>0</v>
      </c>
      <c r="BL280" s="18" t="s">
        <v>439</v>
      </c>
      <c r="BM280" s="192" t="s">
        <v>534</v>
      </c>
    </row>
    <row r="281" s="2" customFormat="1" ht="16.5" customHeight="1">
      <c r="A281" s="37"/>
      <c r="B281" s="179"/>
      <c r="C281" s="203" t="s">
        <v>535</v>
      </c>
      <c r="D281" s="203" t="s">
        <v>167</v>
      </c>
      <c r="E281" s="204" t="s">
        <v>536</v>
      </c>
      <c r="F281" s="205" t="s">
        <v>537</v>
      </c>
      <c r="G281" s="206" t="s">
        <v>246</v>
      </c>
      <c r="H281" s="207">
        <v>4</v>
      </c>
      <c r="I281" s="208"/>
      <c r="J281" s="209">
        <f>ROUND(I281*H281,2)</f>
        <v>0</v>
      </c>
      <c r="K281" s="210"/>
      <c r="L281" s="211"/>
      <c r="M281" s="212" t="s">
        <v>1</v>
      </c>
      <c r="N281" s="213" t="s">
        <v>41</v>
      </c>
      <c r="O281" s="81"/>
      <c r="P281" s="190">
        <f>O281*H281</f>
        <v>0</v>
      </c>
      <c r="Q281" s="190">
        <v>0</v>
      </c>
      <c r="R281" s="190">
        <f>Q281*H281</f>
        <v>0</v>
      </c>
      <c r="S281" s="190">
        <v>0</v>
      </c>
      <c r="T281" s="191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192" t="s">
        <v>444</v>
      </c>
      <c r="AT281" s="192" t="s">
        <v>167</v>
      </c>
      <c r="AU281" s="192" t="s">
        <v>139</v>
      </c>
      <c r="AY281" s="18" t="s">
        <v>131</v>
      </c>
      <c r="BE281" s="193">
        <f>IF(N281="základná",J281,0)</f>
        <v>0</v>
      </c>
      <c r="BF281" s="193">
        <f>IF(N281="znížená",J281,0)</f>
        <v>0</v>
      </c>
      <c r="BG281" s="193">
        <f>IF(N281="zákl. prenesená",J281,0)</f>
        <v>0</v>
      </c>
      <c r="BH281" s="193">
        <f>IF(N281="zníž. prenesená",J281,0)</f>
        <v>0</v>
      </c>
      <c r="BI281" s="193">
        <f>IF(N281="nulová",J281,0)</f>
        <v>0</v>
      </c>
      <c r="BJ281" s="18" t="s">
        <v>139</v>
      </c>
      <c r="BK281" s="193">
        <f>ROUND(I281*H281,2)</f>
        <v>0</v>
      </c>
      <c r="BL281" s="18" t="s">
        <v>439</v>
      </c>
      <c r="BM281" s="192" t="s">
        <v>538</v>
      </c>
    </row>
    <row r="282" s="2" customFormat="1" ht="16.5" customHeight="1">
      <c r="A282" s="37"/>
      <c r="B282" s="179"/>
      <c r="C282" s="203" t="s">
        <v>539</v>
      </c>
      <c r="D282" s="203" t="s">
        <v>167</v>
      </c>
      <c r="E282" s="204" t="s">
        <v>540</v>
      </c>
      <c r="F282" s="205" t="s">
        <v>541</v>
      </c>
      <c r="G282" s="206" t="s">
        <v>246</v>
      </c>
      <c r="H282" s="207">
        <v>8</v>
      </c>
      <c r="I282" s="208"/>
      <c r="J282" s="209">
        <f>ROUND(I282*H282,2)</f>
        <v>0</v>
      </c>
      <c r="K282" s="210"/>
      <c r="L282" s="211"/>
      <c r="M282" s="212" t="s">
        <v>1</v>
      </c>
      <c r="N282" s="213" t="s">
        <v>41</v>
      </c>
      <c r="O282" s="81"/>
      <c r="P282" s="190">
        <f>O282*H282</f>
        <v>0</v>
      </c>
      <c r="Q282" s="190">
        <v>0</v>
      </c>
      <c r="R282" s="190">
        <f>Q282*H282</f>
        <v>0</v>
      </c>
      <c r="S282" s="190">
        <v>0</v>
      </c>
      <c r="T282" s="191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192" t="s">
        <v>444</v>
      </c>
      <c r="AT282" s="192" t="s">
        <v>167</v>
      </c>
      <c r="AU282" s="192" t="s">
        <v>139</v>
      </c>
      <c r="AY282" s="18" t="s">
        <v>131</v>
      </c>
      <c r="BE282" s="193">
        <f>IF(N282="základná",J282,0)</f>
        <v>0</v>
      </c>
      <c r="BF282" s="193">
        <f>IF(N282="znížená",J282,0)</f>
        <v>0</v>
      </c>
      <c r="BG282" s="193">
        <f>IF(N282="zákl. prenesená",J282,0)</f>
        <v>0</v>
      </c>
      <c r="BH282" s="193">
        <f>IF(N282="zníž. prenesená",J282,0)</f>
        <v>0</v>
      </c>
      <c r="BI282" s="193">
        <f>IF(N282="nulová",J282,0)</f>
        <v>0</v>
      </c>
      <c r="BJ282" s="18" t="s">
        <v>139</v>
      </c>
      <c r="BK282" s="193">
        <f>ROUND(I282*H282,2)</f>
        <v>0</v>
      </c>
      <c r="BL282" s="18" t="s">
        <v>439</v>
      </c>
      <c r="BM282" s="192" t="s">
        <v>542</v>
      </c>
    </row>
    <row r="283" s="2" customFormat="1" ht="16.5" customHeight="1">
      <c r="A283" s="37"/>
      <c r="B283" s="179"/>
      <c r="C283" s="203" t="s">
        <v>543</v>
      </c>
      <c r="D283" s="203" t="s">
        <v>167</v>
      </c>
      <c r="E283" s="204" t="s">
        <v>544</v>
      </c>
      <c r="F283" s="205" t="s">
        <v>545</v>
      </c>
      <c r="G283" s="206" t="s">
        <v>452</v>
      </c>
      <c r="H283" s="207">
        <v>4.9279999999999999</v>
      </c>
      <c r="I283" s="208"/>
      <c r="J283" s="209">
        <f>ROUND(I283*H283,2)</f>
        <v>0</v>
      </c>
      <c r="K283" s="210"/>
      <c r="L283" s="211"/>
      <c r="M283" s="212" t="s">
        <v>1</v>
      </c>
      <c r="N283" s="213" t="s">
        <v>41</v>
      </c>
      <c r="O283" s="81"/>
      <c r="P283" s="190">
        <f>O283*H283</f>
        <v>0</v>
      </c>
      <c r="Q283" s="190">
        <v>0</v>
      </c>
      <c r="R283" s="190">
        <f>Q283*H283</f>
        <v>0</v>
      </c>
      <c r="S283" s="190">
        <v>0</v>
      </c>
      <c r="T283" s="191">
        <f>S283*H283</f>
        <v>0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192" t="s">
        <v>444</v>
      </c>
      <c r="AT283" s="192" t="s">
        <v>167</v>
      </c>
      <c r="AU283" s="192" t="s">
        <v>139</v>
      </c>
      <c r="AY283" s="18" t="s">
        <v>131</v>
      </c>
      <c r="BE283" s="193">
        <f>IF(N283="základná",J283,0)</f>
        <v>0</v>
      </c>
      <c r="BF283" s="193">
        <f>IF(N283="znížená",J283,0)</f>
        <v>0</v>
      </c>
      <c r="BG283" s="193">
        <f>IF(N283="zákl. prenesená",J283,0)</f>
        <v>0</v>
      </c>
      <c r="BH283" s="193">
        <f>IF(N283="zníž. prenesená",J283,0)</f>
        <v>0</v>
      </c>
      <c r="BI283" s="193">
        <f>IF(N283="nulová",J283,0)</f>
        <v>0</v>
      </c>
      <c r="BJ283" s="18" t="s">
        <v>139</v>
      </c>
      <c r="BK283" s="193">
        <f>ROUND(I283*H283,2)</f>
        <v>0</v>
      </c>
      <c r="BL283" s="18" t="s">
        <v>439</v>
      </c>
      <c r="BM283" s="192" t="s">
        <v>546</v>
      </c>
    </row>
    <row r="284" s="12" customFormat="1" ht="22.8" customHeight="1">
      <c r="A284" s="12"/>
      <c r="B284" s="166"/>
      <c r="C284" s="12"/>
      <c r="D284" s="167" t="s">
        <v>74</v>
      </c>
      <c r="E284" s="177" t="s">
        <v>547</v>
      </c>
      <c r="F284" s="177" t="s">
        <v>548</v>
      </c>
      <c r="G284" s="12"/>
      <c r="H284" s="12"/>
      <c r="I284" s="169"/>
      <c r="J284" s="178">
        <f>BK284</f>
        <v>0</v>
      </c>
      <c r="K284" s="12"/>
      <c r="L284" s="166"/>
      <c r="M284" s="171"/>
      <c r="N284" s="172"/>
      <c r="O284" s="172"/>
      <c r="P284" s="173">
        <f>P285</f>
        <v>0</v>
      </c>
      <c r="Q284" s="172"/>
      <c r="R284" s="173">
        <f>R285</f>
        <v>0</v>
      </c>
      <c r="S284" s="172"/>
      <c r="T284" s="174">
        <f>T285</f>
        <v>0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167" t="s">
        <v>138</v>
      </c>
      <c r="AT284" s="175" t="s">
        <v>74</v>
      </c>
      <c r="AU284" s="175" t="s">
        <v>83</v>
      </c>
      <c r="AY284" s="167" t="s">
        <v>131</v>
      </c>
      <c r="BK284" s="176">
        <f>BK285</f>
        <v>0</v>
      </c>
    </row>
    <row r="285" s="2" customFormat="1" ht="33" customHeight="1">
      <c r="A285" s="37"/>
      <c r="B285" s="179"/>
      <c r="C285" s="180" t="s">
        <v>549</v>
      </c>
      <c r="D285" s="180" t="s">
        <v>134</v>
      </c>
      <c r="E285" s="181" t="s">
        <v>550</v>
      </c>
      <c r="F285" s="182" t="s">
        <v>551</v>
      </c>
      <c r="G285" s="183" t="s">
        <v>552</v>
      </c>
      <c r="H285" s="184">
        <v>15</v>
      </c>
      <c r="I285" s="185"/>
      <c r="J285" s="186">
        <f>ROUND(I285*H285,2)</f>
        <v>0</v>
      </c>
      <c r="K285" s="187"/>
      <c r="L285" s="38"/>
      <c r="M285" s="229" t="s">
        <v>1</v>
      </c>
      <c r="N285" s="230" t="s">
        <v>41</v>
      </c>
      <c r="O285" s="231"/>
      <c r="P285" s="232">
        <f>O285*H285</f>
        <v>0</v>
      </c>
      <c r="Q285" s="232">
        <v>0</v>
      </c>
      <c r="R285" s="232">
        <f>Q285*H285</f>
        <v>0</v>
      </c>
      <c r="S285" s="232">
        <v>0</v>
      </c>
      <c r="T285" s="233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192" t="s">
        <v>553</v>
      </c>
      <c r="AT285" s="192" t="s">
        <v>134</v>
      </c>
      <c r="AU285" s="192" t="s">
        <v>139</v>
      </c>
      <c r="AY285" s="18" t="s">
        <v>131</v>
      </c>
      <c r="BE285" s="193">
        <f>IF(N285="základná",J285,0)</f>
        <v>0</v>
      </c>
      <c r="BF285" s="193">
        <f>IF(N285="znížená",J285,0)</f>
        <v>0</v>
      </c>
      <c r="BG285" s="193">
        <f>IF(N285="zákl. prenesená",J285,0)</f>
        <v>0</v>
      </c>
      <c r="BH285" s="193">
        <f>IF(N285="zníž. prenesená",J285,0)</f>
        <v>0</v>
      </c>
      <c r="BI285" s="193">
        <f>IF(N285="nulová",J285,0)</f>
        <v>0</v>
      </c>
      <c r="BJ285" s="18" t="s">
        <v>139</v>
      </c>
      <c r="BK285" s="193">
        <f>ROUND(I285*H285,2)</f>
        <v>0</v>
      </c>
      <c r="BL285" s="18" t="s">
        <v>553</v>
      </c>
      <c r="BM285" s="192" t="s">
        <v>554</v>
      </c>
    </row>
    <row r="286" s="2" customFormat="1" ht="6.96" customHeight="1">
      <c r="A286" s="37"/>
      <c r="B286" s="64"/>
      <c r="C286" s="65"/>
      <c r="D286" s="65"/>
      <c r="E286" s="65"/>
      <c r="F286" s="65"/>
      <c r="G286" s="65"/>
      <c r="H286" s="65"/>
      <c r="I286" s="65"/>
      <c r="J286" s="65"/>
      <c r="K286" s="65"/>
      <c r="L286" s="38"/>
      <c r="M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</row>
  </sheetData>
  <autoFilter ref="C130:K285"/>
  <mergeCells count="9">
    <mergeCell ref="E7:H7"/>
    <mergeCell ref="E9:H9"/>
    <mergeCell ref="E18:H18"/>
    <mergeCell ref="E27:H27"/>
    <mergeCell ref="E85:H85"/>
    <mergeCell ref="E87:H87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="1" customFormat="1" ht="24.96" customHeight="1">
      <c r="B4" s="21"/>
      <c r="D4" s="22" t="s">
        <v>94</v>
      </c>
      <c r="L4" s="21"/>
      <c r="M4" s="124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15</v>
      </c>
      <c r="L6" s="21"/>
    </row>
    <row r="7" s="1" customFormat="1" ht="26.25" customHeight="1">
      <c r="B7" s="21"/>
      <c r="E7" s="125" t="str">
        <f>'Rekapitulácia stavby'!K6</f>
        <v>Rekonštrukcia striech ubytovacích blokov a spojovacej chodby - 2. etapa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95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555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17</v>
      </c>
      <c r="E11" s="37"/>
      <c r="F11" s="26" t="s">
        <v>1</v>
      </c>
      <c r="G11" s="37"/>
      <c r="H11" s="37"/>
      <c r="I11" s="31" t="s">
        <v>18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19</v>
      </c>
      <c r="E12" s="37"/>
      <c r="F12" s="26" t="s">
        <v>20</v>
      </c>
      <c r="G12" s="37"/>
      <c r="H12" s="37"/>
      <c r="I12" s="31" t="s">
        <v>21</v>
      </c>
      <c r="J12" s="73" t="str">
        <f>'Rekapitulácia stavby'!AN8</f>
        <v>6. 8. 2025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23</v>
      </c>
      <c r="E14" s="37"/>
      <c r="F14" s="37"/>
      <c r="G14" s="37"/>
      <c r="H14" s="37"/>
      <c r="I14" s="31" t="s">
        <v>24</v>
      </c>
      <c r="J14" s="26" t="s">
        <v>1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25</v>
      </c>
      <c r="F15" s="37"/>
      <c r="G15" s="37"/>
      <c r="H15" s="37"/>
      <c r="I15" s="31" t="s">
        <v>26</v>
      </c>
      <c r="J15" s="26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24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26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24</v>
      </c>
      <c r="J20" s="26" t="s">
        <v>1</v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30</v>
      </c>
      <c r="F21" s="37"/>
      <c r="G21" s="37"/>
      <c r="H21" s="37"/>
      <c r="I21" s="31" t="s">
        <v>26</v>
      </c>
      <c r="J21" s="26" t="s">
        <v>1</v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32</v>
      </c>
      <c r="E23" s="37"/>
      <c r="F23" s="37"/>
      <c r="G23" s="37"/>
      <c r="H23" s="37"/>
      <c r="I23" s="31" t="s">
        <v>24</v>
      </c>
      <c r="J23" s="26" t="str">
        <f>IF('Rekapitulácia stavby'!AN19="","",'Rekapitulácia stavby'!AN19)</f>
        <v/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IF('Rekapitulácia stavby'!E20="","",'Rekapitulácia stavby'!E20)</f>
        <v xml:space="preserve"> </v>
      </c>
      <c r="F24" s="37"/>
      <c r="G24" s="37"/>
      <c r="H24" s="37"/>
      <c r="I24" s="31" t="s">
        <v>26</v>
      </c>
      <c r="J24" s="26" t="str">
        <f>IF('Rekapitulácia stavby'!AN20="","",'Rekapitulácia stavby'!AN20)</f>
        <v/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34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6"/>
      <c r="B27" s="127"/>
      <c r="C27" s="126"/>
      <c r="D27" s="126"/>
      <c r="E27" s="35" t="s">
        <v>1</v>
      </c>
      <c r="F27" s="35"/>
      <c r="G27" s="35"/>
      <c r="H27" s="35"/>
      <c r="I27" s="126"/>
      <c r="J27" s="126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9" t="s">
        <v>35</v>
      </c>
      <c r="E30" s="37"/>
      <c r="F30" s="37"/>
      <c r="G30" s="37"/>
      <c r="H30" s="37"/>
      <c r="I30" s="37"/>
      <c r="J30" s="100">
        <f>ROUND(J131, 2)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94"/>
      <c r="E31" s="94"/>
      <c r="F31" s="94"/>
      <c r="G31" s="94"/>
      <c r="H31" s="94"/>
      <c r="I31" s="94"/>
      <c r="J31" s="94"/>
      <c r="K31" s="94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37</v>
      </c>
      <c r="G32" s="37"/>
      <c r="H32" s="37"/>
      <c r="I32" s="42" t="s">
        <v>36</v>
      </c>
      <c r="J32" s="42" t="s">
        <v>38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0" t="s">
        <v>39</v>
      </c>
      <c r="E33" s="44" t="s">
        <v>40</v>
      </c>
      <c r="F33" s="131">
        <f>ROUND((SUM(BE131:BE285)),  2)</f>
        <v>0</v>
      </c>
      <c r="G33" s="132"/>
      <c r="H33" s="132"/>
      <c r="I33" s="133">
        <v>0.23000000000000001</v>
      </c>
      <c r="J33" s="131">
        <f>ROUND(((SUM(BE131:BE285))*I33),  2)</f>
        <v>0</v>
      </c>
      <c r="K33" s="37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44" t="s">
        <v>41</v>
      </c>
      <c r="F34" s="131">
        <f>ROUND((SUM(BF131:BF285)),  2)</f>
        <v>0</v>
      </c>
      <c r="G34" s="132"/>
      <c r="H34" s="132"/>
      <c r="I34" s="133">
        <v>0.23000000000000001</v>
      </c>
      <c r="J34" s="131">
        <f>ROUND(((SUM(BF131:BF285))*I34),  2)</f>
        <v>0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42</v>
      </c>
      <c r="F35" s="134">
        <f>ROUND((SUM(BG131:BG285)),  2)</f>
        <v>0</v>
      </c>
      <c r="G35" s="37"/>
      <c r="H35" s="37"/>
      <c r="I35" s="135">
        <v>0.23000000000000001</v>
      </c>
      <c r="J35" s="134">
        <f>0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43</v>
      </c>
      <c r="F36" s="134">
        <f>ROUND((SUM(BH131:BH285)),  2)</f>
        <v>0</v>
      </c>
      <c r="G36" s="37"/>
      <c r="H36" s="37"/>
      <c r="I36" s="135">
        <v>0.23000000000000001</v>
      </c>
      <c r="J36" s="134">
        <f>0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44" t="s">
        <v>44</v>
      </c>
      <c r="F37" s="131">
        <f>ROUND((SUM(BI131:BI285)),  2)</f>
        <v>0</v>
      </c>
      <c r="G37" s="132"/>
      <c r="H37" s="132"/>
      <c r="I37" s="133">
        <v>0</v>
      </c>
      <c r="J37" s="131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45</v>
      </c>
      <c r="E39" s="85"/>
      <c r="F39" s="85"/>
      <c r="G39" s="138" t="s">
        <v>46</v>
      </c>
      <c r="H39" s="139" t="s">
        <v>47</v>
      </c>
      <c r="I39" s="85"/>
      <c r="J39" s="140">
        <f>SUM(J30:J37)</f>
        <v>0</v>
      </c>
      <c r="K39" s="141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48</v>
      </c>
      <c r="E50" s="61"/>
      <c r="F50" s="61"/>
      <c r="G50" s="60" t="s">
        <v>49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50</v>
      </c>
      <c r="E61" s="40"/>
      <c r="F61" s="142" t="s">
        <v>51</v>
      </c>
      <c r="G61" s="62" t="s">
        <v>50</v>
      </c>
      <c r="H61" s="40"/>
      <c r="I61" s="40"/>
      <c r="J61" s="143" t="s">
        <v>51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52</v>
      </c>
      <c r="E65" s="63"/>
      <c r="F65" s="63"/>
      <c r="G65" s="60" t="s">
        <v>53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50</v>
      </c>
      <c r="E76" s="40"/>
      <c r="F76" s="142" t="s">
        <v>51</v>
      </c>
      <c r="G76" s="62" t="s">
        <v>50</v>
      </c>
      <c r="H76" s="40"/>
      <c r="I76" s="40"/>
      <c r="J76" s="143" t="s">
        <v>51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97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15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5" t="str">
        <f>E7</f>
        <v>Rekonštrukcia striech ubytovacích blokov a spojovacej chodby - 2. etapa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95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71" t="str">
        <f>E9</f>
        <v>03/2024-A4 - Blok A4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19</v>
      </c>
      <c r="D89" s="37"/>
      <c r="E89" s="37"/>
      <c r="F89" s="26" t="str">
        <f>F12</f>
        <v>Tornaľa</v>
      </c>
      <c r="G89" s="37"/>
      <c r="H89" s="37"/>
      <c r="I89" s="31" t="s">
        <v>21</v>
      </c>
      <c r="J89" s="73" t="str">
        <f>IF(J12="","",J12)</f>
        <v>6. 8. 2025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23</v>
      </c>
      <c r="D91" s="37"/>
      <c r="E91" s="37"/>
      <c r="F91" s="26" t="str">
        <f>E15</f>
        <v>DD a DSS Tornaľa</v>
      </c>
      <c r="G91" s="37"/>
      <c r="H91" s="37"/>
      <c r="I91" s="31" t="s">
        <v>29</v>
      </c>
      <c r="J91" s="35" t="str">
        <f>E21</f>
        <v>STAVOMAT RS s.r.o., Rimavská Sobota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32</v>
      </c>
      <c r="J92" s="35" t="str">
        <f>E24</f>
        <v xml:space="preserve"> 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4" t="s">
        <v>98</v>
      </c>
      <c r="D94" s="136"/>
      <c r="E94" s="136"/>
      <c r="F94" s="136"/>
      <c r="G94" s="136"/>
      <c r="H94" s="136"/>
      <c r="I94" s="136"/>
      <c r="J94" s="145" t="s">
        <v>99</v>
      </c>
      <c r="K94" s="136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46" t="s">
        <v>100</v>
      </c>
      <c r="D96" s="37"/>
      <c r="E96" s="37"/>
      <c r="F96" s="37"/>
      <c r="G96" s="37"/>
      <c r="H96" s="37"/>
      <c r="I96" s="37"/>
      <c r="J96" s="100">
        <f>J131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101</v>
      </c>
    </row>
    <row r="97" s="9" customFormat="1" ht="24.96" customHeight="1">
      <c r="A97" s="9"/>
      <c r="B97" s="147"/>
      <c r="C97" s="9"/>
      <c r="D97" s="148" t="s">
        <v>102</v>
      </c>
      <c r="E97" s="149"/>
      <c r="F97" s="149"/>
      <c r="G97" s="149"/>
      <c r="H97" s="149"/>
      <c r="I97" s="149"/>
      <c r="J97" s="150">
        <f>J132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1"/>
      <c r="C98" s="10"/>
      <c r="D98" s="152" t="s">
        <v>103</v>
      </c>
      <c r="E98" s="153"/>
      <c r="F98" s="153"/>
      <c r="G98" s="153"/>
      <c r="H98" s="153"/>
      <c r="I98" s="153"/>
      <c r="J98" s="154">
        <f>J133</f>
        <v>0</v>
      </c>
      <c r="K98" s="10"/>
      <c r="L98" s="15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1"/>
      <c r="C99" s="10"/>
      <c r="D99" s="152" t="s">
        <v>104</v>
      </c>
      <c r="E99" s="153"/>
      <c r="F99" s="153"/>
      <c r="G99" s="153"/>
      <c r="H99" s="153"/>
      <c r="I99" s="153"/>
      <c r="J99" s="154">
        <f>J142</f>
        <v>0</v>
      </c>
      <c r="K99" s="10"/>
      <c r="L99" s="15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1"/>
      <c r="C100" s="10"/>
      <c r="D100" s="152" t="s">
        <v>105</v>
      </c>
      <c r="E100" s="153"/>
      <c r="F100" s="153"/>
      <c r="G100" s="153"/>
      <c r="H100" s="153"/>
      <c r="I100" s="153"/>
      <c r="J100" s="154">
        <f>J147</f>
        <v>0</v>
      </c>
      <c r="K100" s="10"/>
      <c r="L100" s="15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1"/>
      <c r="C101" s="10"/>
      <c r="D101" s="152" t="s">
        <v>106</v>
      </c>
      <c r="E101" s="153"/>
      <c r="F101" s="153"/>
      <c r="G101" s="153"/>
      <c r="H101" s="153"/>
      <c r="I101" s="153"/>
      <c r="J101" s="154">
        <f>J155</f>
        <v>0</v>
      </c>
      <c r="K101" s="10"/>
      <c r="L101" s="15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1"/>
      <c r="C102" s="10"/>
      <c r="D102" s="152" t="s">
        <v>107</v>
      </c>
      <c r="E102" s="153"/>
      <c r="F102" s="153"/>
      <c r="G102" s="153"/>
      <c r="H102" s="153"/>
      <c r="I102" s="153"/>
      <c r="J102" s="154">
        <f>J162</f>
        <v>0</v>
      </c>
      <c r="K102" s="10"/>
      <c r="L102" s="15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47"/>
      <c r="C103" s="9"/>
      <c r="D103" s="148" t="s">
        <v>108</v>
      </c>
      <c r="E103" s="149"/>
      <c r="F103" s="149"/>
      <c r="G103" s="149"/>
      <c r="H103" s="149"/>
      <c r="I103" s="149"/>
      <c r="J103" s="150">
        <f>J164</f>
        <v>0</v>
      </c>
      <c r="K103" s="9"/>
      <c r="L103" s="147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51"/>
      <c r="C104" s="10"/>
      <c r="D104" s="152" t="s">
        <v>109</v>
      </c>
      <c r="E104" s="153"/>
      <c r="F104" s="153"/>
      <c r="G104" s="153"/>
      <c r="H104" s="153"/>
      <c r="I104" s="153"/>
      <c r="J104" s="154">
        <f>J165</f>
        <v>0</v>
      </c>
      <c r="K104" s="10"/>
      <c r="L104" s="15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1"/>
      <c r="C105" s="10"/>
      <c r="D105" s="152" t="s">
        <v>110</v>
      </c>
      <c r="E105" s="153"/>
      <c r="F105" s="153"/>
      <c r="G105" s="153"/>
      <c r="H105" s="153"/>
      <c r="I105" s="153"/>
      <c r="J105" s="154">
        <f>J189</f>
        <v>0</v>
      </c>
      <c r="K105" s="10"/>
      <c r="L105" s="15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1"/>
      <c r="C106" s="10"/>
      <c r="D106" s="152" t="s">
        <v>111</v>
      </c>
      <c r="E106" s="153"/>
      <c r="F106" s="153"/>
      <c r="G106" s="153"/>
      <c r="H106" s="153"/>
      <c r="I106" s="153"/>
      <c r="J106" s="154">
        <f>J195</f>
        <v>0</v>
      </c>
      <c r="K106" s="10"/>
      <c r="L106" s="15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1"/>
      <c r="C107" s="10"/>
      <c r="D107" s="152" t="s">
        <v>112</v>
      </c>
      <c r="E107" s="153"/>
      <c r="F107" s="153"/>
      <c r="G107" s="153"/>
      <c r="H107" s="153"/>
      <c r="I107" s="153"/>
      <c r="J107" s="154">
        <f>J220</f>
        <v>0</v>
      </c>
      <c r="K107" s="10"/>
      <c r="L107" s="15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51"/>
      <c r="C108" s="10"/>
      <c r="D108" s="152" t="s">
        <v>113</v>
      </c>
      <c r="E108" s="153"/>
      <c r="F108" s="153"/>
      <c r="G108" s="153"/>
      <c r="H108" s="153"/>
      <c r="I108" s="153"/>
      <c r="J108" s="154">
        <f>J251</f>
        <v>0</v>
      </c>
      <c r="K108" s="10"/>
      <c r="L108" s="15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9" customFormat="1" ht="24.96" customHeight="1">
      <c r="A109" s="9"/>
      <c r="B109" s="147"/>
      <c r="C109" s="9"/>
      <c r="D109" s="148" t="s">
        <v>114</v>
      </c>
      <c r="E109" s="149"/>
      <c r="F109" s="149"/>
      <c r="G109" s="149"/>
      <c r="H109" s="149"/>
      <c r="I109" s="149"/>
      <c r="J109" s="150">
        <f>J254</f>
        <v>0</v>
      </c>
      <c r="K109" s="9"/>
      <c r="L109" s="147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10" customFormat="1" ht="19.92" customHeight="1">
      <c r="A110" s="10"/>
      <c r="B110" s="151"/>
      <c r="C110" s="10"/>
      <c r="D110" s="152" t="s">
        <v>115</v>
      </c>
      <c r="E110" s="153"/>
      <c r="F110" s="153"/>
      <c r="G110" s="153"/>
      <c r="H110" s="153"/>
      <c r="I110" s="153"/>
      <c r="J110" s="154">
        <f>J255</f>
        <v>0</v>
      </c>
      <c r="K110" s="10"/>
      <c r="L110" s="15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51"/>
      <c r="C111" s="10"/>
      <c r="D111" s="152" t="s">
        <v>116</v>
      </c>
      <c r="E111" s="153"/>
      <c r="F111" s="153"/>
      <c r="G111" s="153"/>
      <c r="H111" s="153"/>
      <c r="I111" s="153"/>
      <c r="J111" s="154">
        <f>J284</f>
        <v>0</v>
      </c>
      <c r="K111" s="10"/>
      <c r="L111" s="151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2" customFormat="1" ht="21.84" customHeight="1">
      <c r="A112" s="37"/>
      <c r="B112" s="38"/>
      <c r="C112" s="37"/>
      <c r="D112" s="37"/>
      <c r="E112" s="37"/>
      <c r="F112" s="37"/>
      <c r="G112" s="37"/>
      <c r="H112" s="37"/>
      <c r="I112" s="37"/>
      <c r="J112" s="37"/>
      <c r="K112" s="37"/>
      <c r="L112" s="59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64"/>
      <c r="C113" s="65"/>
      <c r="D113" s="65"/>
      <c r="E113" s="65"/>
      <c r="F113" s="65"/>
      <c r="G113" s="65"/>
      <c r="H113" s="65"/>
      <c r="I113" s="65"/>
      <c r="J113" s="65"/>
      <c r="K113" s="65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7" s="2" customFormat="1" ht="6.96" customHeight="1">
      <c r="A117" s="37"/>
      <c r="B117" s="66"/>
      <c r="C117" s="67"/>
      <c r="D117" s="67"/>
      <c r="E117" s="67"/>
      <c r="F117" s="67"/>
      <c r="G117" s="67"/>
      <c r="H117" s="67"/>
      <c r="I117" s="67"/>
      <c r="J117" s="67"/>
      <c r="K117" s="67"/>
      <c r="L117" s="59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24.96" customHeight="1">
      <c r="A118" s="37"/>
      <c r="B118" s="38"/>
      <c r="C118" s="22" t="s">
        <v>117</v>
      </c>
      <c r="D118" s="37"/>
      <c r="E118" s="37"/>
      <c r="F118" s="37"/>
      <c r="G118" s="37"/>
      <c r="H118" s="37"/>
      <c r="I118" s="37"/>
      <c r="J118" s="37"/>
      <c r="K118" s="37"/>
      <c r="L118" s="59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7"/>
      <c r="D119" s="37"/>
      <c r="E119" s="37"/>
      <c r="F119" s="37"/>
      <c r="G119" s="37"/>
      <c r="H119" s="37"/>
      <c r="I119" s="37"/>
      <c r="J119" s="37"/>
      <c r="K119" s="37"/>
      <c r="L119" s="59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31" t="s">
        <v>15</v>
      </c>
      <c r="D120" s="37"/>
      <c r="E120" s="37"/>
      <c r="F120" s="37"/>
      <c r="G120" s="37"/>
      <c r="H120" s="37"/>
      <c r="I120" s="37"/>
      <c r="J120" s="37"/>
      <c r="K120" s="37"/>
      <c r="L120" s="59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6.25" customHeight="1">
      <c r="A121" s="37"/>
      <c r="B121" s="38"/>
      <c r="C121" s="37"/>
      <c r="D121" s="37"/>
      <c r="E121" s="125" t="str">
        <f>E7</f>
        <v>Rekonštrukcia striech ubytovacích blokov a spojovacej chodby - 2. etapa</v>
      </c>
      <c r="F121" s="31"/>
      <c r="G121" s="31"/>
      <c r="H121" s="31"/>
      <c r="I121" s="37"/>
      <c r="J121" s="37"/>
      <c r="K121" s="37"/>
      <c r="L121" s="59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31" t="s">
        <v>95</v>
      </c>
      <c r="D122" s="37"/>
      <c r="E122" s="37"/>
      <c r="F122" s="37"/>
      <c r="G122" s="37"/>
      <c r="H122" s="37"/>
      <c r="I122" s="37"/>
      <c r="J122" s="37"/>
      <c r="K122" s="37"/>
      <c r="L122" s="59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6.5" customHeight="1">
      <c r="A123" s="37"/>
      <c r="B123" s="38"/>
      <c r="C123" s="37"/>
      <c r="D123" s="37"/>
      <c r="E123" s="71" t="str">
        <f>E9</f>
        <v>03/2024-A4 - Blok A4</v>
      </c>
      <c r="F123" s="37"/>
      <c r="G123" s="37"/>
      <c r="H123" s="37"/>
      <c r="I123" s="37"/>
      <c r="J123" s="37"/>
      <c r="K123" s="37"/>
      <c r="L123" s="59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6.96" customHeight="1">
      <c r="A124" s="37"/>
      <c r="B124" s="38"/>
      <c r="C124" s="37"/>
      <c r="D124" s="37"/>
      <c r="E124" s="37"/>
      <c r="F124" s="37"/>
      <c r="G124" s="37"/>
      <c r="H124" s="37"/>
      <c r="I124" s="37"/>
      <c r="J124" s="37"/>
      <c r="K124" s="37"/>
      <c r="L124" s="59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2" customHeight="1">
      <c r="A125" s="37"/>
      <c r="B125" s="38"/>
      <c r="C125" s="31" t="s">
        <v>19</v>
      </c>
      <c r="D125" s="37"/>
      <c r="E125" s="37"/>
      <c r="F125" s="26" t="str">
        <f>F12</f>
        <v>Tornaľa</v>
      </c>
      <c r="G125" s="37"/>
      <c r="H125" s="37"/>
      <c r="I125" s="31" t="s">
        <v>21</v>
      </c>
      <c r="J125" s="73" t="str">
        <f>IF(J12="","",J12)</f>
        <v>6. 8. 2025</v>
      </c>
      <c r="K125" s="37"/>
      <c r="L125" s="59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38"/>
      <c r="C126" s="37"/>
      <c r="D126" s="37"/>
      <c r="E126" s="37"/>
      <c r="F126" s="37"/>
      <c r="G126" s="37"/>
      <c r="H126" s="37"/>
      <c r="I126" s="37"/>
      <c r="J126" s="37"/>
      <c r="K126" s="37"/>
      <c r="L126" s="59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40.05" customHeight="1">
      <c r="A127" s="37"/>
      <c r="B127" s="38"/>
      <c r="C127" s="31" t="s">
        <v>23</v>
      </c>
      <c r="D127" s="37"/>
      <c r="E127" s="37"/>
      <c r="F127" s="26" t="str">
        <f>E15</f>
        <v>DD a DSS Tornaľa</v>
      </c>
      <c r="G127" s="37"/>
      <c r="H127" s="37"/>
      <c r="I127" s="31" t="s">
        <v>29</v>
      </c>
      <c r="J127" s="35" t="str">
        <f>E21</f>
        <v>STAVOMAT RS s.r.o., Rimavská Sobota</v>
      </c>
      <c r="K127" s="37"/>
      <c r="L127" s="59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5.15" customHeight="1">
      <c r="A128" s="37"/>
      <c r="B128" s="38"/>
      <c r="C128" s="31" t="s">
        <v>27</v>
      </c>
      <c r="D128" s="37"/>
      <c r="E128" s="37"/>
      <c r="F128" s="26" t="str">
        <f>IF(E18="","",E18)</f>
        <v>Vyplň údaj</v>
      </c>
      <c r="G128" s="37"/>
      <c r="H128" s="37"/>
      <c r="I128" s="31" t="s">
        <v>32</v>
      </c>
      <c r="J128" s="35" t="str">
        <f>E24</f>
        <v xml:space="preserve"> </v>
      </c>
      <c r="K128" s="37"/>
      <c r="L128" s="59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0.32" customHeight="1">
      <c r="A129" s="37"/>
      <c r="B129" s="38"/>
      <c r="C129" s="37"/>
      <c r="D129" s="37"/>
      <c r="E129" s="37"/>
      <c r="F129" s="37"/>
      <c r="G129" s="37"/>
      <c r="H129" s="37"/>
      <c r="I129" s="37"/>
      <c r="J129" s="37"/>
      <c r="K129" s="37"/>
      <c r="L129" s="59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11" customFormat="1" ht="29.28" customHeight="1">
      <c r="A130" s="155"/>
      <c r="B130" s="156"/>
      <c r="C130" s="157" t="s">
        <v>118</v>
      </c>
      <c r="D130" s="158" t="s">
        <v>60</v>
      </c>
      <c r="E130" s="158" t="s">
        <v>56</v>
      </c>
      <c r="F130" s="158" t="s">
        <v>57</v>
      </c>
      <c r="G130" s="158" t="s">
        <v>119</v>
      </c>
      <c r="H130" s="158" t="s">
        <v>120</v>
      </c>
      <c r="I130" s="158" t="s">
        <v>121</v>
      </c>
      <c r="J130" s="159" t="s">
        <v>99</v>
      </c>
      <c r="K130" s="160" t="s">
        <v>122</v>
      </c>
      <c r="L130" s="161"/>
      <c r="M130" s="90" t="s">
        <v>1</v>
      </c>
      <c r="N130" s="91" t="s">
        <v>39</v>
      </c>
      <c r="O130" s="91" t="s">
        <v>123</v>
      </c>
      <c r="P130" s="91" t="s">
        <v>124</v>
      </c>
      <c r="Q130" s="91" t="s">
        <v>125</v>
      </c>
      <c r="R130" s="91" t="s">
        <v>126</v>
      </c>
      <c r="S130" s="91" t="s">
        <v>127</v>
      </c>
      <c r="T130" s="92" t="s">
        <v>128</v>
      </c>
      <c r="U130" s="155"/>
      <c r="V130" s="155"/>
      <c r="W130" s="155"/>
      <c r="X130" s="155"/>
      <c r="Y130" s="155"/>
      <c r="Z130" s="155"/>
      <c r="AA130" s="155"/>
      <c r="AB130" s="155"/>
      <c r="AC130" s="155"/>
      <c r="AD130" s="155"/>
      <c r="AE130" s="155"/>
    </row>
    <row r="131" s="2" customFormat="1" ht="22.8" customHeight="1">
      <c r="A131" s="37"/>
      <c r="B131" s="38"/>
      <c r="C131" s="97" t="s">
        <v>100</v>
      </c>
      <c r="D131" s="37"/>
      <c r="E131" s="37"/>
      <c r="F131" s="37"/>
      <c r="G131" s="37"/>
      <c r="H131" s="37"/>
      <c r="I131" s="37"/>
      <c r="J131" s="162">
        <f>BK131</f>
        <v>0</v>
      </c>
      <c r="K131" s="37"/>
      <c r="L131" s="38"/>
      <c r="M131" s="93"/>
      <c r="N131" s="77"/>
      <c r="O131" s="94"/>
      <c r="P131" s="163">
        <f>P132+P164+P254</f>
        <v>0</v>
      </c>
      <c r="Q131" s="94"/>
      <c r="R131" s="163">
        <f>R132+R164+R254</f>
        <v>36.108443969750013</v>
      </c>
      <c r="S131" s="94"/>
      <c r="T131" s="164">
        <f>T132+T164+T254</f>
        <v>8.23875125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8" t="s">
        <v>74</v>
      </c>
      <c r="AU131" s="18" t="s">
        <v>101</v>
      </c>
      <c r="BK131" s="165">
        <f>BK132+BK164+BK254</f>
        <v>0</v>
      </c>
    </row>
    <row r="132" s="12" customFormat="1" ht="25.92" customHeight="1">
      <c r="A132" s="12"/>
      <c r="B132" s="166"/>
      <c r="C132" s="12"/>
      <c r="D132" s="167" t="s">
        <v>74</v>
      </c>
      <c r="E132" s="168" t="s">
        <v>129</v>
      </c>
      <c r="F132" s="168" t="s">
        <v>130</v>
      </c>
      <c r="G132" s="12"/>
      <c r="H132" s="12"/>
      <c r="I132" s="169"/>
      <c r="J132" s="170">
        <f>BK132</f>
        <v>0</v>
      </c>
      <c r="K132" s="12"/>
      <c r="L132" s="166"/>
      <c r="M132" s="171"/>
      <c r="N132" s="172"/>
      <c r="O132" s="172"/>
      <c r="P132" s="173">
        <f>P133+P142+P147+P155+P162</f>
        <v>0</v>
      </c>
      <c r="Q132" s="172"/>
      <c r="R132" s="173">
        <f>R133+R142+R147+R155+R162</f>
        <v>24.645648570260004</v>
      </c>
      <c r="S132" s="172"/>
      <c r="T132" s="174">
        <f>T133+T142+T147+T155+T162</f>
        <v>5.6749999999999998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67" t="s">
        <v>83</v>
      </c>
      <c r="AT132" s="175" t="s">
        <v>74</v>
      </c>
      <c r="AU132" s="175" t="s">
        <v>75</v>
      </c>
      <c r="AY132" s="167" t="s">
        <v>131</v>
      </c>
      <c r="BK132" s="176">
        <f>BK133+BK142+BK147+BK155+BK162</f>
        <v>0</v>
      </c>
    </row>
    <row r="133" s="12" customFormat="1" ht="22.8" customHeight="1">
      <c r="A133" s="12"/>
      <c r="B133" s="166"/>
      <c r="C133" s="12"/>
      <c r="D133" s="167" t="s">
        <v>74</v>
      </c>
      <c r="E133" s="177" t="s">
        <v>132</v>
      </c>
      <c r="F133" s="177" t="s">
        <v>133</v>
      </c>
      <c r="G133" s="12"/>
      <c r="H133" s="12"/>
      <c r="I133" s="169"/>
      <c r="J133" s="178">
        <f>BK133</f>
        <v>0</v>
      </c>
      <c r="K133" s="12"/>
      <c r="L133" s="166"/>
      <c r="M133" s="171"/>
      <c r="N133" s="172"/>
      <c r="O133" s="172"/>
      <c r="P133" s="173">
        <f>SUM(P134:P141)</f>
        <v>0</v>
      </c>
      <c r="Q133" s="172"/>
      <c r="R133" s="173">
        <f>SUM(R134:R141)</f>
        <v>15.881977270260002</v>
      </c>
      <c r="S133" s="172"/>
      <c r="T133" s="174">
        <f>SUM(T134:T141)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67" t="s">
        <v>83</v>
      </c>
      <c r="AT133" s="175" t="s">
        <v>74</v>
      </c>
      <c r="AU133" s="175" t="s">
        <v>83</v>
      </c>
      <c r="AY133" s="167" t="s">
        <v>131</v>
      </c>
      <c r="BK133" s="176">
        <f>SUM(BK134:BK141)</f>
        <v>0</v>
      </c>
    </row>
    <row r="134" s="2" customFormat="1" ht="24.15" customHeight="1">
      <c r="A134" s="37"/>
      <c r="B134" s="179"/>
      <c r="C134" s="180" t="s">
        <v>83</v>
      </c>
      <c r="D134" s="180" t="s">
        <v>134</v>
      </c>
      <c r="E134" s="181" t="s">
        <v>135</v>
      </c>
      <c r="F134" s="182" t="s">
        <v>136</v>
      </c>
      <c r="G134" s="183" t="s">
        <v>137</v>
      </c>
      <c r="H134" s="184">
        <v>5.3630000000000004</v>
      </c>
      <c r="I134" s="185"/>
      <c r="J134" s="186">
        <f>ROUND(I134*H134,2)</f>
        <v>0</v>
      </c>
      <c r="K134" s="187"/>
      <c r="L134" s="38"/>
      <c r="M134" s="188" t="s">
        <v>1</v>
      </c>
      <c r="N134" s="189" t="s">
        <v>41</v>
      </c>
      <c r="O134" s="81"/>
      <c r="P134" s="190">
        <f>O134*H134</f>
        <v>0</v>
      </c>
      <c r="Q134" s="190">
        <v>2.2119</v>
      </c>
      <c r="R134" s="190">
        <f>Q134*H134</f>
        <v>11.8624197</v>
      </c>
      <c r="S134" s="190">
        <v>0</v>
      </c>
      <c r="T134" s="191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92" t="s">
        <v>138</v>
      </c>
      <c r="AT134" s="192" t="s">
        <v>134</v>
      </c>
      <c r="AU134" s="192" t="s">
        <v>139</v>
      </c>
      <c r="AY134" s="18" t="s">
        <v>131</v>
      </c>
      <c r="BE134" s="193">
        <f>IF(N134="základná",J134,0)</f>
        <v>0</v>
      </c>
      <c r="BF134" s="193">
        <f>IF(N134="znížená",J134,0)</f>
        <v>0</v>
      </c>
      <c r="BG134" s="193">
        <f>IF(N134="zákl. prenesená",J134,0)</f>
        <v>0</v>
      </c>
      <c r="BH134" s="193">
        <f>IF(N134="zníž. prenesená",J134,0)</f>
        <v>0</v>
      </c>
      <c r="BI134" s="193">
        <f>IF(N134="nulová",J134,0)</f>
        <v>0</v>
      </c>
      <c r="BJ134" s="18" t="s">
        <v>139</v>
      </c>
      <c r="BK134" s="193">
        <f>ROUND(I134*H134,2)</f>
        <v>0</v>
      </c>
      <c r="BL134" s="18" t="s">
        <v>138</v>
      </c>
      <c r="BM134" s="192" t="s">
        <v>556</v>
      </c>
    </row>
    <row r="135" s="13" customFormat="1">
      <c r="A135" s="13"/>
      <c r="B135" s="194"/>
      <c r="C135" s="13"/>
      <c r="D135" s="195" t="s">
        <v>141</v>
      </c>
      <c r="E135" s="196" t="s">
        <v>1</v>
      </c>
      <c r="F135" s="197" t="s">
        <v>142</v>
      </c>
      <c r="G135" s="13"/>
      <c r="H135" s="198">
        <v>5.3630000000000004</v>
      </c>
      <c r="I135" s="199"/>
      <c r="J135" s="13"/>
      <c r="K135" s="13"/>
      <c r="L135" s="194"/>
      <c r="M135" s="200"/>
      <c r="N135" s="201"/>
      <c r="O135" s="201"/>
      <c r="P135" s="201"/>
      <c r="Q135" s="201"/>
      <c r="R135" s="201"/>
      <c r="S135" s="201"/>
      <c r="T135" s="202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196" t="s">
        <v>141</v>
      </c>
      <c r="AU135" s="196" t="s">
        <v>139</v>
      </c>
      <c r="AV135" s="13" t="s">
        <v>139</v>
      </c>
      <c r="AW135" s="13" t="s">
        <v>31</v>
      </c>
      <c r="AX135" s="13" t="s">
        <v>83</v>
      </c>
      <c r="AY135" s="196" t="s">
        <v>131</v>
      </c>
    </row>
    <row r="136" s="2" customFormat="1" ht="24.15" customHeight="1">
      <c r="A136" s="37"/>
      <c r="B136" s="179"/>
      <c r="C136" s="180" t="s">
        <v>139</v>
      </c>
      <c r="D136" s="180" t="s">
        <v>134</v>
      </c>
      <c r="E136" s="181" t="s">
        <v>143</v>
      </c>
      <c r="F136" s="182" t="s">
        <v>144</v>
      </c>
      <c r="G136" s="183" t="s">
        <v>145</v>
      </c>
      <c r="H136" s="184">
        <v>38.201999999999998</v>
      </c>
      <c r="I136" s="185"/>
      <c r="J136" s="186">
        <f>ROUND(I136*H136,2)</f>
        <v>0</v>
      </c>
      <c r="K136" s="187"/>
      <c r="L136" s="38"/>
      <c r="M136" s="188" t="s">
        <v>1</v>
      </c>
      <c r="N136" s="189" t="s">
        <v>41</v>
      </c>
      <c r="O136" s="81"/>
      <c r="P136" s="190">
        <f>O136*H136</f>
        <v>0</v>
      </c>
      <c r="Q136" s="190">
        <v>0.00396</v>
      </c>
      <c r="R136" s="190">
        <f>Q136*H136</f>
        <v>0.15127991999999998</v>
      </c>
      <c r="S136" s="190">
        <v>0</v>
      </c>
      <c r="T136" s="191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2" t="s">
        <v>138</v>
      </c>
      <c r="AT136" s="192" t="s">
        <v>134</v>
      </c>
      <c r="AU136" s="192" t="s">
        <v>139</v>
      </c>
      <c r="AY136" s="18" t="s">
        <v>131</v>
      </c>
      <c r="BE136" s="193">
        <f>IF(N136="základná",J136,0)</f>
        <v>0</v>
      </c>
      <c r="BF136" s="193">
        <f>IF(N136="znížená",J136,0)</f>
        <v>0</v>
      </c>
      <c r="BG136" s="193">
        <f>IF(N136="zákl. prenesená",J136,0)</f>
        <v>0</v>
      </c>
      <c r="BH136" s="193">
        <f>IF(N136="zníž. prenesená",J136,0)</f>
        <v>0</v>
      </c>
      <c r="BI136" s="193">
        <f>IF(N136="nulová",J136,0)</f>
        <v>0</v>
      </c>
      <c r="BJ136" s="18" t="s">
        <v>139</v>
      </c>
      <c r="BK136" s="193">
        <f>ROUND(I136*H136,2)</f>
        <v>0</v>
      </c>
      <c r="BL136" s="18" t="s">
        <v>138</v>
      </c>
      <c r="BM136" s="192" t="s">
        <v>557</v>
      </c>
    </row>
    <row r="137" s="13" customFormat="1">
      <c r="A137" s="13"/>
      <c r="B137" s="194"/>
      <c r="C137" s="13"/>
      <c r="D137" s="195" t="s">
        <v>141</v>
      </c>
      <c r="E137" s="196" t="s">
        <v>1</v>
      </c>
      <c r="F137" s="197" t="s">
        <v>147</v>
      </c>
      <c r="G137" s="13"/>
      <c r="H137" s="198">
        <v>38.201999999999998</v>
      </c>
      <c r="I137" s="199"/>
      <c r="J137" s="13"/>
      <c r="K137" s="13"/>
      <c r="L137" s="194"/>
      <c r="M137" s="200"/>
      <c r="N137" s="201"/>
      <c r="O137" s="201"/>
      <c r="P137" s="201"/>
      <c r="Q137" s="201"/>
      <c r="R137" s="201"/>
      <c r="S137" s="201"/>
      <c r="T137" s="20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196" t="s">
        <v>141</v>
      </c>
      <c r="AU137" s="196" t="s">
        <v>139</v>
      </c>
      <c r="AV137" s="13" t="s">
        <v>139</v>
      </c>
      <c r="AW137" s="13" t="s">
        <v>31</v>
      </c>
      <c r="AX137" s="13" t="s">
        <v>83</v>
      </c>
      <c r="AY137" s="196" t="s">
        <v>131</v>
      </c>
    </row>
    <row r="138" s="2" customFormat="1" ht="24.15" customHeight="1">
      <c r="A138" s="37"/>
      <c r="B138" s="179"/>
      <c r="C138" s="180" t="s">
        <v>132</v>
      </c>
      <c r="D138" s="180" t="s">
        <v>134</v>
      </c>
      <c r="E138" s="181" t="s">
        <v>148</v>
      </c>
      <c r="F138" s="182" t="s">
        <v>149</v>
      </c>
      <c r="G138" s="183" t="s">
        <v>145</v>
      </c>
      <c r="H138" s="184">
        <v>38.201999999999998</v>
      </c>
      <c r="I138" s="185"/>
      <c r="J138" s="186">
        <f>ROUND(I138*H138,2)</f>
        <v>0</v>
      </c>
      <c r="K138" s="187"/>
      <c r="L138" s="38"/>
      <c r="M138" s="188" t="s">
        <v>1</v>
      </c>
      <c r="N138" s="189" t="s">
        <v>41</v>
      </c>
      <c r="O138" s="81"/>
      <c r="P138" s="190">
        <f>O138*H138</f>
        <v>0</v>
      </c>
      <c r="Q138" s="190">
        <v>0</v>
      </c>
      <c r="R138" s="190">
        <f>Q138*H138</f>
        <v>0</v>
      </c>
      <c r="S138" s="190">
        <v>0</v>
      </c>
      <c r="T138" s="191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2" t="s">
        <v>138</v>
      </c>
      <c r="AT138" s="192" t="s">
        <v>134</v>
      </c>
      <c r="AU138" s="192" t="s">
        <v>139</v>
      </c>
      <c r="AY138" s="18" t="s">
        <v>131</v>
      </c>
      <c r="BE138" s="193">
        <f>IF(N138="základná",J138,0)</f>
        <v>0</v>
      </c>
      <c r="BF138" s="193">
        <f>IF(N138="znížená",J138,0)</f>
        <v>0</v>
      </c>
      <c r="BG138" s="193">
        <f>IF(N138="zákl. prenesená",J138,0)</f>
        <v>0</v>
      </c>
      <c r="BH138" s="193">
        <f>IF(N138="zníž. prenesená",J138,0)</f>
        <v>0</v>
      </c>
      <c r="BI138" s="193">
        <f>IF(N138="nulová",J138,0)</f>
        <v>0</v>
      </c>
      <c r="BJ138" s="18" t="s">
        <v>139</v>
      </c>
      <c r="BK138" s="193">
        <f>ROUND(I138*H138,2)</f>
        <v>0</v>
      </c>
      <c r="BL138" s="18" t="s">
        <v>138</v>
      </c>
      <c r="BM138" s="192" t="s">
        <v>558</v>
      </c>
    </row>
    <row r="139" s="2" customFormat="1" ht="16.5" customHeight="1">
      <c r="A139" s="37"/>
      <c r="B139" s="179"/>
      <c r="C139" s="180" t="s">
        <v>138</v>
      </c>
      <c r="D139" s="180" t="s">
        <v>134</v>
      </c>
      <c r="E139" s="181" t="s">
        <v>151</v>
      </c>
      <c r="F139" s="182" t="s">
        <v>152</v>
      </c>
      <c r="G139" s="183" t="s">
        <v>153</v>
      </c>
      <c r="H139" s="184">
        <v>0.42899999999999999</v>
      </c>
      <c r="I139" s="185"/>
      <c r="J139" s="186">
        <f>ROUND(I139*H139,2)</f>
        <v>0</v>
      </c>
      <c r="K139" s="187"/>
      <c r="L139" s="38"/>
      <c r="M139" s="188" t="s">
        <v>1</v>
      </c>
      <c r="N139" s="189" t="s">
        <v>41</v>
      </c>
      <c r="O139" s="81"/>
      <c r="P139" s="190">
        <f>O139*H139</f>
        <v>0</v>
      </c>
      <c r="Q139" s="190">
        <v>1.0152039399999999</v>
      </c>
      <c r="R139" s="190">
        <f>Q139*H139</f>
        <v>0.43552249025999995</v>
      </c>
      <c r="S139" s="190">
        <v>0</v>
      </c>
      <c r="T139" s="191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92" t="s">
        <v>138</v>
      </c>
      <c r="AT139" s="192" t="s">
        <v>134</v>
      </c>
      <c r="AU139" s="192" t="s">
        <v>139</v>
      </c>
      <c r="AY139" s="18" t="s">
        <v>131</v>
      </c>
      <c r="BE139" s="193">
        <f>IF(N139="základná",J139,0)</f>
        <v>0</v>
      </c>
      <c r="BF139" s="193">
        <f>IF(N139="znížená",J139,0)</f>
        <v>0</v>
      </c>
      <c r="BG139" s="193">
        <f>IF(N139="zákl. prenesená",J139,0)</f>
        <v>0</v>
      </c>
      <c r="BH139" s="193">
        <f>IF(N139="zníž. prenesená",J139,0)</f>
        <v>0</v>
      </c>
      <c r="BI139" s="193">
        <f>IF(N139="nulová",J139,0)</f>
        <v>0</v>
      </c>
      <c r="BJ139" s="18" t="s">
        <v>139</v>
      </c>
      <c r="BK139" s="193">
        <f>ROUND(I139*H139,2)</f>
        <v>0</v>
      </c>
      <c r="BL139" s="18" t="s">
        <v>138</v>
      </c>
      <c r="BM139" s="192" t="s">
        <v>559</v>
      </c>
    </row>
    <row r="140" s="2" customFormat="1" ht="33" customHeight="1">
      <c r="A140" s="37"/>
      <c r="B140" s="179"/>
      <c r="C140" s="180" t="s">
        <v>155</v>
      </c>
      <c r="D140" s="180" t="s">
        <v>134</v>
      </c>
      <c r="E140" s="181" t="s">
        <v>156</v>
      </c>
      <c r="F140" s="182" t="s">
        <v>157</v>
      </c>
      <c r="G140" s="183" t="s">
        <v>145</v>
      </c>
      <c r="H140" s="184">
        <v>30.859000000000002</v>
      </c>
      <c r="I140" s="185"/>
      <c r="J140" s="186">
        <f>ROUND(I140*H140,2)</f>
        <v>0</v>
      </c>
      <c r="K140" s="187"/>
      <c r="L140" s="38"/>
      <c r="M140" s="188" t="s">
        <v>1</v>
      </c>
      <c r="N140" s="189" t="s">
        <v>41</v>
      </c>
      <c r="O140" s="81"/>
      <c r="P140" s="190">
        <f>O140*H140</f>
        <v>0</v>
      </c>
      <c r="Q140" s="190">
        <v>0.11124000000000001</v>
      </c>
      <c r="R140" s="190">
        <f>Q140*H140</f>
        <v>3.4327551600000006</v>
      </c>
      <c r="S140" s="190">
        <v>0</v>
      </c>
      <c r="T140" s="191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92" t="s">
        <v>138</v>
      </c>
      <c r="AT140" s="192" t="s">
        <v>134</v>
      </c>
      <c r="AU140" s="192" t="s">
        <v>139</v>
      </c>
      <c r="AY140" s="18" t="s">
        <v>131</v>
      </c>
      <c r="BE140" s="193">
        <f>IF(N140="základná",J140,0)</f>
        <v>0</v>
      </c>
      <c r="BF140" s="193">
        <f>IF(N140="znížená",J140,0)</f>
        <v>0</v>
      </c>
      <c r="BG140" s="193">
        <f>IF(N140="zákl. prenesená",J140,0)</f>
        <v>0</v>
      </c>
      <c r="BH140" s="193">
        <f>IF(N140="zníž. prenesená",J140,0)</f>
        <v>0</v>
      </c>
      <c r="BI140" s="193">
        <f>IF(N140="nulová",J140,0)</f>
        <v>0</v>
      </c>
      <c r="BJ140" s="18" t="s">
        <v>139</v>
      </c>
      <c r="BK140" s="193">
        <f>ROUND(I140*H140,2)</f>
        <v>0</v>
      </c>
      <c r="BL140" s="18" t="s">
        <v>138</v>
      </c>
      <c r="BM140" s="192" t="s">
        <v>560</v>
      </c>
    </row>
    <row r="141" s="13" customFormat="1">
      <c r="A141" s="13"/>
      <c r="B141" s="194"/>
      <c r="C141" s="13"/>
      <c r="D141" s="195" t="s">
        <v>141</v>
      </c>
      <c r="E141" s="196" t="s">
        <v>1</v>
      </c>
      <c r="F141" s="197" t="s">
        <v>159</v>
      </c>
      <c r="G141" s="13"/>
      <c r="H141" s="198">
        <v>30.859000000000002</v>
      </c>
      <c r="I141" s="199"/>
      <c r="J141" s="13"/>
      <c r="K141" s="13"/>
      <c r="L141" s="194"/>
      <c r="M141" s="200"/>
      <c r="N141" s="201"/>
      <c r="O141" s="201"/>
      <c r="P141" s="201"/>
      <c r="Q141" s="201"/>
      <c r="R141" s="201"/>
      <c r="S141" s="201"/>
      <c r="T141" s="202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96" t="s">
        <v>141</v>
      </c>
      <c r="AU141" s="196" t="s">
        <v>139</v>
      </c>
      <c r="AV141" s="13" t="s">
        <v>139</v>
      </c>
      <c r="AW141" s="13" t="s">
        <v>31</v>
      </c>
      <c r="AX141" s="13" t="s">
        <v>83</v>
      </c>
      <c r="AY141" s="196" t="s">
        <v>131</v>
      </c>
    </row>
    <row r="142" s="12" customFormat="1" ht="22.8" customHeight="1">
      <c r="A142" s="12"/>
      <c r="B142" s="166"/>
      <c r="C142" s="12"/>
      <c r="D142" s="167" t="s">
        <v>74</v>
      </c>
      <c r="E142" s="177" t="s">
        <v>138</v>
      </c>
      <c r="F142" s="177" t="s">
        <v>160</v>
      </c>
      <c r="G142" s="12"/>
      <c r="H142" s="12"/>
      <c r="I142" s="169"/>
      <c r="J142" s="178">
        <f>BK142</f>
        <v>0</v>
      </c>
      <c r="K142" s="12"/>
      <c r="L142" s="166"/>
      <c r="M142" s="171"/>
      <c r="N142" s="172"/>
      <c r="O142" s="172"/>
      <c r="P142" s="173">
        <f>SUM(P143:P146)</f>
        <v>0</v>
      </c>
      <c r="Q142" s="172"/>
      <c r="R142" s="173">
        <f>SUM(R143:R146)</f>
        <v>0.015490350000000002</v>
      </c>
      <c r="S142" s="172"/>
      <c r="T142" s="174">
        <f>SUM(T143:T146)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67" t="s">
        <v>83</v>
      </c>
      <c r="AT142" s="175" t="s">
        <v>74</v>
      </c>
      <c r="AU142" s="175" t="s">
        <v>83</v>
      </c>
      <c r="AY142" s="167" t="s">
        <v>131</v>
      </c>
      <c r="BK142" s="176">
        <f>SUM(BK143:BK146)</f>
        <v>0</v>
      </c>
    </row>
    <row r="143" s="2" customFormat="1" ht="33" customHeight="1">
      <c r="A143" s="37"/>
      <c r="B143" s="179"/>
      <c r="C143" s="180" t="s">
        <v>161</v>
      </c>
      <c r="D143" s="180" t="s">
        <v>134</v>
      </c>
      <c r="E143" s="181" t="s">
        <v>162</v>
      </c>
      <c r="F143" s="182" t="s">
        <v>163</v>
      </c>
      <c r="G143" s="183" t="s">
        <v>145</v>
      </c>
      <c r="H143" s="184">
        <v>8.2289999999999992</v>
      </c>
      <c r="I143" s="185"/>
      <c r="J143" s="186">
        <f>ROUND(I143*H143,2)</f>
        <v>0</v>
      </c>
      <c r="K143" s="187"/>
      <c r="L143" s="38"/>
      <c r="M143" s="188" t="s">
        <v>1</v>
      </c>
      <c r="N143" s="189" t="s">
        <v>41</v>
      </c>
      <c r="O143" s="81"/>
      <c r="P143" s="190">
        <f>O143*H143</f>
        <v>0</v>
      </c>
      <c r="Q143" s="190">
        <v>0.00014999999999999999</v>
      </c>
      <c r="R143" s="190">
        <f>Q143*H143</f>
        <v>0.0012343499999999997</v>
      </c>
      <c r="S143" s="190">
        <v>0</v>
      </c>
      <c r="T143" s="191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92" t="s">
        <v>138</v>
      </c>
      <c r="AT143" s="192" t="s">
        <v>134</v>
      </c>
      <c r="AU143" s="192" t="s">
        <v>139</v>
      </c>
      <c r="AY143" s="18" t="s">
        <v>131</v>
      </c>
      <c r="BE143" s="193">
        <f>IF(N143="základná",J143,0)</f>
        <v>0</v>
      </c>
      <c r="BF143" s="193">
        <f>IF(N143="znížená",J143,0)</f>
        <v>0</v>
      </c>
      <c r="BG143" s="193">
        <f>IF(N143="zákl. prenesená",J143,0)</f>
        <v>0</v>
      </c>
      <c r="BH143" s="193">
        <f>IF(N143="zníž. prenesená",J143,0)</f>
        <v>0</v>
      </c>
      <c r="BI143" s="193">
        <f>IF(N143="nulová",J143,0)</f>
        <v>0</v>
      </c>
      <c r="BJ143" s="18" t="s">
        <v>139</v>
      </c>
      <c r="BK143" s="193">
        <f>ROUND(I143*H143,2)</f>
        <v>0</v>
      </c>
      <c r="BL143" s="18" t="s">
        <v>138</v>
      </c>
      <c r="BM143" s="192" t="s">
        <v>561</v>
      </c>
    </row>
    <row r="144" s="13" customFormat="1">
      <c r="A144" s="13"/>
      <c r="B144" s="194"/>
      <c r="C144" s="13"/>
      <c r="D144" s="195" t="s">
        <v>141</v>
      </c>
      <c r="E144" s="196" t="s">
        <v>1</v>
      </c>
      <c r="F144" s="197" t="s">
        <v>165</v>
      </c>
      <c r="G144" s="13"/>
      <c r="H144" s="198">
        <v>8.2289999999999992</v>
      </c>
      <c r="I144" s="199"/>
      <c r="J144" s="13"/>
      <c r="K144" s="13"/>
      <c r="L144" s="194"/>
      <c r="M144" s="200"/>
      <c r="N144" s="201"/>
      <c r="O144" s="201"/>
      <c r="P144" s="201"/>
      <c r="Q144" s="201"/>
      <c r="R144" s="201"/>
      <c r="S144" s="201"/>
      <c r="T144" s="20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96" t="s">
        <v>141</v>
      </c>
      <c r="AU144" s="196" t="s">
        <v>139</v>
      </c>
      <c r="AV144" s="13" t="s">
        <v>139</v>
      </c>
      <c r="AW144" s="13" t="s">
        <v>31</v>
      </c>
      <c r="AX144" s="13" t="s">
        <v>83</v>
      </c>
      <c r="AY144" s="196" t="s">
        <v>131</v>
      </c>
    </row>
    <row r="145" s="2" customFormat="1" ht="16.5" customHeight="1">
      <c r="A145" s="37"/>
      <c r="B145" s="179"/>
      <c r="C145" s="203" t="s">
        <v>166</v>
      </c>
      <c r="D145" s="203" t="s">
        <v>167</v>
      </c>
      <c r="E145" s="204" t="s">
        <v>168</v>
      </c>
      <c r="F145" s="205" t="s">
        <v>169</v>
      </c>
      <c r="G145" s="206" t="s">
        <v>145</v>
      </c>
      <c r="H145" s="207">
        <v>8.6400000000000006</v>
      </c>
      <c r="I145" s="208"/>
      <c r="J145" s="209">
        <f>ROUND(I145*H145,2)</f>
        <v>0</v>
      </c>
      <c r="K145" s="210"/>
      <c r="L145" s="211"/>
      <c r="M145" s="212" t="s">
        <v>1</v>
      </c>
      <c r="N145" s="213" t="s">
        <v>41</v>
      </c>
      <c r="O145" s="81"/>
      <c r="P145" s="190">
        <f>O145*H145</f>
        <v>0</v>
      </c>
      <c r="Q145" s="190">
        <v>0.00165</v>
      </c>
      <c r="R145" s="190">
        <f>Q145*H145</f>
        <v>0.014256000000000001</v>
      </c>
      <c r="S145" s="190">
        <v>0</v>
      </c>
      <c r="T145" s="191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92" t="s">
        <v>170</v>
      </c>
      <c r="AT145" s="192" t="s">
        <v>167</v>
      </c>
      <c r="AU145" s="192" t="s">
        <v>139</v>
      </c>
      <c r="AY145" s="18" t="s">
        <v>131</v>
      </c>
      <c r="BE145" s="193">
        <f>IF(N145="základná",J145,0)</f>
        <v>0</v>
      </c>
      <c r="BF145" s="193">
        <f>IF(N145="znížená",J145,0)</f>
        <v>0</v>
      </c>
      <c r="BG145" s="193">
        <f>IF(N145="zákl. prenesená",J145,0)</f>
        <v>0</v>
      </c>
      <c r="BH145" s="193">
        <f>IF(N145="zníž. prenesená",J145,0)</f>
        <v>0</v>
      </c>
      <c r="BI145" s="193">
        <f>IF(N145="nulová",J145,0)</f>
        <v>0</v>
      </c>
      <c r="BJ145" s="18" t="s">
        <v>139</v>
      </c>
      <c r="BK145" s="193">
        <f>ROUND(I145*H145,2)</f>
        <v>0</v>
      </c>
      <c r="BL145" s="18" t="s">
        <v>138</v>
      </c>
      <c r="BM145" s="192" t="s">
        <v>562</v>
      </c>
    </row>
    <row r="146" s="13" customFormat="1">
      <c r="A146" s="13"/>
      <c r="B146" s="194"/>
      <c r="C146" s="13"/>
      <c r="D146" s="195" t="s">
        <v>141</v>
      </c>
      <c r="E146" s="13"/>
      <c r="F146" s="197" t="s">
        <v>172</v>
      </c>
      <c r="G146" s="13"/>
      <c r="H146" s="198">
        <v>8.6400000000000006</v>
      </c>
      <c r="I146" s="199"/>
      <c r="J146" s="13"/>
      <c r="K146" s="13"/>
      <c r="L146" s="194"/>
      <c r="M146" s="200"/>
      <c r="N146" s="201"/>
      <c r="O146" s="201"/>
      <c r="P146" s="201"/>
      <c r="Q146" s="201"/>
      <c r="R146" s="201"/>
      <c r="S146" s="201"/>
      <c r="T146" s="202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96" t="s">
        <v>141</v>
      </c>
      <c r="AU146" s="196" t="s">
        <v>139</v>
      </c>
      <c r="AV146" s="13" t="s">
        <v>139</v>
      </c>
      <c r="AW146" s="13" t="s">
        <v>3</v>
      </c>
      <c r="AX146" s="13" t="s">
        <v>83</v>
      </c>
      <c r="AY146" s="196" t="s">
        <v>131</v>
      </c>
    </row>
    <row r="147" s="12" customFormat="1" ht="22.8" customHeight="1">
      <c r="A147" s="12"/>
      <c r="B147" s="166"/>
      <c r="C147" s="12"/>
      <c r="D147" s="167" t="s">
        <v>74</v>
      </c>
      <c r="E147" s="177" t="s">
        <v>161</v>
      </c>
      <c r="F147" s="177" t="s">
        <v>173</v>
      </c>
      <c r="G147" s="12"/>
      <c r="H147" s="12"/>
      <c r="I147" s="169"/>
      <c r="J147" s="178">
        <f>BK147</f>
        <v>0</v>
      </c>
      <c r="K147" s="12"/>
      <c r="L147" s="166"/>
      <c r="M147" s="171"/>
      <c r="N147" s="172"/>
      <c r="O147" s="172"/>
      <c r="P147" s="173">
        <f>SUM(P148:P154)</f>
        <v>0</v>
      </c>
      <c r="Q147" s="172"/>
      <c r="R147" s="173">
        <f>SUM(R148:R154)</f>
        <v>0.84441275000000005</v>
      </c>
      <c r="S147" s="172"/>
      <c r="T147" s="174">
        <f>SUM(T148:T154)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67" t="s">
        <v>83</v>
      </c>
      <c r="AT147" s="175" t="s">
        <v>74</v>
      </c>
      <c r="AU147" s="175" t="s">
        <v>83</v>
      </c>
      <c r="AY147" s="167" t="s">
        <v>131</v>
      </c>
      <c r="BK147" s="176">
        <f>SUM(BK148:BK154)</f>
        <v>0</v>
      </c>
    </row>
    <row r="148" s="2" customFormat="1" ht="16.5" customHeight="1">
      <c r="A148" s="37"/>
      <c r="B148" s="179"/>
      <c r="C148" s="180" t="s">
        <v>170</v>
      </c>
      <c r="D148" s="180" t="s">
        <v>134</v>
      </c>
      <c r="E148" s="181" t="s">
        <v>174</v>
      </c>
      <c r="F148" s="182" t="s">
        <v>175</v>
      </c>
      <c r="G148" s="183" t="s">
        <v>145</v>
      </c>
      <c r="H148" s="184">
        <v>13.125</v>
      </c>
      <c r="I148" s="185"/>
      <c r="J148" s="186">
        <f>ROUND(I148*H148,2)</f>
        <v>0</v>
      </c>
      <c r="K148" s="187"/>
      <c r="L148" s="38"/>
      <c r="M148" s="188" t="s">
        <v>1</v>
      </c>
      <c r="N148" s="189" t="s">
        <v>41</v>
      </c>
      <c r="O148" s="81"/>
      <c r="P148" s="190">
        <f>O148*H148</f>
        <v>0</v>
      </c>
      <c r="Q148" s="190">
        <v>0.0068799999999999998</v>
      </c>
      <c r="R148" s="190">
        <f>Q148*H148</f>
        <v>0.090299999999999991</v>
      </c>
      <c r="S148" s="190">
        <v>0</v>
      </c>
      <c r="T148" s="191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92" t="s">
        <v>138</v>
      </c>
      <c r="AT148" s="192" t="s">
        <v>134</v>
      </c>
      <c r="AU148" s="192" t="s">
        <v>139</v>
      </c>
      <c r="AY148" s="18" t="s">
        <v>131</v>
      </c>
      <c r="BE148" s="193">
        <f>IF(N148="základná",J148,0)</f>
        <v>0</v>
      </c>
      <c r="BF148" s="193">
        <f>IF(N148="znížená",J148,0)</f>
        <v>0</v>
      </c>
      <c r="BG148" s="193">
        <f>IF(N148="zákl. prenesená",J148,0)</f>
        <v>0</v>
      </c>
      <c r="BH148" s="193">
        <f>IF(N148="zníž. prenesená",J148,0)</f>
        <v>0</v>
      </c>
      <c r="BI148" s="193">
        <f>IF(N148="nulová",J148,0)</f>
        <v>0</v>
      </c>
      <c r="BJ148" s="18" t="s">
        <v>139</v>
      </c>
      <c r="BK148" s="193">
        <f>ROUND(I148*H148,2)</f>
        <v>0</v>
      </c>
      <c r="BL148" s="18" t="s">
        <v>138</v>
      </c>
      <c r="BM148" s="192" t="s">
        <v>563</v>
      </c>
    </row>
    <row r="149" s="13" customFormat="1">
      <c r="A149" s="13"/>
      <c r="B149" s="194"/>
      <c r="C149" s="13"/>
      <c r="D149" s="195" t="s">
        <v>141</v>
      </c>
      <c r="E149" s="196" t="s">
        <v>1</v>
      </c>
      <c r="F149" s="197" t="s">
        <v>177</v>
      </c>
      <c r="G149" s="13"/>
      <c r="H149" s="198">
        <v>13.125</v>
      </c>
      <c r="I149" s="199"/>
      <c r="J149" s="13"/>
      <c r="K149" s="13"/>
      <c r="L149" s="194"/>
      <c r="M149" s="200"/>
      <c r="N149" s="201"/>
      <c r="O149" s="201"/>
      <c r="P149" s="201"/>
      <c r="Q149" s="201"/>
      <c r="R149" s="201"/>
      <c r="S149" s="201"/>
      <c r="T149" s="202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96" t="s">
        <v>141</v>
      </c>
      <c r="AU149" s="196" t="s">
        <v>139</v>
      </c>
      <c r="AV149" s="13" t="s">
        <v>139</v>
      </c>
      <c r="AW149" s="13" t="s">
        <v>31</v>
      </c>
      <c r="AX149" s="13" t="s">
        <v>83</v>
      </c>
      <c r="AY149" s="196" t="s">
        <v>131</v>
      </c>
    </row>
    <row r="150" s="2" customFormat="1" ht="24.15" customHeight="1">
      <c r="A150" s="37"/>
      <c r="B150" s="179"/>
      <c r="C150" s="180" t="s">
        <v>178</v>
      </c>
      <c r="D150" s="180" t="s">
        <v>134</v>
      </c>
      <c r="E150" s="181" t="s">
        <v>179</v>
      </c>
      <c r="F150" s="182" t="s">
        <v>180</v>
      </c>
      <c r="G150" s="183" t="s">
        <v>145</v>
      </c>
      <c r="H150" s="184">
        <v>36</v>
      </c>
      <c r="I150" s="185"/>
      <c r="J150" s="186">
        <f>ROUND(I150*H150,2)</f>
        <v>0</v>
      </c>
      <c r="K150" s="187"/>
      <c r="L150" s="38"/>
      <c r="M150" s="188" t="s">
        <v>1</v>
      </c>
      <c r="N150" s="189" t="s">
        <v>41</v>
      </c>
      <c r="O150" s="81"/>
      <c r="P150" s="190">
        <f>O150*H150</f>
        <v>0</v>
      </c>
      <c r="Q150" s="190">
        <v>0.0028999999999999998</v>
      </c>
      <c r="R150" s="190">
        <f>Q150*H150</f>
        <v>0.10439999999999999</v>
      </c>
      <c r="S150" s="190">
        <v>0</v>
      </c>
      <c r="T150" s="191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92" t="s">
        <v>138</v>
      </c>
      <c r="AT150" s="192" t="s">
        <v>134</v>
      </c>
      <c r="AU150" s="192" t="s">
        <v>139</v>
      </c>
      <c r="AY150" s="18" t="s">
        <v>131</v>
      </c>
      <c r="BE150" s="193">
        <f>IF(N150="základná",J150,0)</f>
        <v>0</v>
      </c>
      <c r="BF150" s="193">
        <f>IF(N150="znížená",J150,0)</f>
        <v>0</v>
      </c>
      <c r="BG150" s="193">
        <f>IF(N150="zákl. prenesená",J150,0)</f>
        <v>0</v>
      </c>
      <c r="BH150" s="193">
        <f>IF(N150="zníž. prenesená",J150,0)</f>
        <v>0</v>
      </c>
      <c r="BI150" s="193">
        <f>IF(N150="nulová",J150,0)</f>
        <v>0</v>
      </c>
      <c r="BJ150" s="18" t="s">
        <v>139</v>
      </c>
      <c r="BK150" s="193">
        <f>ROUND(I150*H150,2)</f>
        <v>0</v>
      </c>
      <c r="BL150" s="18" t="s">
        <v>138</v>
      </c>
      <c r="BM150" s="192" t="s">
        <v>564</v>
      </c>
    </row>
    <row r="151" s="2" customFormat="1" ht="24.15" customHeight="1">
      <c r="A151" s="37"/>
      <c r="B151" s="179"/>
      <c r="C151" s="180" t="s">
        <v>182</v>
      </c>
      <c r="D151" s="180" t="s">
        <v>134</v>
      </c>
      <c r="E151" s="181" t="s">
        <v>183</v>
      </c>
      <c r="F151" s="182" t="s">
        <v>184</v>
      </c>
      <c r="G151" s="183" t="s">
        <v>145</v>
      </c>
      <c r="H151" s="184">
        <v>36</v>
      </c>
      <c r="I151" s="185"/>
      <c r="J151" s="186">
        <f>ROUND(I151*H151,2)</f>
        <v>0</v>
      </c>
      <c r="K151" s="187"/>
      <c r="L151" s="38"/>
      <c r="M151" s="188" t="s">
        <v>1</v>
      </c>
      <c r="N151" s="189" t="s">
        <v>41</v>
      </c>
      <c r="O151" s="81"/>
      <c r="P151" s="190">
        <f>O151*H151</f>
        <v>0</v>
      </c>
      <c r="Q151" s="190">
        <v>0.0051539999999999997</v>
      </c>
      <c r="R151" s="190">
        <f>Q151*H151</f>
        <v>0.18554399999999999</v>
      </c>
      <c r="S151" s="190">
        <v>0</v>
      </c>
      <c r="T151" s="191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92" t="s">
        <v>138</v>
      </c>
      <c r="AT151" s="192" t="s">
        <v>134</v>
      </c>
      <c r="AU151" s="192" t="s">
        <v>139</v>
      </c>
      <c r="AY151" s="18" t="s">
        <v>131</v>
      </c>
      <c r="BE151" s="193">
        <f>IF(N151="základná",J151,0)</f>
        <v>0</v>
      </c>
      <c r="BF151" s="193">
        <f>IF(N151="znížená",J151,0)</f>
        <v>0</v>
      </c>
      <c r="BG151" s="193">
        <f>IF(N151="zákl. prenesená",J151,0)</f>
        <v>0</v>
      </c>
      <c r="BH151" s="193">
        <f>IF(N151="zníž. prenesená",J151,0)</f>
        <v>0</v>
      </c>
      <c r="BI151" s="193">
        <f>IF(N151="nulová",J151,0)</f>
        <v>0</v>
      </c>
      <c r="BJ151" s="18" t="s">
        <v>139</v>
      </c>
      <c r="BK151" s="193">
        <f>ROUND(I151*H151,2)</f>
        <v>0</v>
      </c>
      <c r="BL151" s="18" t="s">
        <v>138</v>
      </c>
      <c r="BM151" s="192" t="s">
        <v>565</v>
      </c>
    </row>
    <row r="152" s="2" customFormat="1" ht="24.15" customHeight="1">
      <c r="A152" s="37"/>
      <c r="B152" s="179"/>
      <c r="C152" s="180" t="s">
        <v>186</v>
      </c>
      <c r="D152" s="180" t="s">
        <v>134</v>
      </c>
      <c r="E152" s="181" t="s">
        <v>187</v>
      </c>
      <c r="F152" s="182" t="s">
        <v>188</v>
      </c>
      <c r="G152" s="183" t="s">
        <v>145</v>
      </c>
      <c r="H152" s="184">
        <v>13.125</v>
      </c>
      <c r="I152" s="185"/>
      <c r="J152" s="186">
        <f>ROUND(I152*H152,2)</f>
        <v>0</v>
      </c>
      <c r="K152" s="187"/>
      <c r="L152" s="38"/>
      <c r="M152" s="188" t="s">
        <v>1</v>
      </c>
      <c r="N152" s="189" t="s">
        <v>41</v>
      </c>
      <c r="O152" s="81"/>
      <c r="P152" s="190">
        <f>O152*H152</f>
        <v>0</v>
      </c>
      <c r="Q152" s="190">
        <v>0.01167</v>
      </c>
      <c r="R152" s="190">
        <f>Q152*H152</f>
        <v>0.15316874999999999</v>
      </c>
      <c r="S152" s="190">
        <v>0</v>
      </c>
      <c r="T152" s="191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92" t="s">
        <v>138</v>
      </c>
      <c r="AT152" s="192" t="s">
        <v>134</v>
      </c>
      <c r="AU152" s="192" t="s">
        <v>139</v>
      </c>
      <c r="AY152" s="18" t="s">
        <v>131</v>
      </c>
      <c r="BE152" s="193">
        <f>IF(N152="základná",J152,0)</f>
        <v>0</v>
      </c>
      <c r="BF152" s="193">
        <f>IF(N152="znížená",J152,0)</f>
        <v>0</v>
      </c>
      <c r="BG152" s="193">
        <f>IF(N152="zákl. prenesená",J152,0)</f>
        <v>0</v>
      </c>
      <c r="BH152" s="193">
        <f>IF(N152="zníž. prenesená",J152,0)</f>
        <v>0</v>
      </c>
      <c r="BI152" s="193">
        <f>IF(N152="nulová",J152,0)</f>
        <v>0</v>
      </c>
      <c r="BJ152" s="18" t="s">
        <v>139</v>
      </c>
      <c r="BK152" s="193">
        <f>ROUND(I152*H152,2)</f>
        <v>0</v>
      </c>
      <c r="BL152" s="18" t="s">
        <v>138</v>
      </c>
      <c r="BM152" s="192" t="s">
        <v>566</v>
      </c>
    </row>
    <row r="153" s="13" customFormat="1">
      <c r="A153" s="13"/>
      <c r="B153" s="194"/>
      <c r="C153" s="13"/>
      <c r="D153" s="195" t="s">
        <v>141</v>
      </c>
      <c r="E153" s="196" t="s">
        <v>1</v>
      </c>
      <c r="F153" s="197" t="s">
        <v>177</v>
      </c>
      <c r="G153" s="13"/>
      <c r="H153" s="198">
        <v>13.125</v>
      </c>
      <c r="I153" s="199"/>
      <c r="J153" s="13"/>
      <c r="K153" s="13"/>
      <c r="L153" s="194"/>
      <c r="M153" s="200"/>
      <c r="N153" s="201"/>
      <c r="O153" s="201"/>
      <c r="P153" s="201"/>
      <c r="Q153" s="201"/>
      <c r="R153" s="201"/>
      <c r="S153" s="201"/>
      <c r="T153" s="202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96" t="s">
        <v>141</v>
      </c>
      <c r="AU153" s="196" t="s">
        <v>139</v>
      </c>
      <c r="AV153" s="13" t="s">
        <v>139</v>
      </c>
      <c r="AW153" s="13" t="s">
        <v>31</v>
      </c>
      <c r="AX153" s="13" t="s">
        <v>83</v>
      </c>
      <c r="AY153" s="196" t="s">
        <v>131</v>
      </c>
    </row>
    <row r="154" s="2" customFormat="1" ht="24.15" customHeight="1">
      <c r="A154" s="37"/>
      <c r="B154" s="179"/>
      <c r="C154" s="180" t="s">
        <v>190</v>
      </c>
      <c r="D154" s="180" t="s">
        <v>134</v>
      </c>
      <c r="E154" s="181" t="s">
        <v>191</v>
      </c>
      <c r="F154" s="182" t="s">
        <v>192</v>
      </c>
      <c r="G154" s="183" t="s">
        <v>145</v>
      </c>
      <c r="H154" s="184">
        <v>25</v>
      </c>
      <c r="I154" s="185"/>
      <c r="J154" s="186">
        <f>ROUND(I154*H154,2)</f>
        <v>0</v>
      </c>
      <c r="K154" s="187"/>
      <c r="L154" s="38"/>
      <c r="M154" s="188" t="s">
        <v>1</v>
      </c>
      <c r="N154" s="189" t="s">
        <v>41</v>
      </c>
      <c r="O154" s="81"/>
      <c r="P154" s="190">
        <f>O154*H154</f>
        <v>0</v>
      </c>
      <c r="Q154" s="190">
        <v>0.01244</v>
      </c>
      <c r="R154" s="190">
        <f>Q154*H154</f>
        <v>0.311</v>
      </c>
      <c r="S154" s="190">
        <v>0</v>
      </c>
      <c r="T154" s="191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92" t="s">
        <v>138</v>
      </c>
      <c r="AT154" s="192" t="s">
        <v>134</v>
      </c>
      <c r="AU154" s="192" t="s">
        <v>139</v>
      </c>
      <c r="AY154" s="18" t="s">
        <v>131</v>
      </c>
      <c r="BE154" s="193">
        <f>IF(N154="základná",J154,0)</f>
        <v>0</v>
      </c>
      <c r="BF154" s="193">
        <f>IF(N154="znížená",J154,0)</f>
        <v>0</v>
      </c>
      <c r="BG154" s="193">
        <f>IF(N154="zákl. prenesená",J154,0)</f>
        <v>0</v>
      </c>
      <c r="BH154" s="193">
        <f>IF(N154="zníž. prenesená",J154,0)</f>
        <v>0</v>
      </c>
      <c r="BI154" s="193">
        <f>IF(N154="nulová",J154,0)</f>
        <v>0</v>
      </c>
      <c r="BJ154" s="18" t="s">
        <v>139</v>
      </c>
      <c r="BK154" s="193">
        <f>ROUND(I154*H154,2)</f>
        <v>0</v>
      </c>
      <c r="BL154" s="18" t="s">
        <v>138</v>
      </c>
      <c r="BM154" s="192" t="s">
        <v>567</v>
      </c>
    </row>
    <row r="155" s="12" customFormat="1" ht="22.8" customHeight="1">
      <c r="A155" s="12"/>
      <c r="B155" s="166"/>
      <c r="C155" s="12"/>
      <c r="D155" s="167" t="s">
        <v>74</v>
      </c>
      <c r="E155" s="177" t="s">
        <v>178</v>
      </c>
      <c r="F155" s="177" t="s">
        <v>194</v>
      </c>
      <c r="G155" s="12"/>
      <c r="H155" s="12"/>
      <c r="I155" s="169"/>
      <c r="J155" s="178">
        <f>BK155</f>
        <v>0</v>
      </c>
      <c r="K155" s="12"/>
      <c r="L155" s="166"/>
      <c r="M155" s="171"/>
      <c r="N155" s="172"/>
      <c r="O155" s="172"/>
      <c r="P155" s="173">
        <f>SUM(P156:P161)</f>
        <v>0</v>
      </c>
      <c r="Q155" s="172"/>
      <c r="R155" s="173">
        <f>SUM(R156:R161)</f>
        <v>7.9037682000000009</v>
      </c>
      <c r="S155" s="172"/>
      <c r="T155" s="174">
        <f>SUM(T156:T161)</f>
        <v>5.6749999999999998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167" t="s">
        <v>83</v>
      </c>
      <c r="AT155" s="175" t="s">
        <v>74</v>
      </c>
      <c r="AU155" s="175" t="s">
        <v>83</v>
      </c>
      <c r="AY155" s="167" t="s">
        <v>131</v>
      </c>
      <c r="BK155" s="176">
        <f>SUM(BK156:BK161)</f>
        <v>0</v>
      </c>
    </row>
    <row r="156" s="2" customFormat="1" ht="33" customHeight="1">
      <c r="A156" s="37"/>
      <c r="B156" s="179"/>
      <c r="C156" s="180" t="s">
        <v>195</v>
      </c>
      <c r="D156" s="180" t="s">
        <v>134</v>
      </c>
      <c r="E156" s="181" t="s">
        <v>196</v>
      </c>
      <c r="F156" s="182" t="s">
        <v>197</v>
      </c>
      <c r="G156" s="183" t="s">
        <v>145</v>
      </c>
      <c r="H156" s="184">
        <v>153.71000000000001</v>
      </c>
      <c r="I156" s="185"/>
      <c r="J156" s="186">
        <f>ROUND(I156*H156,2)</f>
        <v>0</v>
      </c>
      <c r="K156" s="187"/>
      <c r="L156" s="38"/>
      <c r="M156" s="188" t="s">
        <v>1</v>
      </c>
      <c r="N156" s="189" t="s">
        <v>41</v>
      </c>
      <c r="O156" s="81"/>
      <c r="P156" s="190">
        <f>O156*H156</f>
        <v>0</v>
      </c>
      <c r="Q156" s="190">
        <v>0.02571</v>
      </c>
      <c r="R156" s="190">
        <f>Q156*H156</f>
        <v>3.9518841000000005</v>
      </c>
      <c r="S156" s="190">
        <v>0</v>
      </c>
      <c r="T156" s="191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2" t="s">
        <v>138</v>
      </c>
      <c r="AT156" s="192" t="s">
        <v>134</v>
      </c>
      <c r="AU156" s="192" t="s">
        <v>139</v>
      </c>
      <c r="AY156" s="18" t="s">
        <v>131</v>
      </c>
      <c r="BE156" s="193">
        <f>IF(N156="základná",J156,0)</f>
        <v>0</v>
      </c>
      <c r="BF156" s="193">
        <f>IF(N156="znížená",J156,0)</f>
        <v>0</v>
      </c>
      <c r="BG156" s="193">
        <f>IF(N156="zákl. prenesená",J156,0)</f>
        <v>0</v>
      </c>
      <c r="BH156" s="193">
        <f>IF(N156="zníž. prenesená",J156,0)</f>
        <v>0</v>
      </c>
      <c r="BI156" s="193">
        <f>IF(N156="nulová",J156,0)</f>
        <v>0</v>
      </c>
      <c r="BJ156" s="18" t="s">
        <v>139</v>
      </c>
      <c r="BK156" s="193">
        <f>ROUND(I156*H156,2)</f>
        <v>0</v>
      </c>
      <c r="BL156" s="18" t="s">
        <v>138</v>
      </c>
      <c r="BM156" s="192" t="s">
        <v>568</v>
      </c>
    </row>
    <row r="157" s="13" customFormat="1">
      <c r="A157" s="13"/>
      <c r="B157" s="194"/>
      <c r="C157" s="13"/>
      <c r="D157" s="195" t="s">
        <v>141</v>
      </c>
      <c r="E157" s="196" t="s">
        <v>1</v>
      </c>
      <c r="F157" s="197" t="s">
        <v>199</v>
      </c>
      <c r="G157" s="13"/>
      <c r="H157" s="198">
        <v>153.71000000000001</v>
      </c>
      <c r="I157" s="199"/>
      <c r="J157" s="13"/>
      <c r="K157" s="13"/>
      <c r="L157" s="194"/>
      <c r="M157" s="200"/>
      <c r="N157" s="201"/>
      <c r="O157" s="201"/>
      <c r="P157" s="201"/>
      <c r="Q157" s="201"/>
      <c r="R157" s="201"/>
      <c r="S157" s="201"/>
      <c r="T157" s="202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96" t="s">
        <v>141</v>
      </c>
      <c r="AU157" s="196" t="s">
        <v>139</v>
      </c>
      <c r="AV157" s="13" t="s">
        <v>139</v>
      </c>
      <c r="AW157" s="13" t="s">
        <v>31</v>
      </c>
      <c r="AX157" s="13" t="s">
        <v>83</v>
      </c>
      <c r="AY157" s="196" t="s">
        <v>131</v>
      </c>
    </row>
    <row r="158" s="2" customFormat="1" ht="33" customHeight="1">
      <c r="A158" s="37"/>
      <c r="B158" s="179"/>
      <c r="C158" s="180" t="s">
        <v>200</v>
      </c>
      <c r="D158" s="180" t="s">
        <v>134</v>
      </c>
      <c r="E158" s="181" t="s">
        <v>201</v>
      </c>
      <c r="F158" s="182" t="s">
        <v>202</v>
      </c>
      <c r="G158" s="183" t="s">
        <v>145</v>
      </c>
      <c r="H158" s="184">
        <v>153.71000000000001</v>
      </c>
      <c r="I158" s="185"/>
      <c r="J158" s="186">
        <f>ROUND(I158*H158,2)</f>
        <v>0</v>
      </c>
      <c r="K158" s="187"/>
      <c r="L158" s="38"/>
      <c r="M158" s="188" t="s">
        <v>1</v>
      </c>
      <c r="N158" s="189" t="s">
        <v>41</v>
      </c>
      <c r="O158" s="81"/>
      <c r="P158" s="190">
        <f>O158*H158</f>
        <v>0</v>
      </c>
      <c r="Q158" s="190">
        <v>0.02571</v>
      </c>
      <c r="R158" s="190">
        <f>Q158*H158</f>
        <v>3.9518841000000005</v>
      </c>
      <c r="S158" s="190">
        <v>0</v>
      </c>
      <c r="T158" s="191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92" t="s">
        <v>138</v>
      </c>
      <c r="AT158" s="192" t="s">
        <v>134</v>
      </c>
      <c r="AU158" s="192" t="s">
        <v>139</v>
      </c>
      <c r="AY158" s="18" t="s">
        <v>131</v>
      </c>
      <c r="BE158" s="193">
        <f>IF(N158="základná",J158,0)</f>
        <v>0</v>
      </c>
      <c r="BF158" s="193">
        <f>IF(N158="znížená",J158,0)</f>
        <v>0</v>
      </c>
      <c r="BG158" s="193">
        <f>IF(N158="zákl. prenesená",J158,0)</f>
        <v>0</v>
      </c>
      <c r="BH158" s="193">
        <f>IF(N158="zníž. prenesená",J158,0)</f>
        <v>0</v>
      </c>
      <c r="BI158" s="193">
        <f>IF(N158="nulová",J158,0)</f>
        <v>0</v>
      </c>
      <c r="BJ158" s="18" t="s">
        <v>139</v>
      </c>
      <c r="BK158" s="193">
        <f>ROUND(I158*H158,2)</f>
        <v>0</v>
      </c>
      <c r="BL158" s="18" t="s">
        <v>138</v>
      </c>
      <c r="BM158" s="192" t="s">
        <v>569</v>
      </c>
    </row>
    <row r="159" s="2" customFormat="1" ht="44.25" customHeight="1">
      <c r="A159" s="37"/>
      <c r="B159" s="179"/>
      <c r="C159" s="180" t="s">
        <v>204</v>
      </c>
      <c r="D159" s="180" t="s">
        <v>134</v>
      </c>
      <c r="E159" s="181" t="s">
        <v>205</v>
      </c>
      <c r="F159" s="182" t="s">
        <v>206</v>
      </c>
      <c r="G159" s="183" t="s">
        <v>137</v>
      </c>
      <c r="H159" s="184">
        <v>2.5</v>
      </c>
      <c r="I159" s="185"/>
      <c r="J159" s="186">
        <f>ROUND(I159*H159,2)</f>
        <v>0</v>
      </c>
      <c r="K159" s="187"/>
      <c r="L159" s="38"/>
      <c r="M159" s="188" t="s">
        <v>1</v>
      </c>
      <c r="N159" s="189" t="s">
        <v>41</v>
      </c>
      <c r="O159" s="81"/>
      <c r="P159" s="190">
        <f>O159*H159</f>
        <v>0</v>
      </c>
      <c r="Q159" s="190">
        <v>0</v>
      </c>
      <c r="R159" s="190">
        <f>Q159*H159</f>
        <v>0</v>
      </c>
      <c r="S159" s="190">
        <v>2.27</v>
      </c>
      <c r="T159" s="191">
        <f>S159*H159</f>
        <v>5.6749999999999998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92" t="s">
        <v>138</v>
      </c>
      <c r="AT159" s="192" t="s">
        <v>134</v>
      </c>
      <c r="AU159" s="192" t="s">
        <v>139</v>
      </c>
      <c r="AY159" s="18" t="s">
        <v>131</v>
      </c>
      <c r="BE159" s="193">
        <f>IF(N159="základná",J159,0)</f>
        <v>0</v>
      </c>
      <c r="BF159" s="193">
        <f>IF(N159="znížená",J159,0)</f>
        <v>0</v>
      </c>
      <c r="BG159" s="193">
        <f>IF(N159="zákl. prenesená",J159,0)</f>
        <v>0</v>
      </c>
      <c r="BH159" s="193">
        <f>IF(N159="zníž. prenesená",J159,0)</f>
        <v>0</v>
      </c>
      <c r="BI159" s="193">
        <f>IF(N159="nulová",J159,0)</f>
        <v>0</v>
      </c>
      <c r="BJ159" s="18" t="s">
        <v>139</v>
      </c>
      <c r="BK159" s="193">
        <f>ROUND(I159*H159,2)</f>
        <v>0</v>
      </c>
      <c r="BL159" s="18" t="s">
        <v>138</v>
      </c>
      <c r="BM159" s="192" t="s">
        <v>570</v>
      </c>
    </row>
    <row r="160" s="2" customFormat="1" ht="24.15" customHeight="1">
      <c r="A160" s="37"/>
      <c r="B160" s="179"/>
      <c r="C160" s="180" t="s">
        <v>208</v>
      </c>
      <c r="D160" s="180" t="s">
        <v>134</v>
      </c>
      <c r="E160" s="181" t="s">
        <v>209</v>
      </c>
      <c r="F160" s="182" t="s">
        <v>210</v>
      </c>
      <c r="G160" s="183" t="s">
        <v>153</v>
      </c>
      <c r="H160" s="184">
        <v>6</v>
      </c>
      <c r="I160" s="185"/>
      <c r="J160" s="186">
        <f>ROUND(I160*H160,2)</f>
        <v>0</v>
      </c>
      <c r="K160" s="187"/>
      <c r="L160" s="38"/>
      <c r="M160" s="188" t="s">
        <v>1</v>
      </c>
      <c r="N160" s="189" t="s">
        <v>41</v>
      </c>
      <c r="O160" s="81"/>
      <c r="P160" s="190">
        <f>O160*H160</f>
        <v>0</v>
      </c>
      <c r="Q160" s="190">
        <v>0</v>
      </c>
      <c r="R160" s="190">
        <f>Q160*H160</f>
        <v>0</v>
      </c>
      <c r="S160" s="190">
        <v>0</v>
      </c>
      <c r="T160" s="191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92" t="s">
        <v>138</v>
      </c>
      <c r="AT160" s="192" t="s">
        <v>134</v>
      </c>
      <c r="AU160" s="192" t="s">
        <v>139</v>
      </c>
      <c r="AY160" s="18" t="s">
        <v>131</v>
      </c>
      <c r="BE160" s="193">
        <f>IF(N160="základná",J160,0)</f>
        <v>0</v>
      </c>
      <c r="BF160" s="193">
        <f>IF(N160="znížená",J160,0)</f>
        <v>0</v>
      </c>
      <c r="BG160" s="193">
        <f>IF(N160="zákl. prenesená",J160,0)</f>
        <v>0</v>
      </c>
      <c r="BH160" s="193">
        <f>IF(N160="zníž. prenesená",J160,0)</f>
        <v>0</v>
      </c>
      <c r="BI160" s="193">
        <f>IF(N160="nulová",J160,0)</f>
        <v>0</v>
      </c>
      <c r="BJ160" s="18" t="s">
        <v>139</v>
      </c>
      <c r="BK160" s="193">
        <f>ROUND(I160*H160,2)</f>
        <v>0</v>
      </c>
      <c r="BL160" s="18" t="s">
        <v>138</v>
      </c>
      <c r="BM160" s="192" t="s">
        <v>571</v>
      </c>
    </row>
    <row r="161" s="2" customFormat="1" ht="24.15" customHeight="1">
      <c r="A161" s="37"/>
      <c r="B161" s="179"/>
      <c r="C161" s="180" t="s">
        <v>212</v>
      </c>
      <c r="D161" s="180" t="s">
        <v>134</v>
      </c>
      <c r="E161" s="181" t="s">
        <v>213</v>
      </c>
      <c r="F161" s="182" t="s">
        <v>214</v>
      </c>
      <c r="G161" s="183" t="s">
        <v>153</v>
      </c>
      <c r="H161" s="184">
        <v>6</v>
      </c>
      <c r="I161" s="185"/>
      <c r="J161" s="186">
        <f>ROUND(I161*H161,2)</f>
        <v>0</v>
      </c>
      <c r="K161" s="187"/>
      <c r="L161" s="38"/>
      <c r="M161" s="188" t="s">
        <v>1</v>
      </c>
      <c r="N161" s="189" t="s">
        <v>41</v>
      </c>
      <c r="O161" s="81"/>
      <c r="P161" s="190">
        <f>O161*H161</f>
        <v>0</v>
      </c>
      <c r="Q161" s="190">
        <v>0</v>
      </c>
      <c r="R161" s="190">
        <f>Q161*H161</f>
        <v>0</v>
      </c>
      <c r="S161" s="190">
        <v>0</v>
      </c>
      <c r="T161" s="191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92" t="s">
        <v>138</v>
      </c>
      <c r="AT161" s="192" t="s">
        <v>134</v>
      </c>
      <c r="AU161" s="192" t="s">
        <v>139</v>
      </c>
      <c r="AY161" s="18" t="s">
        <v>131</v>
      </c>
      <c r="BE161" s="193">
        <f>IF(N161="základná",J161,0)</f>
        <v>0</v>
      </c>
      <c r="BF161" s="193">
        <f>IF(N161="znížená",J161,0)</f>
        <v>0</v>
      </c>
      <c r="BG161" s="193">
        <f>IF(N161="zákl. prenesená",J161,0)</f>
        <v>0</v>
      </c>
      <c r="BH161" s="193">
        <f>IF(N161="zníž. prenesená",J161,0)</f>
        <v>0</v>
      </c>
      <c r="BI161" s="193">
        <f>IF(N161="nulová",J161,0)</f>
        <v>0</v>
      </c>
      <c r="BJ161" s="18" t="s">
        <v>139</v>
      </c>
      <c r="BK161" s="193">
        <f>ROUND(I161*H161,2)</f>
        <v>0</v>
      </c>
      <c r="BL161" s="18" t="s">
        <v>138</v>
      </c>
      <c r="BM161" s="192" t="s">
        <v>572</v>
      </c>
    </row>
    <row r="162" s="12" customFormat="1" ht="22.8" customHeight="1">
      <c r="A162" s="12"/>
      <c r="B162" s="166"/>
      <c r="C162" s="12"/>
      <c r="D162" s="167" t="s">
        <v>74</v>
      </c>
      <c r="E162" s="177" t="s">
        <v>216</v>
      </c>
      <c r="F162" s="177" t="s">
        <v>217</v>
      </c>
      <c r="G162" s="12"/>
      <c r="H162" s="12"/>
      <c r="I162" s="169"/>
      <c r="J162" s="178">
        <f>BK162</f>
        <v>0</v>
      </c>
      <c r="K162" s="12"/>
      <c r="L162" s="166"/>
      <c r="M162" s="171"/>
      <c r="N162" s="172"/>
      <c r="O162" s="172"/>
      <c r="P162" s="173">
        <f>P163</f>
        <v>0</v>
      </c>
      <c r="Q162" s="172"/>
      <c r="R162" s="173">
        <f>R163</f>
        <v>0</v>
      </c>
      <c r="S162" s="172"/>
      <c r="T162" s="174">
        <f>T163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67" t="s">
        <v>83</v>
      </c>
      <c r="AT162" s="175" t="s">
        <v>74</v>
      </c>
      <c r="AU162" s="175" t="s">
        <v>83</v>
      </c>
      <c r="AY162" s="167" t="s">
        <v>131</v>
      </c>
      <c r="BK162" s="176">
        <f>BK163</f>
        <v>0</v>
      </c>
    </row>
    <row r="163" s="2" customFormat="1" ht="24.15" customHeight="1">
      <c r="A163" s="37"/>
      <c r="B163" s="179"/>
      <c r="C163" s="180" t="s">
        <v>218</v>
      </c>
      <c r="D163" s="180" t="s">
        <v>134</v>
      </c>
      <c r="E163" s="181" t="s">
        <v>219</v>
      </c>
      <c r="F163" s="182" t="s">
        <v>220</v>
      </c>
      <c r="G163" s="183" t="s">
        <v>153</v>
      </c>
      <c r="H163" s="184">
        <v>24.646000000000001</v>
      </c>
      <c r="I163" s="185"/>
      <c r="J163" s="186">
        <f>ROUND(I163*H163,2)</f>
        <v>0</v>
      </c>
      <c r="K163" s="187"/>
      <c r="L163" s="38"/>
      <c r="M163" s="188" t="s">
        <v>1</v>
      </c>
      <c r="N163" s="189" t="s">
        <v>41</v>
      </c>
      <c r="O163" s="81"/>
      <c r="P163" s="190">
        <f>O163*H163</f>
        <v>0</v>
      </c>
      <c r="Q163" s="190">
        <v>0</v>
      </c>
      <c r="R163" s="190">
        <f>Q163*H163</f>
        <v>0</v>
      </c>
      <c r="S163" s="190">
        <v>0</v>
      </c>
      <c r="T163" s="191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92" t="s">
        <v>138</v>
      </c>
      <c r="AT163" s="192" t="s">
        <v>134</v>
      </c>
      <c r="AU163" s="192" t="s">
        <v>139</v>
      </c>
      <c r="AY163" s="18" t="s">
        <v>131</v>
      </c>
      <c r="BE163" s="193">
        <f>IF(N163="základná",J163,0)</f>
        <v>0</v>
      </c>
      <c r="BF163" s="193">
        <f>IF(N163="znížená",J163,0)</f>
        <v>0</v>
      </c>
      <c r="BG163" s="193">
        <f>IF(N163="zákl. prenesená",J163,0)</f>
        <v>0</v>
      </c>
      <c r="BH163" s="193">
        <f>IF(N163="zníž. prenesená",J163,0)</f>
        <v>0</v>
      </c>
      <c r="BI163" s="193">
        <f>IF(N163="nulová",J163,0)</f>
        <v>0</v>
      </c>
      <c r="BJ163" s="18" t="s">
        <v>139</v>
      </c>
      <c r="BK163" s="193">
        <f>ROUND(I163*H163,2)</f>
        <v>0</v>
      </c>
      <c r="BL163" s="18" t="s">
        <v>138</v>
      </c>
      <c r="BM163" s="192" t="s">
        <v>573</v>
      </c>
    </row>
    <row r="164" s="12" customFormat="1" ht="25.92" customHeight="1">
      <c r="A164" s="12"/>
      <c r="B164" s="166"/>
      <c r="C164" s="12"/>
      <c r="D164" s="167" t="s">
        <v>74</v>
      </c>
      <c r="E164" s="168" t="s">
        <v>222</v>
      </c>
      <c r="F164" s="168" t="s">
        <v>223</v>
      </c>
      <c r="G164" s="12"/>
      <c r="H164" s="12"/>
      <c r="I164" s="169"/>
      <c r="J164" s="170">
        <f>BK164</f>
        <v>0</v>
      </c>
      <c r="K164" s="12"/>
      <c r="L164" s="166"/>
      <c r="M164" s="171"/>
      <c r="N164" s="172"/>
      <c r="O164" s="172"/>
      <c r="P164" s="173">
        <f>P165+P189+P195+P220+P251</f>
        <v>0</v>
      </c>
      <c r="Q164" s="172"/>
      <c r="R164" s="173">
        <f>R165+R189+R195+R220+R251</f>
        <v>11.416135399490003</v>
      </c>
      <c r="S164" s="172"/>
      <c r="T164" s="174">
        <f>T165+T189+T195+T220+T251</f>
        <v>2.5637512500000001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67" t="s">
        <v>139</v>
      </c>
      <c r="AT164" s="175" t="s">
        <v>74</v>
      </c>
      <c r="AU164" s="175" t="s">
        <v>75</v>
      </c>
      <c r="AY164" s="167" t="s">
        <v>131</v>
      </c>
      <c r="BK164" s="176">
        <f>BK165+BK189+BK195+BK220+BK251</f>
        <v>0</v>
      </c>
    </row>
    <row r="165" s="12" customFormat="1" ht="22.8" customHeight="1">
      <c r="A165" s="12"/>
      <c r="B165" s="166"/>
      <c r="C165" s="12"/>
      <c r="D165" s="167" t="s">
        <v>74</v>
      </c>
      <c r="E165" s="177" t="s">
        <v>224</v>
      </c>
      <c r="F165" s="177" t="s">
        <v>225</v>
      </c>
      <c r="G165" s="12"/>
      <c r="H165" s="12"/>
      <c r="I165" s="169"/>
      <c r="J165" s="178">
        <f>BK165</f>
        <v>0</v>
      </c>
      <c r="K165" s="12"/>
      <c r="L165" s="166"/>
      <c r="M165" s="171"/>
      <c r="N165" s="172"/>
      <c r="O165" s="172"/>
      <c r="P165" s="173">
        <f>SUM(P166:P188)</f>
        <v>0</v>
      </c>
      <c r="Q165" s="172"/>
      <c r="R165" s="173">
        <f>SUM(R166:R188)</f>
        <v>1.1322814999999999</v>
      </c>
      <c r="S165" s="172"/>
      <c r="T165" s="174">
        <f>SUM(T166:T188)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67" t="s">
        <v>139</v>
      </c>
      <c r="AT165" s="175" t="s">
        <v>74</v>
      </c>
      <c r="AU165" s="175" t="s">
        <v>83</v>
      </c>
      <c r="AY165" s="167" t="s">
        <v>131</v>
      </c>
      <c r="BK165" s="176">
        <f>SUM(BK166:BK188)</f>
        <v>0</v>
      </c>
    </row>
    <row r="166" s="2" customFormat="1" ht="33" customHeight="1">
      <c r="A166" s="37"/>
      <c r="B166" s="179"/>
      <c r="C166" s="180" t="s">
        <v>226</v>
      </c>
      <c r="D166" s="180" t="s">
        <v>134</v>
      </c>
      <c r="E166" s="181" t="s">
        <v>227</v>
      </c>
      <c r="F166" s="182" t="s">
        <v>228</v>
      </c>
      <c r="G166" s="183" t="s">
        <v>145</v>
      </c>
      <c r="H166" s="184">
        <v>222.191</v>
      </c>
      <c r="I166" s="185"/>
      <c r="J166" s="186">
        <f>ROUND(I166*H166,2)</f>
        <v>0</v>
      </c>
      <c r="K166" s="187"/>
      <c r="L166" s="38"/>
      <c r="M166" s="188" t="s">
        <v>1</v>
      </c>
      <c r="N166" s="189" t="s">
        <v>41</v>
      </c>
      <c r="O166" s="81"/>
      <c r="P166" s="190">
        <f>O166*H166</f>
        <v>0</v>
      </c>
      <c r="Q166" s="190">
        <v>0</v>
      </c>
      <c r="R166" s="190">
        <f>Q166*H166</f>
        <v>0</v>
      </c>
      <c r="S166" s="190">
        <v>0</v>
      </c>
      <c r="T166" s="191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92" t="s">
        <v>208</v>
      </c>
      <c r="AT166" s="192" t="s">
        <v>134</v>
      </c>
      <c r="AU166" s="192" t="s">
        <v>139</v>
      </c>
      <c r="AY166" s="18" t="s">
        <v>131</v>
      </c>
      <c r="BE166" s="193">
        <f>IF(N166="základná",J166,0)</f>
        <v>0</v>
      </c>
      <c r="BF166" s="193">
        <f>IF(N166="znížená",J166,0)</f>
        <v>0</v>
      </c>
      <c r="BG166" s="193">
        <f>IF(N166="zákl. prenesená",J166,0)</f>
        <v>0</v>
      </c>
      <c r="BH166" s="193">
        <f>IF(N166="zníž. prenesená",J166,0)</f>
        <v>0</v>
      </c>
      <c r="BI166" s="193">
        <f>IF(N166="nulová",J166,0)</f>
        <v>0</v>
      </c>
      <c r="BJ166" s="18" t="s">
        <v>139</v>
      </c>
      <c r="BK166" s="193">
        <f>ROUND(I166*H166,2)</f>
        <v>0</v>
      </c>
      <c r="BL166" s="18" t="s">
        <v>208</v>
      </c>
      <c r="BM166" s="192" t="s">
        <v>574</v>
      </c>
    </row>
    <row r="167" s="13" customFormat="1">
      <c r="A167" s="13"/>
      <c r="B167" s="194"/>
      <c r="C167" s="13"/>
      <c r="D167" s="195" t="s">
        <v>141</v>
      </c>
      <c r="E167" s="196" t="s">
        <v>1</v>
      </c>
      <c r="F167" s="197" t="s">
        <v>230</v>
      </c>
      <c r="G167" s="13"/>
      <c r="H167" s="198">
        <v>222.191</v>
      </c>
      <c r="I167" s="199"/>
      <c r="J167" s="13"/>
      <c r="K167" s="13"/>
      <c r="L167" s="194"/>
      <c r="M167" s="200"/>
      <c r="N167" s="201"/>
      <c r="O167" s="201"/>
      <c r="P167" s="201"/>
      <c r="Q167" s="201"/>
      <c r="R167" s="201"/>
      <c r="S167" s="201"/>
      <c r="T167" s="202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96" t="s">
        <v>141</v>
      </c>
      <c r="AU167" s="196" t="s">
        <v>139</v>
      </c>
      <c r="AV167" s="13" t="s">
        <v>139</v>
      </c>
      <c r="AW167" s="13" t="s">
        <v>31</v>
      </c>
      <c r="AX167" s="13" t="s">
        <v>83</v>
      </c>
      <c r="AY167" s="196" t="s">
        <v>131</v>
      </c>
    </row>
    <row r="168" s="2" customFormat="1" ht="24.15" customHeight="1">
      <c r="A168" s="37"/>
      <c r="B168" s="179"/>
      <c r="C168" s="203" t="s">
        <v>231</v>
      </c>
      <c r="D168" s="203" t="s">
        <v>167</v>
      </c>
      <c r="E168" s="204" t="s">
        <v>232</v>
      </c>
      <c r="F168" s="205" t="s">
        <v>233</v>
      </c>
      <c r="G168" s="206" t="s">
        <v>145</v>
      </c>
      <c r="H168" s="207">
        <v>255.52000000000001</v>
      </c>
      <c r="I168" s="208"/>
      <c r="J168" s="209">
        <f>ROUND(I168*H168,2)</f>
        <v>0</v>
      </c>
      <c r="K168" s="210"/>
      <c r="L168" s="211"/>
      <c r="M168" s="212" t="s">
        <v>1</v>
      </c>
      <c r="N168" s="213" t="s">
        <v>41</v>
      </c>
      <c r="O168" s="81"/>
      <c r="P168" s="190">
        <f>O168*H168</f>
        <v>0</v>
      </c>
      <c r="Q168" s="190">
        <v>0.0019</v>
      </c>
      <c r="R168" s="190">
        <f>Q168*H168</f>
        <v>0.48548800000000003</v>
      </c>
      <c r="S168" s="190">
        <v>0</v>
      </c>
      <c r="T168" s="191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92" t="s">
        <v>234</v>
      </c>
      <c r="AT168" s="192" t="s">
        <v>167</v>
      </c>
      <c r="AU168" s="192" t="s">
        <v>139</v>
      </c>
      <c r="AY168" s="18" t="s">
        <v>131</v>
      </c>
      <c r="BE168" s="193">
        <f>IF(N168="základná",J168,0)</f>
        <v>0</v>
      </c>
      <c r="BF168" s="193">
        <f>IF(N168="znížená",J168,0)</f>
        <v>0</v>
      </c>
      <c r="BG168" s="193">
        <f>IF(N168="zákl. prenesená",J168,0)</f>
        <v>0</v>
      </c>
      <c r="BH168" s="193">
        <f>IF(N168="zníž. prenesená",J168,0)</f>
        <v>0</v>
      </c>
      <c r="BI168" s="193">
        <f>IF(N168="nulová",J168,0)</f>
        <v>0</v>
      </c>
      <c r="BJ168" s="18" t="s">
        <v>139</v>
      </c>
      <c r="BK168" s="193">
        <f>ROUND(I168*H168,2)</f>
        <v>0</v>
      </c>
      <c r="BL168" s="18" t="s">
        <v>208</v>
      </c>
      <c r="BM168" s="192" t="s">
        <v>575</v>
      </c>
    </row>
    <row r="169" s="2" customFormat="1" ht="37.8" customHeight="1">
      <c r="A169" s="37"/>
      <c r="B169" s="179"/>
      <c r="C169" s="180" t="s">
        <v>236</v>
      </c>
      <c r="D169" s="180" t="s">
        <v>134</v>
      </c>
      <c r="E169" s="181" t="s">
        <v>237</v>
      </c>
      <c r="F169" s="182" t="s">
        <v>238</v>
      </c>
      <c r="G169" s="183" t="s">
        <v>145</v>
      </c>
      <c r="H169" s="184">
        <v>172.31200000000001</v>
      </c>
      <c r="I169" s="185"/>
      <c r="J169" s="186">
        <f>ROUND(I169*H169,2)</f>
        <v>0</v>
      </c>
      <c r="K169" s="187"/>
      <c r="L169" s="38"/>
      <c r="M169" s="188" t="s">
        <v>1</v>
      </c>
      <c r="N169" s="189" t="s">
        <v>41</v>
      </c>
      <c r="O169" s="81"/>
      <c r="P169" s="190">
        <f>O169*H169</f>
        <v>0</v>
      </c>
      <c r="Q169" s="190">
        <v>0</v>
      </c>
      <c r="R169" s="190">
        <f>Q169*H169</f>
        <v>0</v>
      </c>
      <c r="S169" s="190">
        <v>0</v>
      </c>
      <c r="T169" s="191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92" t="s">
        <v>208</v>
      </c>
      <c r="AT169" s="192" t="s">
        <v>134</v>
      </c>
      <c r="AU169" s="192" t="s">
        <v>139</v>
      </c>
      <c r="AY169" s="18" t="s">
        <v>131</v>
      </c>
      <c r="BE169" s="193">
        <f>IF(N169="základná",J169,0)</f>
        <v>0</v>
      </c>
      <c r="BF169" s="193">
        <f>IF(N169="znížená",J169,0)</f>
        <v>0</v>
      </c>
      <c r="BG169" s="193">
        <f>IF(N169="zákl. prenesená",J169,0)</f>
        <v>0</v>
      </c>
      <c r="BH169" s="193">
        <f>IF(N169="zníž. prenesená",J169,0)</f>
        <v>0</v>
      </c>
      <c r="BI169" s="193">
        <f>IF(N169="nulová",J169,0)</f>
        <v>0</v>
      </c>
      <c r="BJ169" s="18" t="s">
        <v>139</v>
      </c>
      <c r="BK169" s="193">
        <f>ROUND(I169*H169,2)</f>
        <v>0</v>
      </c>
      <c r="BL169" s="18" t="s">
        <v>208</v>
      </c>
      <c r="BM169" s="192" t="s">
        <v>576</v>
      </c>
    </row>
    <row r="170" s="13" customFormat="1">
      <c r="A170" s="13"/>
      <c r="B170" s="194"/>
      <c r="C170" s="13"/>
      <c r="D170" s="195" t="s">
        <v>141</v>
      </c>
      <c r="E170" s="196" t="s">
        <v>1</v>
      </c>
      <c r="F170" s="197" t="s">
        <v>240</v>
      </c>
      <c r="G170" s="13"/>
      <c r="H170" s="198">
        <v>172.31200000000001</v>
      </c>
      <c r="I170" s="199"/>
      <c r="J170" s="13"/>
      <c r="K170" s="13"/>
      <c r="L170" s="194"/>
      <c r="M170" s="200"/>
      <c r="N170" s="201"/>
      <c r="O170" s="201"/>
      <c r="P170" s="201"/>
      <c r="Q170" s="201"/>
      <c r="R170" s="201"/>
      <c r="S170" s="201"/>
      <c r="T170" s="202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196" t="s">
        <v>141</v>
      </c>
      <c r="AU170" s="196" t="s">
        <v>139</v>
      </c>
      <c r="AV170" s="13" t="s">
        <v>139</v>
      </c>
      <c r="AW170" s="13" t="s">
        <v>31</v>
      </c>
      <c r="AX170" s="13" t="s">
        <v>83</v>
      </c>
      <c r="AY170" s="196" t="s">
        <v>131</v>
      </c>
    </row>
    <row r="171" s="2" customFormat="1" ht="24.15" customHeight="1">
      <c r="A171" s="37"/>
      <c r="B171" s="179"/>
      <c r="C171" s="203" t="s">
        <v>241</v>
      </c>
      <c r="D171" s="203" t="s">
        <v>167</v>
      </c>
      <c r="E171" s="204" t="s">
        <v>232</v>
      </c>
      <c r="F171" s="205" t="s">
        <v>233</v>
      </c>
      <c r="G171" s="206" t="s">
        <v>145</v>
      </c>
      <c r="H171" s="207">
        <v>227.88300000000001</v>
      </c>
      <c r="I171" s="208"/>
      <c r="J171" s="209">
        <f>ROUND(I171*H171,2)</f>
        <v>0</v>
      </c>
      <c r="K171" s="210"/>
      <c r="L171" s="211"/>
      <c r="M171" s="212" t="s">
        <v>1</v>
      </c>
      <c r="N171" s="213" t="s">
        <v>41</v>
      </c>
      <c r="O171" s="81"/>
      <c r="P171" s="190">
        <f>O171*H171</f>
        <v>0</v>
      </c>
      <c r="Q171" s="190">
        <v>0.0019</v>
      </c>
      <c r="R171" s="190">
        <f>Q171*H171</f>
        <v>0.43297770000000002</v>
      </c>
      <c r="S171" s="190">
        <v>0</v>
      </c>
      <c r="T171" s="191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92" t="s">
        <v>234</v>
      </c>
      <c r="AT171" s="192" t="s">
        <v>167</v>
      </c>
      <c r="AU171" s="192" t="s">
        <v>139</v>
      </c>
      <c r="AY171" s="18" t="s">
        <v>131</v>
      </c>
      <c r="BE171" s="193">
        <f>IF(N171="základná",J171,0)</f>
        <v>0</v>
      </c>
      <c r="BF171" s="193">
        <f>IF(N171="znížená",J171,0)</f>
        <v>0</v>
      </c>
      <c r="BG171" s="193">
        <f>IF(N171="zákl. prenesená",J171,0)</f>
        <v>0</v>
      </c>
      <c r="BH171" s="193">
        <f>IF(N171="zníž. prenesená",J171,0)</f>
        <v>0</v>
      </c>
      <c r="BI171" s="193">
        <f>IF(N171="nulová",J171,0)</f>
        <v>0</v>
      </c>
      <c r="BJ171" s="18" t="s">
        <v>139</v>
      </c>
      <c r="BK171" s="193">
        <f>ROUND(I171*H171,2)</f>
        <v>0</v>
      </c>
      <c r="BL171" s="18" t="s">
        <v>208</v>
      </c>
      <c r="BM171" s="192" t="s">
        <v>577</v>
      </c>
    </row>
    <row r="172" s="13" customFormat="1">
      <c r="A172" s="13"/>
      <c r="B172" s="194"/>
      <c r="C172" s="13"/>
      <c r="D172" s="195" t="s">
        <v>141</v>
      </c>
      <c r="E172" s="13"/>
      <c r="F172" s="197" t="s">
        <v>243</v>
      </c>
      <c r="G172" s="13"/>
      <c r="H172" s="198">
        <v>227.88300000000001</v>
      </c>
      <c r="I172" s="199"/>
      <c r="J172" s="13"/>
      <c r="K172" s="13"/>
      <c r="L172" s="194"/>
      <c r="M172" s="200"/>
      <c r="N172" s="201"/>
      <c r="O172" s="201"/>
      <c r="P172" s="201"/>
      <c r="Q172" s="201"/>
      <c r="R172" s="201"/>
      <c r="S172" s="201"/>
      <c r="T172" s="202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196" t="s">
        <v>141</v>
      </c>
      <c r="AU172" s="196" t="s">
        <v>139</v>
      </c>
      <c r="AV172" s="13" t="s">
        <v>139</v>
      </c>
      <c r="AW172" s="13" t="s">
        <v>3</v>
      </c>
      <c r="AX172" s="13" t="s">
        <v>83</v>
      </c>
      <c r="AY172" s="196" t="s">
        <v>131</v>
      </c>
    </row>
    <row r="173" s="2" customFormat="1" ht="21.75" customHeight="1">
      <c r="A173" s="37"/>
      <c r="B173" s="179"/>
      <c r="C173" s="203" t="s">
        <v>7</v>
      </c>
      <c r="D173" s="203" t="s">
        <v>167</v>
      </c>
      <c r="E173" s="204" t="s">
        <v>244</v>
      </c>
      <c r="F173" s="205" t="s">
        <v>245</v>
      </c>
      <c r="G173" s="206" t="s">
        <v>246</v>
      </c>
      <c r="H173" s="207">
        <v>541.05999999999995</v>
      </c>
      <c r="I173" s="208"/>
      <c r="J173" s="209">
        <f>ROUND(I173*H173,2)</f>
        <v>0</v>
      </c>
      <c r="K173" s="210"/>
      <c r="L173" s="211"/>
      <c r="M173" s="212" t="s">
        <v>1</v>
      </c>
      <c r="N173" s="213" t="s">
        <v>41</v>
      </c>
      <c r="O173" s="81"/>
      <c r="P173" s="190">
        <f>O173*H173</f>
        <v>0</v>
      </c>
      <c r="Q173" s="190">
        <v>0.00014999999999999999</v>
      </c>
      <c r="R173" s="190">
        <f>Q173*H173</f>
        <v>0.081158999999999981</v>
      </c>
      <c r="S173" s="190">
        <v>0</v>
      </c>
      <c r="T173" s="191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92" t="s">
        <v>234</v>
      </c>
      <c r="AT173" s="192" t="s">
        <v>167</v>
      </c>
      <c r="AU173" s="192" t="s">
        <v>139</v>
      </c>
      <c r="AY173" s="18" t="s">
        <v>131</v>
      </c>
      <c r="BE173" s="193">
        <f>IF(N173="základná",J173,0)</f>
        <v>0</v>
      </c>
      <c r="BF173" s="193">
        <f>IF(N173="znížená",J173,0)</f>
        <v>0</v>
      </c>
      <c r="BG173" s="193">
        <f>IF(N173="zákl. prenesená",J173,0)</f>
        <v>0</v>
      </c>
      <c r="BH173" s="193">
        <f>IF(N173="zníž. prenesená",J173,0)</f>
        <v>0</v>
      </c>
      <c r="BI173" s="193">
        <f>IF(N173="nulová",J173,0)</f>
        <v>0</v>
      </c>
      <c r="BJ173" s="18" t="s">
        <v>139</v>
      </c>
      <c r="BK173" s="193">
        <f>ROUND(I173*H173,2)</f>
        <v>0</v>
      </c>
      <c r="BL173" s="18" t="s">
        <v>208</v>
      </c>
      <c r="BM173" s="192" t="s">
        <v>578</v>
      </c>
    </row>
    <row r="174" s="2" customFormat="1" ht="21.75" customHeight="1">
      <c r="A174" s="37"/>
      <c r="B174" s="179"/>
      <c r="C174" s="180" t="s">
        <v>248</v>
      </c>
      <c r="D174" s="180" t="s">
        <v>134</v>
      </c>
      <c r="E174" s="181" t="s">
        <v>249</v>
      </c>
      <c r="F174" s="182" t="s">
        <v>250</v>
      </c>
      <c r="G174" s="183" t="s">
        <v>246</v>
      </c>
      <c r="H174" s="184">
        <v>9</v>
      </c>
      <c r="I174" s="185"/>
      <c r="J174" s="186">
        <f>ROUND(I174*H174,2)</f>
        <v>0</v>
      </c>
      <c r="K174" s="187"/>
      <c r="L174" s="38"/>
      <c r="M174" s="188" t="s">
        <v>1</v>
      </c>
      <c r="N174" s="189" t="s">
        <v>41</v>
      </c>
      <c r="O174" s="81"/>
      <c r="P174" s="190">
        <f>O174*H174</f>
        <v>0</v>
      </c>
      <c r="Q174" s="190">
        <v>7.9999999999999996E-06</v>
      </c>
      <c r="R174" s="190">
        <f>Q174*H174</f>
        <v>7.2000000000000002E-05</v>
      </c>
      <c r="S174" s="190">
        <v>0</v>
      </c>
      <c r="T174" s="191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92" t="s">
        <v>208</v>
      </c>
      <c r="AT174" s="192" t="s">
        <v>134</v>
      </c>
      <c r="AU174" s="192" t="s">
        <v>139</v>
      </c>
      <c r="AY174" s="18" t="s">
        <v>131</v>
      </c>
      <c r="BE174" s="193">
        <f>IF(N174="základná",J174,0)</f>
        <v>0</v>
      </c>
      <c r="BF174" s="193">
        <f>IF(N174="znížená",J174,0)</f>
        <v>0</v>
      </c>
      <c r="BG174" s="193">
        <f>IF(N174="zákl. prenesená",J174,0)</f>
        <v>0</v>
      </c>
      <c r="BH174" s="193">
        <f>IF(N174="zníž. prenesená",J174,0)</f>
        <v>0</v>
      </c>
      <c r="BI174" s="193">
        <f>IF(N174="nulová",J174,0)</f>
        <v>0</v>
      </c>
      <c r="BJ174" s="18" t="s">
        <v>139</v>
      </c>
      <c r="BK174" s="193">
        <f>ROUND(I174*H174,2)</f>
        <v>0</v>
      </c>
      <c r="BL174" s="18" t="s">
        <v>208</v>
      </c>
      <c r="BM174" s="192" t="s">
        <v>579</v>
      </c>
    </row>
    <row r="175" s="2" customFormat="1" ht="24.15" customHeight="1">
      <c r="A175" s="37"/>
      <c r="B175" s="179"/>
      <c r="C175" s="203" t="s">
        <v>252</v>
      </c>
      <c r="D175" s="203" t="s">
        <v>167</v>
      </c>
      <c r="E175" s="204" t="s">
        <v>253</v>
      </c>
      <c r="F175" s="205" t="s">
        <v>254</v>
      </c>
      <c r="G175" s="206" t="s">
        <v>145</v>
      </c>
      <c r="H175" s="207">
        <v>1.6000000000000001</v>
      </c>
      <c r="I175" s="208"/>
      <c r="J175" s="209">
        <f>ROUND(I175*H175,2)</f>
        <v>0</v>
      </c>
      <c r="K175" s="210"/>
      <c r="L175" s="211"/>
      <c r="M175" s="212" t="s">
        <v>1</v>
      </c>
      <c r="N175" s="213" t="s">
        <v>41</v>
      </c>
      <c r="O175" s="81"/>
      <c r="P175" s="190">
        <f>O175*H175</f>
        <v>0</v>
      </c>
      <c r="Q175" s="190">
        <v>0.0022000000000000001</v>
      </c>
      <c r="R175" s="190">
        <f>Q175*H175</f>
        <v>0.0035200000000000006</v>
      </c>
      <c r="S175" s="190">
        <v>0</v>
      </c>
      <c r="T175" s="191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92" t="s">
        <v>234</v>
      </c>
      <c r="AT175" s="192" t="s">
        <v>167</v>
      </c>
      <c r="AU175" s="192" t="s">
        <v>139</v>
      </c>
      <c r="AY175" s="18" t="s">
        <v>131</v>
      </c>
      <c r="BE175" s="193">
        <f>IF(N175="základná",J175,0)</f>
        <v>0</v>
      </c>
      <c r="BF175" s="193">
        <f>IF(N175="znížená",J175,0)</f>
        <v>0</v>
      </c>
      <c r="BG175" s="193">
        <f>IF(N175="zákl. prenesená",J175,0)</f>
        <v>0</v>
      </c>
      <c r="BH175" s="193">
        <f>IF(N175="zníž. prenesená",J175,0)</f>
        <v>0</v>
      </c>
      <c r="BI175" s="193">
        <f>IF(N175="nulová",J175,0)</f>
        <v>0</v>
      </c>
      <c r="BJ175" s="18" t="s">
        <v>139</v>
      </c>
      <c r="BK175" s="193">
        <f>ROUND(I175*H175,2)</f>
        <v>0</v>
      </c>
      <c r="BL175" s="18" t="s">
        <v>208</v>
      </c>
      <c r="BM175" s="192" t="s">
        <v>580</v>
      </c>
    </row>
    <row r="176" s="2" customFormat="1" ht="24.15" customHeight="1">
      <c r="A176" s="37"/>
      <c r="B176" s="179"/>
      <c r="C176" s="203" t="s">
        <v>256</v>
      </c>
      <c r="D176" s="203" t="s">
        <v>167</v>
      </c>
      <c r="E176" s="204" t="s">
        <v>257</v>
      </c>
      <c r="F176" s="205" t="s">
        <v>258</v>
      </c>
      <c r="G176" s="206" t="s">
        <v>246</v>
      </c>
      <c r="H176" s="207">
        <v>9</v>
      </c>
      <c r="I176" s="208"/>
      <c r="J176" s="209">
        <f>ROUND(I176*H176,2)</f>
        <v>0</v>
      </c>
      <c r="K176" s="210"/>
      <c r="L176" s="211"/>
      <c r="M176" s="212" t="s">
        <v>1</v>
      </c>
      <c r="N176" s="213" t="s">
        <v>41</v>
      </c>
      <c r="O176" s="81"/>
      <c r="P176" s="190">
        <f>O176*H176</f>
        <v>0</v>
      </c>
      <c r="Q176" s="190">
        <v>0.00038000000000000002</v>
      </c>
      <c r="R176" s="190">
        <f>Q176*H176</f>
        <v>0.0034200000000000003</v>
      </c>
      <c r="S176" s="190">
        <v>0</v>
      </c>
      <c r="T176" s="191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92" t="s">
        <v>234</v>
      </c>
      <c r="AT176" s="192" t="s">
        <v>167</v>
      </c>
      <c r="AU176" s="192" t="s">
        <v>139</v>
      </c>
      <c r="AY176" s="18" t="s">
        <v>131</v>
      </c>
      <c r="BE176" s="193">
        <f>IF(N176="základná",J176,0)</f>
        <v>0</v>
      </c>
      <c r="BF176" s="193">
        <f>IF(N176="znížená",J176,0)</f>
        <v>0</v>
      </c>
      <c r="BG176" s="193">
        <f>IF(N176="zákl. prenesená",J176,0)</f>
        <v>0</v>
      </c>
      <c r="BH176" s="193">
        <f>IF(N176="zníž. prenesená",J176,0)</f>
        <v>0</v>
      </c>
      <c r="BI176" s="193">
        <f>IF(N176="nulová",J176,0)</f>
        <v>0</v>
      </c>
      <c r="BJ176" s="18" t="s">
        <v>139</v>
      </c>
      <c r="BK176" s="193">
        <f>ROUND(I176*H176,2)</f>
        <v>0</v>
      </c>
      <c r="BL176" s="18" t="s">
        <v>208</v>
      </c>
      <c r="BM176" s="192" t="s">
        <v>581</v>
      </c>
    </row>
    <row r="177" s="2" customFormat="1" ht="16.5" customHeight="1">
      <c r="A177" s="37"/>
      <c r="B177" s="179"/>
      <c r="C177" s="203" t="s">
        <v>260</v>
      </c>
      <c r="D177" s="203" t="s">
        <v>167</v>
      </c>
      <c r="E177" s="204" t="s">
        <v>261</v>
      </c>
      <c r="F177" s="205" t="s">
        <v>262</v>
      </c>
      <c r="G177" s="206" t="s">
        <v>246</v>
      </c>
      <c r="H177" s="207">
        <v>20</v>
      </c>
      <c r="I177" s="208"/>
      <c r="J177" s="209">
        <f>ROUND(I177*H177,2)</f>
        <v>0</v>
      </c>
      <c r="K177" s="210"/>
      <c r="L177" s="211"/>
      <c r="M177" s="212" t="s">
        <v>1</v>
      </c>
      <c r="N177" s="213" t="s">
        <v>41</v>
      </c>
      <c r="O177" s="81"/>
      <c r="P177" s="190">
        <f>O177*H177</f>
        <v>0</v>
      </c>
      <c r="Q177" s="190">
        <v>0.00035</v>
      </c>
      <c r="R177" s="190">
        <f>Q177*H177</f>
        <v>0.0070000000000000001</v>
      </c>
      <c r="S177" s="190">
        <v>0</v>
      </c>
      <c r="T177" s="191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92" t="s">
        <v>234</v>
      </c>
      <c r="AT177" s="192" t="s">
        <v>167</v>
      </c>
      <c r="AU177" s="192" t="s">
        <v>139</v>
      </c>
      <c r="AY177" s="18" t="s">
        <v>131</v>
      </c>
      <c r="BE177" s="193">
        <f>IF(N177="základná",J177,0)</f>
        <v>0</v>
      </c>
      <c r="BF177" s="193">
        <f>IF(N177="znížená",J177,0)</f>
        <v>0</v>
      </c>
      <c r="BG177" s="193">
        <f>IF(N177="zákl. prenesená",J177,0)</f>
        <v>0</v>
      </c>
      <c r="BH177" s="193">
        <f>IF(N177="zníž. prenesená",J177,0)</f>
        <v>0</v>
      </c>
      <c r="BI177" s="193">
        <f>IF(N177="nulová",J177,0)</f>
        <v>0</v>
      </c>
      <c r="BJ177" s="18" t="s">
        <v>139</v>
      </c>
      <c r="BK177" s="193">
        <f>ROUND(I177*H177,2)</f>
        <v>0</v>
      </c>
      <c r="BL177" s="18" t="s">
        <v>208</v>
      </c>
      <c r="BM177" s="192" t="s">
        <v>582</v>
      </c>
    </row>
    <row r="178" s="2" customFormat="1" ht="24.15" customHeight="1">
      <c r="A178" s="37"/>
      <c r="B178" s="179"/>
      <c r="C178" s="180" t="s">
        <v>264</v>
      </c>
      <c r="D178" s="180" t="s">
        <v>134</v>
      </c>
      <c r="E178" s="181" t="s">
        <v>265</v>
      </c>
      <c r="F178" s="182" t="s">
        <v>266</v>
      </c>
      <c r="G178" s="183" t="s">
        <v>246</v>
      </c>
      <c r="H178" s="184">
        <v>26</v>
      </c>
      <c r="I178" s="185"/>
      <c r="J178" s="186">
        <f>ROUND(I178*H178,2)</f>
        <v>0</v>
      </c>
      <c r="K178" s="187"/>
      <c r="L178" s="38"/>
      <c r="M178" s="188" t="s">
        <v>1</v>
      </c>
      <c r="N178" s="189" t="s">
        <v>41</v>
      </c>
      <c r="O178" s="81"/>
      <c r="P178" s="190">
        <f>O178*H178</f>
        <v>0</v>
      </c>
      <c r="Q178" s="190">
        <v>1.0000000000000001E-05</v>
      </c>
      <c r="R178" s="190">
        <f>Q178*H178</f>
        <v>0.00026000000000000003</v>
      </c>
      <c r="S178" s="190">
        <v>0</v>
      </c>
      <c r="T178" s="191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92" t="s">
        <v>208</v>
      </c>
      <c r="AT178" s="192" t="s">
        <v>134</v>
      </c>
      <c r="AU178" s="192" t="s">
        <v>139</v>
      </c>
      <c r="AY178" s="18" t="s">
        <v>131</v>
      </c>
      <c r="BE178" s="193">
        <f>IF(N178="základná",J178,0)</f>
        <v>0</v>
      </c>
      <c r="BF178" s="193">
        <f>IF(N178="znížená",J178,0)</f>
        <v>0</v>
      </c>
      <c r="BG178" s="193">
        <f>IF(N178="zákl. prenesená",J178,0)</f>
        <v>0</v>
      </c>
      <c r="BH178" s="193">
        <f>IF(N178="zníž. prenesená",J178,0)</f>
        <v>0</v>
      </c>
      <c r="BI178" s="193">
        <f>IF(N178="nulová",J178,0)</f>
        <v>0</v>
      </c>
      <c r="BJ178" s="18" t="s">
        <v>139</v>
      </c>
      <c r="BK178" s="193">
        <f>ROUND(I178*H178,2)</f>
        <v>0</v>
      </c>
      <c r="BL178" s="18" t="s">
        <v>208</v>
      </c>
      <c r="BM178" s="192" t="s">
        <v>583</v>
      </c>
    </row>
    <row r="179" s="2" customFormat="1" ht="24.15" customHeight="1">
      <c r="A179" s="37"/>
      <c r="B179" s="179"/>
      <c r="C179" s="203" t="s">
        <v>268</v>
      </c>
      <c r="D179" s="203" t="s">
        <v>167</v>
      </c>
      <c r="E179" s="204" t="s">
        <v>269</v>
      </c>
      <c r="F179" s="205" t="s">
        <v>270</v>
      </c>
      <c r="G179" s="206" t="s">
        <v>145</v>
      </c>
      <c r="H179" s="207">
        <v>1.04</v>
      </c>
      <c r="I179" s="208"/>
      <c r="J179" s="209">
        <f>ROUND(I179*H179,2)</f>
        <v>0</v>
      </c>
      <c r="K179" s="210"/>
      <c r="L179" s="211"/>
      <c r="M179" s="212" t="s">
        <v>1</v>
      </c>
      <c r="N179" s="213" t="s">
        <v>41</v>
      </c>
      <c r="O179" s="81"/>
      <c r="P179" s="190">
        <f>O179*H179</f>
        <v>0</v>
      </c>
      <c r="Q179" s="190">
        <v>0.0018699999999999999</v>
      </c>
      <c r="R179" s="190">
        <f>Q179*H179</f>
        <v>0.0019448</v>
      </c>
      <c r="S179" s="190">
        <v>0</v>
      </c>
      <c r="T179" s="191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92" t="s">
        <v>234</v>
      </c>
      <c r="AT179" s="192" t="s">
        <v>167</v>
      </c>
      <c r="AU179" s="192" t="s">
        <v>139</v>
      </c>
      <c r="AY179" s="18" t="s">
        <v>131</v>
      </c>
      <c r="BE179" s="193">
        <f>IF(N179="základná",J179,0)</f>
        <v>0</v>
      </c>
      <c r="BF179" s="193">
        <f>IF(N179="znížená",J179,0)</f>
        <v>0</v>
      </c>
      <c r="BG179" s="193">
        <f>IF(N179="zákl. prenesená",J179,0)</f>
        <v>0</v>
      </c>
      <c r="BH179" s="193">
        <f>IF(N179="zníž. prenesená",J179,0)</f>
        <v>0</v>
      </c>
      <c r="BI179" s="193">
        <f>IF(N179="nulová",J179,0)</f>
        <v>0</v>
      </c>
      <c r="BJ179" s="18" t="s">
        <v>139</v>
      </c>
      <c r="BK179" s="193">
        <f>ROUND(I179*H179,2)</f>
        <v>0</v>
      </c>
      <c r="BL179" s="18" t="s">
        <v>208</v>
      </c>
      <c r="BM179" s="192" t="s">
        <v>584</v>
      </c>
    </row>
    <row r="180" s="13" customFormat="1">
      <c r="A180" s="13"/>
      <c r="B180" s="194"/>
      <c r="C180" s="13"/>
      <c r="D180" s="195" t="s">
        <v>141</v>
      </c>
      <c r="E180" s="13"/>
      <c r="F180" s="197" t="s">
        <v>272</v>
      </c>
      <c r="G180" s="13"/>
      <c r="H180" s="198">
        <v>1.04</v>
      </c>
      <c r="I180" s="199"/>
      <c r="J180" s="13"/>
      <c r="K180" s="13"/>
      <c r="L180" s="194"/>
      <c r="M180" s="200"/>
      <c r="N180" s="201"/>
      <c r="O180" s="201"/>
      <c r="P180" s="201"/>
      <c r="Q180" s="201"/>
      <c r="R180" s="201"/>
      <c r="S180" s="201"/>
      <c r="T180" s="202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196" t="s">
        <v>141</v>
      </c>
      <c r="AU180" s="196" t="s">
        <v>139</v>
      </c>
      <c r="AV180" s="13" t="s">
        <v>139</v>
      </c>
      <c r="AW180" s="13" t="s">
        <v>3</v>
      </c>
      <c r="AX180" s="13" t="s">
        <v>83</v>
      </c>
      <c r="AY180" s="196" t="s">
        <v>131</v>
      </c>
    </row>
    <row r="181" s="2" customFormat="1" ht="24.15" customHeight="1">
      <c r="A181" s="37"/>
      <c r="B181" s="179"/>
      <c r="C181" s="203" t="s">
        <v>273</v>
      </c>
      <c r="D181" s="203" t="s">
        <v>167</v>
      </c>
      <c r="E181" s="204" t="s">
        <v>274</v>
      </c>
      <c r="F181" s="205" t="s">
        <v>275</v>
      </c>
      <c r="G181" s="206" t="s">
        <v>246</v>
      </c>
      <c r="H181" s="207">
        <v>4</v>
      </c>
      <c r="I181" s="208"/>
      <c r="J181" s="209">
        <f>ROUND(I181*H181,2)</f>
        <v>0</v>
      </c>
      <c r="K181" s="210"/>
      <c r="L181" s="211"/>
      <c r="M181" s="212" t="s">
        <v>1</v>
      </c>
      <c r="N181" s="213" t="s">
        <v>41</v>
      </c>
      <c r="O181" s="81"/>
      <c r="P181" s="190">
        <f>O181*H181</f>
        <v>0</v>
      </c>
      <c r="Q181" s="190">
        <v>0.00114</v>
      </c>
      <c r="R181" s="190">
        <f>Q181*H181</f>
        <v>0.0045599999999999998</v>
      </c>
      <c r="S181" s="190">
        <v>0</v>
      </c>
      <c r="T181" s="191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192" t="s">
        <v>234</v>
      </c>
      <c r="AT181" s="192" t="s">
        <v>167</v>
      </c>
      <c r="AU181" s="192" t="s">
        <v>139</v>
      </c>
      <c r="AY181" s="18" t="s">
        <v>131</v>
      </c>
      <c r="BE181" s="193">
        <f>IF(N181="základná",J181,0)</f>
        <v>0</v>
      </c>
      <c r="BF181" s="193">
        <f>IF(N181="znížená",J181,0)</f>
        <v>0</v>
      </c>
      <c r="BG181" s="193">
        <f>IF(N181="zákl. prenesená",J181,0)</f>
        <v>0</v>
      </c>
      <c r="BH181" s="193">
        <f>IF(N181="zníž. prenesená",J181,0)</f>
        <v>0</v>
      </c>
      <c r="BI181" s="193">
        <f>IF(N181="nulová",J181,0)</f>
        <v>0</v>
      </c>
      <c r="BJ181" s="18" t="s">
        <v>139</v>
      </c>
      <c r="BK181" s="193">
        <f>ROUND(I181*H181,2)</f>
        <v>0</v>
      </c>
      <c r="BL181" s="18" t="s">
        <v>208</v>
      </c>
      <c r="BM181" s="192" t="s">
        <v>585</v>
      </c>
    </row>
    <row r="182" s="2" customFormat="1" ht="24.15" customHeight="1">
      <c r="A182" s="37"/>
      <c r="B182" s="179"/>
      <c r="C182" s="203" t="s">
        <v>277</v>
      </c>
      <c r="D182" s="203" t="s">
        <v>167</v>
      </c>
      <c r="E182" s="204" t="s">
        <v>278</v>
      </c>
      <c r="F182" s="205" t="s">
        <v>279</v>
      </c>
      <c r="G182" s="206" t="s">
        <v>246</v>
      </c>
      <c r="H182" s="207">
        <v>2</v>
      </c>
      <c r="I182" s="208"/>
      <c r="J182" s="209">
        <f>ROUND(I182*H182,2)</f>
        <v>0</v>
      </c>
      <c r="K182" s="210"/>
      <c r="L182" s="211"/>
      <c r="M182" s="212" t="s">
        <v>1</v>
      </c>
      <c r="N182" s="213" t="s">
        <v>41</v>
      </c>
      <c r="O182" s="81"/>
      <c r="P182" s="190">
        <f>O182*H182</f>
        <v>0</v>
      </c>
      <c r="Q182" s="190">
        <v>0.00114</v>
      </c>
      <c r="R182" s="190">
        <f>Q182*H182</f>
        <v>0.0022799999999999999</v>
      </c>
      <c r="S182" s="190">
        <v>0</v>
      </c>
      <c r="T182" s="191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92" t="s">
        <v>234</v>
      </c>
      <c r="AT182" s="192" t="s">
        <v>167</v>
      </c>
      <c r="AU182" s="192" t="s">
        <v>139</v>
      </c>
      <c r="AY182" s="18" t="s">
        <v>131</v>
      </c>
      <c r="BE182" s="193">
        <f>IF(N182="základná",J182,0)</f>
        <v>0</v>
      </c>
      <c r="BF182" s="193">
        <f>IF(N182="znížená",J182,0)</f>
        <v>0</v>
      </c>
      <c r="BG182" s="193">
        <f>IF(N182="zákl. prenesená",J182,0)</f>
        <v>0</v>
      </c>
      <c r="BH182" s="193">
        <f>IF(N182="zníž. prenesená",J182,0)</f>
        <v>0</v>
      </c>
      <c r="BI182" s="193">
        <f>IF(N182="nulová",J182,0)</f>
        <v>0</v>
      </c>
      <c r="BJ182" s="18" t="s">
        <v>139</v>
      </c>
      <c r="BK182" s="193">
        <f>ROUND(I182*H182,2)</f>
        <v>0</v>
      </c>
      <c r="BL182" s="18" t="s">
        <v>208</v>
      </c>
      <c r="BM182" s="192" t="s">
        <v>586</v>
      </c>
    </row>
    <row r="183" s="2" customFormat="1" ht="37.8" customHeight="1">
      <c r="A183" s="37"/>
      <c r="B183" s="179"/>
      <c r="C183" s="180" t="s">
        <v>234</v>
      </c>
      <c r="D183" s="180" t="s">
        <v>134</v>
      </c>
      <c r="E183" s="181" t="s">
        <v>281</v>
      </c>
      <c r="F183" s="182" t="s">
        <v>282</v>
      </c>
      <c r="G183" s="183" t="s">
        <v>283</v>
      </c>
      <c r="H183" s="184">
        <v>86</v>
      </c>
      <c r="I183" s="185"/>
      <c r="J183" s="186">
        <f>ROUND(I183*H183,2)</f>
        <v>0</v>
      </c>
      <c r="K183" s="187"/>
      <c r="L183" s="38"/>
      <c r="M183" s="188" t="s">
        <v>1</v>
      </c>
      <c r="N183" s="189" t="s">
        <v>41</v>
      </c>
      <c r="O183" s="81"/>
      <c r="P183" s="190">
        <f>O183*H183</f>
        <v>0</v>
      </c>
      <c r="Q183" s="190">
        <v>0.00044000000000000002</v>
      </c>
      <c r="R183" s="190">
        <f>Q183*H183</f>
        <v>0.037839999999999999</v>
      </c>
      <c r="S183" s="190">
        <v>0</v>
      </c>
      <c r="T183" s="191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92" t="s">
        <v>208</v>
      </c>
      <c r="AT183" s="192" t="s">
        <v>134</v>
      </c>
      <c r="AU183" s="192" t="s">
        <v>139</v>
      </c>
      <c r="AY183" s="18" t="s">
        <v>131</v>
      </c>
      <c r="BE183" s="193">
        <f>IF(N183="základná",J183,0)</f>
        <v>0</v>
      </c>
      <c r="BF183" s="193">
        <f>IF(N183="znížená",J183,0)</f>
        <v>0</v>
      </c>
      <c r="BG183" s="193">
        <f>IF(N183="zákl. prenesená",J183,0)</f>
        <v>0</v>
      </c>
      <c r="BH183" s="193">
        <f>IF(N183="zníž. prenesená",J183,0)</f>
        <v>0</v>
      </c>
      <c r="BI183" s="193">
        <f>IF(N183="nulová",J183,0)</f>
        <v>0</v>
      </c>
      <c r="BJ183" s="18" t="s">
        <v>139</v>
      </c>
      <c r="BK183" s="193">
        <f>ROUND(I183*H183,2)</f>
        <v>0</v>
      </c>
      <c r="BL183" s="18" t="s">
        <v>208</v>
      </c>
      <c r="BM183" s="192" t="s">
        <v>587</v>
      </c>
    </row>
    <row r="184" s="2" customFormat="1" ht="24.15" customHeight="1">
      <c r="A184" s="37"/>
      <c r="B184" s="179"/>
      <c r="C184" s="180" t="s">
        <v>285</v>
      </c>
      <c r="D184" s="180" t="s">
        <v>134</v>
      </c>
      <c r="E184" s="181" t="s">
        <v>286</v>
      </c>
      <c r="F184" s="182" t="s">
        <v>287</v>
      </c>
      <c r="G184" s="183" t="s">
        <v>145</v>
      </c>
      <c r="H184" s="184">
        <v>208</v>
      </c>
      <c r="I184" s="185"/>
      <c r="J184" s="186">
        <f>ROUND(I184*H184,2)</f>
        <v>0</v>
      </c>
      <c r="K184" s="187"/>
      <c r="L184" s="38"/>
      <c r="M184" s="188" t="s">
        <v>1</v>
      </c>
      <c r="N184" s="189" t="s">
        <v>41</v>
      </c>
      <c r="O184" s="81"/>
      <c r="P184" s="190">
        <f>O184*H184</f>
        <v>0</v>
      </c>
      <c r="Q184" s="190">
        <v>0</v>
      </c>
      <c r="R184" s="190">
        <f>Q184*H184</f>
        <v>0</v>
      </c>
      <c r="S184" s="190">
        <v>0</v>
      </c>
      <c r="T184" s="191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92" t="s">
        <v>208</v>
      </c>
      <c r="AT184" s="192" t="s">
        <v>134</v>
      </c>
      <c r="AU184" s="192" t="s">
        <v>139</v>
      </c>
      <c r="AY184" s="18" t="s">
        <v>131</v>
      </c>
      <c r="BE184" s="193">
        <f>IF(N184="základná",J184,0)</f>
        <v>0</v>
      </c>
      <c r="BF184" s="193">
        <f>IF(N184="znížená",J184,0)</f>
        <v>0</v>
      </c>
      <c r="BG184" s="193">
        <f>IF(N184="zákl. prenesená",J184,0)</f>
        <v>0</v>
      </c>
      <c r="BH184" s="193">
        <f>IF(N184="zníž. prenesená",J184,0)</f>
        <v>0</v>
      </c>
      <c r="BI184" s="193">
        <f>IF(N184="nulová",J184,0)</f>
        <v>0</v>
      </c>
      <c r="BJ184" s="18" t="s">
        <v>139</v>
      </c>
      <c r="BK184" s="193">
        <f>ROUND(I184*H184,2)</f>
        <v>0</v>
      </c>
      <c r="BL184" s="18" t="s">
        <v>208</v>
      </c>
      <c r="BM184" s="192" t="s">
        <v>588</v>
      </c>
    </row>
    <row r="185" s="13" customFormat="1">
      <c r="A185" s="13"/>
      <c r="B185" s="194"/>
      <c r="C185" s="13"/>
      <c r="D185" s="195" t="s">
        <v>141</v>
      </c>
      <c r="E185" s="196" t="s">
        <v>1</v>
      </c>
      <c r="F185" s="197" t="s">
        <v>289</v>
      </c>
      <c r="G185" s="13"/>
      <c r="H185" s="198">
        <v>208</v>
      </c>
      <c r="I185" s="199"/>
      <c r="J185" s="13"/>
      <c r="K185" s="13"/>
      <c r="L185" s="194"/>
      <c r="M185" s="200"/>
      <c r="N185" s="201"/>
      <c r="O185" s="201"/>
      <c r="P185" s="201"/>
      <c r="Q185" s="201"/>
      <c r="R185" s="201"/>
      <c r="S185" s="201"/>
      <c r="T185" s="202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196" t="s">
        <v>141</v>
      </c>
      <c r="AU185" s="196" t="s">
        <v>139</v>
      </c>
      <c r="AV185" s="13" t="s">
        <v>139</v>
      </c>
      <c r="AW185" s="13" t="s">
        <v>31</v>
      </c>
      <c r="AX185" s="13" t="s">
        <v>83</v>
      </c>
      <c r="AY185" s="196" t="s">
        <v>131</v>
      </c>
    </row>
    <row r="186" s="2" customFormat="1" ht="16.5" customHeight="1">
      <c r="A186" s="37"/>
      <c r="B186" s="179"/>
      <c r="C186" s="203" t="s">
        <v>290</v>
      </c>
      <c r="D186" s="203" t="s">
        <v>167</v>
      </c>
      <c r="E186" s="204" t="s">
        <v>291</v>
      </c>
      <c r="F186" s="205" t="s">
        <v>292</v>
      </c>
      <c r="G186" s="206" t="s">
        <v>145</v>
      </c>
      <c r="H186" s="207">
        <v>239.19999999999999</v>
      </c>
      <c r="I186" s="208"/>
      <c r="J186" s="209">
        <f>ROUND(I186*H186,2)</f>
        <v>0</v>
      </c>
      <c r="K186" s="210"/>
      <c r="L186" s="211"/>
      <c r="M186" s="212" t="s">
        <v>1</v>
      </c>
      <c r="N186" s="213" t="s">
        <v>41</v>
      </c>
      <c r="O186" s="81"/>
      <c r="P186" s="190">
        <f>O186*H186</f>
        <v>0</v>
      </c>
      <c r="Q186" s="190">
        <v>0.00029999999999999997</v>
      </c>
      <c r="R186" s="190">
        <f>Q186*H186</f>
        <v>0.07175999999999999</v>
      </c>
      <c r="S186" s="190">
        <v>0</v>
      </c>
      <c r="T186" s="191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92" t="s">
        <v>234</v>
      </c>
      <c r="AT186" s="192" t="s">
        <v>167</v>
      </c>
      <c r="AU186" s="192" t="s">
        <v>139</v>
      </c>
      <c r="AY186" s="18" t="s">
        <v>131</v>
      </c>
      <c r="BE186" s="193">
        <f>IF(N186="základná",J186,0)</f>
        <v>0</v>
      </c>
      <c r="BF186" s="193">
        <f>IF(N186="znížená",J186,0)</f>
        <v>0</v>
      </c>
      <c r="BG186" s="193">
        <f>IF(N186="zákl. prenesená",J186,0)</f>
        <v>0</v>
      </c>
      <c r="BH186" s="193">
        <f>IF(N186="zníž. prenesená",J186,0)</f>
        <v>0</v>
      </c>
      <c r="BI186" s="193">
        <f>IF(N186="nulová",J186,0)</f>
        <v>0</v>
      </c>
      <c r="BJ186" s="18" t="s">
        <v>139</v>
      </c>
      <c r="BK186" s="193">
        <f>ROUND(I186*H186,2)</f>
        <v>0</v>
      </c>
      <c r="BL186" s="18" t="s">
        <v>208</v>
      </c>
      <c r="BM186" s="192" t="s">
        <v>589</v>
      </c>
    </row>
    <row r="187" s="13" customFormat="1">
      <c r="A187" s="13"/>
      <c r="B187" s="194"/>
      <c r="C187" s="13"/>
      <c r="D187" s="195" t="s">
        <v>141</v>
      </c>
      <c r="E187" s="13"/>
      <c r="F187" s="197" t="s">
        <v>294</v>
      </c>
      <c r="G187" s="13"/>
      <c r="H187" s="198">
        <v>239.19999999999999</v>
      </c>
      <c r="I187" s="199"/>
      <c r="J187" s="13"/>
      <c r="K187" s="13"/>
      <c r="L187" s="194"/>
      <c r="M187" s="200"/>
      <c r="N187" s="201"/>
      <c r="O187" s="201"/>
      <c r="P187" s="201"/>
      <c r="Q187" s="201"/>
      <c r="R187" s="201"/>
      <c r="S187" s="201"/>
      <c r="T187" s="202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196" t="s">
        <v>141</v>
      </c>
      <c r="AU187" s="196" t="s">
        <v>139</v>
      </c>
      <c r="AV187" s="13" t="s">
        <v>139</v>
      </c>
      <c r="AW187" s="13" t="s">
        <v>3</v>
      </c>
      <c r="AX187" s="13" t="s">
        <v>83</v>
      </c>
      <c r="AY187" s="196" t="s">
        <v>131</v>
      </c>
    </row>
    <row r="188" s="2" customFormat="1" ht="24.15" customHeight="1">
      <c r="A188" s="37"/>
      <c r="B188" s="179"/>
      <c r="C188" s="180" t="s">
        <v>295</v>
      </c>
      <c r="D188" s="180" t="s">
        <v>134</v>
      </c>
      <c r="E188" s="181" t="s">
        <v>296</v>
      </c>
      <c r="F188" s="182" t="s">
        <v>297</v>
      </c>
      <c r="G188" s="183" t="s">
        <v>153</v>
      </c>
      <c r="H188" s="184">
        <v>1.1319999999999999</v>
      </c>
      <c r="I188" s="185"/>
      <c r="J188" s="186">
        <f>ROUND(I188*H188,2)</f>
        <v>0</v>
      </c>
      <c r="K188" s="187"/>
      <c r="L188" s="38"/>
      <c r="M188" s="188" t="s">
        <v>1</v>
      </c>
      <c r="N188" s="189" t="s">
        <v>41</v>
      </c>
      <c r="O188" s="81"/>
      <c r="P188" s="190">
        <f>O188*H188</f>
        <v>0</v>
      </c>
      <c r="Q188" s="190">
        <v>0</v>
      </c>
      <c r="R188" s="190">
        <f>Q188*H188</f>
        <v>0</v>
      </c>
      <c r="S188" s="190">
        <v>0</v>
      </c>
      <c r="T188" s="191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92" t="s">
        <v>208</v>
      </c>
      <c r="AT188" s="192" t="s">
        <v>134</v>
      </c>
      <c r="AU188" s="192" t="s">
        <v>139</v>
      </c>
      <c r="AY188" s="18" t="s">
        <v>131</v>
      </c>
      <c r="BE188" s="193">
        <f>IF(N188="základná",J188,0)</f>
        <v>0</v>
      </c>
      <c r="BF188" s="193">
        <f>IF(N188="znížená",J188,0)</f>
        <v>0</v>
      </c>
      <c r="BG188" s="193">
        <f>IF(N188="zákl. prenesená",J188,0)</f>
        <v>0</v>
      </c>
      <c r="BH188" s="193">
        <f>IF(N188="zníž. prenesená",J188,0)</f>
        <v>0</v>
      </c>
      <c r="BI188" s="193">
        <f>IF(N188="nulová",J188,0)</f>
        <v>0</v>
      </c>
      <c r="BJ188" s="18" t="s">
        <v>139</v>
      </c>
      <c r="BK188" s="193">
        <f>ROUND(I188*H188,2)</f>
        <v>0</v>
      </c>
      <c r="BL188" s="18" t="s">
        <v>208</v>
      </c>
      <c r="BM188" s="192" t="s">
        <v>590</v>
      </c>
    </row>
    <row r="189" s="12" customFormat="1" ht="22.8" customHeight="1">
      <c r="A189" s="12"/>
      <c r="B189" s="166"/>
      <c r="C189" s="12"/>
      <c r="D189" s="167" t="s">
        <v>74</v>
      </c>
      <c r="E189" s="177" t="s">
        <v>299</v>
      </c>
      <c r="F189" s="177" t="s">
        <v>300</v>
      </c>
      <c r="G189" s="12"/>
      <c r="H189" s="12"/>
      <c r="I189" s="169"/>
      <c r="J189" s="178">
        <f>BK189</f>
        <v>0</v>
      </c>
      <c r="K189" s="12"/>
      <c r="L189" s="166"/>
      <c r="M189" s="171"/>
      <c r="N189" s="172"/>
      <c r="O189" s="172"/>
      <c r="P189" s="173">
        <f>SUM(P190:P194)</f>
        <v>0</v>
      </c>
      <c r="Q189" s="172"/>
      <c r="R189" s="173">
        <f>SUM(R190:R194)</f>
        <v>2.5777959200000002</v>
      </c>
      <c r="S189" s="172"/>
      <c r="T189" s="174">
        <f>SUM(T190:T194)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167" t="s">
        <v>139</v>
      </c>
      <c r="AT189" s="175" t="s">
        <v>74</v>
      </c>
      <c r="AU189" s="175" t="s">
        <v>83</v>
      </c>
      <c r="AY189" s="167" t="s">
        <v>131</v>
      </c>
      <c r="BK189" s="176">
        <f>SUM(BK190:BK194)</f>
        <v>0</v>
      </c>
    </row>
    <row r="190" s="2" customFormat="1" ht="24.15" customHeight="1">
      <c r="A190" s="37"/>
      <c r="B190" s="179"/>
      <c r="C190" s="180" t="s">
        <v>301</v>
      </c>
      <c r="D190" s="180" t="s">
        <v>134</v>
      </c>
      <c r="E190" s="181" t="s">
        <v>302</v>
      </c>
      <c r="F190" s="182" t="s">
        <v>303</v>
      </c>
      <c r="G190" s="183" t="s">
        <v>145</v>
      </c>
      <c r="H190" s="184">
        <v>172.31200000000001</v>
      </c>
      <c r="I190" s="185"/>
      <c r="J190" s="186">
        <f>ROUND(I190*H190,2)</f>
        <v>0</v>
      </c>
      <c r="K190" s="187"/>
      <c r="L190" s="38"/>
      <c r="M190" s="188" t="s">
        <v>1</v>
      </c>
      <c r="N190" s="189" t="s">
        <v>41</v>
      </c>
      <c r="O190" s="81"/>
      <c r="P190" s="190">
        <f>O190*H190</f>
        <v>0</v>
      </c>
      <c r="Q190" s="190">
        <v>0.00116</v>
      </c>
      <c r="R190" s="190">
        <f>Q190*H190</f>
        <v>0.19988192000000002</v>
      </c>
      <c r="S190" s="190">
        <v>0</v>
      </c>
      <c r="T190" s="191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92" t="s">
        <v>208</v>
      </c>
      <c r="AT190" s="192" t="s">
        <v>134</v>
      </c>
      <c r="AU190" s="192" t="s">
        <v>139</v>
      </c>
      <c r="AY190" s="18" t="s">
        <v>131</v>
      </c>
      <c r="BE190" s="193">
        <f>IF(N190="základná",J190,0)</f>
        <v>0</v>
      </c>
      <c r="BF190" s="193">
        <f>IF(N190="znížená",J190,0)</f>
        <v>0</v>
      </c>
      <c r="BG190" s="193">
        <f>IF(N190="zákl. prenesená",J190,0)</f>
        <v>0</v>
      </c>
      <c r="BH190" s="193">
        <f>IF(N190="zníž. prenesená",J190,0)</f>
        <v>0</v>
      </c>
      <c r="BI190" s="193">
        <f>IF(N190="nulová",J190,0)</f>
        <v>0</v>
      </c>
      <c r="BJ190" s="18" t="s">
        <v>139</v>
      </c>
      <c r="BK190" s="193">
        <f>ROUND(I190*H190,2)</f>
        <v>0</v>
      </c>
      <c r="BL190" s="18" t="s">
        <v>208</v>
      </c>
      <c r="BM190" s="192" t="s">
        <v>591</v>
      </c>
    </row>
    <row r="191" s="13" customFormat="1">
      <c r="A191" s="13"/>
      <c r="B191" s="194"/>
      <c r="C191" s="13"/>
      <c r="D191" s="195" t="s">
        <v>141</v>
      </c>
      <c r="E191" s="196" t="s">
        <v>1</v>
      </c>
      <c r="F191" s="197" t="s">
        <v>240</v>
      </c>
      <c r="G191" s="13"/>
      <c r="H191" s="198">
        <v>172.31200000000001</v>
      </c>
      <c r="I191" s="199"/>
      <c r="J191" s="13"/>
      <c r="K191" s="13"/>
      <c r="L191" s="194"/>
      <c r="M191" s="200"/>
      <c r="N191" s="201"/>
      <c r="O191" s="201"/>
      <c r="P191" s="201"/>
      <c r="Q191" s="201"/>
      <c r="R191" s="201"/>
      <c r="S191" s="201"/>
      <c r="T191" s="202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96" t="s">
        <v>141</v>
      </c>
      <c r="AU191" s="196" t="s">
        <v>139</v>
      </c>
      <c r="AV191" s="13" t="s">
        <v>139</v>
      </c>
      <c r="AW191" s="13" t="s">
        <v>31</v>
      </c>
      <c r="AX191" s="13" t="s">
        <v>83</v>
      </c>
      <c r="AY191" s="196" t="s">
        <v>131</v>
      </c>
    </row>
    <row r="192" s="2" customFormat="1" ht="24.15" customHeight="1">
      <c r="A192" s="37"/>
      <c r="B192" s="179"/>
      <c r="C192" s="203" t="s">
        <v>305</v>
      </c>
      <c r="D192" s="203" t="s">
        <v>167</v>
      </c>
      <c r="E192" s="204" t="s">
        <v>306</v>
      </c>
      <c r="F192" s="205" t="s">
        <v>307</v>
      </c>
      <c r="G192" s="206" t="s">
        <v>145</v>
      </c>
      <c r="H192" s="207">
        <v>396.31900000000002</v>
      </c>
      <c r="I192" s="208"/>
      <c r="J192" s="209">
        <f>ROUND(I192*H192,2)</f>
        <v>0</v>
      </c>
      <c r="K192" s="210"/>
      <c r="L192" s="211"/>
      <c r="M192" s="212" t="s">
        <v>1</v>
      </c>
      <c r="N192" s="213" t="s">
        <v>41</v>
      </c>
      <c r="O192" s="81"/>
      <c r="P192" s="190">
        <f>O192*H192</f>
        <v>0</v>
      </c>
      <c r="Q192" s="190">
        <v>0.0060000000000000001</v>
      </c>
      <c r="R192" s="190">
        <f>Q192*H192</f>
        <v>2.3779140000000001</v>
      </c>
      <c r="S192" s="190">
        <v>0</v>
      </c>
      <c r="T192" s="191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92" t="s">
        <v>234</v>
      </c>
      <c r="AT192" s="192" t="s">
        <v>167</v>
      </c>
      <c r="AU192" s="192" t="s">
        <v>139</v>
      </c>
      <c r="AY192" s="18" t="s">
        <v>131</v>
      </c>
      <c r="BE192" s="193">
        <f>IF(N192="základná",J192,0)</f>
        <v>0</v>
      </c>
      <c r="BF192" s="193">
        <f>IF(N192="znížená",J192,0)</f>
        <v>0</v>
      </c>
      <c r="BG192" s="193">
        <f>IF(N192="zákl. prenesená",J192,0)</f>
        <v>0</v>
      </c>
      <c r="BH192" s="193">
        <f>IF(N192="zníž. prenesená",J192,0)</f>
        <v>0</v>
      </c>
      <c r="BI192" s="193">
        <f>IF(N192="nulová",J192,0)</f>
        <v>0</v>
      </c>
      <c r="BJ192" s="18" t="s">
        <v>139</v>
      </c>
      <c r="BK192" s="193">
        <f>ROUND(I192*H192,2)</f>
        <v>0</v>
      </c>
      <c r="BL192" s="18" t="s">
        <v>208</v>
      </c>
      <c r="BM192" s="192" t="s">
        <v>592</v>
      </c>
    </row>
    <row r="193" s="13" customFormat="1">
      <c r="A193" s="13"/>
      <c r="B193" s="194"/>
      <c r="C193" s="13"/>
      <c r="D193" s="195" t="s">
        <v>141</v>
      </c>
      <c r="E193" s="196" t="s">
        <v>1</v>
      </c>
      <c r="F193" s="197" t="s">
        <v>309</v>
      </c>
      <c r="G193" s="13"/>
      <c r="H193" s="198">
        <v>396.31900000000002</v>
      </c>
      <c r="I193" s="199"/>
      <c r="J193" s="13"/>
      <c r="K193" s="13"/>
      <c r="L193" s="194"/>
      <c r="M193" s="200"/>
      <c r="N193" s="201"/>
      <c r="O193" s="201"/>
      <c r="P193" s="201"/>
      <c r="Q193" s="201"/>
      <c r="R193" s="201"/>
      <c r="S193" s="201"/>
      <c r="T193" s="202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196" t="s">
        <v>141</v>
      </c>
      <c r="AU193" s="196" t="s">
        <v>139</v>
      </c>
      <c r="AV193" s="13" t="s">
        <v>139</v>
      </c>
      <c r="AW193" s="13" t="s">
        <v>31</v>
      </c>
      <c r="AX193" s="13" t="s">
        <v>83</v>
      </c>
      <c r="AY193" s="196" t="s">
        <v>131</v>
      </c>
    </row>
    <row r="194" s="2" customFormat="1" ht="24.15" customHeight="1">
      <c r="A194" s="37"/>
      <c r="B194" s="179"/>
      <c r="C194" s="180" t="s">
        <v>310</v>
      </c>
      <c r="D194" s="180" t="s">
        <v>134</v>
      </c>
      <c r="E194" s="181" t="s">
        <v>311</v>
      </c>
      <c r="F194" s="182" t="s">
        <v>312</v>
      </c>
      <c r="G194" s="183" t="s">
        <v>153</v>
      </c>
      <c r="H194" s="184">
        <v>2.5779999999999998</v>
      </c>
      <c r="I194" s="185"/>
      <c r="J194" s="186">
        <f>ROUND(I194*H194,2)</f>
        <v>0</v>
      </c>
      <c r="K194" s="187"/>
      <c r="L194" s="38"/>
      <c r="M194" s="188" t="s">
        <v>1</v>
      </c>
      <c r="N194" s="189" t="s">
        <v>41</v>
      </c>
      <c r="O194" s="81"/>
      <c r="P194" s="190">
        <f>O194*H194</f>
        <v>0</v>
      </c>
      <c r="Q194" s="190">
        <v>0</v>
      </c>
      <c r="R194" s="190">
        <f>Q194*H194</f>
        <v>0</v>
      </c>
      <c r="S194" s="190">
        <v>0</v>
      </c>
      <c r="T194" s="191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92" t="s">
        <v>208</v>
      </c>
      <c r="AT194" s="192" t="s">
        <v>134</v>
      </c>
      <c r="AU194" s="192" t="s">
        <v>139</v>
      </c>
      <c r="AY194" s="18" t="s">
        <v>131</v>
      </c>
      <c r="BE194" s="193">
        <f>IF(N194="základná",J194,0)</f>
        <v>0</v>
      </c>
      <c r="BF194" s="193">
        <f>IF(N194="znížená",J194,0)</f>
        <v>0</v>
      </c>
      <c r="BG194" s="193">
        <f>IF(N194="zákl. prenesená",J194,0)</f>
        <v>0</v>
      </c>
      <c r="BH194" s="193">
        <f>IF(N194="zníž. prenesená",J194,0)</f>
        <v>0</v>
      </c>
      <c r="BI194" s="193">
        <f>IF(N194="nulová",J194,0)</f>
        <v>0</v>
      </c>
      <c r="BJ194" s="18" t="s">
        <v>139</v>
      </c>
      <c r="BK194" s="193">
        <f>ROUND(I194*H194,2)</f>
        <v>0</v>
      </c>
      <c r="BL194" s="18" t="s">
        <v>208</v>
      </c>
      <c r="BM194" s="192" t="s">
        <v>593</v>
      </c>
    </row>
    <row r="195" s="12" customFormat="1" ht="22.8" customHeight="1">
      <c r="A195" s="12"/>
      <c r="B195" s="166"/>
      <c r="C195" s="12"/>
      <c r="D195" s="167" t="s">
        <v>74</v>
      </c>
      <c r="E195" s="177" t="s">
        <v>314</v>
      </c>
      <c r="F195" s="177" t="s">
        <v>315</v>
      </c>
      <c r="G195" s="12"/>
      <c r="H195" s="12"/>
      <c r="I195" s="169"/>
      <c r="J195" s="178">
        <f>BK195</f>
        <v>0</v>
      </c>
      <c r="K195" s="12"/>
      <c r="L195" s="166"/>
      <c r="M195" s="171"/>
      <c r="N195" s="172"/>
      <c r="O195" s="172"/>
      <c r="P195" s="173">
        <f>SUM(P196:P219)</f>
        <v>0</v>
      </c>
      <c r="Q195" s="172"/>
      <c r="R195" s="173">
        <f>SUM(R196:R219)</f>
        <v>7.470964479490001</v>
      </c>
      <c r="S195" s="172"/>
      <c r="T195" s="174">
        <f>SUM(T196:T219)</f>
        <v>1.0261800000000001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167" t="s">
        <v>139</v>
      </c>
      <c r="AT195" s="175" t="s">
        <v>74</v>
      </c>
      <c r="AU195" s="175" t="s">
        <v>83</v>
      </c>
      <c r="AY195" s="167" t="s">
        <v>131</v>
      </c>
      <c r="BK195" s="176">
        <f>SUM(BK196:BK219)</f>
        <v>0</v>
      </c>
    </row>
    <row r="196" s="2" customFormat="1" ht="33" customHeight="1">
      <c r="A196" s="37"/>
      <c r="B196" s="179"/>
      <c r="C196" s="180" t="s">
        <v>316</v>
      </c>
      <c r="D196" s="180" t="s">
        <v>134</v>
      </c>
      <c r="E196" s="181" t="s">
        <v>317</v>
      </c>
      <c r="F196" s="182" t="s">
        <v>318</v>
      </c>
      <c r="G196" s="183" t="s">
        <v>145</v>
      </c>
      <c r="H196" s="184">
        <v>177.15600000000001</v>
      </c>
      <c r="I196" s="185"/>
      <c r="J196" s="186">
        <f>ROUND(I196*H196,2)</f>
        <v>0</v>
      </c>
      <c r="K196" s="187"/>
      <c r="L196" s="38"/>
      <c r="M196" s="188" t="s">
        <v>1</v>
      </c>
      <c r="N196" s="189" t="s">
        <v>41</v>
      </c>
      <c r="O196" s="81"/>
      <c r="P196" s="190">
        <f>O196*H196</f>
        <v>0</v>
      </c>
      <c r="Q196" s="190">
        <v>0</v>
      </c>
      <c r="R196" s="190">
        <f>Q196*H196</f>
        <v>0</v>
      </c>
      <c r="S196" s="190">
        <v>0.0050000000000000001</v>
      </c>
      <c r="T196" s="191">
        <f>S196*H196</f>
        <v>0.88578000000000001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192" t="s">
        <v>208</v>
      </c>
      <c r="AT196" s="192" t="s">
        <v>134</v>
      </c>
      <c r="AU196" s="192" t="s">
        <v>139</v>
      </c>
      <c r="AY196" s="18" t="s">
        <v>131</v>
      </c>
      <c r="BE196" s="193">
        <f>IF(N196="základná",J196,0)</f>
        <v>0</v>
      </c>
      <c r="BF196" s="193">
        <f>IF(N196="znížená",J196,0)</f>
        <v>0</v>
      </c>
      <c r="BG196" s="193">
        <f>IF(N196="zákl. prenesená",J196,0)</f>
        <v>0</v>
      </c>
      <c r="BH196" s="193">
        <f>IF(N196="zníž. prenesená",J196,0)</f>
        <v>0</v>
      </c>
      <c r="BI196" s="193">
        <f>IF(N196="nulová",J196,0)</f>
        <v>0</v>
      </c>
      <c r="BJ196" s="18" t="s">
        <v>139</v>
      </c>
      <c r="BK196" s="193">
        <f>ROUND(I196*H196,2)</f>
        <v>0</v>
      </c>
      <c r="BL196" s="18" t="s">
        <v>208</v>
      </c>
      <c r="BM196" s="192" t="s">
        <v>594</v>
      </c>
    </row>
    <row r="197" s="13" customFormat="1">
      <c r="A197" s="13"/>
      <c r="B197" s="194"/>
      <c r="C197" s="13"/>
      <c r="D197" s="195" t="s">
        <v>141</v>
      </c>
      <c r="E197" s="196" t="s">
        <v>1</v>
      </c>
      <c r="F197" s="197" t="s">
        <v>320</v>
      </c>
      <c r="G197" s="13"/>
      <c r="H197" s="198">
        <v>177.15600000000001</v>
      </c>
      <c r="I197" s="199"/>
      <c r="J197" s="13"/>
      <c r="K197" s="13"/>
      <c r="L197" s="194"/>
      <c r="M197" s="200"/>
      <c r="N197" s="201"/>
      <c r="O197" s="201"/>
      <c r="P197" s="201"/>
      <c r="Q197" s="201"/>
      <c r="R197" s="201"/>
      <c r="S197" s="201"/>
      <c r="T197" s="202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196" t="s">
        <v>141</v>
      </c>
      <c r="AU197" s="196" t="s">
        <v>139</v>
      </c>
      <c r="AV197" s="13" t="s">
        <v>139</v>
      </c>
      <c r="AW197" s="13" t="s">
        <v>31</v>
      </c>
      <c r="AX197" s="13" t="s">
        <v>83</v>
      </c>
      <c r="AY197" s="196" t="s">
        <v>131</v>
      </c>
    </row>
    <row r="198" s="2" customFormat="1" ht="33" customHeight="1">
      <c r="A198" s="37"/>
      <c r="B198" s="179"/>
      <c r="C198" s="180" t="s">
        <v>321</v>
      </c>
      <c r="D198" s="180" t="s">
        <v>134</v>
      </c>
      <c r="E198" s="181" t="s">
        <v>322</v>
      </c>
      <c r="F198" s="182" t="s">
        <v>323</v>
      </c>
      <c r="G198" s="183" t="s">
        <v>283</v>
      </c>
      <c r="H198" s="184">
        <v>5.8499999999999996</v>
      </c>
      <c r="I198" s="185"/>
      <c r="J198" s="186">
        <f>ROUND(I198*H198,2)</f>
        <v>0</v>
      </c>
      <c r="K198" s="187"/>
      <c r="L198" s="38"/>
      <c r="M198" s="188" t="s">
        <v>1</v>
      </c>
      <c r="N198" s="189" t="s">
        <v>41</v>
      </c>
      <c r="O198" s="81"/>
      <c r="P198" s="190">
        <f>O198*H198</f>
        <v>0</v>
      </c>
      <c r="Q198" s="190">
        <v>0</v>
      </c>
      <c r="R198" s="190">
        <f>Q198*H198</f>
        <v>0</v>
      </c>
      <c r="S198" s="190">
        <v>0.024</v>
      </c>
      <c r="T198" s="191">
        <f>S198*H198</f>
        <v>0.1404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192" t="s">
        <v>208</v>
      </c>
      <c r="AT198" s="192" t="s">
        <v>134</v>
      </c>
      <c r="AU198" s="192" t="s">
        <v>139</v>
      </c>
      <c r="AY198" s="18" t="s">
        <v>131</v>
      </c>
      <c r="BE198" s="193">
        <f>IF(N198="základná",J198,0)</f>
        <v>0</v>
      </c>
      <c r="BF198" s="193">
        <f>IF(N198="znížená",J198,0)</f>
        <v>0</v>
      </c>
      <c r="BG198" s="193">
        <f>IF(N198="zákl. prenesená",J198,0)</f>
        <v>0</v>
      </c>
      <c r="BH198" s="193">
        <f>IF(N198="zníž. prenesená",J198,0)</f>
        <v>0</v>
      </c>
      <c r="BI198" s="193">
        <f>IF(N198="nulová",J198,0)</f>
        <v>0</v>
      </c>
      <c r="BJ198" s="18" t="s">
        <v>139</v>
      </c>
      <c r="BK198" s="193">
        <f>ROUND(I198*H198,2)</f>
        <v>0</v>
      </c>
      <c r="BL198" s="18" t="s">
        <v>208</v>
      </c>
      <c r="BM198" s="192" t="s">
        <v>595</v>
      </c>
    </row>
    <row r="199" s="14" customFormat="1">
      <c r="A199" s="14"/>
      <c r="B199" s="214"/>
      <c r="C199" s="14"/>
      <c r="D199" s="195" t="s">
        <v>141</v>
      </c>
      <c r="E199" s="215" t="s">
        <v>1</v>
      </c>
      <c r="F199" s="216" t="s">
        <v>325</v>
      </c>
      <c r="G199" s="14"/>
      <c r="H199" s="215" t="s">
        <v>1</v>
      </c>
      <c r="I199" s="217"/>
      <c r="J199" s="14"/>
      <c r="K199" s="14"/>
      <c r="L199" s="214"/>
      <c r="M199" s="218"/>
      <c r="N199" s="219"/>
      <c r="O199" s="219"/>
      <c r="P199" s="219"/>
      <c r="Q199" s="219"/>
      <c r="R199" s="219"/>
      <c r="S199" s="219"/>
      <c r="T199" s="220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15" t="s">
        <v>141</v>
      </c>
      <c r="AU199" s="215" t="s">
        <v>139</v>
      </c>
      <c r="AV199" s="14" t="s">
        <v>83</v>
      </c>
      <c r="AW199" s="14" t="s">
        <v>31</v>
      </c>
      <c r="AX199" s="14" t="s">
        <v>75</v>
      </c>
      <c r="AY199" s="215" t="s">
        <v>131</v>
      </c>
    </row>
    <row r="200" s="13" customFormat="1">
      <c r="A200" s="13"/>
      <c r="B200" s="194"/>
      <c r="C200" s="13"/>
      <c r="D200" s="195" t="s">
        <v>141</v>
      </c>
      <c r="E200" s="196" t="s">
        <v>1</v>
      </c>
      <c r="F200" s="197" t="s">
        <v>326</v>
      </c>
      <c r="G200" s="13"/>
      <c r="H200" s="198">
        <v>5.8499999999999996</v>
      </c>
      <c r="I200" s="199"/>
      <c r="J200" s="13"/>
      <c r="K200" s="13"/>
      <c r="L200" s="194"/>
      <c r="M200" s="200"/>
      <c r="N200" s="201"/>
      <c r="O200" s="201"/>
      <c r="P200" s="201"/>
      <c r="Q200" s="201"/>
      <c r="R200" s="201"/>
      <c r="S200" s="201"/>
      <c r="T200" s="202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196" t="s">
        <v>141</v>
      </c>
      <c r="AU200" s="196" t="s">
        <v>139</v>
      </c>
      <c r="AV200" s="13" t="s">
        <v>139</v>
      </c>
      <c r="AW200" s="13" t="s">
        <v>31</v>
      </c>
      <c r="AX200" s="13" t="s">
        <v>83</v>
      </c>
      <c r="AY200" s="196" t="s">
        <v>131</v>
      </c>
    </row>
    <row r="201" s="2" customFormat="1" ht="24.15" customHeight="1">
      <c r="A201" s="37"/>
      <c r="B201" s="179"/>
      <c r="C201" s="180" t="s">
        <v>327</v>
      </c>
      <c r="D201" s="180" t="s">
        <v>134</v>
      </c>
      <c r="E201" s="181" t="s">
        <v>328</v>
      </c>
      <c r="F201" s="182" t="s">
        <v>329</v>
      </c>
      <c r="G201" s="183" t="s">
        <v>283</v>
      </c>
      <c r="H201" s="184">
        <v>330</v>
      </c>
      <c r="I201" s="185"/>
      <c r="J201" s="186">
        <f>ROUND(I201*H201,2)</f>
        <v>0</v>
      </c>
      <c r="K201" s="187"/>
      <c r="L201" s="38"/>
      <c r="M201" s="188" t="s">
        <v>1</v>
      </c>
      <c r="N201" s="189" t="s">
        <v>41</v>
      </c>
      <c r="O201" s="81"/>
      <c r="P201" s="190">
        <f>O201*H201</f>
        <v>0</v>
      </c>
      <c r="Q201" s="190">
        <v>0.00025999999999999998</v>
      </c>
      <c r="R201" s="190">
        <f>Q201*H201</f>
        <v>0.085799999999999987</v>
      </c>
      <c r="S201" s="190">
        <v>0</v>
      </c>
      <c r="T201" s="191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192" t="s">
        <v>208</v>
      </c>
      <c r="AT201" s="192" t="s">
        <v>134</v>
      </c>
      <c r="AU201" s="192" t="s">
        <v>139</v>
      </c>
      <c r="AY201" s="18" t="s">
        <v>131</v>
      </c>
      <c r="BE201" s="193">
        <f>IF(N201="základná",J201,0)</f>
        <v>0</v>
      </c>
      <c r="BF201" s="193">
        <f>IF(N201="znížená",J201,0)</f>
        <v>0</v>
      </c>
      <c r="BG201" s="193">
        <f>IF(N201="zákl. prenesená",J201,0)</f>
        <v>0</v>
      </c>
      <c r="BH201" s="193">
        <f>IF(N201="zníž. prenesená",J201,0)</f>
        <v>0</v>
      </c>
      <c r="BI201" s="193">
        <f>IF(N201="nulová",J201,0)</f>
        <v>0</v>
      </c>
      <c r="BJ201" s="18" t="s">
        <v>139</v>
      </c>
      <c r="BK201" s="193">
        <f>ROUND(I201*H201,2)</f>
        <v>0</v>
      </c>
      <c r="BL201" s="18" t="s">
        <v>208</v>
      </c>
      <c r="BM201" s="192" t="s">
        <v>596</v>
      </c>
    </row>
    <row r="202" s="14" customFormat="1">
      <c r="A202" s="14"/>
      <c r="B202" s="214"/>
      <c r="C202" s="14"/>
      <c r="D202" s="195" t="s">
        <v>141</v>
      </c>
      <c r="E202" s="215" t="s">
        <v>1</v>
      </c>
      <c r="F202" s="216" t="s">
        <v>331</v>
      </c>
      <c r="G202" s="14"/>
      <c r="H202" s="215" t="s">
        <v>1</v>
      </c>
      <c r="I202" s="217"/>
      <c r="J202" s="14"/>
      <c r="K202" s="14"/>
      <c r="L202" s="214"/>
      <c r="M202" s="218"/>
      <c r="N202" s="219"/>
      <c r="O202" s="219"/>
      <c r="P202" s="219"/>
      <c r="Q202" s="219"/>
      <c r="R202" s="219"/>
      <c r="S202" s="219"/>
      <c r="T202" s="22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15" t="s">
        <v>141</v>
      </c>
      <c r="AU202" s="215" t="s">
        <v>139</v>
      </c>
      <c r="AV202" s="14" t="s">
        <v>83</v>
      </c>
      <c r="AW202" s="14" t="s">
        <v>31</v>
      </c>
      <c r="AX202" s="14" t="s">
        <v>75</v>
      </c>
      <c r="AY202" s="215" t="s">
        <v>131</v>
      </c>
    </row>
    <row r="203" s="13" customFormat="1">
      <c r="A203" s="13"/>
      <c r="B203" s="194"/>
      <c r="C203" s="13"/>
      <c r="D203" s="195" t="s">
        <v>141</v>
      </c>
      <c r="E203" s="196" t="s">
        <v>1</v>
      </c>
      <c r="F203" s="197" t="s">
        <v>332</v>
      </c>
      <c r="G203" s="13"/>
      <c r="H203" s="198">
        <v>330</v>
      </c>
      <c r="I203" s="199"/>
      <c r="J203" s="13"/>
      <c r="K203" s="13"/>
      <c r="L203" s="194"/>
      <c r="M203" s="200"/>
      <c r="N203" s="201"/>
      <c r="O203" s="201"/>
      <c r="P203" s="201"/>
      <c r="Q203" s="201"/>
      <c r="R203" s="201"/>
      <c r="S203" s="201"/>
      <c r="T203" s="202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196" t="s">
        <v>141</v>
      </c>
      <c r="AU203" s="196" t="s">
        <v>139</v>
      </c>
      <c r="AV203" s="13" t="s">
        <v>139</v>
      </c>
      <c r="AW203" s="13" t="s">
        <v>31</v>
      </c>
      <c r="AX203" s="13" t="s">
        <v>83</v>
      </c>
      <c r="AY203" s="196" t="s">
        <v>131</v>
      </c>
    </row>
    <row r="204" s="2" customFormat="1" ht="24.15" customHeight="1">
      <c r="A204" s="37"/>
      <c r="B204" s="179"/>
      <c r="C204" s="180" t="s">
        <v>333</v>
      </c>
      <c r="D204" s="180" t="s">
        <v>134</v>
      </c>
      <c r="E204" s="181" t="s">
        <v>334</v>
      </c>
      <c r="F204" s="182" t="s">
        <v>335</v>
      </c>
      <c r="G204" s="183" t="s">
        <v>283</v>
      </c>
      <c r="H204" s="184">
        <v>94.099999999999994</v>
      </c>
      <c r="I204" s="185"/>
      <c r="J204" s="186">
        <f>ROUND(I204*H204,2)</f>
        <v>0</v>
      </c>
      <c r="K204" s="187"/>
      <c r="L204" s="38"/>
      <c r="M204" s="188" t="s">
        <v>1</v>
      </c>
      <c r="N204" s="189" t="s">
        <v>41</v>
      </c>
      <c r="O204" s="81"/>
      <c r="P204" s="190">
        <f>O204*H204</f>
        <v>0</v>
      </c>
      <c r="Q204" s="190">
        <v>0.00025999999999999998</v>
      </c>
      <c r="R204" s="190">
        <f>Q204*H204</f>
        <v>0.024465999999999995</v>
      </c>
      <c r="S204" s="190">
        <v>0</v>
      </c>
      <c r="T204" s="191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192" t="s">
        <v>208</v>
      </c>
      <c r="AT204" s="192" t="s">
        <v>134</v>
      </c>
      <c r="AU204" s="192" t="s">
        <v>139</v>
      </c>
      <c r="AY204" s="18" t="s">
        <v>131</v>
      </c>
      <c r="BE204" s="193">
        <f>IF(N204="základná",J204,0)</f>
        <v>0</v>
      </c>
      <c r="BF204" s="193">
        <f>IF(N204="znížená",J204,0)</f>
        <v>0</v>
      </c>
      <c r="BG204" s="193">
        <f>IF(N204="zákl. prenesená",J204,0)</f>
        <v>0</v>
      </c>
      <c r="BH204" s="193">
        <f>IF(N204="zníž. prenesená",J204,0)</f>
        <v>0</v>
      </c>
      <c r="BI204" s="193">
        <f>IF(N204="nulová",J204,0)</f>
        <v>0</v>
      </c>
      <c r="BJ204" s="18" t="s">
        <v>139</v>
      </c>
      <c r="BK204" s="193">
        <f>ROUND(I204*H204,2)</f>
        <v>0</v>
      </c>
      <c r="BL204" s="18" t="s">
        <v>208</v>
      </c>
      <c r="BM204" s="192" t="s">
        <v>597</v>
      </c>
    </row>
    <row r="205" s="14" customFormat="1">
      <c r="A205" s="14"/>
      <c r="B205" s="214"/>
      <c r="C205" s="14"/>
      <c r="D205" s="195" t="s">
        <v>141</v>
      </c>
      <c r="E205" s="215" t="s">
        <v>1</v>
      </c>
      <c r="F205" s="216" t="s">
        <v>337</v>
      </c>
      <c r="G205" s="14"/>
      <c r="H205" s="215" t="s">
        <v>1</v>
      </c>
      <c r="I205" s="217"/>
      <c r="J205" s="14"/>
      <c r="K205" s="14"/>
      <c r="L205" s="214"/>
      <c r="M205" s="218"/>
      <c r="N205" s="219"/>
      <c r="O205" s="219"/>
      <c r="P205" s="219"/>
      <c r="Q205" s="219"/>
      <c r="R205" s="219"/>
      <c r="S205" s="219"/>
      <c r="T205" s="22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15" t="s">
        <v>141</v>
      </c>
      <c r="AU205" s="215" t="s">
        <v>139</v>
      </c>
      <c r="AV205" s="14" t="s">
        <v>83</v>
      </c>
      <c r="AW205" s="14" t="s">
        <v>31</v>
      </c>
      <c r="AX205" s="14" t="s">
        <v>75</v>
      </c>
      <c r="AY205" s="215" t="s">
        <v>131</v>
      </c>
    </row>
    <row r="206" s="13" customFormat="1">
      <c r="A206" s="13"/>
      <c r="B206" s="194"/>
      <c r="C206" s="13"/>
      <c r="D206" s="195" t="s">
        <v>141</v>
      </c>
      <c r="E206" s="196" t="s">
        <v>1</v>
      </c>
      <c r="F206" s="197" t="s">
        <v>338</v>
      </c>
      <c r="G206" s="13"/>
      <c r="H206" s="198">
        <v>26.300000000000001</v>
      </c>
      <c r="I206" s="199"/>
      <c r="J206" s="13"/>
      <c r="K206" s="13"/>
      <c r="L206" s="194"/>
      <c r="M206" s="200"/>
      <c r="N206" s="201"/>
      <c r="O206" s="201"/>
      <c r="P206" s="201"/>
      <c r="Q206" s="201"/>
      <c r="R206" s="201"/>
      <c r="S206" s="201"/>
      <c r="T206" s="202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196" t="s">
        <v>141</v>
      </c>
      <c r="AU206" s="196" t="s">
        <v>139</v>
      </c>
      <c r="AV206" s="13" t="s">
        <v>139</v>
      </c>
      <c r="AW206" s="13" t="s">
        <v>31</v>
      </c>
      <c r="AX206" s="13" t="s">
        <v>75</v>
      </c>
      <c r="AY206" s="196" t="s">
        <v>131</v>
      </c>
    </row>
    <row r="207" s="14" customFormat="1">
      <c r="A207" s="14"/>
      <c r="B207" s="214"/>
      <c r="C207" s="14"/>
      <c r="D207" s="195" t="s">
        <v>141</v>
      </c>
      <c r="E207" s="215" t="s">
        <v>1</v>
      </c>
      <c r="F207" s="216" t="s">
        <v>325</v>
      </c>
      <c r="G207" s="14"/>
      <c r="H207" s="215" t="s">
        <v>1</v>
      </c>
      <c r="I207" s="217"/>
      <c r="J207" s="14"/>
      <c r="K207" s="14"/>
      <c r="L207" s="214"/>
      <c r="M207" s="218"/>
      <c r="N207" s="219"/>
      <c r="O207" s="219"/>
      <c r="P207" s="219"/>
      <c r="Q207" s="219"/>
      <c r="R207" s="219"/>
      <c r="S207" s="219"/>
      <c r="T207" s="22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15" t="s">
        <v>141</v>
      </c>
      <c r="AU207" s="215" t="s">
        <v>139</v>
      </c>
      <c r="AV207" s="14" t="s">
        <v>83</v>
      </c>
      <c r="AW207" s="14" t="s">
        <v>31</v>
      </c>
      <c r="AX207" s="14" t="s">
        <v>75</v>
      </c>
      <c r="AY207" s="215" t="s">
        <v>131</v>
      </c>
    </row>
    <row r="208" s="13" customFormat="1">
      <c r="A208" s="13"/>
      <c r="B208" s="194"/>
      <c r="C208" s="13"/>
      <c r="D208" s="195" t="s">
        <v>141</v>
      </c>
      <c r="E208" s="196" t="s">
        <v>1</v>
      </c>
      <c r="F208" s="197" t="s">
        <v>326</v>
      </c>
      <c r="G208" s="13"/>
      <c r="H208" s="198">
        <v>5.8499999999999996</v>
      </c>
      <c r="I208" s="199"/>
      <c r="J208" s="13"/>
      <c r="K208" s="13"/>
      <c r="L208" s="194"/>
      <c r="M208" s="200"/>
      <c r="N208" s="201"/>
      <c r="O208" s="201"/>
      <c r="P208" s="201"/>
      <c r="Q208" s="201"/>
      <c r="R208" s="201"/>
      <c r="S208" s="201"/>
      <c r="T208" s="202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196" t="s">
        <v>141</v>
      </c>
      <c r="AU208" s="196" t="s">
        <v>139</v>
      </c>
      <c r="AV208" s="13" t="s">
        <v>139</v>
      </c>
      <c r="AW208" s="13" t="s">
        <v>31</v>
      </c>
      <c r="AX208" s="13" t="s">
        <v>75</v>
      </c>
      <c r="AY208" s="196" t="s">
        <v>131</v>
      </c>
    </row>
    <row r="209" s="14" customFormat="1">
      <c r="A209" s="14"/>
      <c r="B209" s="214"/>
      <c r="C209" s="14"/>
      <c r="D209" s="195" t="s">
        <v>141</v>
      </c>
      <c r="E209" s="215" t="s">
        <v>1</v>
      </c>
      <c r="F209" s="216" t="s">
        <v>339</v>
      </c>
      <c r="G209" s="14"/>
      <c r="H209" s="215" t="s">
        <v>1</v>
      </c>
      <c r="I209" s="217"/>
      <c r="J209" s="14"/>
      <c r="K209" s="14"/>
      <c r="L209" s="214"/>
      <c r="M209" s="218"/>
      <c r="N209" s="219"/>
      <c r="O209" s="219"/>
      <c r="P209" s="219"/>
      <c r="Q209" s="219"/>
      <c r="R209" s="219"/>
      <c r="S209" s="219"/>
      <c r="T209" s="22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15" t="s">
        <v>141</v>
      </c>
      <c r="AU209" s="215" t="s">
        <v>139</v>
      </c>
      <c r="AV209" s="14" t="s">
        <v>83</v>
      </c>
      <c r="AW209" s="14" t="s">
        <v>31</v>
      </c>
      <c r="AX209" s="14" t="s">
        <v>75</v>
      </c>
      <c r="AY209" s="215" t="s">
        <v>131</v>
      </c>
    </row>
    <row r="210" s="13" customFormat="1">
      <c r="A210" s="13"/>
      <c r="B210" s="194"/>
      <c r="C210" s="13"/>
      <c r="D210" s="195" t="s">
        <v>141</v>
      </c>
      <c r="E210" s="196" t="s">
        <v>1</v>
      </c>
      <c r="F210" s="197" t="s">
        <v>340</v>
      </c>
      <c r="G210" s="13"/>
      <c r="H210" s="198">
        <v>61.950000000000003</v>
      </c>
      <c r="I210" s="199"/>
      <c r="J210" s="13"/>
      <c r="K210" s="13"/>
      <c r="L210" s="194"/>
      <c r="M210" s="200"/>
      <c r="N210" s="201"/>
      <c r="O210" s="201"/>
      <c r="P210" s="201"/>
      <c r="Q210" s="201"/>
      <c r="R210" s="201"/>
      <c r="S210" s="201"/>
      <c r="T210" s="202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196" t="s">
        <v>141</v>
      </c>
      <c r="AU210" s="196" t="s">
        <v>139</v>
      </c>
      <c r="AV210" s="13" t="s">
        <v>139</v>
      </c>
      <c r="AW210" s="13" t="s">
        <v>31</v>
      </c>
      <c r="AX210" s="13" t="s">
        <v>75</v>
      </c>
      <c r="AY210" s="196" t="s">
        <v>131</v>
      </c>
    </row>
    <row r="211" s="15" customFormat="1">
      <c r="A211" s="15"/>
      <c r="B211" s="221"/>
      <c r="C211" s="15"/>
      <c r="D211" s="195" t="s">
        <v>141</v>
      </c>
      <c r="E211" s="222" t="s">
        <v>1</v>
      </c>
      <c r="F211" s="223" t="s">
        <v>341</v>
      </c>
      <c r="G211" s="15"/>
      <c r="H211" s="224">
        <v>94.099999999999994</v>
      </c>
      <c r="I211" s="225"/>
      <c r="J211" s="15"/>
      <c r="K211" s="15"/>
      <c r="L211" s="221"/>
      <c r="M211" s="226"/>
      <c r="N211" s="227"/>
      <c r="O211" s="227"/>
      <c r="P211" s="227"/>
      <c r="Q211" s="227"/>
      <c r="R211" s="227"/>
      <c r="S211" s="227"/>
      <c r="T211" s="228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22" t="s">
        <v>141</v>
      </c>
      <c r="AU211" s="222" t="s">
        <v>139</v>
      </c>
      <c r="AV211" s="15" t="s">
        <v>138</v>
      </c>
      <c r="AW211" s="15" t="s">
        <v>31</v>
      </c>
      <c r="AX211" s="15" t="s">
        <v>83</v>
      </c>
      <c r="AY211" s="222" t="s">
        <v>131</v>
      </c>
    </row>
    <row r="212" s="2" customFormat="1" ht="24.15" customHeight="1">
      <c r="A212" s="37"/>
      <c r="B212" s="179"/>
      <c r="C212" s="203" t="s">
        <v>342</v>
      </c>
      <c r="D212" s="203" t="s">
        <v>167</v>
      </c>
      <c r="E212" s="204" t="s">
        <v>343</v>
      </c>
      <c r="F212" s="205" t="s">
        <v>344</v>
      </c>
      <c r="G212" s="206" t="s">
        <v>137</v>
      </c>
      <c r="H212" s="207">
        <v>9.8970000000000002</v>
      </c>
      <c r="I212" s="208"/>
      <c r="J212" s="209">
        <f>ROUND(I212*H212,2)</f>
        <v>0</v>
      </c>
      <c r="K212" s="210"/>
      <c r="L212" s="211"/>
      <c r="M212" s="212" t="s">
        <v>1</v>
      </c>
      <c r="N212" s="213" t="s">
        <v>41</v>
      </c>
      <c r="O212" s="81"/>
      <c r="P212" s="190">
        <f>O212*H212</f>
        <v>0</v>
      </c>
      <c r="Q212" s="190">
        <v>0.55000000000000004</v>
      </c>
      <c r="R212" s="190">
        <f>Q212*H212</f>
        <v>5.4433500000000006</v>
      </c>
      <c r="S212" s="190">
        <v>0</v>
      </c>
      <c r="T212" s="191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192" t="s">
        <v>234</v>
      </c>
      <c r="AT212" s="192" t="s">
        <v>167</v>
      </c>
      <c r="AU212" s="192" t="s">
        <v>139</v>
      </c>
      <c r="AY212" s="18" t="s">
        <v>131</v>
      </c>
      <c r="BE212" s="193">
        <f>IF(N212="základná",J212,0)</f>
        <v>0</v>
      </c>
      <c r="BF212" s="193">
        <f>IF(N212="znížená",J212,0)</f>
        <v>0</v>
      </c>
      <c r="BG212" s="193">
        <f>IF(N212="zákl. prenesená",J212,0)</f>
        <v>0</v>
      </c>
      <c r="BH212" s="193">
        <f>IF(N212="zníž. prenesená",J212,0)</f>
        <v>0</v>
      </c>
      <c r="BI212" s="193">
        <f>IF(N212="nulová",J212,0)</f>
        <v>0</v>
      </c>
      <c r="BJ212" s="18" t="s">
        <v>139</v>
      </c>
      <c r="BK212" s="193">
        <f>ROUND(I212*H212,2)</f>
        <v>0</v>
      </c>
      <c r="BL212" s="18" t="s">
        <v>208</v>
      </c>
      <c r="BM212" s="192" t="s">
        <v>598</v>
      </c>
    </row>
    <row r="213" s="13" customFormat="1">
      <c r="A213" s="13"/>
      <c r="B213" s="194"/>
      <c r="C213" s="13"/>
      <c r="D213" s="195" t="s">
        <v>141</v>
      </c>
      <c r="E213" s="196" t="s">
        <v>1</v>
      </c>
      <c r="F213" s="197" t="s">
        <v>346</v>
      </c>
      <c r="G213" s="13"/>
      <c r="H213" s="198">
        <v>8.9969999999999999</v>
      </c>
      <c r="I213" s="199"/>
      <c r="J213" s="13"/>
      <c r="K213" s="13"/>
      <c r="L213" s="194"/>
      <c r="M213" s="200"/>
      <c r="N213" s="201"/>
      <c r="O213" s="201"/>
      <c r="P213" s="201"/>
      <c r="Q213" s="201"/>
      <c r="R213" s="201"/>
      <c r="S213" s="201"/>
      <c r="T213" s="202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196" t="s">
        <v>141</v>
      </c>
      <c r="AU213" s="196" t="s">
        <v>139</v>
      </c>
      <c r="AV213" s="13" t="s">
        <v>139</v>
      </c>
      <c r="AW213" s="13" t="s">
        <v>31</v>
      </c>
      <c r="AX213" s="13" t="s">
        <v>83</v>
      </c>
      <c r="AY213" s="196" t="s">
        <v>131</v>
      </c>
    </row>
    <row r="214" s="13" customFormat="1">
      <c r="A214" s="13"/>
      <c r="B214" s="194"/>
      <c r="C214" s="13"/>
      <c r="D214" s="195" t="s">
        <v>141</v>
      </c>
      <c r="E214" s="13"/>
      <c r="F214" s="197" t="s">
        <v>347</v>
      </c>
      <c r="G214" s="13"/>
      <c r="H214" s="198">
        <v>9.8970000000000002</v>
      </c>
      <c r="I214" s="199"/>
      <c r="J214" s="13"/>
      <c r="K214" s="13"/>
      <c r="L214" s="194"/>
      <c r="M214" s="200"/>
      <c r="N214" s="201"/>
      <c r="O214" s="201"/>
      <c r="P214" s="201"/>
      <c r="Q214" s="201"/>
      <c r="R214" s="201"/>
      <c r="S214" s="201"/>
      <c r="T214" s="202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196" t="s">
        <v>141</v>
      </c>
      <c r="AU214" s="196" t="s">
        <v>139</v>
      </c>
      <c r="AV214" s="13" t="s">
        <v>139</v>
      </c>
      <c r="AW214" s="13" t="s">
        <v>3</v>
      </c>
      <c r="AX214" s="13" t="s">
        <v>83</v>
      </c>
      <c r="AY214" s="196" t="s">
        <v>131</v>
      </c>
    </row>
    <row r="215" s="2" customFormat="1" ht="24.15" customHeight="1">
      <c r="A215" s="37"/>
      <c r="B215" s="179"/>
      <c r="C215" s="180" t="s">
        <v>348</v>
      </c>
      <c r="D215" s="180" t="s">
        <v>134</v>
      </c>
      <c r="E215" s="181" t="s">
        <v>349</v>
      </c>
      <c r="F215" s="182" t="s">
        <v>350</v>
      </c>
      <c r="G215" s="183" t="s">
        <v>145</v>
      </c>
      <c r="H215" s="184">
        <v>197</v>
      </c>
      <c r="I215" s="185"/>
      <c r="J215" s="186">
        <f>ROUND(I215*H215,2)</f>
        <v>0</v>
      </c>
      <c r="K215" s="187"/>
      <c r="L215" s="38"/>
      <c r="M215" s="188" t="s">
        <v>1</v>
      </c>
      <c r="N215" s="189" t="s">
        <v>41</v>
      </c>
      <c r="O215" s="81"/>
      <c r="P215" s="190">
        <f>O215*H215</f>
        <v>0</v>
      </c>
      <c r="Q215" s="190">
        <v>0</v>
      </c>
      <c r="R215" s="190">
        <f>Q215*H215</f>
        <v>0</v>
      </c>
      <c r="S215" s="190">
        <v>0</v>
      </c>
      <c r="T215" s="191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192" t="s">
        <v>208</v>
      </c>
      <c r="AT215" s="192" t="s">
        <v>134</v>
      </c>
      <c r="AU215" s="192" t="s">
        <v>139</v>
      </c>
      <c r="AY215" s="18" t="s">
        <v>131</v>
      </c>
      <c r="BE215" s="193">
        <f>IF(N215="základná",J215,0)</f>
        <v>0</v>
      </c>
      <c r="BF215" s="193">
        <f>IF(N215="znížená",J215,0)</f>
        <v>0</v>
      </c>
      <c r="BG215" s="193">
        <f>IF(N215="zákl. prenesená",J215,0)</f>
        <v>0</v>
      </c>
      <c r="BH215" s="193">
        <f>IF(N215="zníž. prenesená",J215,0)</f>
        <v>0</v>
      </c>
      <c r="BI215" s="193">
        <f>IF(N215="nulová",J215,0)</f>
        <v>0</v>
      </c>
      <c r="BJ215" s="18" t="s">
        <v>139</v>
      </c>
      <c r="BK215" s="193">
        <f>ROUND(I215*H215,2)</f>
        <v>0</v>
      </c>
      <c r="BL215" s="18" t="s">
        <v>208</v>
      </c>
      <c r="BM215" s="192" t="s">
        <v>599</v>
      </c>
    </row>
    <row r="216" s="13" customFormat="1">
      <c r="A216" s="13"/>
      <c r="B216" s="194"/>
      <c r="C216" s="13"/>
      <c r="D216" s="195" t="s">
        <v>141</v>
      </c>
      <c r="E216" s="196" t="s">
        <v>1</v>
      </c>
      <c r="F216" s="197" t="s">
        <v>352</v>
      </c>
      <c r="G216" s="13"/>
      <c r="H216" s="198">
        <v>197</v>
      </c>
      <c r="I216" s="199"/>
      <c r="J216" s="13"/>
      <c r="K216" s="13"/>
      <c r="L216" s="194"/>
      <c r="M216" s="200"/>
      <c r="N216" s="201"/>
      <c r="O216" s="201"/>
      <c r="P216" s="201"/>
      <c r="Q216" s="201"/>
      <c r="R216" s="201"/>
      <c r="S216" s="201"/>
      <c r="T216" s="202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196" t="s">
        <v>141</v>
      </c>
      <c r="AU216" s="196" t="s">
        <v>139</v>
      </c>
      <c r="AV216" s="13" t="s">
        <v>139</v>
      </c>
      <c r="AW216" s="13" t="s">
        <v>31</v>
      </c>
      <c r="AX216" s="13" t="s">
        <v>83</v>
      </c>
      <c r="AY216" s="196" t="s">
        <v>131</v>
      </c>
    </row>
    <row r="217" s="2" customFormat="1" ht="16.5" customHeight="1">
      <c r="A217" s="37"/>
      <c r="B217" s="179"/>
      <c r="C217" s="203" t="s">
        <v>353</v>
      </c>
      <c r="D217" s="203" t="s">
        <v>167</v>
      </c>
      <c r="E217" s="204" t="s">
        <v>354</v>
      </c>
      <c r="F217" s="205" t="s">
        <v>355</v>
      </c>
      <c r="G217" s="206" t="s">
        <v>145</v>
      </c>
      <c r="H217" s="207">
        <v>216.69999999999999</v>
      </c>
      <c r="I217" s="208"/>
      <c r="J217" s="209">
        <f>ROUND(I217*H217,2)</f>
        <v>0</v>
      </c>
      <c r="K217" s="210"/>
      <c r="L217" s="211"/>
      <c r="M217" s="212" t="s">
        <v>1</v>
      </c>
      <c r="N217" s="213" t="s">
        <v>41</v>
      </c>
      <c r="O217" s="81"/>
      <c r="P217" s="190">
        <f>O217*H217</f>
        <v>0</v>
      </c>
      <c r="Q217" s="190">
        <v>0.00792</v>
      </c>
      <c r="R217" s="190">
        <f>Q217*H217</f>
        <v>1.7162639999999998</v>
      </c>
      <c r="S217" s="190">
        <v>0</v>
      </c>
      <c r="T217" s="191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192" t="s">
        <v>234</v>
      </c>
      <c r="AT217" s="192" t="s">
        <v>167</v>
      </c>
      <c r="AU217" s="192" t="s">
        <v>139</v>
      </c>
      <c r="AY217" s="18" t="s">
        <v>131</v>
      </c>
      <c r="BE217" s="193">
        <f>IF(N217="základná",J217,0)</f>
        <v>0</v>
      </c>
      <c r="BF217" s="193">
        <f>IF(N217="znížená",J217,0)</f>
        <v>0</v>
      </c>
      <c r="BG217" s="193">
        <f>IF(N217="zákl. prenesená",J217,0)</f>
        <v>0</v>
      </c>
      <c r="BH217" s="193">
        <f>IF(N217="zníž. prenesená",J217,0)</f>
        <v>0</v>
      </c>
      <c r="BI217" s="193">
        <f>IF(N217="nulová",J217,0)</f>
        <v>0</v>
      </c>
      <c r="BJ217" s="18" t="s">
        <v>139</v>
      </c>
      <c r="BK217" s="193">
        <f>ROUND(I217*H217,2)</f>
        <v>0</v>
      </c>
      <c r="BL217" s="18" t="s">
        <v>208</v>
      </c>
      <c r="BM217" s="192" t="s">
        <v>600</v>
      </c>
    </row>
    <row r="218" s="2" customFormat="1" ht="44.25" customHeight="1">
      <c r="A218" s="37"/>
      <c r="B218" s="179"/>
      <c r="C218" s="180" t="s">
        <v>357</v>
      </c>
      <c r="D218" s="180" t="s">
        <v>134</v>
      </c>
      <c r="E218" s="181" t="s">
        <v>358</v>
      </c>
      <c r="F218" s="182" t="s">
        <v>359</v>
      </c>
      <c r="G218" s="183" t="s">
        <v>137</v>
      </c>
      <c r="H218" s="184">
        <v>8.9969999999999999</v>
      </c>
      <c r="I218" s="185"/>
      <c r="J218" s="186">
        <f>ROUND(I218*H218,2)</f>
        <v>0</v>
      </c>
      <c r="K218" s="187"/>
      <c r="L218" s="38"/>
      <c r="M218" s="188" t="s">
        <v>1</v>
      </c>
      <c r="N218" s="189" t="s">
        <v>41</v>
      </c>
      <c r="O218" s="81"/>
      <c r="P218" s="190">
        <f>O218*H218</f>
        <v>0</v>
      </c>
      <c r="Q218" s="190">
        <v>0.022350169999999999</v>
      </c>
      <c r="R218" s="190">
        <f>Q218*H218</f>
        <v>0.20108447949</v>
      </c>
      <c r="S218" s="190">
        <v>0</v>
      </c>
      <c r="T218" s="191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192" t="s">
        <v>208</v>
      </c>
      <c r="AT218" s="192" t="s">
        <v>134</v>
      </c>
      <c r="AU218" s="192" t="s">
        <v>139</v>
      </c>
      <c r="AY218" s="18" t="s">
        <v>131</v>
      </c>
      <c r="BE218" s="193">
        <f>IF(N218="základná",J218,0)</f>
        <v>0</v>
      </c>
      <c r="BF218" s="193">
        <f>IF(N218="znížená",J218,0)</f>
        <v>0</v>
      </c>
      <c r="BG218" s="193">
        <f>IF(N218="zákl. prenesená",J218,0)</f>
        <v>0</v>
      </c>
      <c r="BH218" s="193">
        <f>IF(N218="zníž. prenesená",J218,0)</f>
        <v>0</v>
      </c>
      <c r="BI218" s="193">
        <f>IF(N218="nulová",J218,0)</f>
        <v>0</v>
      </c>
      <c r="BJ218" s="18" t="s">
        <v>139</v>
      </c>
      <c r="BK218" s="193">
        <f>ROUND(I218*H218,2)</f>
        <v>0</v>
      </c>
      <c r="BL218" s="18" t="s">
        <v>208</v>
      </c>
      <c r="BM218" s="192" t="s">
        <v>601</v>
      </c>
    </row>
    <row r="219" s="2" customFormat="1" ht="24.15" customHeight="1">
      <c r="A219" s="37"/>
      <c r="B219" s="179"/>
      <c r="C219" s="180" t="s">
        <v>361</v>
      </c>
      <c r="D219" s="180" t="s">
        <v>134</v>
      </c>
      <c r="E219" s="181" t="s">
        <v>362</v>
      </c>
      <c r="F219" s="182" t="s">
        <v>363</v>
      </c>
      <c r="G219" s="183" t="s">
        <v>153</v>
      </c>
      <c r="H219" s="184">
        <v>7.4710000000000001</v>
      </c>
      <c r="I219" s="185"/>
      <c r="J219" s="186">
        <f>ROUND(I219*H219,2)</f>
        <v>0</v>
      </c>
      <c r="K219" s="187"/>
      <c r="L219" s="38"/>
      <c r="M219" s="188" t="s">
        <v>1</v>
      </c>
      <c r="N219" s="189" t="s">
        <v>41</v>
      </c>
      <c r="O219" s="81"/>
      <c r="P219" s="190">
        <f>O219*H219</f>
        <v>0</v>
      </c>
      <c r="Q219" s="190">
        <v>0</v>
      </c>
      <c r="R219" s="190">
        <f>Q219*H219</f>
        <v>0</v>
      </c>
      <c r="S219" s="190">
        <v>0</v>
      </c>
      <c r="T219" s="191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192" t="s">
        <v>208</v>
      </c>
      <c r="AT219" s="192" t="s">
        <v>134</v>
      </c>
      <c r="AU219" s="192" t="s">
        <v>139</v>
      </c>
      <c r="AY219" s="18" t="s">
        <v>131</v>
      </c>
      <c r="BE219" s="193">
        <f>IF(N219="základná",J219,0)</f>
        <v>0</v>
      </c>
      <c r="BF219" s="193">
        <f>IF(N219="znížená",J219,0)</f>
        <v>0</v>
      </c>
      <c r="BG219" s="193">
        <f>IF(N219="zákl. prenesená",J219,0)</f>
        <v>0</v>
      </c>
      <c r="BH219" s="193">
        <f>IF(N219="zníž. prenesená",J219,0)</f>
        <v>0</v>
      </c>
      <c r="BI219" s="193">
        <f>IF(N219="nulová",J219,0)</f>
        <v>0</v>
      </c>
      <c r="BJ219" s="18" t="s">
        <v>139</v>
      </c>
      <c r="BK219" s="193">
        <f>ROUND(I219*H219,2)</f>
        <v>0</v>
      </c>
      <c r="BL219" s="18" t="s">
        <v>208</v>
      </c>
      <c r="BM219" s="192" t="s">
        <v>602</v>
      </c>
    </row>
    <row r="220" s="12" customFormat="1" ht="22.8" customHeight="1">
      <c r="A220" s="12"/>
      <c r="B220" s="166"/>
      <c r="C220" s="12"/>
      <c r="D220" s="167" t="s">
        <v>74</v>
      </c>
      <c r="E220" s="177" t="s">
        <v>365</v>
      </c>
      <c r="F220" s="177" t="s">
        <v>366</v>
      </c>
      <c r="G220" s="12"/>
      <c r="H220" s="12"/>
      <c r="I220" s="169"/>
      <c r="J220" s="178">
        <f>BK220</f>
        <v>0</v>
      </c>
      <c r="K220" s="12"/>
      <c r="L220" s="166"/>
      <c r="M220" s="171"/>
      <c r="N220" s="172"/>
      <c r="O220" s="172"/>
      <c r="P220" s="173">
        <f>SUM(P221:P250)</f>
        <v>0</v>
      </c>
      <c r="Q220" s="172"/>
      <c r="R220" s="173">
        <f>SUM(R221:R250)</f>
        <v>0.22800599999999999</v>
      </c>
      <c r="S220" s="172"/>
      <c r="T220" s="174">
        <f>SUM(T221:T250)</f>
        <v>1.5375712500000001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167" t="s">
        <v>139</v>
      </c>
      <c r="AT220" s="175" t="s">
        <v>74</v>
      </c>
      <c r="AU220" s="175" t="s">
        <v>83</v>
      </c>
      <c r="AY220" s="167" t="s">
        <v>131</v>
      </c>
      <c r="BK220" s="176">
        <f>SUM(BK221:BK250)</f>
        <v>0</v>
      </c>
    </row>
    <row r="221" s="2" customFormat="1" ht="24.15" customHeight="1">
      <c r="A221" s="37"/>
      <c r="B221" s="179"/>
      <c r="C221" s="180" t="s">
        <v>367</v>
      </c>
      <c r="D221" s="180" t="s">
        <v>134</v>
      </c>
      <c r="E221" s="181" t="s">
        <v>368</v>
      </c>
      <c r="F221" s="182" t="s">
        <v>369</v>
      </c>
      <c r="G221" s="183" t="s">
        <v>145</v>
      </c>
      <c r="H221" s="184">
        <v>186.375</v>
      </c>
      <c r="I221" s="185"/>
      <c r="J221" s="186">
        <f>ROUND(I221*H221,2)</f>
        <v>0</v>
      </c>
      <c r="K221" s="187"/>
      <c r="L221" s="38"/>
      <c r="M221" s="188" t="s">
        <v>1</v>
      </c>
      <c r="N221" s="189" t="s">
        <v>41</v>
      </c>
      <c r="O221" s="81"/>
      <c r="P221" s="190">
        <f>O221*H221</f>
        <v>0</v>
      </c>
      <c r="Q221" s="190">
        <v>0</v>
      </c>
      <c r="R221" s="190">
        <f>Q221*H221</f>
        <v>0</v>
      </c>
      <c r="S221" s="190">
        <v>0.0075100000000000002</v>
      </c>
      <c r="T221" s="191">
        <f>S221*H221</f>
        <v>1.39967625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192" t="s">
        <v>208</v>
      </c>
      <c r="AT221" s="192" t="s">
        <v>134</v>
      </c>
      <c r="AU221" s="192" t="s">
        <v>139</v>
      </c>
      <c r="AY221" s="18" t="s">
        <v>131</v>
      </c>
      <c r="BE221" s="193">
        <f>IF(N221="základná",J221,0)</f>
        <v>0</v>
      </c>
      <c r="BF221" s="193">
        <f>IF(N221="znížená",J221,0)</f>
        <v>0</v>
      </c>
      <c r="BG221" s="193">
        <f>IF(N221="zákl. prenesená",J221,0)</f>
        <v>0</v>
      </c>
      <c r="BH221" s="193">
        <f>IF(N221="zníž. prenesená",J221,0)</f>
        <v>0</v>
      </c>
      <c r="BI221" s="193">
        <f>IF(N221="nulová",J221,0)</f>
        <v>0</v>
      </c>
      <c r="BJ221" s="18" t="s">
        <v>139</v>
      </c>
      <c r="BK221" s="193">
        <f>ROUND(I221*H221,2)</f>
        <v>0</v>
      </c>
      <c r="BL221" s="18" t="s">
        <v>208</v>
      </c>
      <c r="BM221" s="192" t="s">
        <v>603</v>
      </c>
    </row>
    <row r="222" s="14" customFormat="1">
      <c r="A222" s="14"/>
      <c r="B222" s="214"/>
      <c r="C222" s="14"/>
      <c r="D222" s="195" t="s">
        <v>141</v>
      </c>
      <c r="E222" s="215" t="s">
        <v>1</v>
      </c>
      <c r="F222" s="216" t="s">
        <v>371</v>
      </c>
      <c r="G222" s="14"/>
      <c r="H222" s="215" t="s">
        <v>1</v>
      </c>
      <c r="I222" s="217"/>
      <c r="J222" s="14"/>
      <c r="K222" s="14"/>
      <c r="L222" s="214"/>
      <c r="M222" s="218"/>
      <c r="N222" s="219"/>
      <c r="O222" s="219"/>
      <c r="P222" s="219"/>
      <c r="Q222" s="219"/>
      <c r="R222" s="219"/>
      <c r="S222" s="219"/>
      <c r="T222" s="22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15" t="s">
        <v>141</v>
      </c>
      <c r="AU222" s="215" t="s">
        <v>139</v>
      </c>
      <c r="AV222" s="14" t="s">
        <v>83</v>
      </c>
      <c r="AW222" s="14" t="s">
        <v>31</v>
      </c>
      <c r="AX222" s="14" t="s">
        <v>75</v>
      </c>
      <c r="AY222" s="215" t="s">
        <v>131</v>
      </c>
    </row>
    <row r="223" s="13" customFormat="1">
      <c r="A223" s="13"/>
      <c r="B223" s="194"/>
      <c r="C223" s="13"/>
      <c r="D223" s="195" t="s">
        <v>141</v>
      </c>
      <c r="E223" s="196" t="s">
        <v>1</v>
      </c>
      <c r="F223" s="197" t="s">
        <v>372</v>
      </c>
      <c r="G223" s="13"/>
      <c r="H223" s="198">
        <v>186.375</v>
      </c>
      <c r="I223" s="199"/>
      <c r="J223" s="13"/>
      <c r="K223" s="13"/>
      <c r="L223" s="194"/>
      <c r="M223" s="200"/>
      <c r="N223" s="201"/>
      <c r="O223" s="201"/>
      <c r="P223" s="201"/>
      <c r="Q223" s="201"/>
      <c r="R223" s="201"/>
      <c r="S223" s="201"/>
      <c r="T223" s="202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196" t="s">
        <v>141</v>
      </c>
      <c r="AU223" s="196" t="s">
        <v>139</v>
      </c>
      <c r="AV223" s="13" t="s">
        <v>139</v>
      </c>
      <c r="AW223" s="13" t="s">
        <v>31</v>
      </c>
      <c r="AX223" s="13" t="s">
        <v>83</v>
      </c>
      <c r="AY223" s="196" t="s">
        <v>131</v>
      </c>
    </row>
    <row r="224" s="2" customFormat="1" ht="24.15" customHeight="1">
      <c r="A224" s="37"/>
      <c r="B224" s="179"/>
      <c r="C224" s="180" t="s">
        <v>373</v>
      </c>
      <c r="D224" s="180" t="s">
        <v>134</v>
      </c>
      <c r="E224" s="181" t="s">
        <v>374</v>
      </c>
      <c r="F224" s="182" t="s">
        <v>375</v>
      </c>
      <c r="G224" s="183" t="s">
        <v>283</v>
      </c>
      <c r="H224" s="184">
        <v>54.649999999999999</v>
      </c>
      <c r="I224" s="185"/>
      <c r="J224" s="186">
        <f>ROUND(I224*H224,2)</f>
        <v>0</v>
      </c>
      <c r="K224" s="187"/>
      <c r="L224" s="38"/>
      <c r="M224" s="188" t="s">
        <v>1</v>
      </c>
      <c r="N224" s="189" t="s">
        <v>41</v>
      </c>
      <c r="O224" s="81"/>
      <c r="P224" s="190">
        <f>O224*H224</f>
        <v>0</v>
      </c>
      <c r="Q224" s="190">
        <v>0</v>
      </c>
      <c r="R224" s="190">
        <f>Q224*H224</f>
        <v>0</v>
      </c>
      <c r="S224" s="190">
        <v>0.0023</v>
      </c>
      <c r="T224" s="191">
        <f>S224*H224</f>
        <v>0.125695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192" t="s">
        <v>208</v>
      </c>
      <c r="AT224" s="192" t="s">
        <v>134</v>
      </c>
      <c r="AU224" s="192" t="s">
        <v>139</v>
      </c>
      <c r="AY224" s="18" t="s">
        <v>131</v>
      </c>
      <c r="BE224" s="193">
        <f>IF(N224="základná",J224,0)</f>
        <v>0</v>
      </c>
      <c r="BF224" s="193">
        <f>IF(N224="znížená",J224,0)</f>
        <v>0</v>
      </c>
      <c r="BG224" s="193">
        <f>IF(N224="zákl. prenesená",J224,0)</f>
        <v>0</v>
      </c>
      <c r="BH224" s="193">
        <f>IF(N224="zníž. prenesená",J224,0)</f>
        <v>0</v>
      </c>
      <c r="BI224" s="193">
        <f>IF(N224="nulová",J224,0)</f>
        <v>0</v>
      </c>
      <c r="BJ224" s="18" t="s">
        <v>139</v>
      </c>
      <c r="BK224" s="193">
        <f>ROUND(I224*H224,2)</f>
        <v>0</v>
      </c>
      <c r="BL224" s="18" t="s">
        <v>208</v>
      </c>
      <c r="BM224" s="192" t="s">
        <v>604</v>
      </c>
    </row>
    <row r="225" s="13" customFormat="1">
      <c r="A225" s="13"/>
      <c r="B225" s="194"/>
      <c r="C225" s="13"/>
      <c r="D225" s="195" t="s">
        <v>141</v>
      </c>
      <c r="E225" s="196" t="s">
        <v>1</v>
      </c>
      <c r="F225" s="197" t="s">
        <v>377</v>
      </c>
      <c r="G225" s="13"/>
      <c r="H225" s="198">
        <v>54.649999999999999</v>
      </c>
      <c r="I225" s="199"/>
      <c r="J225" s="13"/>
      <c r="K225" s="13"/>
      <c r="L225" s="194"/>
      <c r="M225" s="200"/>
      <c r="N225" s="201"/>
      <c r="O225" s="201"/>
      <c r="P225" s="201"/>
      <c r="Q225" s="201"/>
      <c r="R225" s="201"/>
      <c r="S225" s="201"/>
      <c r="T225" s="202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196" t="s">
        <v>141</v>
      </c>
      <c r="AU225" s="196" t="s">
        <v>139</v>
      </c>
      <c r="AV225" s="13" t="s">
        <v>139</v>
      </c>
      <c r="AW225" s="13" t="s">
        <v>31</v>
      </c>
      <c r="AX225" s="13" t="s">
        <v>83</v>
      </c>
      <c r="AY225" s="196" t="s">
        <v>131</v>
      </c>
    </row>
    <row r="226" s="2" customFormat="1" ht="33" customHeight="1">
      <c r="A226" s="37"/>
      <c r="B226" s="179"/>
      <c r="C226" s="180" t="s">
        <v>378</v>
      </c>
      <c r="D226" s="180" t="s">
        <v>134</v>
      </c>
      <c r="E226" s="181" t="s">
        <v>379</v>
      </c>
      <c r="F226" s="182" t="s">
        <v>380</v>
      </c>
      <c r="G226" s="183" t="s">
        <v>246</v>
      </c>
      <c r="H226" s="184">
        <v>4</v>
      </c>
      <c r="I226" s="185"/>
      <c r="J226" s="186">
        <f>ROUND(I226*H226,2)</f>
        <v>0</v>
      </c>
      <c r="K226" s="187"/>
      <c r="L226" s="38"/>
      <c r="M226" s="188" t="s">
        <v>1</v>
      </c>
      <c r="N226" s="189" t="s">
        <v>41</v>
      </c>
      <c r="O226" s="81"/>
      <c r="P226" s="190">
        <f>O226*H226</f>
        <v>0</v>
      </c>
      <c r="Q226" s="190">
        <v>0</v>
      </c>
      <c r="R226" s="190">
        <f>Q226*H226</f>
        <v>0</v>
      </c>
      <c r="S226" s="190">
        <v>0.0030500000000000002</v>
      </c>
      <c r="T226" s="191">
        <f>S226*H226</f>
        <v>0.012200000000000001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192" t="s">
        <v>208</v>
      </c>
      <c r="AT226" s="192" t="s">
        <v>134</v>
      </c>
      <c r="AU226" s="192" t="s">
        <v>139</v>
      </c>
      <c r="AY226" s="18" t="s">
        <v>131</v>
      </c>
      <c r="BE226" s="193">
        <f>IF(N226="základná",J226,0)</f>
        <v>0</v>
      </c>
      <c r="BF226" s="193">
        <f>IF(N226="znížená",J226,0)</f>
        <v>0</v>
      </c>
      <c r="BG226" s="193">
        <f>IF(N226="zákl. prenesená",J226,0)</f>
        <v>0</v>
      </c>
      <c r="BH226" s="193">
        <f>IF(N226="zníž. prenesená",J226,0)</f>
        <v>0</v>
      </c>
      <c r="BI226" s="193">
        <f>IF(N226="nulová",J226,0)</f>
        <v>0</v>
      </c>
      <c r="BJ226" s="18" t="s">
        <v>139</v>
      </c>
      <c r="BK226" s="193">
        <f>ROUND(I226*H226,2)</f>
        <v>0</v>
      </c>
      <c r="BL226" s="18" t="s">
        <v>208</v>
      </c>
      <c r="BM226" s="192" t="s">
        <v>605</v>
      </c>
    </row>
    <row r="227" s="2" customFormat="1" ht="33" customHeight="1">
      <c r="A227" s="37"/>
      <c r="B227" s="179"/>
      <c r="C227" s="180" t="s">
        <v>382</v>
      </c>
      <c r="D227" s="180" t="s">
        <v>134</v>
      </c>
      <c r="E227" s="181" t="s">
        <v>383</v>
      </c>
      <c r="F227" s="182" t="s">
        <v>384</v>
      </c>
      <c r="G227" s="183" t="s">
        <v>283</v>
      </c>
      <c r="H227" s="184">
        <v>13.199999999999999</v>
      </c>
      <c r="I227" s="185"/>
      <c r="J227" s="186">
        <f>ROUND(I227*H227,2)</f>
        <v>0</v>
      </c>
      <c r="K227" s="187"/>
      <c r="L227" s="38"/>
      <c r="M227" s="188" t="s">
        <v>1</v>
      </c>
      <c r="N227" s="189" t="s">
        <v>41</v>
      </c>
      <c r="O227" s="81"/>
      <c r="P227" s="190">
        <f>O227*H227</f>
        <v>0</v>
      </c>
      <c r="Q227" s="190">
        <v>0.0041599999999999996</v>
      </c>
      <c r="R227" s="190">
        <f>Q227*H227</f>
        <v>0.054911999999999996</v>
      </c>
      <c r="S227" s="190">
        <v>0</v>
      </c>
      <c r="T227" s="191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192" t="s">
        <v>208</v>
      </c>
      <c r="AT227" s="192" t="s">
        <v>134</v>
      </c>
      <c r="AU227" s="192" t="s">
        <v>139</v>
      </c>
      <c r="AY227" s="18" t="s">
        <v>131</v>
      </c>
      <c r="BE227" s="193">
        <f>IF(N227="základná",J227,0)</f>
        <v>0</v>
      </c>
      <c r="BF227" s="193">
        <f>IF(N227="znížená",J227,0)</f>
        <v>0</v>
      </c>
      <c r="BG227" s="193">
        <f>IF(N227="zákl. prenesená",J227,0)</f>
        <v>0</v>
      </c>
      <c r="BH227" s="193">
        <f>IF(N227="zníž. prenesená",J227,0)</f>
        <v>0</v>
      </c>
      <c r="BI227" s="193">
        <f>IF(N227="nulová",J227,0)</f>
        <v>0</v>
      </c>
      <c r="BJ227" s="18" t="s">
        <v>139</v>
      </c>
      <c r="BK227" s="193">
        <f>ROUND(I227*H227,2)</f>
        <v>0</v>
      </c>
      <c r="BL227" s="18" t="s">
        <v>208</v>
      </c>
      <c r="BM227" s="192" t="s">
        <v>606</v>
      </c>
    </row>
    <row r="228" s="14" customFormat="1">
      <c r="A228" s="14"/>
      <c r="B228" s="214"/>
      <c r="C228" s="14"/>
      <c r="D228" s="195" t="s">
        <v>141</v>
      </c>
      <c r="E228" s="215" t="s">
        <v>1</v>
      </c>
      <c r="F228" s="216" t="s">
        <v>386</v>
      </c>
      <c r="G228" s="14"/>
      <c r="H228" s="215" t="s">
        <v>1</v>
      </c>
      <c r="I228" s="217"/>
      <c r="J228" s="14"/>
      <c r="K228" s="14"/>
      <c r="L228" s="214"/>
      <c r="M228" s="218"/>
      <c r="N228" s="219"/>
      <c r="O228" s="219"/>
      <c r="P228" s="219"/>
      <c r="Q228" s="219"/>
      <c r="R228" s="219"/>
      <c r="S228" s="219"/>
      <c r="T228" s="220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15" t="s">
        <v>141</v>
      </c>
      <c r="AU228" s="215" t="s">
        <v>139</v>
      </c>
      <c r="AV228" s="14" t="s">
        <v>83</v>
      </c>
      <c r="AW228" s="14" t="s">
        <v>31</v>
      </c>
      <c r="AX228" s="14" t="s">
        <v>75</v>
      </c>
      <c r="AY228" s="215" t="s">
        <v>131</v>
      </c>
    </row>
    <row r="229" s="13" customFormat="1">
      <c r="A229" s="13"/>
      <c r="B229" s="194"/>
      <c r="C229" s="13"/>
      <c r="D229" s="195" t="s">
        <v>141</v>
      </c>
      <c r="E229" s="196" t="s">
        <v>1</v>
      </c>
      <c r="F229" s="197" t="s">
        <v>387</v>
      </c>
      <c r="G229" s="13"/>
      <c r="H229" s="198">
        <v>13.199999999999999</v>
      </c>
      <c r="I229" s="199"/>
      <c r="J229" s="13"/>
      <c r="K229" s="13"/>
      <c r="L229" s="194"/>
      <c r="M229" s="200"/>
      <c r="N229" s="201"/>
      <c r="O229" s="201"/>
      <c r="P229" s="201"/>
      <c r="Q229" s="201"/>
      <c r="R229" s="201"/>
      <c r="S229" s="201"/>
      <c r="T229" s="202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196" t="s">
        <v>141</v>
      </c>
      <c r="AU229" s="196" t="s">
        <v>139</v>
      </c>
      <c r="AV229" s="13" t="s">
        <v>139</v>
      </c>
      <c r="AW229" s="13" t="s">
        <v>31</v>
      </c>
      <c r="AX229" s="13" t="s">
        <v>83</v>
      </c>
      <c r="AY229" s="196" t="s">
        <v>131</v>
      </c>
    </row>
    <row r="230" s="2" customFormat="1" ht="33" customHeight="1">
      <c r="A230" s="37"/>
      <c r="B230" s="179"/>
      <c r="C230" s="180" t="s">
        <v>388</v>
      </c>
      <c r="D230" s="180" t="s">
        <v>134</v>
      </c>
      <c r="E230" s="181" t="s">
        <v>389</v>
      </c>
      <c r="F230" s="182" t="s">
        <v>390</v>
      </c>
      <c r="G230" s="183" t="s">
        <v>283</v>
      </c>
      <c r="H230" s="184">
        <v>41.299999999999997</v>
      </c>
      <c r="I230" s="185"/>
      <c r="J230" s="186">
        <f>ROUND(I230*H230,2)</f>
        <v>0</v>
      </c>
      <c r="K230" s="187"/>
      <c r="L230" s="38"/>
      <c r="M230" s="188" t="s">
        <v>1</v>
      </c>
      <c r="N230" s="189" t="s">
        <v>41</v>
      </c>
      <c r="O230" s="81"/>
      <c r="P230" s="190">
        <f>O230*H230</f>
        <v>0</v>
      </c>
      <c r="Q230" s="190">
        <v>0.0028600000000000001</v>
      </c>
      <c r="R230" s="190">
        <f>Q230*H230</f>
        <v>0.118118</v>
      </c>
      <c r="S230" s="190">
        <v>0</v>
      </c>
      <c r="T230" s="191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192" t="s">
        <v>208</v>
      </c>
      <c r="AT230" s="192" t="s">
        <v>134</v>
      </c>
      <c r="AU230" s="192" t="s">
        <v>139</v>
      </c>
      <c r="AY230" s="18" t="s">
        <v>131</v>
      </c>
      <c r="BE230" s="193">
        <f>IF(N230="základná",J230,0)</f>
        <v>0</v>
      </c>
      <c r="BF230" s="193">
        <f>IF(N230="znížená",J230,0)</f>
        <v>0</v>
      </c>
      <c r="BG230" s="193">
        <f>IF(N230="zákl. prenesená",J230,0)</f>
        <v>0</v>
      </c>
      <c r="BH230" s="193">
        <f>IF(N230="zníž. prenesená",J230,0)</f>
        <v>0</v>
      </c>
      <c r="BI230" s="193">
        <f>IF(N230="nulová",J230,0)</f>
        <v>0</v>
      </c>
      <c r="BJ230" s="18" t="s">
        <v>139</v>
      </c>
      <c r="BK230" s="193">
        <f>ROUND(I230*H230,2)</f>
        <v>0</v>
      </c>
      <c r="BL230" s="18" t="s">
        <v>208</v>
      </c>
      <c r="BM230" s="192" t="s">
        <v>607</v>
      </c>
    </row>
    <row r="231" s="14" customFormat="1">
      <c r="A231" s="14"/>
      <c r="B231" s="214"/>
      <c r="C231" s="14"/>
      <c r="D231" s="195" t="s">
        <v>141</v>
      </c>
      <c r="E231" s="215" t="s">
        <v>1</v>
      </c>
      <c r="F231" s="216" t="s">
        <v>392</v>
      </c>
      <c r="G231" s="14"/>
      <c r="H231" s="215" t="s">
        <v>1</v>
      </c>
      <c r="I231" s="217"/>
      <c r="J231" s="14"/>
      <c r="K231" s="14"/>
      <c r="L231" s="214"/>
      <c r="M231" s="218"/>
      <c r="N231" s="219"/>
      <c r="O231" s="219"/>
      <c r="P231" s="219"/>
      <c r="Q231" s="219"/>
      <c r="R231" s="219"/>
      <c r="S231" s="219"/>
      <c r="T231" s="22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15" t="s">
        <v>141</v>
      </c>
      <c r="AU231" s="215" t="s">
        <v>139</v>
      </c>
      <c r="AV231" s="14" t="s">
        <v>83</v>
      </c>
      <c r="AW231" s="14" t="s">
        <v>31</v>
      </c>
      <c r="AX231" s="14" t="s">
        <v>75</v>
      </c>
      <c r="AY231" s="215" t="s">
        <v>131</v>
      </c>
    </row>
    <row r="232" s="13" customFormat="1">
      <c r="A232" s="13"/>
      <c r="B232" s="194"/>
      <c r="C232" s="13"/>
      <c r="D232" s="195" t="s">
        <v>141</v>
      </c>
      <c r="E232" s="196" t="s">
        <v>1</v>
      </c>
      <c r="F232" s="197" t="s">
        <v>393</v>
      </c>
      <c r="G232" s="13"/>
      <c r="H232" s="198">
        <v>41.299999999999997</v>
      </c>
      <c r="I232" s="199"/>
      <c r="J232" s="13"/>
      <c r="K232" s="13"/>
      <c r="L232" s="194"/>
      <c r="M232" s="200"/>
      <c r="N232" s="201"/>
      <c r="O232" s="201"/>
      <c r="P232" s="201"/>
      <c r="Q232" s="201"/>
      <c r="R232" s="201"/>
      <c r="S232" s="201"/>
      <c r="T232" s="202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196" t="s">
        <v>141</v>
      </c>
      <c r="AU232" s="196" t="s">
        <v>139</v>
      </c>
      <c r="AV232" s="13" t="s">
        <v>139</v>
      </c>
      <c r="AW232" s="13" t="s">
        <v>31</v>
      </c>
      <c r="AX232" s="13" t="s">
        <v>83</v>
      </c>
      <c r="AY232" s="196" t="s">
        <v>131</v>
      </c>
    </row>
    <row r="233" s="2" customFormat="1" ht="33" customHeight="1">
      <c r="A233" s="37"/>
      <c r="B233" s="179"/>
      <c r="C233" s="180" t="s">
        <v>394</v>
      </c>
      <c r="D233" s="180" t="s">
        <v>134</v>
      </c>
      <c r="E233" s="181" t="s">
        <v>395</v>
      </c>
      <c r="F233" s="182" t="s">
        <v>396</v>
      </c>
      <c r="G233" s="183" t="s">
        <v>246</v>
      </c>
      <c r="H233" s="184">
        <v>4</v>
      </c>
      <c r="I233" s="185"/>
      <c r="J233" s="186">
        <f>ROUND(I233*H233,2)</f>
        <v>0</v>
      </c>
      <c r="K233" s="187"/>
      <c r="L233" s="38"/>
      <c r="M233" s="188" t="s">
        <v>1</v>
      </c>
      <c r="N233" s="189" t="s">
        <v>41</v>
      </c>
      <c r="O233" s="81"/>
      <c r="P233" s="190">
        <f>O233*H233</f>
        <v>0</v>
      </c>
      <c r="Q233" s="190">
        <v>0.0016019999999999999</v>
      </c>
      <c r="R233" s="190">
        <f>Q233*H233</f>
        <v>0.0064079999999999996</v>
      </c>
      <c r="S233" s="190">
        <v>0</v>
      </c>
      <c r="T233" s="191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192" t="s">
        <v>208</v>
      </c>
      <c r="AT233" s="192" t="s">
        <v>134</v>
      </c>
      <c r="AU233" s="192" t="s">
        <v>139</v>
      </c>
      <c r="AY233" s="18" t="s">
        <v>131</v>
      </c>
      <c r="BE233" s="193">
        <f>IF(N233="základná",J233,0)</f>
        <v>0</v>
      </c>
      <c r="BF233" s="193">
        <f>IF(N233="znížená",J233,0)</f>
        <v>0</v>
      </c>
      <c r="BG233" s="193">
        <f>IF(N233="zákl. prenesená",J233,0)</f>
        <v>0</v>
      </c>
      <c r="BH233" s="193">
        <f>IF(N233="zníž. prenesená",J233,0)</f>
        <v>0</v>
      </c>
      <c r="BI233" s="193">
        <f>IF(N233="nulová",J233,0)</f>
        <v>0</v>
      </c>
      <c r="BJ233" s="18" t="s">
        <v>139</v>
      </c>
      <c r="BK233" s="193">
        <f>ROUND(I233*H233,2)</f>
        <v>0</v>
      </c>
      <c r="BL233" s="18" t="s">
        <v>208</v>
      </c>
      <c r="BM233" s="192" t="s">
        <v>608</v>
      </c>
    </row>
    <row r="234" s="2" customFormat="1" ht="24.15" customHeight="1">
      <c r="A234" s="37"/>
      <c r="B234" s="179"/>
      <c r="C234" s="180" t="s">
        <v>398</v>
      </c>
      <c r="D234" s="180" t="s">
        <v>134</v>
      </c>
      <c r="E234" s="181" t="s">
        <v>399</v>
      </c>
      <c r="F234" s="182" t="s">
        <v>400</v>
      </c>
      <c r="G234" s="183" t="s">
        <v>283</v>
      </c>
      <c r="H234" s="184">
        <v>13.199999999999999</v>
      </c>
      <c r="I234" s="185"/>
      <c r="J234" s="186">
        <f>ROUND(I234*H234,2)</f>
        <v>0</v>
      </c>
      <c r="K234" s="187"/>
      <c r="L234" s="38"/>
      <c r="M234" s="188" t="s">
        <v>1</v>
      </c>
      <c r="N234" s="189" t="s">
        <v>41</v>
      </c>
      <c r="O234" s="81"/>
      <c r="P234" s="190">
        <f>O234*H234</f>
        <v>0</v>
      </c>
      <c r="Q234" s="190">
        <v>0.0015900000000000001</v>
      </c>
      <c r="R234" s="190">
        <f>Q234*H234</f>
        <v>0.020988</v>
      </c>
      <c r="S234" s="190">
        <v>0</v>
      </c>
      <c r="T234" s="191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192" t="s">
        <v>208</v>
      </c>
      <c r="AT234" s="192" t="s">
        <v>134</v>
      </c>
      <c r="AU234" s="192" t="s">
        <v>139</v>
      </c>
      <c r="AY234" s="18" t="s">
        <v>131</v>
      </c>
      <c r="BE234" s="193">
        <f>IF(N234="základná",J234,0)</f>
        <v>0</v>
      </c>
      <c r="BF234" s="193">
        <f>IF(N234="znížená",J234,0)</f>
        <v>0</v>
      </c>
      <c r="BG234" s="193">
        <f>IF(N234="zákl. prenesená",J234,0)</f>
        <v>0</v>
      </c>
      <c r="BH234" s="193">
        <f>IF(N234="zníž. prenesená",J234,0)</f>
        <v>0</v>
      </c>
      <c r="BI234" s="193">
        <f>IF(N234="nulová",J234,0)</f>
        <v>0</v>
      </c>
      <c r="BJ234" s="18" t="s">
        <v>139</v>
      </c>
      <c r="BK234" s="193">
        <f>ROUND(I234*H234,2)</f>
        <v>0</v>
      </c>
      <c r="BL234" s="18" t="s">
        <v>208</v>
      </c>
      <c r="BM234" s="192" t="s">
        <v>609</v>
      </c>
    </row>
    <row r="235" s="14" customFormat="1">
      <c r="A235" s="14"/>
      <c r="B235" s="214"/>
      <c r="C235" s="14"/>
      <c r="D235" s="195" t="s">
        <v>141</v>
      </c>
      <c r="E235" s="215" t="s">
        <v>1</v>
      </c>
      <c r="F235" s="216" t="s">
        <v>402</v>
      </c>
      <c r="G235" s="14"/>
      <c r="H235" s="215" t="s">
        <v>1</v>
      </c>
      <c r="I235" s="217"/>
      <c r="J235" s="14"/>
      <c r="K235" s="14"/>
      <c r="L235" s="214"/>
      <c r="M235" s="218"/>
      <c r="N235" s="219"/>
      <c r="O235" s="219"/>
      <c r="P235" s="219"/>
      <c r="Q235" s="219"/>
      <c r="R235" s="219"/>
      <c r="S235" s="219"/>
      <c r="T235" s="22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15" t="s">
        <v>141</v>
      </c>
      <c r="AU235" s="215" t="s">
        <v>139</v>
      </c>
      <c r="AV235" s="14" t="s">
        <v>83</v>
      </c>
      <c r="AW235" s="14" t="s">
        <v>31</v>
      </c>
      <c r="AX235" s="14" t="s">
        <v>75</v>
      </c>
      <c r="AY235" s="215" t="s">
        <v>131</v>
      </c>
    </row>
    <row r="236" s="13" customFormat="1">
      <c r="A236" s="13"/>
      <c r="B236" s="194"/>
      <c r="C236" s="13"/>
      <c r="D236" s="195" t="s">
        <v>141</v>
      </c>
      <c r="E236" s="196" t="s">
        <v>1</v>
      </c>
      <c r="F236" s="197" t="s">
        <v>387</v>
      </c>
      <c r="G236" s="13"/>
      <c r="H236" s="198">
        <v>13.199999999999999</v>
      </c>
      <c r="I236" s="199"/>
      <c r="J236" s="13"/>
      <c r="K236" s="13"/>
      <c r="L236" s="194"/>
      <c r="M236" s="200"/>
      <c r="N236" s="201"/>
      <c r="O236" s="201"/>
      <c r="P236" s="201"/>
      <c r="Q236" s="201"/>
      <c r="R236" s="201"/>
      <c r="S236" s="201"/>
      <c r="T236" s="202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196" t="s">
        <v>141</v>
      </c>
      <c r="AU236" s="196" t="s">
        <v>139</v>
      </c>
      <c r="AV236" s="13" t="s">
        <v>139</v>
      </c>
      <c r="AW236" s="13" t="s">
        <v>31</v>
      </c>
      <c r="AX236" s="13" t="s">
        <v>83</v>
      </c>
      <c r="AY236" s="196" t="s">
        <v>131</v>
      </c>
    </row>
    <row r="237" s="2" customFormat="1" ht="33" customHeight="1">
      <c r="A237" s="37"/>
      <c r="B237" s="179"/>
      <c r="C237" s="180" t="s">
        <v>403</v>
      </c>
      <c r="D237" s="180" t="s">
        <v>134</v>
      </c>
      <c r="E237" s="181" t="s">
        <v>404</v>
      </c>
      <c r="F237" s="182" t="s">
        <v>405</v>
      </c>
      <c r="G237" s="183" t="s">
        <v>246</v>
      </c>
      <c r="H237" s="184">
        <v>2</v>
      </c>
      <c r="I237" s="185"/>
      <c r="J237" s="186">
        <f>ROUND(I237*H237,2)</f>
        <v>0</v>
      </c>
      <c r="K237" s="187"/>
      <c r="L237" s="38"/>
      <c r="M237" s="188" t="s">
        <v>1</v>
      </c>
      <c r="N237" s="189" t="s">
        <v>41</v>
      </c>
      <c r="O237" s="81"/>
      <c r="P237" s="190">
        <f>O237*H237</f>
        <v>0</v>
      </c>
      <c r="Q237" s="190">
        <v>0.00157</v>
      </c>
      <c r="R237" s="190">
        <f>Q237*H237</f>
        <v>0.00314</v>
      </c>
      <c r="S237" s="190">
        <v>0</v>
      </c>
      <c r="T237" s="191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192" t="s">
        <v>208</v>
      </c>
      <c r="AT237" s="192" t="s">
        <v>134</v>
      </c>
      <c r="AU237" s="192" t="s">
        <v>139</v>
      </c>
      <c r="AY237" s="18" t="s">
        <v>131</v>
      </c>
      <c r="BE237" s="193">
        <f>IF(N237="základná",J237,0)</f>
        <v>0</v>
      </c>
      <c r="BF237" s="193">
        <f>IF(N237="znížená",J237,0)</f>
        <v>0</v>
      </c>
      <c r="BG237" s="193">
        <f>IF(N237="zákl. prenesená",J237,0)</f>
        <v>0</v>
      </c>
      <c r="BH237" s="193">
        <f>IF(N237="zníž. prenesená",J237,0)</f>
        <v>0</v>
      </c>
      <c r="BI237" s="193">
        <f>IF(N237="nulová",J237,0)</f>
        <v>0</v>
      </c>
      <c r="BJ237" s="18" t="s">
        <v>139</v>
      </c>
      <c r="BK237" s="193">
        <f>ROUND(I237*H237,2)</f>
        <v>0</v>
      </c>
      <c r="BL237" s="18" t="s">
        <v>208</v>
      </c>
      <c r="BM237" s="192" t="s">
        <v>610</v>
      </c>
    </row>
    <row r="238" s="14" customFormat="1">
      <c r="A238" s="14"/>
      <c r="B238" s="214"/>
      <c r="C238" s="14"/>
      <c r="D238" s="195" t="s">
        <v>141</v>
      </c>
      <c r="E238" s="215" t="s">
        <v>1</v>
      </c>
      <c r="F238" s="216" t="s">
        <v>407</v>
      </c>
      <c r="G238" s="14"/>
      <c r="H238" s="215" t="s">
        <v>1</v>
      </c>
      <c r="I238" s="217"/>
      <c r="J238" s="14"/>
      <c r="K238" s="14"/>
      <c r="L238" s="214"/>
      <c r="M238" s="218"/>
      <c r="N238" s="219"/>
      <c r="O238" s="219"/>
      <c r="P238" s="219"/>
      <c r="Q238" s="219"/>
      <c r="R238" s="219"/>
      <c r="S238" s="219"/>
      <c r="T238" s="220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15" t="s">
        <v>141</v>
      </c>
      <c r="AU238" s="215" t="s">
        <v>139</v>
      </c>
      <c r="AV238" s="14" t="s">
        <v>83</v>
      </c>
      <c r="AW238" s="14" t="s">
        <v>31</v>
      </c>
      <c r="AX238" s="14" t="s">
        <v>75</v>
      </c>
      <c r="AY238" s="215" t="s">
        <v>131</v>
      </c>
    </row>
    <row r="239" s="13" customFormat="1">
      <c r="A239" s="13"/>
      <c r="B239" s="194"/>
      <c r="C239" s="13"/>
      <c r="D239" s="195" t="s">
        <v>141</v>
      </c>
      <c r="E239" s="196" t="s">
        <v>1</v>
      </c>
      <c r="F239" s="197" t="s">
        <v>139</v>
      </c>
      <c r="G239" s="13"/>
      <c r="H239" s="198">
        <v>2</v>
      </c>
      <c r="I239" s="199"/>
      <c r="J239" s="13"/>
      <c r="K239" s="13"/>
      <c r="L239" s="194"/>
      <c r="M239" s="200"/>
      <c r="N239" s="201"/>
      <c r="O239" s="201"/>
      <c r="P239" s="201"/>
      <c r="Q239" s="201"/>
      <c r="R239" s="201"/>
      <c r="S239" s="201"/>
      <c r="T239" s="202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196" t="s">
        <v>141</v>
      </c>
      <c r="AU239" s="196" t="s">
        <v>139</v>
      </c>
      <c r="AV239" s="13" t="s">
        <v>139</v>
      </c>
      <c r="AW239" s="13" t="s">
        <v>31</v>
      </c>
      <c r="AX239" s="13" t="s">
        <v>83</v>
      </c>
      <c r="AY239" s="196" t="s">
        <v>131</v>
      </c>
    </row>
    <row r="240" s="2" customFormat="1" ht="33" customHeight="1">
      <c r="A240" s="37"/>
      <c r="B240" s="179"/>
      <c r="C240" s="180" t="s">
        <v>408</v>
      </c>
      <c r="D240" s="180" t="s">
        <v>134</v>
      </c>
      <c r="E240" s="181" t="s">
        <v>409</v>
      </c>
      <c r="F240" s="182" t="s">
        <v>410</v>
      </c>
      <c r="G240" s="183" t="s">
        <v>246</v>
      </c>
      <c r="H240" s="184">
        <v>6</v>
      </c>
      <c r="I240" s="185"/>
      <c r="J240" s="186">
        <f>ROUND(I240*H240,2)</f>
        <v>0</v>
      </c>
      <c r="K240" s="187"/>
      <c r="L240" s="38"/>
      <c r="M240" s="188" t="s">
        <v>1</v>
      </c>
      <c r="N240" s="189" t="s">
        <v>41</v>
      </c>
      <c r="O240" s="81"/>
      <c r="P240" s="190">
        <f>O240*H240</f>
        <v>0</v>
      </c>
      <c r="Q240" s="190">
        <v>9.0000000000000006E-05</v>
      </c>
      <c r="R240" s="190">
        <f>Q240*H240</f>
        <v>0.00054000000000000001</v>
      </c>
      <c r="S240" s="190">
        <v>0</v>
      </c>
      <c r="T240" s="191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192" t="s">
        <v>208</v>
      </c>
      <c r="AT240" s="192" t="s">
        <v>134</v>
      </c>
      <c r="AU240" s="192" t="s">
        <v>139</v>
      </c>
      <c r="AY240" s="18" t="s">
        <v>131</v>
      </c>
      <c r="BE240" s="193">
        <f>IF(N240="základná",J240,0)</f>
        <v>0</v>
      </c>
      <c r="BF240" s="193">
        <f>IF(N240="znížená",J240,0)</f>
        <v>0</v>
      </c>
      <c r="BG240" s="193">
        <f>IF(N240="zákl. prenesená",J240,0)</f>
        <v>0</v>
      </c>
      <c r="BH240" s="193">
        <f>IF(N240="zníž. prenesená",J240,0)</f>
        <v>0</v>
      </c>
      <c r="BI240" s="193">
        <f>IF(N240="nulová",J240,0)</f>
        <v>0</v>
      </c>
      <c r="BJ240" s="18" t="s">
        <v>139</v>
      </c>
      <c r="BK240" s="193">
        <f>ROUND(I240*H240,2)</f>
        <v>0</v>
      </c>
      <c r="BL240" s="18" t="s">
        <v>208</v>
      </c>
      <c r="BM240" s="192" t="s">
        <v>611</v>
      </c>
    </row>
    <row r="241" s="14" customFormat="1">
      <c r="A241" s="14"/>
      <c r="B241" s="214"/>
      <c r="C241" s="14"/>
      <c r="D241" s="195" t="s">
        <v>141</v>
      </c>
      <c r="E241" s="215" t="s">
        <v>1</v>
      </c>
      <c r="F241" s="216" t="s">
        <v>412</v>
      </c>
      <c r="G241" s="14"/>
      <c r="H241" s="215" t="s">
        <v>1</v>
      </c>
      <c r="I241" s="217"/>
      <c r="J241" s="14"/>
      <c r="K241" s="14"/>
      <c r="L241" s="214"/>
      <c r="M241" s="218"/>
      <c r="N241" s="219"/>
      <c r="O241" s="219"/>
      <c r="P241" s="219"/>
      <c r="Q241" s="219"/>
      <c r="R241" s="219"/>
      <c r="S241" s="219"/>
      <c r="T241" s="220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15" t="s">
        <v>141</v>
      </c>
      <c r="AU241" s="215" t="s">
        <v>139</v>
      </c>
      <c r="AV241" s="14" t="s">
        <v>83</v>
      </c>
      <c r="AW241" s="14" t="s">
        <v>31</v>
      </c>
      <c r="AX241" s="14" t="s">
        <v>75</v>
      </c>
      <c r="AY241" s="215" t="s">
        <v>131</v>
      </c>
    </row>
    <row r="242" s="13" customFormat="1">
      <c r="A242" s="13"/>
      <c r="B242" s="194"/>
      <c r="C242" s="13"/>
      <c r="D242" s="195" t="s">
        <v>141</v>
      </c>
      <c r="E242" s="196" t="s">
        <v>1</v>
      </c>
      <c r="F242" s="197" t="s">
        <v>138</v>
      </c>
      <c r="G242" s="13"/>
      <c r="H242" s="198">
        <v>4</v>
      </c>
      <c r="I242" s="199"/>
      <c r="J242" s="13"/>
      <c r="K242" s="13"/>
      <c r="L242" s="194"/>
      <c r="M242" s="200"/>
      <c r="N242" s="201"/>
      <c r="O242" s="201"/>
      <c r="P242" s="201"/>
      <c r="Q242" s="201"/>
      <c r="R242" s="201"/>
      <c r="S242" s="201"/>
      <c r="T242" s="202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196" t="s">
        <v>141</v>
      </c>
      <c r="AU242" s="196" t="s">
        <v>139</v>
      </c>
      <c r="AV242" s="13" t="s">
        <v>139</v>
      </c>
      <c r="AW242" s="13" t="s">
        <v>31</v>
      </c>
      <c r="AX242" s="13" t="s">
        <v>75</v>
      </c>
      <c r="AY242" s="196" t="s">
        <v>131</v>
      </c>
    </row>
    <row r="243" s="14" customFormat="1">
      <c r="A243" s="14"/>
      <c r="B243" s="214"/>
      <c r="C243" s="14"/>
      <c r="D243" s="195" t="s">
        <v>141</v>
      </c>
      <c r="E243" s="215" t="s">
        <v>1</v>
      </c>
      <c r="F243" s="216" t="s">
        <v>413</v>
      </c>
      <c r="G243" s="14"/>
      <c r="H243" s="215" t="s">
        <v>1</v>
      </c>
      <c r="I243" s="217"/>
      <c r="J243" s="14"/>
      <c r="K243" s="14"/>
      <c r="L243" s="214"/>
      <c r="M243" s="218"/>
      <c r="N243" s="219"/>
      <c r="O243" s="219"/>
      <c r="P243" s="219"/>
      <c r="Q243" s="219"/>
      <c r="R243" s="219"/>
      <c r="S243" s="219"/>
      <c r="T243" s="22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15" t="s">
        <v>141</v>
      </c>
      <c r="AU243" s="215" t="s">
        <v>139</v>
      </c>
      <c r="AV243" s="14" t="s">
        <v>83</v>
      </c>
      <c r="AW243" s="14" t="s">
        <v>31</v>
      </c>
      <c r="AX243" s="14" t="s">
        <v>75</v>
      </c>
      <c r="AY243" s="215" t="s">
        <v>131</v>
      </c>
    </row>
    <row r="244" s="13" customFormat="1">
      <c r="A244" s="13"/>
      <c r="B244" s="194"/>
      <c r="C244" s="13"/>
      <c r="D244" s="195" t="s">
        <v>141</v>
      </c>
      <c r="E244" s="196" t="s">
        <v>1</v>
      </c>
      <c r="F244" s="197" t="s">
        <v>139</v>
      </c>
      <c r="G244" s="13"/>
      <c r="H244" s="198">
        <v>2</v>
      </c>
      <c r="I244" s="199"/>
      <c r="J244" s="13"/>
      <c r="K244" s="13"/>
      <c r="L244" s="194"/>
      <c r="M244" s="200"/>
      <c r="N244" s="201"/>
      <c r="O244" s="201"/>
      <c r="P244" s="201"/>
      <c r="Q244" s="201"/>
      <c r="R244" s="201"/>
      <c r="S244" s="201"/>
      <c r="T244" s="202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196" t="s">
        <v>141</v>
      </c>
      <c r="AU244" s="196" t="s">
        <v>139</v>
      </c>
      <c r="AV244" s="13" t="s">
        <v>139</v>
      </c>
      <c r="AW244" s="13" t="s">
        <v>31</v>
      </c>
      <c r="AX244" s="13" t="s">
        <v>75</v>
      </c>
      <c r="AY244" s="196" t="s">
        <v>131</v>
      </c>
    </row>
    <row r="245" s="15" customFormat="1">
      <c r="A245" s="15"/>
      <c r="B245" s="221"/>
      <c r="C245" s="15"/>
      <c r="D245" s="195" t="s">
        <v>141</v>
      </c>
      <c r="E245" s="222" t="s">
        <v>1</v>
      </c>
      <c r="F245" s="223" t="s">
        <v>341</v>
      </c>
      <c r="G245" s="15"/>
      <c r="H245" s="224">
        <v>6</v>
      </c>
      <c r="I245" s="225"/>
      <c r="J245" s="15"/>
      <c r="K245" s="15"/>
      <c r="L245" s="221"/>
      <c r="M245" s="226"/>
      <c r="N245" s="227"/>
      <c r="O245" s="227"/>
      <c r="P245" s="227"/>
      <c r="Q245" s="227"/>
      <c r="R245" s="227"/>
      <c r="S245" s="227"/>
      <c r="T245" s="228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22" t="s">
        <v>141</v>
      </c>
      <c r="AU245" s="222" t="s">
        <v>139</v>
      </c>
      <c r="AV245" s="15" t="s">
        <v>138</v>
      </c>
      <c r="AW245" s="15" t="s">
        <v>31</v>
      </c>
      <c r="AX245" s="15" t="s">
        <v>83</v>
      </c>
      <c r="AY245" s="222" t="s">
        <v>131</v>
      </c>
    </row>
    <row r="246" s="2" customFormat="1" ht="21.75" customHeight="1">
      <c r="A246" s="37"/>
      <c r="B246" s="179"/>
      <c r="C246" s="203" t="s">
        <v>414</v>
      </c>
      <c r="D246" s="203" t="s">
        <v>167</v>
      </c>
      <c r="E246" s="204" t="s">
        <v>415</v>
      </c>
      <c r="F246" s="205" t="s">
        <v>416</v>
      </c>
      <c r="G246" s="206" t="s">
        <v>246</v>
      </c>
      <c r="H246" s="207">
        <v>6</v>
      </c>
      <c r="I246" s="208"/>
      <c r="J246" s="209">
        <f>ROUND(I246*H246,2)</f>
        <v>0</v>
      </c>
      <c r="K246" s="210"/>
      <c r="L246" s="211"/>
      <c r="M246" s="212" t="s">
        <v>1</v>
      </c>
      <c r="N246" s="213" t="s">
        <v>41</v>
      </c>
      <c r="O246" s="81"/>
      <c r="P246" s="190">
        <f>O246*H246</f>
        <v>0</v>
      </c>
      <c r="Q246" s="190">
        <v>0.00025000000000000001</v>
      </c>
      <c r="R246" s="190">
        <f>Q246*H246</f>
        <v>0.0015</v>
      </c>
      <c r="S246" s="190">
        <v>0</v>
      </c>
      <c r="T246" s="191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192" t="s">
        <v>234</v>
      </c>
      <c r="AT246" s="192" t="s">
        <v>167</v>
      </c>
      <c r="AU246" s="192" t="s">
        <v>139</v>
      </c>
      <c r="AY246" s="18" t="s">
        <v>131</v>
      </c>
      <c r="BE246" s="193">
        <f>IF(N246="základná",J246,0)</f>
        <v>0</v>
      </c>
      <c r="BF246" s="193">
        <f>IF(N246="znížená",J246,0)</f>
        <v>0</v>
      </c>
      <c r="BG246" s="193">
        <f>IF(N246="zákl. prenesená",J246,0)</f>
        <v>0</v>
      </c>
      <c r="BH246" s="193">
        <f>IF(N246="zníž. prenesená",J246,0)</f>
        <v>0</v>
      </c>
      <c r="BI246" s="193">
        <f>IF(N246="nulová",J246,0)</f>
        <v>0</v>
      </c>
      <c r="BJ246" s="18" t="s">
        <v>139</v>
      </c>
      <c r="BK246" s="193">
        <f>ROUND(I246*H246,2)</f>
        <v>0</v>
      </c>
      <c r="BL246" s="18" t="s">
        <v>208</v>
      </c>
      <c r="BM246" s="192" t="s">
        <v>612</v>
      </c>
    </row>
    <row r="247" s="2" customFormat="1" ht="24.15" customHeight="1">
      <c r="A247" s="37"/>
      <c r="B247" s="179"/>
      <c r="C247" s="180" t="s">
        <v>418</v>
      </c>
      <c r="D247" s="180" t="s">
        <v>134</v>
      </c>
      <c r="E247" s="181" t="s">
        <v>419</v>
      </c>
      <c r="F247" s="182" t="s">
        <v>420</v>
      </c>
      <c r="G247" s="183" t="s">
        <v>283</v>
      </c>
      <c r="H247" s="184">
        <v>8</v>
      </c>
      <c r="I247" s="185"/>
      <c r="J247" s="186">
        <f>ROUND(I247*H247,2)</f>
        <v>0</v>
      </c>
      <c r="K247" s="187"/>
      <c r="L247" s="38"/>
      <c r="M247" s="188" t="s">
        <v>1</v>
      </c>
      <c r="N247" s="189" t="s">
        <v>41</v>
      </c>
      <c r="O247" s="81"/>
      <c r="P247" s="190">
        <f>O247*H247</f>
        <v>0</v>
      </c>
      <c r="Q247" s="190">
        <v>0.0028</v>
      </c>
      <c r="R247" s="190">
        <f>Q247*H247</f>
        <v>0.0224</v>
      </c>
      <c r="S247" s="190">
        <v>0</v>
      </c>
      <c r="T247" s="191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192" t="s">
        <v>208</v>
      </c>
      <c r="AT247" s="192" t="s">
        <v>134</v>
      </c>
      <c r="AU247" s="192" t="s">
        <v>139</v>
      </c>
      <c r="AY247" s="18" t="s">
        <v>131</v>
      </c>
      <c r="BE247" s="193">
        <f>IF(N247="základná",J247,0)</f>
        <v>0</v>
      </c>
      <c r="BF247" s="193">
        <f>IF(N247="znížená",J247,0)</f>
        <v>0</v>
      </c>
      <c r="BG247" s="193">
        <f>IF(N247="zákl. prenesená",J247,0)</f>
        <v>0</v>
      </c>
      <c r="BH247" s="193">
        <f>IF(N247="zníž. prenesená",J247,0)</f>
        <v>0</v>
      </c>
      <c r="BI247" s="193">
        <f>IF(N247="nulová",J247,0)</f>
        <v>0</v>
      </c>
      <c r="BJ247" s="18" t="s">
        <v>139</v>
      </c>
      <c r="BK247" s="193">
        <f>ROUND(I247*H247,2)</f>
        <v>0</v>
      </c>
      <c r="BL247" s="18" t="s">
        <v>208</v>
      </c>
      <c r="BM247" s="192" t="s">
        <v>613</v>
      </c>
    </row>
    <row r="248" s="14" customFormat="1">
      <c r="A248" s="14"/>
      <c r="B248" s="214"/>
      <c r="C248" s="14"/>
      <c r="D248" s="195" t="s">
        <v>141</v>
      </c>
      <c r="E248" s="215" t="s">
        <v>1</v>
      </c>
      <c r="F248" s="216" t="s">
        <v>422</v>
      </c>
      <c r="G248" s="14"/>
      <c r="H248" s="215" t="s">
        <v>1</v>
      </c>
      <c r="I248" s="217"/>
      <c r="J248" s="14"/>
      <c r="K248" s="14"/>
      <c r="L248" s="214"/>
      <c r="M248" s="218"/>
      <c r="N248" s="219"/>
      <c r="O248" s="219"/>
      <c r="P248" s="219"/>
      <c r="Q248" s="219"/>
      <c r="R248" s="219"/>
      <c r="S248" s="219"/>
      <c r="T248" s="220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15" t="s">
        <v>141</v>
      </c>
      <c r="AU248" s="215" t="s">
        <v>139</v>
      </c>
      <c r="AV248" s="14" t="s">
        <v>83</v>
      </c>
      <c r="AW248" s="14" t="s">
        <v>31</v>
      </c>
      <c r="AX248" s="14" t="s">
        <v>75</v>
      </c>
      <c r="AY248" s="215" t="s">
        <v>131</v>
      </c>
    </row>
    <row r="249" s="13" customFormat="1">
      <c r="A249" s="13"/>
      <c r="B249" s="194"/>
      <c r="C249" s="13"/>
      <c r="D249" s="195" t="s">
        <v>141</v>
      </c>
      <c r="E249" s="196" t="s">
        <v>1</v>
      </c>
      <c r="F249" s="197" t="s">
        <v>170</v>
      </c>
      <c r="G249" s="13"/>
      <c r="H249" s="198">
        <v>8</v>
      </c>
      <c r="I249" s="199"/>
      <c r="J249" s="13"/>
      <c r="K249" s="13"/>
      <c r="L249" s="194"/>
      <c r="M249" s="200"/>
      <c r="N249" s="201"/>
      <c r="O249" s="201"/>
      <c r="P249" s="201"/>
      <c r="Q249" s="201"/>
      <c r="R249" s="201"/>
      <c r="S249" s="201"/>
      <c r="T249" s="202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196" t="s">
        <v>141</v>
      </c>
      <c r="AU249" s="196" t="s">
        <v>139</v>
      </c>
      <c r="AV249" s="13" t="s">
        <v>139</v>
      </c>
      <c r="AW249" s="13" t="s">
        <v>31</v>
      </c>
      <c r="AX249" s="13" t="s">
        <v>83</v>
      </c>
      <c r="AY249" s="196" t="s">
        <v>131</v>
      </c>
    </row>
    <row r="250" s="2" customFormat="1" ht="24.15" customHeight="1">
      <c r="A250" s="37"/>
      <c r="B250" s="179"/>
      <c r="C250" s="180" t="s">
        <v>423</v>
      </c>
      <c r="D250" s="180" t="s">
        <v>134</v>
      </c>
      <c r="E250" s="181" t="s">
        <v>424</v>
      </c>
      <c r="F250" s="182" t="s">
        <v>425</v>
      </c>
      <c r="G250" s="183" t="s">
        <v>153</v>
      </c>
      <c r="H250" s="184">
        <v>0.22800000000000001</v>
      </c>
      <c r="I250" s="185"/>
      <c r="J250" s="186">
        <f>ROUND(I250*H250,2)</f>
        <v>0</v>
      </c>
      <c r="K250" s="187"/>
      <c r="L250" s="38"/>
      <c r="M250" s="188" t="s">
        <v>1</v>
      </c>
      <c r="N250" s="189" t="s">
        <v>41</v>
      </c>
      <c r="O250" s="81"/>
      <c r="P250" s="190">
        <f>O250*H250</f>
        <v>0</v>
      </c>
      <c r="Q250" s="190">
        <v>0</v>
      </c>
      <c r="R250" s="190">
        <f>Q250*H250</f>
        <v>0</v>
      </c>
      <c r="S250" s="190">
        <v>0</v>
      </c>
      <c r="T250" s="191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192" t="s">
        <v>208</v>
      </c>
      <c r="AT250" s="192" t="s">
        <v>134</v>
      </c>
      <c r="AU250" s="192" t="s">
        <v>139</v>
      </c>
      <c r="AY250" s="18" t="s">
        <v>131</v>
      </c>
      <c r="BE250" s="193">
        <f>IF(N250="základná",J250,0)</f>
        <v>0</v>
      </c>
      <c r="BF250" s="193">
        <f>IF(N250="znížená",J250,0)</f>
        <v>0</v>
      </c>
      <c r="BG250" s="193">
        <f>IF(N250="zákl. prenesená",J250,0)</f>
        <v>0</v>
      </c>
      <c r="BH250" s="193">
        <f>IF(N250="zníž. prenesená",J250,0)</f>
        <v>0</v>
      </c>
      <c r="BI250" s="193">
        <f>IF(N250="nulová",J250,0)</f>
        <v>0</v>
      </c>
      <c r="BJ250" s="18" t="s">
        <v>139</v>
      </c>
      <c r="BK250" s="193">
        <f>ROUND(I250*H250,2)</f>
        <v>0</v>
      </c>
      <c r="BL250" s="18" t="s">
        <v>208</v>
      </c>
      <c r="BM250" s="192" t="s">
        <v>614</v>
      </c>
    </row>
    <row r="251" s="12" customFormat="1" ht="22.8" customHeight="1">
      <c r="A251" s="12"/>
      <c r="B251" s="166"/>
      <c r="C251" s="12"/>
      <c r="D251" s="167" t="s">
        <v>74</v>
      </c>
      <c r="E251" s="177" t="s">
        <v>427</v>
      </c>
      <c r="F251" s="177" t="s">
        <v>428</v>
      </c>
      <c r="G251" s="12"/>
      <c r="H251" s="12"/>
      <c r="I251" s="169"/>
      <c r="J251" s="178">
        <f>BK251</f>
        <v>0</v>
      </c>
      <c r="K251" s="12"/>
      <c r="L251" s="166"/>
      <c r="M251" s="171"/>
      <c r="N251" s="172"/>
      <c r="O251" s="172"/>
      <c r="P251" s="173">
        <f>SUM(P252:P253)</f>
        <v>0</v>
      </c>
      <c r="Q251" s="172"/>
      <c r="R251" s="173">
        <f>SUM(R252:R253)</f>
        <v>0.0070875</v>
      </c>
      <c r="S251" s="172"/>
      <c r="T251" s="174">
        <f>SUM(T252:T253)</f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167" t="s">
        <v>139</v>
      </c>
      <c r="AT251" s="175" t="s">
        <v>74</v>
      </c>
      <c r="AU251" s="175" t="s">
        <v>83</v>
      </c>
      <c r="AY251" s="167" t="s">
        <v>131</v>
      </c>
      <c r="BK251" s="176">
        <f>SUM(BK252:BK253)</f>
        <v>0</v>
      </c>
    </row>
    <row r="252" s="2" customFormat="1" ht="24.15" customHeight="1">
      <c r="A252" s="37"/>
      <c r="B252" s="179"/>
      <c r="C252" s="180" t="s">
        <v>429</v>
      </c>
      <c r="D252" s="180" t="s">
        <v>134</v>
      </c>
      <c r="E252" s="181" t="s">
        <v>430</v>
      </c>
      <c r="F252" s="182" t="s">
        <v>431</v>
      </c>
      <c r="G252" s="183" t="s">
        <v>145</v>
      </c>
      <c r="H252" s="184">
        <v>13.125</v>
      </c>
      <c r="I252" s="185"/>
      <c r="J252" s="186">
        <f>ROUND(I252*H252,2)</f>
        <v>0</v>
      </c>
      <c r="K252" s="187"/>
      <c r="L252" s="38"/>
      <c r="M252" s="188" t="s">
        <v>1</v>
      </c>
      <c r="N252" s="189" t="s">
        <v>41</v>
      </c>
      <c r="O252" s="81"/>
      <c r="P252" s="190">
        <f>O252*H252</f>
        <v>0</v>
      </c>
      <c r="Q252" s="190">
        <v>0.00054000000000000001</v>
      </c>
      <c r="R252" s="190">
        <f>Q252*H252</f>
        <v>0.0070875</v>
      </c>
      <c r="S252" s="190">
        <v>0</v>
      </c>
      <c r="T252" s="191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192" t="s">
        <v>208</v>
      </c>
      <c r="AT252" s="192" t="s">
        <v>134</v>
      </c>
      <c r="AU252" s="192" t="s">
        <v>139</v>
      </c>
      <c r="AY252" s="18" t="s">
        <v>131</v>
      </c>
      <c r="BE252" s="193">
        <f>IF(N252="základná",J252,0)</f>
        <v>0</v>
      </c>
      <c r="BF252" s="193">
        <f>IF(N252="znížená",J252,0)</f>
        <v>0</v>
      </c>
      <c r="BG252" s="193">
        <f>IF(N252="zákl. prenesená",J252,0)</f>
        <v>0</v>
      </c>
      <c r="BH252" s="193">
        <f>IF(N252="zníž. prenesená",J252,0)</f>
        <v>0</v>
      </c>
      <c r="BI252" s="193">
        <f>IF(N252="nulová",J252,0)</f>
        <v>0</v>
      </c>
      <c r="BJ252" s="18" t="s">
        <v>139</v>
      </c>
      <c r="BK252" s="193">
        <f>ROUND(I252*H252,2)</f>
        <v>0</v>
      </c>
      <c r="BL252" s="18" t="s">
        <v>208</v>
      </c>
      <c r="BM252" s="192" t="s">
        <v>615</v>
      </c>
    </row>
    <row r="253" s="13" customFormat="1">
      <c r="A253" s="13"/>
      <c r="B253" s="194"/>
      <c r="C253" s="13"/>
      <c r="D253" s="195" t="s">
        <v>141</v>
      </c>
      <c r="E253" s="196" t="s">
        <v>1</v>
      </c>
      <c r="F253" s="197" t="s">
        <v>177</v>
      </c>
      <c r="G253" s="13"/>
      <c r="H253" s="198">
        <v>13.125</v>
      </c>
      <c r="I253" s="199"/>
      <c r="J253" s="13"/>
      <c r="K253" s="13"/>
      <c r="L253" s="194"/>
      <c r="M253" s="200"/>
      <c r="N253" s="201"/>
      <c r="O253" s="201"/>
      <c r="P253" s="201"/>
      <c r="Q253" s="201"/>
      <c r="R253" s="201"/>
      <c r="S253" s="201"/>
      <c r="T253" s="202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196" t="s">
        <v>141</v>
      </c>
      <c r="AU253" s="196" t="s">
        <v>139</v>
      </c>
      <c r="AV253" s="13" t="s">
        <v>139</v>
      </c>
      <c r="AW253" s="13" t="s">
        <v>31</v>
      </c>
      <c r="AX253" s="13" t="s">
        <v>83</v>
      </c>
      <c r="AY253" s="196" t="s">
        <v>131</v>
      </c>
    </row>
    <row r="254" s="12" customFormat="1" ht="25.92" customHeight="1">
      <c r="A254" s="12"/>
      <c r="B254" s="166"/>
      <c r="C254" s="12"/>
      <c r="D254" s="167" t="s">
        <v>74</v>
      </c>
      <c r="E254" s="168" t="s">
        <v>167</v>
      </c>
      <c r="F254" s="168" t="s">
        <v>433</v>
      </c>
      <c r="G254" s="12"/>
      <c r="H254" s="12"/>
      <c r="I254" s="169"/>
      <c r="J254" s="170">
        <f>BK254</f>
        <v>0</v>
      </c>
      <c r="K254" s="12"/>
      <c r="L254" s="166"/>
      <c r="M254" s="171"/>
      <c r="N254" s="172"/>
      <c r="O254" s="172"/>
      <c r="P254" s="173">
        <f>P255+P284</f>
        <v>0</v>
      </c>
      <c r="Q254" s="172"/>
      <c r="R254" s="173">
        <f>R255+R284</f>
        <v>0.046660000000000007</v>
      </c>
      <c r="S254" s="172"/>
      <c r="T254" s="174">
        <f>T255+T284</f>
        <v>0</v>
      </c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R254" s="167" t="s">
        <v>132</v>
      </c>
      <c r="AT254" s="175" t="s">
        <v>74</v>
      </c>
      <c r="AU254" s="175" t="s">
        <v>75</v>
      </c>
      <c r="AY254" s="167" t="s">
        <v>131</v>
      </c>
      <c r="BK254" s="176">
        <f>BK255+BK284</f>
        <v>0</v>
      </c>
    </row>
    <row r="255" s="12" customFormat="1" ht="22.8" customHeight="1">
      <c r="A255" s="12"/>
      <c r="B255" s="166"/>
      <c r="C255" s="12"/>
      <c r="D255" s="167" t="s">
        <v>74</v>
      </c>
      <c r="E255" s="177" t="s">
        <v>434</v>
      </c>
      <c r="F255" s="177" t="s">
        <v>435</v>
      </c>
      <c r="G255" s="12"/>
      <c r="H255" s="12"/>
      <c r="I255" s="169"/>
      <c r="J255" s="178">
        <f>BK255</f>
        <v>0</v>
      </c>
      <c r="K255" s="12"/>
      <c r="L255" s="166"/>
      <c r="M255" s="171"/>
      <c r="N255" s="172"/>
      <c r="O255" s="172"/>
      <c r="P255" s="173">
        <f>SUM(P256:P283)</f>
        <v>0</v>
      </c>
      <c r="Q255" s="172"/>
      <c r="R255" s="173">
        <f>SUM(R256:R283)</f>
        <v>0.046660000000000007</v>
      </c>
      <c r="S255" s="172"/>
      <c r="T255" s="174">
        <f>SUM(T256:T283)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167" t="s">
        <v>132</v>
      </c>
      <c r="AT255" s="175" t="s">
        <v>74</v>
      </c>
      <c r="AU255" s="175" t="s">
        <v>83</v>
      </c>
      <c r="AY255" s="167" t="s">
        <v>131</v>
      </c>
      <c r="BK255" s="176">
        <f>SUM(BK256:BK283)</f>
        <v>0</v>
      </c>
    </row>
    <row r="256" s="2" customFormat="1" ht="21.75" customHeight="1">
      <c r="A256" s="37"/>
      <c r="B256" s="179"/>
      <c r="C256" s="180" t="s">
        <v>436</v>
      </c>
      <c r="D256" s="180" t="s">
        <v>134</v>
      </c>
      <c r="E256" s="181" t="s">
        <v>437</v>
      </c>
      <c r="F256" s="182" t="s">
        <v>438</v>
      </c>
      <c r="G256" s="183" t="s">
        <v>283</v>
      </c>
      <c r="H256" s="184">
        <v>114</v>
      </c>
      <c r="I256" s="185"/>
      <c r="J256" s="186">
        <f>ROUND(I256*H256,2)</f>
        <v>0</v>
      </c>
      <c r="K256" s="187"/>
      <c r="L256" s="38"/>
      <c r="M256" s="188" t="s">
        <v>1</v>
      </c>
      <c r="N256" s="189" t="s">
        <v>41</v>
      </c>
      <c r="O256" s="81"/>
      <c r="P256" s="190">
        <f>O256*H256</f>
        <v>0</v>
      </c>
      <c r="Q256" s="190">
        <v>0</v>
      </c>
      <c r="R256" s="190">
        <f>Q256*H256</f>
        <v>0</v>
      </c>
      <c r="S256" s="190">
        <v>0</v>
      </c>
      <c r="T256" s="191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192" t="s">
        <v>439</v>
      </c>
      <c r="AT256" s="192" t="s">
        <v>134</v>
      </c>
      <c r="AU256" s="192" t="s">
        <v>139</v>
      </c>
      <c r="AY256" s="18" t="s">
        <v>131</v>
      </c>
      <c r="BE256" s="193">
        <f>IF(N256="základná",J256,0)</f>
        <v>0</v>
      </c>
      <c r="BF256" s="193">
        <f>IF(N256="znížená",J256,0)</f>
        <v>0</v>
      </c>
      <c r="BG256" s="193">
        <f>IF(N256="zákl. prenesená",J256,0)</f>
        <v>0</v>
      </c>
      <c r="BH256" s="193">
        <f>IF(N256="zníž. prenesená",J256,0)</f>
        <v>0</v>
      </c>
      <c r="BI256" s="193">
        <f>IF(N256="nulová",J256,0)</f>
        <v>0</v>
      </c>
      <c r="BJ256" s="18" t="s">
        <v>139</v>
      </c>
      <c r="BK256" s="193">
        <f>ROUND(I256*H256,2)</f>
        <v>0</v>
      </c>
      <c r="BL256" s="18" t="s">
        <v>439</v>
      </c>
      <c r="BM256" s="192" t="s">
        <v>616</v>
      </c>
    </row>
    <row r="257" s="2" customFormat="1" ht="16.5" customHeight="1">
      <c r="A257" s="37"/>
      <c r="B257" s="179"/>
      <c r="C257" s="203" t="s">
        <v>441</v>
      </c>
      <c r="D257" s="203" t="s">
        <v>167</v>
      </c>
      <c r="E257" s="204" t="s">
        <v>442</v>
      </c>
      <c r="F257" s="205" t="s">
        <v>443</v>
      </c>
      <c r="G257" s="206" t="s">
        <v>246</v>
      </c>
      <c r="H257" s="207">
        <v>46</v>
      </c>
      <c r="I257" s="208"/>
      <c r="J257" s="209">
        <f>ROUND(I257*H257,2)</f>
        <v>0</v>
      </c>
      <c r="K257" s="210"/>
      <c r="L257" s="211"/>
      <c r="M257" s="212" t="s">
        <v>1</v>
      </c>
      <c r="N257" s="213" t="s">
        <v>41</v>
      </c>
      <c r="O257" s="81"/>
      <c r="P257" s="190">
        <f>O257*H257</f>
        <v>0</v>
      </c>
      <c r="Q257" s="190">
        <v>0</v>
      </c>
      <c r="R257" s="190">
        <f>Q257*H257</f>
        <v>0</v>
      </c>
      <c r="S257" s="190">
        <v>0</v>
      </c>
      <c r="T257" s="191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192" t="s">
        <v>444</v>
      </c>
      <c r="AT257" s="192" t="s">
        <v>167</v>
      </c>
      <c r="AU257" s="192" t="s">
        <v>139</v>
      </c>
      <c r="AY257" s="18" t="s">
        <v>131</v>
      </c>
      <c r="BE257" s="193">
        <f>IF(N257="základná",J257,0)</f>
        <v>0</v>
      </c>
      <c r="BF257" s="193">
        <f>IF(N257="znížená",J257,0)</f>
        <v>0</v>
      </c>
      <c r="BG257" s="193">
        <f>IF(N257="zákl. prenesená",J257,0)</f>
        <v>0</v>
      </c>
      <c r="BH257" s="193">
        <f>IF(N257="zníž. prenesená",J257,0)</f>
        <v>0</v>
      </c>
      <c r="BI257" s="193">
        <f>IF(N257="nulová",J257,0)</f>
        <v>0</v>
      </c>
      <c r="BJ257" s="18" t="s">
        <v>139</v>
      </c>
      <c r="BK257" s="193">
        <f>ROUND(I257*H257,2)</f>
        <v>0</v>
      </c>
      <c r="BL257" s="18" t="s">
        <v>439</v>
      </c>
      <c r="BM257" s="192" t="s">
        <v>617</v>
      </c>
    </row>
    <row r="258" s="2" customFormat="1" ht="16.5" customHeight="1">
      <c r="A258" s="37"/>
      <c r="B258" s="179"/>
      <c r="C258" s="203" t="s">
        <v>446</v>
      </c>
      <c r="D258" s="203" t="s">
        <v>167</v>
      </c>
      <c r="E258" s="204" t="s">
        <v>447</v>
      </c>
      <c r="F258" s="205" t="s">
        <v>448</v>
      </c>
      <c r="G258" s="206" t="s">
        <v>246</v>
      </c>
      <c r="H258" s="207">
        <v>44</v>
      </c>
      <c r="I258" s="208"/>
      <c r="J258" s="209">
        <f>ROUND(I258*H258,2)</f>
        <v>0</v>
      </c>
      <c r="K258" s="210"/>
      <c r="L258" s="211"/>
      <c r="M258" s="212" t="s">
        <v>1</v>
      </c>
      <c r="N258" s="213" t="s">
        <v>41</v>
      </c>
      <c r="O258" s="81"/>
      <c r="P258" s="190">
        <f>O258*H258</f>
        <v>0</v>
      </c>
      <c r="Q258" s="190">
        <v>0</v>
      </c>
      <c r="R258" s="190">
        <f>Q258*H258</f>
        <v>0</v>
      </c>
      <c r="S258" s="190">
        <v>0</v>
      </c>
      <c r="T258" s="191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192" t="s">
        <v>444</v>
      </c>
      <c r="AT258" s="192" t="s">
        <v>167</v>
      </c>
      <c r="AU258" s="192" t="s">
        <v>139</v>
      </c>
      <c r="AY258" s="18" t="s">
        <v>131</v>
      </c>
      <c r="BE258" s="193">
        <f>IF(N258="základná",J258,0)</f>
        <v>0</v>
      </c>
      <c r="BF258" s="193">
        <f>IF(N258="znížená",J258,0)</f>
        <v>0</v>
      </c>
      <c r="BG258" s="193">
        <f>IF(N258="zákl. prenesená",J258,0)</f>
        <v>0</v>
      </c>
      <c r="BH258" s="193">
        <f>IF(N258="zníž. prenesená",J258,0)</f>
        <v>0</v>
      </c>
      <c r="BI258" s="193">
        <f>IF(N258="nulová",J258,0)</f>
        <v>0</v>
      </c>
      <c r="BJ258" s="18" t="s">
        <v>139</v>
      </c>
      <c r="BK258" s="193">
        <f>ROUND(I258*H258,2)</f>
        <v>0</v>
      </c>
      <c r="BL258" s="18" t="s">
        <v>439</v>
      </c>
      <c r="BM258" s="192" t="s">
        <v>618</v>
      </c>
    </row>
    <row r="259" s="2" customFormat="1" ht="24.15" customHeight="1">
      <c r="A259" s="37"/>
      <c r="B259" s="179"/>
      <c r="C259" s="203" t="s">
        <v>439</v>
      </c>
      <c r="D259" s="203" t="s">
        <v>167</v>
      </c>
      <c r="E259" s="204" t="s">
        <v>450</v>
      </c>
      <c r="F259" s="205" t="s">
        <v>451</v>
      </c>
      <c r="G259" s="206" t="s">
        <v>452</v>
      </c>
      <c r="H259" s="207">
        <v>43.32</v>
      </c>
      <c r="I259" s="208"/>
      <c r="J259" s="209">
        <f>ROUND(I259*H259,2)</f>
        <v>0</v>
      </c>
      <c r="K259" s="210"/>
      <c r="L259" s="211"/>
      <c r="M259" s="212" t="s">
        <v>1</v>
      </c>
      <c r="N259" s="213" t="s">
        <v>41</v>
      </c>
      <c r="O259" s="81"/>
      <c r="P259" s="190">
        <f>O259*H259</f>
        <v>0</v>
      </c>
      <c r="Q259" s="190">
        <v>0.001</v>
      </c>
      <c r="R259" s="190">
        <f>Q259*H259</f>
        <v>0.043320000000000004</v>
      </c>
      <c r="S259" s="190">
        <v>0</v>
      </c>
      <c r="T259" s="191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192" t="s">
        <v>444</v>
      </c>
      <c r="AT259" s="192" t="s">
        <v>167</v>
      </c>
      <c r="AU259" s="192" t="s">
        <v>139</v>
      </c>
      <c r="AY259" s="18" t="s">
        <v>131</v>
      </c>
      <c r="BE259" s="193">
        <f>IF(N259="základná",J259,0)</f>
        <v>0</v>
      </c>
      <c r="BF259" s="193">
        <f>IF(N259="znížená",J259,0)</f>
        <v>0</v>
      </c>
      <c r="BG259" s="193">
        <f>IF(N259="zákl. prenesená",J259,0)</f>
        <v>0</v>
      </c>
      <c r="BH259" s="193">
        <f>IF(N259="zníž. prenesená",J259,0)</f>
        <v>0</v>
      </c>
      <c r="BI259" s="193">
        <f>IF(N259="nulová",J259,0)</f>
        <v>0</v>
      </c>
      <c r="BJ259" s="18" t="s">
        <v>139</v>
      </c>
      <c r="BK259" s="193">
        <f>ROUND(I259*H259,2)</f>
        <v>0</v>
      </c>
      <c r="BL259" s="18" t="s">
        <v>439</v>
      </c>
      <c r="BM259" s="192" t="s">
        <v>619</v>
      </c>
    </row>
    <row r="260" s="2" customFormat="1" ht="21.75" customHeight="1">
      <c r="A260" s="37"/>
      <c r="B260" s="179"/>
      <c r="C260" s="180" t="s">
        <v>454</v>
      </c>
      <c r="D260" s="180" t="s">
        <v>134</v>
      </c>
      <c r="E260" s="181" t="s">
        <v>455</v>
      </c>
      <c r="F260" s="182" t="s">
        <v>456</v>
      </c>
      <c r="G260" s="183" t="s">
        <v>283</v>
      </c>
      <c r="H260" s="184">
        <v>8</v>
      </c>
      <c r="I260" s="185"/>
      <c r="J260" s="186">
        <f>ROUND(I260*H260,2)</f>
        <v>0</v>
      </c>
      <c r="K260" s="187"/>
      <c r="L260" s="38"/>
      <c r="M260" s="188" t="s">
        <v>1</v>
      </c>
      <c r="N260" s="189" t="s">
        <v>41</v>
      </c>
      <c r="O260" s="81"/>
      <c r="P260" s="190">
        <f>O260*H260</f>
        <v>0</v>
      </c>
      <c r="Q260" s="190">
        <v>0</v>
      </c>
      <c r="R260" s="190">
        <f>Q260*H260</f>
        <v>0</v>
      </c>
      <c r="S260" s="190">
        <v>0</v>
      </c>
      <c r="T260" s="191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192" t="s">
        <v>439</v>
      </c>
      <c r="AT260" s="192" t="s">
        <v>134</v>
      </c>
      <c r="AU260" s="192" t="s">
        <v>139</v>
      </c>
      <c r="AY260" s="18" t="s">
        <v>131</v>
      </c>
      <c r="BE260" s="193">
        <f>IF(N260="základná",J260,0)</f>
        <v>0</v>
      </c>
      <c r="BF260" s="193">
        <f>IF(N260="znížená",J260,0)</f>
        <v>0</v>
      </c>
      <c r="BG260" s="193">
        <f>IF(N260="zákl. prenesená",J260,0)</f>
        <v>0</v>
      </c>
      <c r="BH260" s="193">
        <f>IF(N260="zníž. prenesená",J260,0)</f>
        <v>0</v>
      </c>
      <c r="BI260" s="193">
        <f>IF(N260="nulová",J260,0)</f>
        <v>0</v>
      </c>
      <c r="BJ260" s="18" t="s">
        <v>139</v>
      </c>
      <c r="BK260" s="193">
        <f>ROUND(I260*H260,2)</f>
        <v>0</v>
      </c>
      <c r="BL260" s="18" t="s">
        <v>439</v>
      </c>
      <c r="BM260" s="192" t="s">
        <v>620</v>
      </c>
    </row>
    <row r="261" s="2" customFormat="1" ht="24.15" customHeight="1">
      <c r="A261" s="37"/>
      <c r="B261" s="179"/>
      <c r="C261" s="203" t="s">
        <v>458</v>
      </c>
      <c r="D261" s="203" t="s">
        <v>167</v>
      </c>
      <c r="E261" s="204" t="s">
        <v>450</v>
      </c>
      <c r="F261" s="205" t="s">
        <v>451</v>
      </c>
      <c r="G261" s="206" t="s">
        <v>452</v>
      </c>
      <c r="H261" s="207">
        <v>3.04</v>
      </c>
      <c r="I261" s="208"/>
      <c r="J261" s="209">
        <f>ROUND(I261*H261,2)</f>
        <v>0</v>
      </c>
      <c r="K261" s="210"/>
      <c r="L261" s="211"/>
      <c r="M261" s="212" t="s">
        <v>1</v>
      </c>
      <c r="N261" s="213" t="s">
        <v>41</v>
      </c>
      <c r="O261" s="81"/>
      <c r="P261" s="190">
        <f>O261*H261</f>
        <v>0</v>
      </c>
      <c r="Q261" s="190">
        <v>0.001</v>
      </c>
      <c r="R261" s="190">
        <f>Q261*H261</f>
        <v>0.0030400000000000002</v>
      </c>
      <c r="S261" s="190">
        <v>0</v>
      </c>
      <c r="T261" s="191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192" t="s">
        <v>444</v>
      </c>
      <c r="AT261" s="192" t="s">
        <v>167</v>
      </c>
      <c r="AU261" s="192" t="s">
        <v>139</v>
      </c>
      <c r="AY261" s="18" t="s">
        <v>131</v>
      </c>
      <c r="BE261" s="193">
        <f>IF(N261="základná",J261,0)</f>
        <v>0</v>
      </c>
      <c r="BF261" s="193">
        <f>IF(N261="znížená",J261,0)</f>
        <v>0</v>
      </c>
      <c r="BG261" s="193">
        <f>IF(N261="zákl. prenesená",J261,0)</f>
        <v>0</v>
      </c>
      <c r="BH261" s="193">
        <f>IF(N261="zníž. prenesená",J261,0)</f>
        <v>0</v>
      </c>
      <c r="BI261" s="193">
        <f>IF(N261="nulová",J261,0)</f>
        <v>0</v>
      </c>
      <c r="BJ261" s="18" t="s">
        <v>139</v>
      </c>
      <c r="BK261" s="193">
        <f>ROUND(I261*H261,2)</f>
        <v>0</v>
      </c>
      <c r="BL261" s="18" t="s">
        <v>439</v>
      </c>
      <c r="BM261" s="192" t="s">
        <v>621</v>
      </c>
    </row>
    <row r="262" s="2" customFormat="1" ht="16.5" customHeight="1">
      <c r="A262" s="37"/>
      <c r="B262" s="179"/>
      <c r="C262" s="203" t="s">
        <v>460</v>
      </c>
      <c r="D262" s="203" t="s">
        <v>167</v>
      </c>
      <c r="E262" s="204" t="s">
        <v>461</v>
      </c>
      <c r="F262" s="205" t="s">
        <v>462</v>
      </c>
      <c r="G262" s="206" t="s">
        <v>246</v>
      </c>
      <c r="H262" s="207">
        <v>8</v>
      </c>
      <c r="I262" s="208"/>
      <c r="J262" s="209">
        <f>ROUND(I262*H262,2)</f>
        <v>0</v>
      </c>
      <c r="K262" s="210"/>
      <c r="L262" s="211"/>
      <c r="M262" s="212" t="s">
        <v>1</v>
      </c>
      <c r="N262" s="213" t="s">
        <v>41</v>
      </c>
      <c r="O262" s="81"/>
      <c r="P262" s="190">
        <f>O262*H262</f>
        <v>0</v>
      </c>
      <c r="Q262" s="190">
        <v>0</v>
      </c>
      <c r="R262" s="190">
        <f>Q262*H262</f>
        <v>0</v>
      </c>
      <c r="S262" s="190">
        <v>0</v>
      </c>
      <c r="T262" s="191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192" t="s">
        <v>444</v>
      </c>
      <c r="AT262" s="192" t="s">
        <v>167</v>
      </c>
      <c r="AU262" s="192" t="s">
        <v>139</v>
      </c>
      <c r="AY262" s="18" t="s">
        <v>131</v>
      </c>
      <c r="BE262" s="193">
        <f>IF(N262="základná",J262,0)</f>
        <v>0</v>
      </c>
      <c r="BF262" s="193">
        <f>IF(N262="znížená",J262,0)</f>
        <v>0</v>
      </c>
      <c r="BG262" s="193">
        <f>IF(N262="zákl. prenesená",J262,0)</f>
        <v>0</v>
      </c>
      <c r="BH262" s="193">
        <f>IF(N262="zníž. prenesená",J262,0)</f>
        <v>0</v>
      </c>
      <c r="BI262" s="193">
        <f>IF(N262="nulová",J262,0)</f>
        <v>0</v>
      </c>
      <c r="BJ262" s="18" t="s">
        <v>139</v>
      </c>
      <c r="BK262" s="193">
        <f>ROUND(I262*H262,2)</f>
        <v>0</v>
      </c>
      <c r="BL262" s="18" t="s">
        <v>439</v>
      </c>
      <c r="BM262" s="192" t="s">
        <v>622</v>
      </c>
    </row>
    <row r="263" s="2" customFormat="1" ht="16.5" customHeight="1">
      <c r="A263" s="37"/>
      <c r="B263" s="179"/>
      <c r="C263" s="203" t="s">
        <v>464</v>
      </c>
      <c r="D263" s="203" t="s">
        <v>167</v>
      </c>
      <c r="E263" s="204" t="s">
        <v>465</v>
      </c>
      <c r="F263" s="205" t="s">
        <v>466</v>
      </c>
      <c r="G263" s="206" t="s">
        <v>246</v>
      </c>
      <c r="H263" s="207">
        <v>4</v>
      </c>
      <c r="I263" s="208"/>
      <c r="J263" s="209">
        <f>ROUND(I263*H263,2)</f>
        <v>0</v>
      </c>
      <c r="K263" s="210"/>
      <c r="L263" s="211"/>
      <c r="M263" s="212" t="s">
        <v>1</v>
      </c>
      <c r="N263" s="213" t="s">
        <v>41</v>
      </c>
      <c r="O263" s="81"/>
      <c r="P263" s="190">
        <f>O263*H263</f>
        <v>0</v>
      </c>
      <c r="Q263" s="190">
        <v>0</v>
      </c>
      <c r="R263" s="190">
        <f>Q263*H263</f>
        <v>0</v>
      </c>
      <c r="S263" s="190">
        <v>0</v>
      </c>
      <c r="T263" s="191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192" t="s">
        <v>444</v>
      </c>
      <c r="AT263" s="192" t="s">
        <v>167</v>
      </c>
      <c r="AU263" s="192" t="s">
        <v>139</v>
      </c>
      <c r="AY263" s="18" t="s">
        <v>131</v>
      </c>
      <c r="BE263" s="193">
        <f>IF(N263="základná",J263,0)</f>
        <v>0</v>
      </c>
      <c r="BF263" s="193">
        <f>IF(N263="znížená",J263,0)</f>
        <v>0</v>
      </c>
      <c r="BG263" s="193">
        <f>IF(N263="zákl. prenesená",J263,0)</f>
        <v>0</v>
      </c>
      <c r="BH263" s="193">
        <f>IF(N263="zníž. prenesená",J263,0)</f>
        <v>0</v>
      </c>
      <c r="BI263" s="193">
        <f>IF(N263="nulová",J263,0)</f>
        <v>0</v>
      </c>
      <c r="BJ263" s="18" t="s">
        <v>139</v>
      </c>
      <c r="BK263" s="193">
        <f>ROUND(I263*H263,2)</f>
        <v>0</v>
      </c>
      <c r="BL263" s="18" t="s">
        <v>439</v>
      </c>
      <c r="BM263" s="192" t="s">
        <v>623</v>
      </c>
    </row>
    <row r="264" s="2" customFormat="1" ht="24.15" customHeight="1">
      <c r="A264" s="37"/>
      <c r="B264" s="179"/>
      <c r="C264" s="180" t="s">
        <v>468</v>
      </c>
      <c r="D264" s="180" t="s">
        <v>134</v>
      </c>
      <c r="E264" s="181" t="s">
        <v>469</v>
      </c>
      <c r="F264" s="182" t="s">
        <v>470</v>
      </c>
      <c r="G264" s="183" t="s">
        <v>246</v>
      </c>
      <c r="H264" s="184">
        <v>1</v>
      </c>
      <c r="I264" s="185"/>
      <c r="J264" s="186">
        <f>ROUND(I264*H264,2)</f>
        <v>0</v>
      </c>
      <c r="K264" s="187"/>
      <c r="L264" s="38"/>
      <c r="M264" s="188" t="s">
        <v>1</v>
      </c>
      <c r="N264" s="189" t="s">
        <v>41</v>
      </c>
      <c r="O264" s="81"/>
      <c r="P264" s="190">
        <f>O264*H264</f>
        <v>0</v>
      </c>
      <c r="Q264" s="190">
        <v>0</v>
      </c>
      <c r="R264" s="190">
        <f>Q264*H264</f>
        <v>0</v>
      </c>
      <c r="S264" s="190">
        <v>0</v>
      </c>
      <c r="T264" s="191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192" t="s">
        <v>439</v>
      </c>
      <c r="AT264" s="192" t="s">
        <v>134</v>
      </c>
      <c r="AU264" s="192" t="s">
        <v>139</v>
      </c>
      <c r="AY264" s="18" t="s">
        <v>131</v>
      </c>
      <c r="BE264" s="193">
        <f>IF(N264="základná",J264,0)</f>
        <v>0</v>
      </c>
      <c r="BF264" s="193">
        <f>IF(N264="znížená",J264,0)</f>
        <v>0</v>
      </c>
      <c r="BG264" s="193">
        <f>IF(N264="zákl. prenesená",J264,0)</f>
        <v>0</v>
      </c>
      <c r="BH264" s="193">
        <f>IF(N264="zníž. prenesená",J264,0)</f>
        <v>0</v>
      </c>
      <c r="BI264" s="193">
        <f>IF(N264="nulová",J264,0)</f>
        <v>0</v>
      </c>
      <c r="BJ264" s="18" t="s">
        <v>139</v>
      </c>
      <c r="BK264" s="193">
        <f>ROUND(I264*H264,2)</f>
        <v>0</v>
      </c>
      <c r="BL264" s="18" t="s">
        <v>439</v>
      </c>
      <c r="BM264" s="192" t="s">
        <v>624</v>
      </c>
    </row>
    <row r="265" s="2" customFormat="1" ht="16.5" customHeight="1">
      <c r="A265" s="37"/>
      <c r="B265" s="179"/>
      <c r="C265" s="203" t="s">
        <v>472</v>
      </c>
      <c r="D265" s="203" t="s">
        <v>167</v>
      </c>
      <c r="E265" s="204" t="s">
        <v>473</v>
      </c>
      <c r="F265" s="205" t="s">
        <v>474</v>
      </c>
      <c r="G265" s="206" t="s">
        <v>246</v>
      </c>
      <c r="H265" s="207">
        <v>2</v>
      </c>
      <c r="I265" s="208"/>
      <c r="J265" s="209">
        <f>ROUND(I265*H265,2)</f>
        <v>0</v>
      </c>
      <c r="K265" s="210"/>
      <c r="L265" s="211"/>
      <c r="M265" s="212" t="s">
        <v>1</v>
      </c>
      <c r="N265" s="213" t="s">
        <v>41</v>
      </c>
      <c r="O265" s="81"/>
      <c r="P265" s="190">
        <f>O265*H265</f>
        <v>0</v>
      </c>
      <c r="Q265" s="190">
        <v>0</v>
      </c>
      <c r="R265" s="190">
        <f>Q265*H265</f>
        <v>0</v>
      </c>
      <c r="S265" s="190">
        <v>0</v>
      </c>
      <c r="T265" s="191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192" t="s">
        <v>444</v>
      </c>
      <c r="AT265" s="192" t="s">
        <v>167</v>
      </c>
      <c r="AU265" s="192" t="s">
        <v>139</v>
      </c>
      <c r="AY265" s="18" t="s">
        <v>131</v>
      </c>
      <c r="BE265" s="193">
        <f>IF(N265="základná",J265,0)</f>
        <v>0</v>
      </c>
      <c r="BF265" s="193">
        <f>IF(N265="znížená",J265,0)</f>
        <v>0</v>
      </c>
      <c r="BG265" s="193">
        <f>IF(N265="zákl. prenesená",J265,0)</f>
        <v>0</v>
      </c>
      <c r="BH265" s="193">
        <f>IF(N265="zníž. prenesená",J265,0)</f>
        <v>0</v>
      </c>
      <c r="BI265" s="193">
        <f>IF(N265="nulová",J265,0)</f>
        <v>0</v>
      </c>
      <c r="BJ265" s="18" t="s">
        <v>139</v>
      </c>
      <c r="BK265" s="193">
        <f>ROUND(I265*H265,2)</f>
        <v>0</v>
      </c>
      <c r="BL265" s="18" t="s">
        <v>439</v>
      </c>
      <c r="BM265" s="192" t="s">
        <v>625</v>
      </c>
    </row>
    <row r="266" s="2" customFormat="1" ht="16.5" customHeight="1">
      <c r="A266" s="37"/>
      <c r="B266" s="179"/>
      <c r="C266" s="203" t="s">
        <v>476</v>
      </c>
      <c r="D266" s="203" t="s">
        <v>167</v>
      </c>
      <c r="E266" s="204" t="s">
        <v>477</v>
      </c>
      <c r="F266" s="205" t="s">
        <v>478</v>
      </c>
      <c r="G266" s="206" t="s">
        <v>246</v>
      </c>
      <c r="H266" s="207">
        <v>1</v>
      </c>
      <c r="I266" s="208"/>
      <c r="J266" s="209">
        <f>ROUND(I266*H266,2)</f>
        <v>0</v>
      </c>
      <c r="K266" s="210"/>
      <c r="L266" s="211"/>
      <c r="M266" s="212" t="s">
        <v>1</v>
      </c>
      <c r="N266" s="213" t="s">
        <v>41</v>
      </c>
      <c r="O266" s="81"/>
      <c r="P266" s="190">
        <f>O266*H266</f>
        <v>0</v>
      </c>
      <c r="Q266" s="190">
        <v>0</v>
      </c>
      <c r="R266" s="190">
        <f>Q266*H266</f>
        <v>0</v>
      </c>
      <c r="S266" s="190">
        <v>0</v>
      </c>
      <c r="T266" s="191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192" t="s">
        <v>444</v>
      </c>
      <c r="AT266" s="192" t="s">
        <v>167</v>
      </c>
      <c r="AU266" s="192" t="s">
        <v>139</v>
      </c>
      <c r="AY266" s="18" t="s">
        <v>131</v>
      </c>
      <c r="BE266" s="193">
        <f>IF(N266="základná",J266,0)</f>
        <v>0</v>
      </c>
      <c r="BF266" s="193">
        <f>IF(N266="znížená",J266,0)</f>
        <v>0</v>
      </c>
      <c r="BG266" s="193">
        <f>IF(N266="zákl. prenesená",J266,0)</f>
        <v>0</v>
      </c>
      <c r="BH266" s="193">
        <f>IF(N266="zníž. prenesená",J266,0)</f>
        <v>0</v>
      </c>
      <c r="BI266" s="193">
        <f>IF(N266="nulová",J266,0)</f>
        <v>0</v>
      </c>
      <c r="BJ266" s="18" t="s">
        <v>139</v>
      </c>
      <c r="BK266" s="193">
        <f>ROUND(I266*H266,2)</f>
        <v>0</v>
      </c>
      <c r="BL266" s="18" t="s">
        <v>439</v>
      </c>
      <c r="BM266" s="192" t="s">
        <v>626</v>
      </c>
    </row>
    <row r="267" s="2" customFormat="1" ht="16.5" customHeight="1">
      <c r="A267" s="37"/>
      <c r="B267" s="179"/>
      <c r="C267" s="203" t="s">
        <v>480</v>
      </c>
      <c r="D267" s="203" t="s">
        <v>167</v>
      </c>
      <c r="E267" s="204" t="s">
        <v>481</v>
      </c>
      <c r="F267" s="205" t="s">
        <v>482</v>
      </c>
      <c r="G267" s="206" t="s">
        <v>246</v>
      </c>
      <c r="H267" s="207">
        <v>1</v>
      </c>
      <c r="I267" s="208"/>
      <c r="J267" s="209">
        <f>ROUND(I267*H267,2)</f>
        <v>0</v>
      </c>
      <c r="K267" s="210"/>
      <c r="L267" s="211"/>
      <c r="M267" s="212" t="s">
        <v>1</v>
      </c>
      <c r="N267" s="213" t="s">
        <v>41</v>
      </c>
      <c r="O267" s="81"/>
      <c r="P267" s="190">
        <f>O267*H267</f>
        <v>0</v>
      </c>
      <c r="Q267" s="190">
        <v>0</v>
      </c>
      <c r="R267" s="190">
        <f>Q267*H267</f>
        <v>0</v>
      </c>
      <c r="S267" s="190">
        <v>0</v>
      </c>
      <c r="T267" s="191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192" t="s">
        <v>444</v>
      </c>
      <c r="AT267" s="192" t="s">
        <v>167</v>
      </c>
      <c r="AU267" s="192" t="s">
        <v>139</v>
      </c>
      <c r="AY267" s="18" t="s">
        <v>131</v>
      </c>
      <c r="BE267" s="193">
        <f>IF(N267="základná",J267,0)</f>
        <v>0</v>
      </c>
      <c r="BF267" s="193">
        <f>IF(N267="znížená",J267,0)</f>
        <v>0</v>
      </c>
      <c r="BG267" s="193">
        <f>IF(N267="zákl. prenesená",J267,0)</f>
        <v>0</v>
      </c>
      <c r="BH267" s="193">
        <f>IF(N267="zníž. prenesená",J267,0)</f>
        <v>0</v>
      </c>
      <c r="BI267" s="193">
        <f>IF(N267="nulová",J267,0)</f>
        <v>0</v>
      </c>
      <c r="BJ267" s="18" t="s">
        <v>139</v>
      </c>
      <c r="BK267" s="193">
        <f>ROUND(I267*H267,2)</f>
        <v>0</v>
      </c>
      <c r="BL267" s="18" t="s">
        <v>439</v>
      </c>
      <c r="BM267" s="192" t="s">
        <v>627</v>
      </c>
    </row>
    <row r="268" s="2" customFormat="1" ht="16.5" customHeight="1">
      <c r="A268" s="37"/>
      <c r="B268" s="179"/>
      <c r="C268" s="203" t="s">
        <v>484</v>
      </c>
      <c r="D268" s="203" t="s">
        <v>167</v>
      </c>
      <c r="E268" s="204" t="s">
        <v>485</v>
      </c>
      <c r="F268" s="205" t="s">
        <v>486</v>
      </c>
      <c r="G268" s="206" t="s">
        <v>246</v>
      </c>
      <c r="H268" s="207">
        <v>1</v>
      </c>
      <c r="I268" s="208"/>
      <c r="J268" s="209">
        <f>ROUND(I268*H268,2)</f>
        <v>0</v>
      </c>
      <c r="K268" s="210"/>
      <c r="L268" s="211"/>
      <c r="M268" s="212" t="s">
        <v>1</v>
      </c>
      <c r="N268" s="213" t="s">
        <v>41</v>
      </c>
      <c r="O268" s="81"/>
      <c r="P268" s="190">
        <f>O268*H268</f>
        <v>0</v>
      </c>
      <c r="Q268" s="190">
        <v>0</v>
      </c>
      <c r="R268" s="190">
        <f>Q268*H268</f>
        <v>0</v>
      </c>
      <c r="S268" s="190">
        <v>0</v>
      </c>
      <c r="T268" s="191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192" t="s">
        <v>444</v>
      </c>
      <c r="AT268" s="192" t="s">
        <v>167</v>
      </c>
      <c r="AU268" s="192" t="s">
        <v>139</v>
      </c>
      <c r="AY268" s="18" t="s">
        <v>131</v>
      </c>
      <c r="BE268" s="193">
        <f>IF(N268="základná",J268,0)</f>
        <v>0</v>
      </c>
      <c r="BF268" s="193">
        <f>IF(N268="znížená",J268,0)</f>
        <v>0</v>
      </c>
      <c r="BG268" s="193">
        <f>IF(N268="zákl. prenesená",J268,0)</f>
        <v>0</v>
      </c>
      <c r="BH268" s="193">
        <f>IF(N268="zníž. prenesená",J268,0)</f>
        <v>0</v>
      </c>
      <c r="BI268" s="193">
        <f>IF(N268="nulová",J268,0)</f>
        <v>0</v>
      </c>
      <c r="BJ268" s="18" t="s">
        <v>139</v>
      </c>
      <c r="BK268" s="193">
        <f>ROUND(I268*H268,2)</f>
        <v>0</v>
      </c>
      <c r="BL268" s="18" t="s">
        <v>439</v>
      </c>
      <c r="BM268" s="192" t="s">
        <v>628</v>
      </c>
    </row>
    <row r="269" s="2" customFormat="1" ht="16.5" customHeight="1">
      <c r="A269" s="37"/>
      <c r="B269" s="179"/>
      <c r="C269" s="180" t="s">
        <v>488</v>
      </c>
      <c r="D269" s="180" t="s">
        <v>134</v>
      </c>
      <c r="E269" s="181" t="s">
        <v>489</v>
      </c>
      <c r="F269" s="182" t="s">
        <v>490</v>
      </c>
      <c r="G269" s="183" t="s">
        <v>246</v>
      </c>
      <c r="H269" s="184">
        <v>54</v>
      </c>
      <c r="I269" s="185"/>
      <c r="J269" s="186">
        <f>ROUND(I269*H269,2)</f>
        <v>0</v>
      </c>
      <c r="K269" s="187"/>
      <c r="L269" s="38"/>
      <c r="M269" s="188" t="s">
        <v>1</v>
      </c>
      <c r="N269" s="189" t="s">
        <v>41</v>
      </c>
      <c r="O269" s="81"/>
      <c r="P269" s="190">
        <f>O269*H269</f>
        <v>0</v>
      </c>
      <c r="Q269" s="190">
        <v>0</v>
      </c>
      <c r="R269" s="190">
        <f>Q269*H269</f>
        <v>0</v>
      </c>
      <c r="S269" s="190">
        <v>0</v>
      </c>
      <c r="T269" s="191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192" t="s">
        <v>439</v>
      </c>
      <c r="AT269" s="192" t="s">
        <v>134</v>
      </c>
      <c r="AU269" s="192" t="s">
        <v>139</v>
      </c>
      <c r="AY269" s="18" t="s">
        <v>131</v>
      </c>
      <c r="BE269" s="193">
        <f>IF(N269="základná",J269,0)</f>
        <v>0</v>
      </c>
      <c r="BF269" s="193">
        <f>IF(N269="znížená",J269,0)</f>
        <v>0</v>
      </c>
      <c r="BG269" s="193">
        <f>IF(N269="zákl. prenesená",J269,0)</f>
        <v>0</v>
      </c>
      <c r="BH269" s="193">
        <f>IF(N269="zníž. prenesená",J269,0)</f>
        <v>0</v>
      </c>
      <c r="BI269" s="193">
        <f>IF(N269="nulová",J269,0)</f>
        <v>0</v>
      </c>
      <c r="BJ269" s="18" t="s">
        <v>139</v>
      </c>
      <c r="BK269" s="193">
        <f>ROUND(I269*H269,2)</f>
        <v>0</v>
      </c>
      <c r="BL269" s="18" t="s">
        <v>439</v>
      </c>
      <c r="BM269" s="192" t="s">
        <v>629</v>
      </c>
    </row>
    <row r="270" s="2" customFormat="1" ht="16.5" customHeight="1">
      <c r="A270" s="37"/>
      <c r="B270" s="179"/>
      <c r="C270" s="203" t="s">
        <v>492</v>
      </c>
      <c r="D270" s="203" t="s">
        <v>167</v>
      </c>
      <c r="E270" s="204" t="s">
        <v>493</v>
      </c>
      <c r="F270" s="205" t="s">
        <v>466</v>
      </c>
      <c r="G270" s="206" t="s">
        <v>246</v>
      </c>
      <c r="H270" s="207">
        <v>54</v>
      </c>
      <c r="I270" s="208"/>
      <c r="J270" s="209">
        <f>ROUND(I270*H270,2)</f>
        <v>0</v>
      </c>
      <c r="K270" s="210"/>
      <c r="L270" s="211"/>
      <c r="M270" s="212" t="s">
        <v>1</v>
      </c>
      <c r="N270" s="213" t="s">
        <v>41</v>
      </c>
      <c r="O270" s="81"/>
      <c r="P270" s="190">
        <f>O270*H270</f>
        <v>0</v>
      </c>
      <c r="Q270" s="190">
        <v>0</v>
      </c>
      <c r="R270" s="190">
        <f>Q270*H270</f>
        <v>0</v>
      </c>
      <c r="S270" s="190">
        <v>0</v>
      </c>
      <c r="T270" s="191">
        <f>S270*H270</f>
        <v>0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192" t="s">
        <v>444</v>
      </c>
      <c r="AT270" s="192" t="s">
        <v>167</v>
      </c>
      <c r="AU270" s="192" t="s">
        <v>139</v>
      </c>
      <c r="AY270" s="18" t="s">
        <v>131</v>
      </c>
      <c r="BE270" s="193">
        <f>IF(N270="základná",J270,0)</f>
        <v>0</v>
      </c>
      <c r="BF270" s="193">
        <f>IF(N270="znížená",J270,0)</f>
        <v>0</v>
      </c>
      <c r="BG270" s="193">
        <f>IF(N270="zákl. prenesená",J270,0)</f>
        <v>0</v>
      </c>
      <c r="BH270" s="193">
        <f>IF(N270="zníž. prenesená",J270,0)</f>
        <v>0</v>
      </c>
      <c r="BI270" s="193">
        <f>IF(N270="nulová",J270,0)</f>
        <v>0</v>
      </c>
      <c r="BJ270" s="18" t="s">
        <v>139</v>
      </c>
      <c r="BK270" s="193">
        <f>ROUND(I270*H270,2)</f>
        <v>0</v>
      </c>
      <c r="BL270" s="18" t="s">
        <v>439</v>
      </c>
      <c r="BM270" s="192" t="s">
        <v>630</v>
      </c>
    </row>
    <row r="271" s="2" customFormat="1" ht="24.15" customHeight="1">
      <c r="A271" s="37"/>
      <c r="B271" s="179"/>
      <c r="C271" s="180" t="s">
        <v>495</v>
      </c>
      <c r="D271" s="180" t="s">
        <v>134</v>
      </c>
      <c r="E271" s="181" t="s">
        <v>496</v>
      </c>
      <c r="F271" s="182" t="s">
        <v>497</v>
      </c>
      <c r="G271" s="183" t="s">
        <v>246</v>
      </c>
      <c r="H271" s="184">
        <v>5</v>
      </c>
      <c r="I271" s="185"/>
      <c r="J271" s="186">
        <f>ROUND(I271*H271,2)</f>
        <v>0</v>
      </c>
      <c r="K271" s="187"/>
      <c r="L271" s="38"/>
      <c r="M271" s="188" t="s">
        <v>1</v>
      </c>
      <c r="N271" s="189" t="s">
        <v>41</v>
      </c>
      <c r="O271" s="81"/>
      <c r="P271" s="190">
        <f>O271*H271</f>
        <v>0</v>
      </c>
      <c r="Q271" s="190">
        <v>0</v>
      </c>
      <c r="R271" s="190">
        <f>Q271*H271</f>
        <v>0</v>
      </c>
      <c r="S271" s="190">
        <v>0</v>
      </c>
      <c r="T271" s="191">
        <f>S271*H271</f>
        <v>0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192" t="s">
        <v>439</v>
      </c>
      <c r="AT271" s="192" t="s">
        <v>134</v>
      </c>
      <c r="AU271" s="192" t="s">
        <v>139</v>
      </c>
      <c r="AY271" s="18" t="s">
        <v>131</v>
      </c>
      <c r="BE271" s="193">
        <f>IF(N271="základná",J271,0)</f>
        <v>0</v>
      </c>
      <c r="BF271" s="193">
        <f>IF(N271="znížená",J271,0)</f>
        <v>0</v>
      </c>
      <c r="BG271" s="193">
        <f>IF(N271="zákl. prenesená",J271,0)</f>
        <v>0</v>
      </c>
      <c r="BH271" s="193">
        <f>IF(N271="zníž. prenesená",J271,0)</f>
        <v>0</v>
      </c>
      <c r="BI271" s="193">
        <f>IF(N271="nulová",J271,0)</f>
        <v>0</v>
      </c>
      <c r="BJ271" s="18" t="s">
        <v>139</v>
      </c>
      <c r="BK271" s="193">
        <f>ROUND(I271*H271,2)</f>
        <v>0</v>
      </c>
      <c r="BL271" s="18" t="s">
        <v>439</v>
      </c>
      <c r="BM271" s="192" t="s">
        <v>631</v>
      </c>
    </row>
    <row r="272" s="2" customFormat="1" ht="16.5" customHeight="1">
      <c r="A272" s="37"/>
      <c r="B272" s="179"/>
      <c r="C272" s="203" t="s">
        <v>499</v>
      </c>
      <c r="D272" s="203" t="s">
        <v>167</v>
      </c>
      <c r="E272" s="204" t="s">
        <v>500</v>
      </c>
      <c r="F272" s="205" t="s">
        <v>501</v>
      </c>
      <c r="G272" s="206" t="s">
        <v>246</v>
      </c>
      <c r="H272" s="207">
        <v>2</v>
      </c>
      <c r="I272" s="208"/>
      <c r="J272" s="209">
        <f>ROUND(I272*H272,2)</f>
        <v>0</v>
      </c>
      <c r="K272" s="210"/>
      <c r="L272" s="211"/>
      <c r="M272" s="212" t="s">
        <v>1</v>
      </c>
      <c r="N272" s="213" t="s">
        <v>41</v>
      </c>
      <c r="O272" s="81"/>
      <c r="P272" s="190">
        <f>O272*H272</f>
        <v>0</v>
      </c>
      <c r="Q272" s="190">
        <v>0</v>
      </c>
      <c r="R272" s="190">
        <f>Q272*H272</f>
        <v>0</v>
      </c>
      <c r="S272" s="190">
        <v>0</v>
      </c>
      <c r="T272" s="191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192" t="s">
        <v>444</v>
      </c>
      <c r="AT272" s="192" t="s">
        <v>167</v>
      </c>
      <c r="AU272" s="192" t="s">
        <v>139</v>
      </c>
      <c r="AY272" s="18" t="s">
        <v>131</v>
      </c>
      <c r="BE272" s="193">
        <f>IF(N272="základná",J272,0)</f>
        <v>0</v>
      </c>
      <c r="BF272" s="193">
        <f>IF(N272="znížená",J272,0)</f>
        <v>0</v>
      </c>
      <c r="BG272" s="193">
        <f>IF(N272="zákl. prenesená",J272,0)</f>
        <v>0</v>
      </c>
      <c r="BH272" s="193">
        <f>IF(N272="zníž. prenesená",J272,0)</f>
        <v>0</v>
      </c>
      <c r="BI272" s="193">
        <f>IF(N272="nulová",J272,0)</f>
        <v>0</v>
      </c>
      <c r="BJ272" s="18" t="s">
        <v>139</v>
      </c>
      <c r="BK272" s="193">
        <f>ROUND(I272*H272,2)</f>
        <v>0</v>
      </c>
      <c r="BL272" s="18" t="s">
        <v>439</v>
      </c>
      <c r="BM272" s="192" t="s">
        <v>632</v>
      </c>
    </row>
    <row r="273" s="2" customFormat="1" ht="16.5" customHeight="1">
      <c r="A273" s="37"/>
      <c r="B273" s="179"/>
      <c r="C273" s="203" t="s">
        <v>503</v>
      </c>
      <c r="D273" s="203" t="s">
        <v>167</v>
      </c>
      <c r="E273" s="204" t="s">
        <v>504</v>
      </c>
      <c r="F273" s="205" t="s">
        <v>505</v>
      </c>
      <c r="G273" s="206" t="s">
        <v>246</v>
      </c>
      <c r="H273" s="207">
        <v>1</v>
      </c>
      <c r="I273" s="208"/>
      <c r="J273" s="209">
        <f>ROUND(I273*H273,2)</f>
        <v>0</v>
      </c>
      <c r="K273" s="210"/>
      <c r="L273" s="211"/>
      <c r="M273" s="212" t="s">
        <v>1</v>
      </c>
      <c r="N273" s="213" t="s">
        <v>41</v>
      </c>
      <c r="O273" s="81"/>
      <c r="P273" s="190">
        <f>O273*H273</f>
        <v>0</v>
      </c>
      <c r="Q273" s="190">
        <v>0</v>
      </c>
      <c r="R273" s="190">
        <f>Q273*H273</f>
        <v>0</v>
      </c>
      <c r="S273" s="190">
        <v>0</v>
      </c>
      <c r="T273" s="191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192" t="s">
        <v>444</v>
      </c>
      <c r="AT273" s="192" t="s">
        <v>167</v>
      </c>
      <c r="AU273" s="192" t="s">
        <v>139</v>
      </c>
      <c r="AY273" s="18" t="s">
        <v>131</v>
      </c>
      <c r="BE273" s="193">
        <f>IF(N273="základná",J273,0)</f>
        <v>0</v>
      </c>
      <c r="BF273" s="193">
        <f>IF(N273="znížená",J273,0)</f>
        <v>0</v>
      </c>
      <c r="BG273" s="193">
        <f>IF(N273="zákl. prenesená",J273,0)</f>
        <v>0</v>
      </c>
      <c r="BH273" s="193">
        <f>IF(N273="zníž. prenesená",J273,0)</f>
        <v>0</v>
      </c>
      <c r="BI273" s="193">
        <f>IF(N273="nulová",J273,0)</f>
        <v>0</v>
      </c>
      <c r="BJ273" s="18" t="s">
        <v>139</v>
      </c>
      <c r="BK273" s="193">
        <f>ROUND(I273*H273,2)</f>
        <v>0</v>
      </c>
      <c r="BL273" s="18" t="s">
        <v>439</v>
      </c>
      <c r="BM273" s="192" t="s">
        <v>633</v>
      </c>
    </row>
    <row r="274" s="2" customFormat="1" ht="16.5" customHeight="1">
      <c r="A274" s="37"/>
      <c r="B274" s="179"/>
      <c r="C274" s="203" t="s">
        <v>507</v>
      </c>
      <c r="D274" s="203" t="s">
        <v>167</v>
      </c>
      <c r="E274" s="204" t="s">
        <v>508</v>
      </c>
      <c r="F274" s="205" t="s">
        <v>509</v>
      </c>
      <c r="G274" s="206" t="s">
        <v>246</v>
      </c>
      <c r="H274" s="207">
        <v>2</v>
      </c>
      <c r="I274" s="208"/>
      <c r="J274" s="209">
        <f>ROUND(I274*H274,2)</f>
        <v>0</v>
      </c>
      <c r="K274" s="210"/>
      <c r="L274" s="211"/>
      <c r="M274" s="212" t="s">
        <v>1</v>
      </c>
      <c r="N274" s="213" t="s">
        <v>41</v>
      </c>
      <c r="O274" s="81"/>
      <c r="P274" s="190">
        <f>O274*H274</f>
        <v>0</v>
      </c>
      <c r="Q274" s="190">
        <v>0</v>
      </c>
      <c r="R274" s="190">
        <f>Q274*H274</f>
        <v>0</v>
      </c>
      <c r="S274" s="190">
        <v>0</v>
      </c>
      <c r="T274" s="191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192" t="s">
        <v>444</v>
      </c>
      <c r="AT274" s="192" t="s">
        <v>167</v>
      </c>
      <c r="AU274" s="192" t="s">
        <v>139</v>
      </c>
      <c r="AY274" s="18" t="s">
        <v>131</v>
      </c>
      <c r="BE274" s="193">
        <f>IF(N274="základná",J274,0)</f>
        <v>0</v>
      </c>
      <c r="BF274" s="193">
        <f>IF(N274="znížená",J274,0)</f>
        <v>0</v>
      </c>
      <c r="BG274" s="193">
        <f>IF(N274="zákl. prenesená",J274,0)</f>
        <v>0</v>
      </c>
      <c r="BH274" s="193">
        <f>IF(N274="zníž. prenesená",J274,0)</f>
        <v>0</v>
      </c>
      <c r="BI274" s="193">
        <f>IF(N274="nulová",J274,0)</f>
        <v>0</v>
      </c>
      <c r="BJ274" s="18" t="s">
        <v>139</v>
      </c>
      <c r="BK274" s="193">
        <f>ROUND(I274*H274,2)</f>
        <v>0</v>
      </c>
      <c r="BL274" s="18" t="s">
        <v>439</v>
      </c>
      <c r="BM274" s="192" t="s">
        <v>634</v>
      </c>
    </row>
    <row r="275" s="2" customFormat="1" ht="16.5" customHeight="1">
      <c r="A275" s="37"/>
      <c r="B275" s="179"/>
      <c r="C275" s="180" t="s">
        <v>511</v>
      </c>
      <c r="D275" s="180" t="s">
        <v>134</v>
      </c>
      <c r="E275" s="181" t="s">
        <v>512</v>
      </c>
      <c r="F275" s="182" t="s">
        <v>513</v>
      </c>
      <c r="G275" s="183" t="s">
        <v>246</v>
      </c>
      <c r="H275" s="184">
        <v>2</v>
      </c>
      <c r="I275" s="185"/>
      <c r="J275" s="186">
        <f>ROUND(I275*H275,2)</f>
        <v>0</v>
      </c>
      <c r="K275" s="187"/>
      <c r="L275" s="38"/>
      <c r="M275" s="188" t="s">
        <v>1</v>
      </c>
      <c r="N275" s="189" t="s">
        <v>41</v>
      </c>
      <c r="O275" s="81"/>
      <c r="P275" s="190">
        <f>O275*H275</f>
        <v>0</v>
      </c>
      <c r="Q275" s="190">
        <v>0</v>
      </c>
      <c r="R275" s="190">
        <f>Q275*H275</f>
        <v>0</v>
      </c>
      <c r="S275" s="190">
        <v>0</v>
      </c>
      <c r="T275" s="191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192" t="s">
        <v>439</v>
      </c>
      <c r="AT275" s="192" t="s">
        <v>134</v>
      </c>
      <c r="AU275" s="192" t="s">
        <v>139</v>
      </c>
      <c r="AY275" s="18" t="s">
        <v>131</v>
      </c>
      <c r="BE275" s="193">
        <f>IF(N275="základná",J275,0)</f>
        <v>0</v>
      </c>
      <c r="BF275" s="193">
        <f>IF(N275="znížená",J275,0)</f>
        <v>0</v>
      </c>
      <c r="BG275" s="193">
        <f>IF(N275="zákl. prenesená",J275,0)</f>
        <v>0</v>
      </c>
      <c r="BH275" s="193">
        <f>IF(N275="zníž. prenesená",J275,0)</f>
        <v>0</v>
      </c>
      <c r="BI275" s="193">
        <f>IF(N275="nulová",J275,0)</f>
        <v>0</v>
      </c>
      <c r="BJ275" s="18" t="s">
        <v>139</v>
      </c>
      <c r="BK275" s="193">
        <f>ROUND(I275*H275,2)</f>
        <v>0</v>
      </c>
      <c r="BL275" s="18" t="s">
        <v>439</v>
      </c>
      <c r="BM275" s="192" t="s">
        <v>635</v>
      </c>
    </row>
    <row r="276" s="2" customFormat="1" ht="16.5" customHeight="1">
      <c r="A276" s="37"/>
      <c r="B276" s="179"/>
      <c r="C276" s="203" t="s">
        <v>515</v>
      </c>
      <c r="D276" s="203" t="s">
        <v>167</v>
      </c>
      <c r="E276" s="204" t="s">
        <v>516</v>
      </c>
      <c r="F276" s="205" t="s">
        <v>517</v>
      </c>
      <c r="G276" s="206" t="s">
        <v>246</v>
      </c>
      <c r="H276" s="207">
        <v>4</v>
      </c>
      <c r="I276" s="208"/>
      <c r="J276" s="209">
        <f>ROUND(I276*H276,2)</f>
        <v>0</v>
      </c>
      <c r="K276" s="210"/>
      <c r="L276" s="211"/>
      <c r="M276" s="212" t="s">
        <v>1</v>
      </c>
      <c r="N276" s="213" t="s">
        <v>41</v>
      </c>
      <c r="O276" s="81"/>
      <c r="P276" s="190">
        <f>O276*H276</f>
        <v>0</v>
      </c>
      <c r="Q276" s="190">
        <v>0</v>
      </c>
      <c r="R276" s="190">
        <f>Q276*H276</f>
        <v>0</v>
      </c>
      <c r="S276" s="190">
        <v>0</v>
      </c>
      <c r="T276" s="191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192" t="s">
        <v>444</v>
      </c>
      <c r="AT276" s="192" t="s">
        <v>167</v>
      </c>
      <c r="AU276" s="192" t="s">
        <v>139</v>
      </c>
      <c r="AY276" s="18" t="s">
        <v>131</v>
      </c>
      <c r="BE276" s="193">
        <f>IF(N276="základná",J276,0)</f>
        <v>0</v>
      </c>
      <c r="BF276" s="193">
        <f>IF(N276="znížená",J276,0)</f>
        <v>0</v>
      </c>
      <c r="BG276" s="193">
        <f>IF(N276="zákl. prenesená",J276,0)</f>
        <v>0</v>
      </c>
      <c r="BH276" s="193">
        <f>IF(N276="zníž. prenesená",J276,0)</f>
        <v>0</v>
      </c>
      <c r="BI276" s="193">
        <f>IF(N276="nulová",J276,0)</f>
        <v>0</v>
      </c>
      <c r="BJ276" s="18" t="s">
        <v>139</v>
      </c>
      <c r="BK276" s="193">
        <f>ROUND(I276*H276,2)</f>
        <v>0</v>
      </c>
      <c r="BL276" s="18" t="s">
        <v>439</v>
      </c>
      <c r="BM276" s="192" t="s">
        <v>636</v>
      </c>
    </row>
    <row r="277" s="2" customFormat="1" ht="16.5" customHeight="1">
      <c r="A277" s="37"/>
      <c r="B277" s="179"/>
      <c r="C277" s="203" t="s">
        <v>519</v>
      </c>
      <c r="D277" s="203" t="s">
        <v>167</v>
      </c>
      <c r="E277" s="204" t="s">
        <v>520</v>
      </c>
      <c r="F277" s="205" t="s">
        <v>521</v>
      </c>
      <c r="G277" s="206" t="s">
        <v>246</v>
      </c>
      <c r="H277" s="207">
        <v>2</v>
      </c>
      <c r="I277" s="208"/>
      <c r="J277" s="209">
        <f>ROUND(I277*H277,2)</f>
        <v>0</v>
      </c>
      <c r="K277" s="210"/>
      <c r="L277" s="211"/>
      <c r="M277" s="212" t="s">
        <v>1</v>
      </c>
      <c r="N277" s="213" t="s">
        <v>41</v>
      </c>
      <c r="O277" s="81"/>
      <c r="P277" s="190">
        <f>O277*H277</f>
        <v>0</v>
      </c>
      <c r="Q277" s="190">
        <v>0</v>
      </c>
      <c r="R277" s="190">
        <f>Q277*H277</f>
        <v>0</v>
      </c>
      <c r="S277" s="190">
        <v>0</v>
      </c>
      <c r="T277" s="191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192" t="s">
        <v>444</v>
      </c>
      <c r="AT277" s="192" t="s">
        <v>167</v>
      </c>
      <c r="AU277" s="192" t="s">
        <v>139</v>
      </c>
      <c r="AY277" s="18" t="s">
        <v>131</v>
      </c>
      <c r="BE277" s="193">
        <f>IF(N277="základná",J277,0)</f>
        <v>0</v>
      </c>
      <c r="BF277" s="193">
        <f>IF(N277="znížená",J277,0)</f>
        <v>0</v>
      </c>
      <c r="BG277" s="193">
        <f>IF(N277="zákl. prenesená",J277,0)</f>
        <v>0</v>
      </c>
      <c r="BH277" s="193">
        <f>IF(N277="zníž. prenesená",J277,0)</f>
        <v>0</v>
      </c>
      <c r="BI277" s="193">
        <f>IF(N277="nulová",J277,0)</f>
        <v>0</v>
      </c>
      <c r="BJ277" s="18" t="s">
        <v>139</v>
      </c>
      <c r="BK277" s="193">
        <f>ROUND(I277*H277,2)</f>
        <v>0</v>
      </c>
      <c r="BL277" s="18" t="s">
        <v>439</v>
      </c>
      <c r="BM277" s="192" t="s">
        <v>637</v>
      </c>
    </row>
    <row r="278" s="2" customFormat="1" ht="21.75" customHeight="1">
      <c r="A278" s="37"/>
      <c r="B278" s="179"/>
      <c r="C278" s="180" t="s">
        <v>523</v>
      </c>
      <c r="D278" s="180" t="s">
        <v>134</v>
      </c>
      <c r="E278" s="181" t="s">
        <v>524</v>
      </c>
      <c r="F278" s="182" t="s">
        <v>525</v>
      </c>
      <c r="G278" s="183" t="s">
        <v>246</v>
      </c>
      <c r="H278" s="184">
        <v>2</v>
      </c>
      <c r="I278" s="185"/>
      <c r="J278" s="186">
        <f>ROUND(I278*H278,2)</f>
        <v>0</v>
      </c>
      <c r="K278" s="187"/>
      <c r="L278" s="38"/>
      <c r="M278" s="188" t="s">
        <v>1</v>
      </c>
      <c r="N278" s="189" t="s">
        <v>41</v>
      </c>
      <c r="O278" s="81"/>
      <c r="P278" s="190">
        <f>O278*H278</f>
        <v>0</v>
      </c>
      <c r="Q278" s="190">
        <v>0</v>
      </c>
      <c r="R278" s="190">
        <f>Q278*H278</f>
        <v>0</v>
      </c>
      <c r="S278" s="190">
        <v>0</v>
      </c>
      <c r="T278" s="191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192" t="s">
        <v>439</v>
      </c>
      <c r="AT278" s="192" t="s">
        <v>134</v>
      </c>
      <c r="AU278" s="192" t="s">
        <v>139</v>
      </c>
      <c r="AY278" s="18" t="s">
        <v>131</v>
      </c>
      <c r="BE278" s="193">
        <f>IF(N278="základná",J278,0)</f>
        <v>0</v>
      </c>
      <c r="BF278" s="193">
        <f>IF(N278="znížená",J278,0)</f>
        <v>0</v>
      </c>
      <c r="BG278" s="193">
        <f>IF(N278="zákl. prenesená",J278,0)</f>
        <v>0</v>
      </c>
      <c r="BH278" s="193">
        <f>IF(N278="zníž. prenesená",J278,0)</f>
        <v>0</v>
      </c>
      <c r="BI278" s="193">
        <f>IF(N278="nulová",J278,0)</f>
        <v>0</v>
      </c>
      <c r="BJ278" s="18" t="s">
        <v>139</v>
      </c>
      <c r="BK278" s="193">
        <f>ROUND(I278*H278,2)</f>
        <v>0</v>
      </c>
      <c r="BL278" s="18" t="s">
        <v>439</v>
      </c>
      <c r="BM278" s="192" t="s">
        <v>638</v>
      </c>
    </row>
    <row r="279" s="2" customFormat="1" ht="16.5" customHeight="1">
      <c r="A279" s="37"/>
      <c r="B279" s="179"/>
      <c r="C279" s="203" t="s">
        <v>527</v>
      </c>
      <c r="D279" s="203" t="s">
        <v>167</v>
      </c>
      <c r="E279" s="204" t="s">
        <v>528</v>
      </c>
      <c r="F279" s="205" t="s">
        <v>529</v>
      </c>
      <c r="G279" s="206" t="s">
        <v>246</v>
      </c>
      <c r="H279" s="207">
        <v>2</v>
      </c>
      <c r="I279" s="208"/>
      <c r="J279" s="209">
        <f>ROUND(I279*H279,2)</f>
        <v>0</v>
      </c>
      <c r="K279" s="210"/>
      <c r="L279" s="211"/>
      <c r="M279" s="212" t="s">
        <v>1</v>
      </c>
      <c r="N279" s="213" t="s">
        <v>41</v>
      </c>
      <c r="O279" s="81"/>
      <c r="P279" s="190">
        <f>O279*H279</f>
        <v>0</v>
      </c>
      <c r="Q279" s="190">
        <v>0.00014999999999999999</v>
      </c>
      <c r="R279" s="190">
        <f>Q279*H279</f>
        <v>0.00029999999999999997</v>
      </c>
      <c r="S279" s="190">
        <v>0</v>
      </c>
      <c r="T279" s="191">
        <f>S279*H279</f>
        <v>0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192" t="s">
        <v>444</v>
      </c>
      <c r="AT279" s="192" t="s">
        <v>167</v>
      </c>
      <c r="AU279" s="192" t="s">
        <v>139</v>
      </c>
      <c r="AY279" s="18" t="s">
        <v>131</v>
      </c>
      <c r="BE279" s="193">
        <f>IF(N279="základná",J279,0)</f>
        <v>0</v>
      </c>
      <c r="BF279" s="193">
        <f>IF(N279="znížená",J279,0)</f>
        <v>0</v>
      </c>
      <c r="BG279" s="193">
        <f>IF(N279="zákl. prenesená",J279,0)</f>
        <v>0</v>
      </c>
      <c r="BH279" s="193">
        <f>IF(N279="zníž. prenesená",J279,0)</f>
        <v>0</v>
      </c>
      <c r="BI279" s="193">
        <f>IF(N279="nulová",J279,0)</f>
        <v>0</v>
      </c>
      <c r="BJ279" s="18" t="s">
        <v>139</v>
      </c>
      <c r="BK279" s="193">
        <f>ROUND(I279*H279,2)</f>
        <v>0</v>
      </c>
      <c r="BL279" s="18" t="s">
        <v>439</v>
      </c>
      <c r="BM279" s="192" t="s">
        <v>639</v>
      </c>
    </row>
    <row r="280" s="2" customFormat="1" ht="24.15" customHeight="1">
      <c r="A280" s="37"/>
      <c r="B280" s="179"/>
      <c r="C280" s="180" t="s">
        <v>531</v>
      </c>
      <c r="D280" s="180" t="s">
        <v>134</v>
      </c>
      <c r="E280" s="181" t="s">
        <v>532</v>
      </c>
      <c r="F280" s="182" t="s">
        <v>533</v>
      </c>
      <c r="G280" s="183" t="s">
        <v>246</v>
      </c>
      <c r="H280" s="184">
        <v>4</v>
      </c>
      <c r="I280" s="185"/>
      <c r="J280" s="186">
        <f>ROUND(I280*H280,2)</f>
        <v>0</v>
      </c>
      <c r="K280" s="187"/>
      <c r="L280" s="38"/>
      <c r="M280" s="188" t="s">
        <v>1</v>
      </c>
      <c r="N280" s="189" t="s">
        <v>41</v>
      </c>
      <c r="O280" s="81"/>
      <c r="P280" s="190">
        <f>O280*H280</f>
        <v>0</v>
      </c>
      <c r="Q280" s="190">
        <v>0</v>
      </c>
      <c r="R280" s="190">
        <f>Q280*H280</f>
        <v>0</v>
      </c>
      <c r="S280" s="190">
        <v>0</v>
      </c>
      <c r="T280" s="191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192" t="s">
        <v>439</v>
      </c>
      <c r="AT280" s="192" t="s">
        <v>134</v>
      </c>
      <c r="AU280" s="192" t="s">
        <v>139</v>
      </c>
      <c r="AY280" s="18" t="s">
        <v>131</v>
      </c>
      <c r="BE280" s="193">
        <f>IF(N280="základná",J280,0)</f>
        <v>0</v>
      </c>
      <c r="BF280" s="193">
        <f>IF(N280="znížená",J280,0)</f>
        <v>0</v>
      </c>
      <c r="BG280" s="193">
        <f>IF(N280="zákl. prenesená",J280,0)</f>
        <v>0</v>
      </c>
      <c r="BH280" s="193">
        <f>IF(N280="zníž. prenesená",J280,0)</f>
        <v>0</v>
      </c>
      <c r="BI280" s="193">
        <f>IF(N280="nulová",J280,0)</f>
        <v>0</v>
      </c>
      <c r="BJ280" s="18" t="s">
        <v>139</v>
      </c>
      <c r="BK280" s="193">
        <f>ROUND(I280*H280,2)</f>
        <v>0</v>
      </c>
      <c r="BL280" s="18" t="s">
        <v>439</v>
      </c>
      <c r="BM280" s="192" t="s">
        <v>640</v>
      </c>
    </row>
    <row r="281" s="2" customFormat="1" ht="16.5" customHeight="1">
      <c r="A281" s="37"/>
      <c r="B281" s="179"/>
      <c r="C281" s="203" t="s">
        <v>535</v>
      </c>
      <c r="D281" s="203" t="s">
        <v>167</v>
      </c>
      <c r="E281" s="204" t="s">
        <v>536</v>
      </c>
      <c r="F281" s="205" t="s">
        <v>537</v>
      </c>
      <c r="G281" s="206" t="s">
        <v>246</v>
      </c>
      <c r="H281" s="207">
        <v>4</v>
      </c>
      <c r="I281" s="208"/>
      <c r="J281" s="209">
        <f>ROUND(I281*H281,2)</f>
        <v>0</v>
      </c>
      <c r="K281" s="210"/>
      <c r="L281" s="211"/>
      <c r="M281" s="212" t="s">
        <v>1</v>
      </c>
      <c r="N281" s="213" t="s">
        <v>41</v>
      </c>
      <c r="O281" s="81"/>
      <c r="P281" s="190">
        <f>O281*H281</f>
        <v>0</v>
      </c>
      <c r="Q281" s="190">
        <v>0</v>
      </c>
      <c r="R281" s="190">
        <f>Q281*H281</f>
        <v>0</v>
      </c>
      <c r="S281" s="190">
        <v>0</v>
      </c>
      <c r="T281" s="191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192" t="s">
        <v>444</v>
      </c>
      <c r="AT281" s="192" t="s">
        <v>167</v>
      </c>
      <c r="AU281" s="192" t="s">
        <v>139</v>
      </c>
      <c r="AY281" s="18" t="s">
        <v>131</v>
      </c>
      <c r="BE281" s="193">
        <f>IF(N281="základná",J281,0)</f>
        <v>0</v>
      </c>
      <c r="BF281" s="193">
        <f>IF(N281="znížená",J281,0)</f>
        <v>0</v>
      </c>
      <c r="BG281" s="193">
        <f>IF(N281="zákl. prenesená",J281,0)</f>
        <v>0</v>
      </c>
      <c r="BH281" s="193">
        <f>IF(N281="zníž. prenesená",J281,0)</f>
        <v>0</v>
      </c>
      <c r="BI281" s="193">
        <f>IF(N281="nulová",J281,0)</f>
        <v>0</v>
      </c>
      <c r="BJ281" s="18" t="s">
        <v>139</v>
      </c>
      <c r="BK281" s="193">
        <f>ROUND(I281*H281,2)</f>
        <v>0</v>
      </c>
      <c r="BL281" s="18" t="s">
        <v>439</v>
      </c>
      <c r="BM281" s="192" t="s">
        <v>641</v>
      </c>
    </row>
    <row r="282" s="2" customFormat="1" ht="16.5" customHeight="1">
      <c r="A282" s="37"/>
      <c r="B282" s="179"/>
      <c r="C282" s="203" t="s">
        <v>539</v>
      </c>
      <c r="D282" s="203" t="s">
        <v>167</v>
      </c>
      <c r="E282" s="204" t="s">
        <v>540</v>
      </c>
      <c r="F282" s="205" t="s">
        <v>541</v>
      </c>
      <c r="G282" s="206" t="s">
        <v>246</v>
      </c>
      <c r="H282" s="207">
        <v>8</v>
      </c>
      <c r="I282" s="208"/>
      <c r="J282" s="209">
        <f>ROUND(I282*H282,2)</f>
        <v>0</v>
      </c>
      <c r="K282" s="210"/>
      <c r="L282" s="211"/>
      <c r="M282" s="212" t="s">
        <v>1</v>
      </c>
      <c r="N282" s="213" t="s">
        <v>41</v>
      </c>
      <c r="O282" s="81"/>
      <c r="P282" s="190">
        <f>O282*H282</f>
        <v>0</v>
      </c>
      <c r="Q282" s="190">
        <v>0</v>
      </c>
      <c r="R282" s="190">
        <f>Q282*H282</f>
        <v>0</v>
      </c>
      <c r="S282" s="190">
        <v>0</v>
      </c>
      <c r="T282" s="191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192" t="s">
        <v>444</v>
      </c>
      <c r="AT282" s="192" t="s">
        <v>167</v>
      </c>
      <c r="AU282" s="192" t="s">
        <v>139</v>
      </c>
      <c r="AY282" s="18" t="s">
        <v>131</v>
      </c>
      <c r="BE282" s="193">
        <f>IF(N282="základná",J282,0)</f>
        <v>0</v>
      </c>
      <c r="BF282" s="193">
        <f>IF(N282="znížená",J282,0)</f>
        <v>0</v>
      </c>
      <c r="BG282" s="193">
        <f>IF(N282="zákl. prenesená",J282,0)</f>
        <v>0</v>
      </c>
      <c r="BH282" s="193">
        <f>IF(N282="zníž. prenesená",J282,0)</f>
        <v>0</v>
      </c>
      <c r="BI282" s="193">
        <f>IF(N282="nulová",J282,0)</f>
        <v>0</v>
      </c>
      <c r="BJ282" s="18" t="s">
        <v>139</v>
      </c>
      <c r="BK282" s="193">
        <f>ROUND(I282*H282,2)</f>
        <v>0</v>
      </c>
      <c r="BL282" s="18" t="s">
        <v>439</v>
      </c>
      <c r="BM282" s="192" t="s">
        <v>642</v>
      </c>
    </row>
    <row r="283" s="2" customFormat="1" ht="16.5" customHeight="1">
      <c r="A283" s="37"/>
      <c r="B283" s="179"/>
      <c r="C283" s="203" t="s">
        <v>543</v>
      </c>
      <c r="D283" s="203" t="s">
        <v>167</v>
      </c>
      <c r="E283" s="204" t="s">
        <v>544</v>
      </c>
      <c r="F283" s="205" t="s">
        <v>545</v>
      </c>
      <c r="G283" s="206" t="s">
        <v>452</v>
      </c>
      <c r="H283" s="207">
        <v>4.9279999999999999</v>
      </c>
      <c r="I283" s="208"/>
      <c r="J283" s="209">
        <f>ROUND(I283*H283,2)</f>
        <v>0</v>
      </c>
      <c r="K283" s="210"/>
      <c r="L283" s="211"/>
      <c r="M283" s="212" t="s">
        <v>1</v>
      </c>
      <c r="N283" s="213" t="s">
        <v>41</v>
      </c>
      <c r="O283" s="81"/>
      <c r="P283" s="190">
        <f>O283*H283</f>
        <v>0</v>
      </c>
      <c r="Q283" s="190">
        <v>0</v>
      </c>
      <c r="R283" s="190">
        <f>Q283*H283</f>
        <v>0</v>
      </c>
      <c r="S283" s="190">
        <v>0</v>
      </c>
      <c r="T283" s="191">
        <f>S283*H283</f>
        <v>0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192" t="s">
        <v>444</v>
      </c>
      <c r="AT283" s="192" t="s">
        <v>167</v>
      </c>
      <c r="AU283" s="192" t="s">
        <v>139</v>
      </c>
      <c r="AY283" s="18" t="s">
        <v>131</v>
      </c>
      <c r="BE283" s="193">
        <f>IF(N283="základná",J283,0)</f>
        <v>0</v>
      </c>
      <c r="BF283" s="193">
        <f>IF(N283="znížená",J283,0)</f>
        <v>0</v>
      </c>
      <c r="BG283" s="193">
        <f>IF(N283="zákl. prenesená",J283,0)</f>
        <v>0</v>
      </c>
      <c r="BH283" s="193">
        <f>IF(N283="zníž. prenesená",J283,0)</f>
        <v>0</v>
      </c>
      <c r="BI283" s="193">
        <f>IF(N283="nulová",J283,0)</f>
        <v>0</v>
      </c>
      <c r="BJ283" s="18" t="s">
        <v>139</v>
      </c>
      <c r="BK283" s="193">
        <f>ROUND(I283*H283,2)</f>
        <v>0</v>
      </c>
      <c r="BL283" s="18" t="s">
        <v>439</v>
      </c>
      <c r="BM283" s="192" t="s">
        <v>643</v>
      </c>
    </row>
    <row r="284" s="12" customFormat="1" ht="22.8" customHeight="1">
      <c r="A284" s="12"/>
      <c r="B284" s="166"/>
      <c r="C284" s="12"/>
      <c r="D284" s="167" t="s">
        <v>74</v>
      </c>
      <c r="E284" s="177" t="s">
        <v>547</v>
      </c>
      <c r="F284" s="177" t="s">
        <v>548</v>
      </c>
      <c r="G284" s="12"/>
      <c r="H284" s="12"/>
      <c r="I284" s="169"/>
      <c r="J284" s="178">
        <f>BK284</f>
        <v>0</v>
      </c>
      <c r="K284" s="12"/>
      <c r="L284" s="166"/>
      <c r="M284" s="171"/>
      <c r="N284" s="172"/>
      <c r="O284" s="172"/>
      <c r="P284" s="173">
        <f>P285</f>
        <v>0</v>
      </c>
      <c r="Q284" s="172"/>
      <c r="R284" s="173">
        <f>R285</f>
        <v>0</v>
      </c>
      <c r="S284" s="172"/>
      <c r="T284" s="174">
        <f>T285</f>
        <v>0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167" t="s">
        <v>138</v>
      </c>
      <c r="AT284" s="175" t="s">
        <v>74</v>
      </c>
      <c r="AU284" s="175" t="s">
        <v>83</v>
      </c>
      <c r="AY284" s="167" t="s">
        <v>131</v>
      </c>
      <c r="BK284" s="176">
        <f>BK285</f>
        <v>0</v>
      </c>
    </row>
    <row r="285" s="2" customFormat="1" ht="33" customHeight="1">
      <c r="A285" s="37"/>
      <c r="B285" s="179"/>
      <c r="C285" s="180" t="s">
        <v>549</v>
      </c>
      <c r="D285" s="180" t="s">
        <v>134</v>
      </c>
      <c r="E285" s="181" t="s">
        <v>550</v>
      </c>
      <c r="F285" s="182" t="s">
        <v>551</v>
      </c>
      <c r="G285" s="183" t="s">
        <v>552</v>
      </c>
      <c r="H285" s="184">
        <v>15</v>
      </c>
      <c r="I285" s="185"/>
      <c r="J285" s="186">
        <f>ROUND(I285*H285,2)</f>
        <v>0</v>
      </c>
      <c r="K285" s="187"/>
      <c r="L285" s="38"/>
      <c r="M285" s="229" t="s">
        <v>1</v>
      </c>
      <c r="N285" s="230" t="s">
        <v>41</v>
      </c>
      <c r="O285" s="231"/>
      <c r="P285" s="232">
        <f>O285*H285</f>
        <v>0</v>
      </c>
      <c r="Q285" s="232">
        <v>0</v>
      </c>
      <c r="R285" s="232">
        <f>Q285*H285</f>
        <v>0</v>
      </c>
      <c r="S285" s="232">
        <v>0</v>
      </c>
      <c r="T285" s="233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192" t="s">
        <v>553</v>
      </c>
      <c r="AT285" s="192" t="s">
        <v>134</v>
      </c>
      <c r="AU285" s="192" t="s">
        <v>139</v>
      </c>
      <c r="AY285" s="18" t="s">
        <v>131</v>
      </c>
      <c r="BE285" s="193">
        <f>IF(N285="základná",J285,0)</f>
        <v>0</v>
      </c>
      <c r="BF285" s="193">
        <f>IF(N285="znížená",J285,0)</f>
        <v>0</v>
      </c>
      <c r="BG285" s="193">
        <f>IF(N285="zákl. prenesená",J285,0)</f>
        <v>0</v>
      </c>
      <c r="BH285" s="193">
        <f>IF(N285="zníž. prenesená",J285,0)</f>
        <v>0</v>
      </c>
      <c r="BI285" s="193">
        <f>IF(N285="nulová",J285,0)</f>
        <v>0</v>
      </c>
      <c r="BJ285" s="18" t="s">
        <v>139</v>
      </c>
      <c r="BK285" s="193">
        <f>ROUND(I285*H285,2)</f>
        <v>0</v>
      </c>
      <c r="BL285" s="18" t="s">
        <v>553</v>
      </c>
      <c r="BM285" s="192" t="s">
        <v>644</v>
      </c>
    </row>
    <row r="286" s="2" customFormat="1" ht="6.96" customHeight="1">
      <c r="A286" s="37"/>
      <c r="B286" s="64"/>
      <c r="C286" s="65"/>
      <c r="D286" s="65"/>
      <c r="E286" s="65"/>
      <c r="F286" s="65"/>
      <c r="G286" s="65"/>
      <c r="H286" s="65"/>
      <c r="I286" s="65"/>
      <c r="J286" s="65"/>
      <c r="K286" s="65"/>
      <c r="L286" s="38"/>
      <c r="M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</row>
  </sheetData>
  <autoFilter ref="C130:K285"/>
  <mergeCells count="9">
    <mergeCell ref="E7:H7"/>
    <mergeCell ref="E9:H9"/>
    <mergeCell ref="E18:H18"/>
    <mergeCell ref="E27:H27"/>
    <mergeCell ref="E85:H85"/>
    <mergeCell ref="E87:H87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="1" customFormat="1" ht="24.96" customHeight="1">
      <c r="B4" s="21"/>
      <c r="D4" s="22" t="s">
        <v>94</v>
      </c>
      <c r="L4" s="21"/>
      <c r="M4" s="124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15</v>
      </c>
      <c r="L6" s="21"/>
    </row>
    <row r="7" s="1" customFormat="1" ht="26.25" customHeight="1">
      <c r="B7" s="21"/>
      <c r="E7" s="125" t="str">
        <f>'Rekapitulácia stavby'!K6</f>
        <v>Rekonštrukcia striech ubytovacích blokov a spojovacej chodby - 2. etapa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95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645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17</v>
      </c>
      <c r="E11" s="37"/>
      <c r="F11" s="26" t="s">
        <v>1</v>
      </c>
      <c r="G11" s="37"/>
      <c r="H11" s="37"/>
      <c r="I11" s="31" t="s">
        <v>18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19</v>
      </c>
      <c r="E12" s="37"/>
      <c r="F12" s="26" t="s">
        <v>20</v>
      </c>
      <c r="G12" s="37"/>
      <c r="H12" s="37"/>
      <c r="I12" s="31" t="s">
        <v>21</v>
      </c>
      <c r="J12" s="73" t="str">
        <f>'Rekapitulácia stavby'!AN8</f>
        <v>6. 8. 2025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23</v>
      </c>
      <c r="E14" s="37"/>
      <c r="F14" s="37"/>
      <c r="G14" s="37"/>
      <c r="H14" s="37"/>
      <c r="I14" s="31" t="s">
        <v>24</v>
      </c>
      <c r="J14" s="26" t="s">
        <v>1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25</v>
      </c>
      <c r="F15" s="37"/>
      <c r="G15" s="37"/>
      <c r="H15" s="37"/>
      <c r="I15" s="31" t="s">
        <v>26</v>
      </c>
      <c r="J15" s="26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24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26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24</v>
      </c>
      <c r="J20" s="26" t="s">
        <v>1</v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30</v>
      </c>
      <c r="F21" s="37"/>
      <c r="G21" s="37"/>
      <c r="H21" s="37"/>
      <c r="I21" s="31" t="s">
        <v>26</v>
      </c>
      <c r="J21" s="26" t="s">
        <v>1</v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32</v>
      </c>
      <c r="E23" s="37"/>
      <c r="F23" s="37"/>
      <c r="G23" s="37"/>
      <c r="H23" s="37"/>
      <c r="I23" s="31" t="s">
        <v>24</v>
      </c>
      <c r="J23" s="26" t="str">
        <f>IF('Rekapitulácia stavby'!AN19="","",'Rekapitulácia stavby'!AN19)</f>
        <v/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IF('Rekapitulácia stavby'!E20="","",'Rekapitulácia stavby'!E20)</f>
        <v xml:space="preserve"> </v>
      </c>
      <c r="F24" s="37"/>
      <c r="G24" s="37"/>
      <c r="H24" s="37"/>
      <c r="I24" s="31" t="s">
        <v>26</v>
      </c>
      <c r="J24" s="26" t="str">
        <f>IF('Rekapitulácia stavby'!AN20="","",'Rekapitulácia stavby'!AN20)</f>
        <v/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34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6"/>
      <c r="B27" s="127"/>
      <c r="C27" s="126"/>
      <c r="D27" s="126"/>
      <c r="E27" s="35" t="s">
        <v>1</v>
      </c>
      <c r="F27" s="35"/>
      <c r="G27" s="35"/>
      <c r="H27" s="35"/>
      <c r="I27" s="126"/>
      <c r="J27" s="126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9" t="s">
        <v>35</v>
      </c>
      <c r="E30" s="37"/>
      <c r="F30" s="37"/>
      <c r="G30" s="37"/>
      <c r="H30" s="37"/>
      <c r="I30" s="37"/>
      <c r="J30" s="100">
        <f>ROUND(J131, 2)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94"/>
      <c r="E31" s="94"/>
      <c r="F31" s="94"/>
      <c r="G31" s="94"/>
      <c r="H31" s="94"/>
      <c r="I31" s="94"/>
      <c r="J31" s="94"/>
      <c r="K31" s="94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37</v>
      </c>
      <c r="G32" s="37"/>
      <c r="H32" s="37"/>
      <c r="I32" s="42" t="s">
        <v>36</v>
      </c>
      <c r="J32" s="42" t="s">
        <v>38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0" t="s">
        <v>39</v>
      </c>
      <c r="E33" s="44" t="s">
        <v>40</v>
      </c>
      <c r="F33" s="131">
        <f>ROUND((SUM(BE131:BE266)),  2)</f>
        <v>0</v>
      </c>
      <c r="G33" s="132"/>
      <c r="H33" s="132"/>
      <c r="I33" s="133">
        <v>0.23000000000000001</v>
      </c>
      <c r="J33" s="131">
        <f>ROUND(((SUM(BE131:BE266))*I33),  2)</f>
        <v>0</v>
      </c>
      <c r="K33" s="37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44" t="s">
        <v>41</v>
      </c>
      <c r="F34" s="131">
        <f>ROUND((SUM(BF131:BF266)),  2)</f>
        <v>0</v>
      </c>
      <c r="G34" s="132"/>
      <c r="H34" s="132"/>
      <c r="I34" s="133">
        <v>0.23000000000000001</v>
      </c>
      <c r="J34" s="131">
        <f>ROUND(((SUM(BF131:BF266))*I34),  2)</f>
        <v>0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42</v>
      </c>
      <c r="F35" s="134">
        <f>ROUND((SUM(BG131:BG266)),  2)</f>
        <v>0</v>
      </c>
      <c r="G35" s="37"/>
      <c r="H35" s="37"/>
      <c r="I35" s="135">
        <v>0.23000000000000001</v>
      </c>
      <c r="J35" s="134">
        <f>0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43</v>
      </c>
      <c r="F36" s="134">
        <f>ROUND((SUM(BH131:BH266)),  2)</f>
        <v>0</v>
      </c>
      <c r="G36" s="37"/>
      <c r="H36" s="37"/>
      <c r="I36" s="135">
        <v>0.23000000000000001</v>
      </c>
      <c r="J36" s="134">
        <f>0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44" t="s">
        <v>44</v>
      </c>
      <c r="F37" s="131">
        <f>ROUND((SUM(BI131:BI266)),  2)</f>
        <v>0</v>
      </c>
      <c r="G37" s="132"/>
      <c r="H37" s="132"/>
      <c r="I37" s="133">
        <v>0</v>
      </c>
      <c r="J37" s="131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45</v>
      </c>
      <c r="E39" s="85"/>
      <c r="F39" s="85"/>
      <c r="G39" s="138" t="s">
        <v>46</v>
      </c>
      <c r="H39" s="139" t="s">
        <v>47</v>
      </c>
      <c r="I39" s="85"/>
      <c r="J39" s="140">
        <f>SUM(J30:J37)</f>
        <v>0</v>
      </c>
      <c r="K39" s="141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48</v>
      </c>
      <c r="E50" s="61"/>
      <c r="F50" s="61"/>
      <c r="G50" s="60" t="s">
        <v>49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50</v>
      </c>
      <c r="E61" s="40"/>
      <c r="F61" s="142" t="s">
        <v>51</v>
      </c>
      <c r="G61" s="62" t="s">
        <v>50</v>
      </c>
      <c r="H61" s="40"/>
      <c r="I61" s="40"/>
      <c r="J61" s="143" t="s">
        <v>51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52</v>
      </c>
      <c r="E65" s="63"/>
      <c r="F65" s="63"/>
      <c r="G65" s="60" t="s">
        <v>53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50</v>
      </c>
      <c r="E76" s="40"/>
      <c r="F76" s="142" t="s">
        <v>51</v>
      </c>
      <c r="G76" s="62" t="s">
        <v>50</v>
      </c>
      <c r="H76" s="40"/>
      <c r="I76" s="40"/>
      <c r="J76" s="143" t="s">
        <v>51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97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15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5" t="str">
        <f>E7</f>
        <v>Rekonštrukcia striech ubytovacích blokov a spojovacej chodby - 2. etapa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95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71" t="str">
        <f>E9</f>
        <v>03/2024-B2 - Blok B2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19</v>
      </c>
      <c r="D89" s="37"/>
      <c r="E89" s="37"/>
      <c r="F89" s="26" t="str">
        <f>F12</f>
        <v>Tornaľa</v>
      </c>
      <c r="G89" s="37"/>
      <c r="H89" s="37"/>
      <c r="I89" s="31" t="s">
        <v>21</v>
      </c>
      <c r="J89" s="73" t="str">
        <f>IF(J12="","",J12)</f>
        <v>6. 8. 2025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23</v>
      </c>
      <c r="D91" s="37"/>
      <c r="E91" s="37"/>
      <c r="F91" s="26" t="str">
        <f>E15</f>
        <v>DD a DSS Tornaľa</v>
      </c>
      <c r="G91" s="37"/>
      <c r="H91" s="37"/>
      <c r="I91" s="31" t="s">
        <v>29</v>
      </c>
      <c r="J91" s="35" t="str">
        <f>E21</f>
        <v>STAVOMAT RS s.r.o., Rimavská Sobota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32</v>
      </c>
      <c r="J92" s="35" t="str">
        <f>E24</f>
        <v xml:space="preserve"> 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4" t="s">
        <v>98</v>
      </c>
      <c r="D94" s="136"/>
      <c r="E94" s="136"/>
      <c r="F94" s="136"/>
      <c r="G94" s="136"/>
      <c r="H94" s="136"/>
      <c r="I94" s="136"/>
      <c r="J94" s="145" t="s">
        <v>99</v>
      </c>
      <c r="K94" s="136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46" t="s">
        <v>100</v>
      </c>
      <c r="D96" s="37"/>
      <c r="E96" s="37"/>
      <c r="F96" s="37"/>
      <c r="G96" s="37"/>
      <c r="H96" s="37"/>
      <c r="I96" s="37"/>
      <c r="J96" s="100">
        <f>J131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101</v>
      </c>
    </row>
    <row r="97" s="9" customFormat="1" ht="24.96" customHeight="1">
      <c r="A97" s="9"/>
      <c r="B97" s="147"/>
      <c r="C97" s="9"/>
      <c r="D97" s="148" t="s">
        <v>102</v>
      </c>
      <c r="E97" s="149"/>
      <c r="F97" s="149"/>
      <c r="G97" s="149"/>
      <c r="H97" s="149"/>
      <c r="I97" s="149"/>
      <c r="J97" s="150">
        <f>J132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1"/>
      <c r="C98" s="10"/>
      <c r="D98" s="152" t="s">
        <v>103</v>
      </c>
      <c r="E98" s="153"/>
      <c r="F98" s="153"/>
      <c r="G98" s="153"/>
      <c r="H98" s="153"/>
      <c r="I98" s="153"/>
      <c r="J98" s="154">
        <f>J133</f>
        <v>0</v>
      </c>
      <c r="K98" s="10"/>
      <c r="L98" s="15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1"/>
      <c r="C99" s="10"/>
      <c r="D99" s="152" t="s">
        <v>104</v>
      </c>
      <c r="E99" s="153"/>
      <c r="F99" s="153"/>
      <c r="G99" s="153"/>
      <c r="H99" s="153"/>
      <c r="I99" s="153"/>
      <c r="J99" s="154">
        <f>J142</f>
        <v>0</v>
      </c>
      <c r="K99" s="10"/>
      <c r="L99" s="15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1"/>
      <c r="C100" s="10"/>
      <c r="D100" s="152" t="s">
        <v>105</v>
      </c>
      <c r="E100" s="153"/>
      <c r="F100" s="153"/>
      <c r="G100" s="153"/>
      <c r="H100" s="153"/>
      <c r="I100" s="153"/>
      <c r="J100" s="154">
        <f>J147</f>
        <v>0</v>
      </c>
      <c r="K100" s="10"/>
      <c r="L100" s="15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1"/>
      <c r="C101" s="10"/>
      <c r="D101" s="152" t="s">
        <v>106</v>
      </c>
      <c r="E101" s="153"/>
      <c r="F101" s="153"/>
      <c r="G101" s="153"/>
      <c r="H101" s="153"/>
      <c r="I101" s="153"/>
      <c r="J101" s="154">
        <f>J155</f>
        <v>0</v>
      </c>
      <c r="K101" s="10"/>
      <c r="L101" s="15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1"/>
      <c r="C102" s="10"/>
      <c r="D102" s="152" t="s">
        <v>107</v>
      </c>
      <c r="E102" s="153"/>
      <c r="F102" s="153"/>
      <c r="G102" s="153"/>
      <c r="H102" s="153"/>
      <c r="I102" s="153"/>
      <c r="J102" s="154">
        <f>J162</f>
        <v>0</v>
      </c>
      <c r="K102" s="10"/>
      <c r="L102" s="15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47"/>
      <c r="C103" s="9"/>
      <c r="D103" s="148" t="s">
        <v>108</v>
      </c>
      <c r="E103" s="149"/>
      <c r="F103" s="149"/>
      <c r="G103" s="149"/>
      <c r="H103" s="149"/>
      <c r="I103" s="149"/>
      <c r="J103" s="150">
        <f>J164</f>
        <v>0</v>
      </c>
      <c r="K103" s="9"/>
      <c r="L103" s="147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51"/>
      <c r="C104" s="10"/>
      <c r="D104" s="152" t="s">
        <v>109</v>
      </c>
      <c r="E104" s="153"/>
      <c r="F104" s="153"/>
      <c r="G104" s="153"/>
      <c r="H104" s="153"/>
      <c r="I104" s="153"/>
      <c r="J104" s="154">
        <f>J165</f>
        <v>0</v>
      </c>
      <c r="K104" s="10"/>
      <c r="L104" s="15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1"/>
      <c r="C105" s="10"/>
      <c r="D105" s="152" t="s">
        <v>110</v>
      </c>
      <c r="E105" s="153"/>
      <c r="F105" s="153"/>
      <c r="G105" s="153"/>
      <c r="H105" s="153"/>
      <c r="I105" s="153"/>
      <c r="J105" s="154">
        <f>J189</f>
        <v>0</v>
      </c>
      <c r="K105" s="10"/>
      <c r="L105" s="15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1"/>
      <c r="C106" s="10"/>
      <c r="D106" s="152" t="s">
        <v>111</v>
      </c>
      <c r="E106" s="153"/>
      <c r="F106" s="153"/>
      <c r="G106" s="153"/>
      <c r="H106" s="153"/>
      <c r="I106" s="153"/>
      <c r="J106" s="154">
        <f>J195</f>
        <v>0</v>
      </c>
      <c r="K106" s="10"/>
      <c r="L106" s="15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1"/>
      <c r="C107" s="10"/>
      <c r="D107" s="152" t="s">
        <v>112</v>
      </c>
      <c r="E107" s="153"/>
      <c r="F107" s="153"/>
      <c r="G107" s="153"/>
      <c r="H107" s="153"/>
      <c r="I107" s="153"/>
      <c r="J107" s="154">
        <f>J218</f>
        <v>0</v>
      </c>
      <c r="K107" s="10"/>
      <c r="L107" s="15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51"/>
      <c r="C108" s="10"/>
      <c r="D108" s="152" t="s">
        <v>113</v>
      </c>
      <c r="E108" s="153"/>
      <c r="F108" s="153"/>
      <c r="G108" s="153"/>
      <c r="H108" s="153"/>
      <c r="I108" s="153"/>
      <c r="J108" s="154">
        <f>J246</f>
        <v>0</v>
      </c>
      <c r="K108" s="10"/>
      <c r="L108" s="15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9" customFormat="1" ht="24.96" customHeight="1">
      <c r="A109" s="9"/>
      <c r="B109" s="147"/>
      <c r="C109" s="9"/>
      <c r="D109" s="148" t="s">
        <v>114</v>
      </c>
      <c r="E109" s="149"/>
      <c r="F109" s="149"/>
      <c r="G109" s="149"/>
      <c r="H109" s="149"/>
      <c r="I109" s="149"/>
      <c r="J109" s="150">
        <f>J249</f>
        <v>0</v>
      </c>
      <c r="K109" s="9"/>
      <c r="L109" s="147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10" customFormat="1" ht="19.92" customHeight="1">
      <c r="A110" s="10"/>
      <c r="B110" s="151"/>
      <c r="C110" s="10"/>
      <c r="D110" s="152" t="s">
        <v>115</v>
      </c>
      <c r="E110" s="153"/>
      <c r="F110" s="153"/>
      <c r="G110" s="153"/>
      <c r="H110" s="153"/>
      <c r="I110" s="153"/>
      <c r="J110" s="154">
        <f>J250</f>
        <v>0</v>
      </c>
      <c r="K110" s="10"/>
      <c r="L110" s="15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51"/>
      <c r="C111" s="10"/>
      <c r="D111" s="152" t="s">
        <v>116</v>
      </c>
      <c r="E111" s="153"/>
      <c r="F111" s="153"/>
      <c r="G111" s="153"/>
      <c r="H111" s="153"/>
      <c r="I111" s="153"/>
      <c r="J111" s="154">
        <f>J265</f>
        <v>0</v>
      </c>
      <c r="K111" s="10"/>
      <c r="L111" s="151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2" customFormat="1" ht="21.84" customHeight="1">
      <c r="A112" s="37"/>
      <c r="B112" s="38"/>
      <c r="C112" s="37"/>
      <c r="D112" s="37"/>
      <c r="E112" s="37"/>
      <c r="F112" s="37"/>
      <c r="G112" s="37"/>
      <c r="H112" s="37"/>
      <c r="I112" s="37"/>
      <c r="J112" s="37"/>
      <c r="K112" s="37"/>
      <c r="L112" s="59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64"/>
      <c r="C113" s="65"/>
      <c r="D113" s="65"/>
      <c r="E113" s="65"/>
      <c r="F113" s="65"/>
      <c r="G113" s="65"/>
      <c r="H113" s="65"/>
      <c r="I113" s="65"/>
      <c r="J113" s="65"/>
      <c r="K113" s="65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7" s="2" customFormat="1" ht="6.96" customHeight="1">
      <c r="A117" s="37"/>
      <c r="B117" s="66"/>
      <c r="C117" s="67"/>
      <c r="D117" s="67"/>
      <c r="E117" s="67"/>
      <c r="F117" s="67"/>
      <c r="G117" s="67"/>
      <c r="H117" s="67"/>
      <c r="I117" s="67"/>
      <c r="J117" s="67"/>
      <c r="K117" s="67"/>
      <c r="L117" s="59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24.96" customHeight="1">
      <c r="A118" s="37"/>
      <c r="B118" s="38"/>
      <c r="C118" s="22" t="s">
        <v>117</v>
      </c>
      <c r="D118" s="37"/>
      <c r="E118" s="37"/>
      <c r="F118" s="37"/>
      <c r="G118" s="37"/>
      <c r="H118" s="37"/>
      <c r="I118" s="37"/>
      <c r="J118" s="37"/>
      <c r="K118" s="37"/>
      <c r="L118" s="59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7"/>
      <c r="D119" s="37"/>
      <c r="E119" s="37"/>
      <c r="F119" s="37"/>
      <c r="G119" s="37"/>
      <c r="H119" s="37"/>
      <c r="I119" s="37"/>
      <c r="J119" s="37"/>
      <c r="K119" s="37"/>
      <c r="L119" s="59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31" t="s">
        <v>15</v>
      </c>
      <c r="D120" s="37"/>
      <c r="E120" s="37"/>
      <c r="F120" s="37"/>
      <c r="G120" s="37"/>
      <c r="H120" s="37"/>
      <c r="I120" s="37"/>
      <c r="J120" s="37"/>
      <c r="K120" s="37"/>
      <c r="L120" s="59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6.25" customHeight="1">
      <c r="A121" s="37"/>
      <c r="B121" s="38"/>
      <c r="C121" s="37"/>
      <c r="D121" s="37"/>
      <c r="E121" s="125" t="str">
        <f>E7</f>
        <v>Rekonštrukcia striech ubytovacích blokov a spojovacej chodby - 2. etapa</v>
      </c>
      <c r="F121" s="31"/>
      <c r="G121" s="31"/>
      <c r="H121" s="31"/>
      <c r="I121" s="37"/>
      <c r="J121" s="37"/>
      <c r="K121" s="37"/>
      <c r="L121" s="59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31" t="s">
        <v>95</v>
      </c>
      <c r="D122" s="37"/>
      <c r="E122" s="37"/>
      <c r="F122" s="37"/>
      <c r="G122" s="37"/>
      <c r="H122" s="37"/>
      <c r="I122" s="37"/>
      <c r="J122" s="37"/>
      <c r="K122" s="37"/>
      <c r="L122" s="59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6.5" customHeight="1">
      <c r="A123" s="37"/>
      <c r="B123" s="38"/>
      <c r="C123" s="37"/>
      <c r="D123" s="37"/>
      <c r="E123" s="71" t="str">
        <f>E9</f>
        <v>03/2024-B2 - Blok B2</v>
      </c>
      <c r="F123" s="37"/>
      <c r="G123" s="37"/>
      <c r="H123" s="37"/>
      <c r="I123" s="37"/>
      <c r="J123" s="37"/>
      <c r="K123" s="37"/>
      <c r="L123" s="59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6.96" customHeight="1">
      <c r="A124" s="37"/>
      <c r="B124" s="38"/>
      <c r="C124" s="37"/>
      <c r="D124" s="37"/>
      <c r="E124" s="37"/>
      <c r="F124" s="37"/>
      <c r="G124" s="37"/>
      <c r="H124" s="37"/>
      <c r="I124" s="37"/>
      <c r="J124" s="37"/>
      <c r="K124" s="37"/>
      <c r="L124" s="59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2" customHeight="1">
      <c r="A125" s="37"/>
      <c r="B125" s="38"/>
      <c r="C125" s="31" t="s">
        <v>19</v>
      </c>
      <c r="D125" s="37"/>
      <c r="E125" s="37"/>
      <c r="F125" s="26" t="str">
        <f>F12</f>
        <v>Tornaľa</v>
      </c>
      <c r="G125" s="37"/>
      <c r="H125" s="37"/>
      <c r="I125" s="31" t="s">
        <v>21</v>
      </c>
      <c r="J125" s="73" t="str">
        <f>IF(J12="","",J12)</f>
        <v>6. 8. 2025</v>
      </c>
      <c r="K125" s="37"/>
      <c r="L125" s="59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38"/>
      <c r="C126" s="37"/>
      <c r="D126" s="37"/>
      <c r="E126" s="37"/>
      <c r="F126" s="37"/>
      <c r="G126" s="37"/>
      <c r="H126" s="37"/>
      <c r="I126" s="37"/>
      <c r="J126" s="37"/>
      <c r="K126" s="37"/>
      <c r="L126" s="59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40.05" customHeight="1">
      <c r="A127" s="37"/>
      <c r="B127" s="38"/>
      <c r="C127" s="31" t="s">
        <v>23</v>
      </c>
      <c r="D127" s="37"/>
      <c r="E127" s="37"/>
      <c r="F127" s="26" t="str">
        <f>E15</f>
        <v>DD a DSS Tornaľa</v>
      </c>
      <c r="G127" s="37"/>
      <c r="H127" s="37"/>
      <c r="I127" s="31" t="s">
        <v>29</v>
      </c>
      <c r="J127" s="35" t="str">
        <f>E21</f>
        <v>STAVOMAT RS s.r.o., Rimavská Sobota</v>
      </c>
      <c r="K127" s="37"/>
      <c r="L127" s="59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5.15" customHeight="1">
      <c r="A128" s="37"/>
      <c r="B128" s="38"/>
      <c r="C128" s="31" t="s">
        <v>27</v>
      </c>
      <c r="D128" s="37"/>
      <c r="E128" s="37"/>
      <c r="F128" s="26" t="str">
        <f>IF(E18="","",E18)</f>
        <v>Vyplň údaj</v>
      </c>
      <c r="G128" s="37"/>
      <c r="H128" s="37"/>
      <c r="I128" s="31" t="s">
        <v>32</v>
      </c>
      <c r="J128" s="35" t="str">
        <f>E24</f>
        <v xml:space="preserve"> </v>
      </c>
      <c r="K128" s="37"/>
      <c r="L128" s="59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0.32" customHeight="1">
      <c r="A129" s="37"/>
      <c r="B129" s="38"/>
      <c r="C129" s="37"/>
      <c r="D129" s="37"/>
      <c r="E129" s="37"/>
      <c r="F129" s="37"/>
      <c r="G129" s="37"/>
      <c r="H129" s="37"/>
      <c r="I129" s="37"/>
      <c r="J129" s="37"/>
      <c r="K129" s="37"/>
      <c r="L129" s="59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11" customFormat="1" ht="29.28" customHeight="1">
      <c r="A130" s="155"/>
      <c r="B130" s="156"/>
      <c r="C130" s="157" t="s">
        <v>118</v>
      </c>
      <c r="D130" s="158" t="s">
        <v>60</v>
      </c>
      <c r="E130" s="158" t="s">
        <v>56</v>
      </c>
      <c r="F130" s="158" t="s">
        <v>57</v>
      </c>
      <c r="G130" s="158" t="s">
        <v>119</v>
      </c>
      <c r="H130" s="158" t="s">
        <v>120</v>
      </c>
      <c r="I130" s="158" t="s">
        <v>121</v>
      </c>
      <c r="J130" s="159" t="s">
        <v>99</v>
      </c>
      <c r="K130" s="160" t="s">
        <v>122</v>
      </c>
      <c r="L130" s="161"/>
      <c r="M130" s="90" t="s">
        <v>1</v>
      </c>
      <c r="N130" s="91" t="s">
        <v>39</v>
      </c>
      <c r="O130" s="91" t="s">
        <v>123</v>
      </c>
      <c r="P130" s="91" t="s">
        <v>124</v>
      </c>
      <c r="Q130" s="91" t="s">
        <v>125</v>
      </c>
      <c r="R130" s="91" t="s">
        <v>126</v>
      </c>
      <c r="S130" s="91" t="s">
        <v>127</v>
      </c>
      <c r="T130" s="92" t="s">
        <v>128</v>
      </c>
      <c r="U130" s="155"/>
      <c r="V130" s="155"/>
      <c r="W130" s="155"/>
      <c r="X130" s="155"/>
      <c r="Y130" s="155"/>
      <c r="Z130" s="155"/>
      <c r="AA130" s="155"/>
      <c r="AB130" s="155"/>
      <c r="AC130" s="155"/>
      <c r="AD130" s="155"/>
      <c r="AE130" s="155"/>
    </row>
    <row r="131" s="2" customFormat="1" ht="22.8" customHeight="1">
      <c r="A131" s="37"/>
      <c r="B131" s="38"/>
      <c r="C131" s="97" t="s">
        <v>100</v>
      </c>
      <c r="D131" s="37"/>
      <c r="E131" s="37"/>
      <c r="F131" s="37"/>
      <c r="G131" s="37"/>
      <c r="H131" s="37"/>
      <c r="I131" s="37"/>
      <c r="J131" s="162">
        <f>BK131</f>
        <v>0</v>
      </c>
      <c r="K131" s="37"/>
      <c r="L131" s="38"/>
      <c r="M131" s="93"/>
      <c r="N131" s="77"/>
      <c r="O131" s="94"/>
      <c r="P131" s="163">
        <f>P132+P164+P249</f>
        <v>0</v>
      </c>
      <c r="Q131" s="94"/>
      <c r="R131" s="163">
        <f>R132+R164+R249</f>
        <v>36.104343969750012</v>
      </c>
      <c r="S131" s="94"/>
      <c r="T131" s="164">
        <f>T132+T164+T249</f>
        <v>5.9532949999999998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8" t="s">
        <v>74</v>
      </c>
      <c r="AU131" s="18" t="s">
        <v>101</v>
      </c>
      <c r="BK131" s="165">
        <f>BK132+BK164+BK249</f>
        <v>0</v>
      </c>
    </row>
    <row r="132" s="12" customFormat="1" ht="25.92" customHeight="1">
      <c r="A132" s="12"/>
      <c r="B132" s="166"/>
      <c r="C132" s="12"/>
      <c r="D132" s="167" t="s">
        <v>74</v>
      </c>
      <c r="E132" s="168" t="s">
        <v>129</v>
      </c>
      <c r="F132" s="168" t="s">
        <v>130</v>
      </c>
      <c r="G132" s="12"/>
      <c r="H132" s="12"/>
      <c r="I132" s="169"/>
      <c r="J132" s="170">
        <f>BK132</f>
        <v>0</v>
      </c>
      <c r="K132" s="12"/>
      <c r="L132" s="166"/>
      <c r="M132" s="171"/>
      <c r="N132" s="172"/>
      <c r="O132" s="172"/>
      <c r="P132" s="173">
        <f>P133+P142+P147+P155+P162</f>
        <v>0</v>
      </c>
      <c r="Q132" s="172"/>
      <c r="R132" s="173">
        <f>R133+R142+R147+R155+R162</f>
        <v>24.645648570260004</v>
      </c>
      <c r="S132" s="172"/>
      <c r="T132" s="174">
        <f>T133+T142+T147+T155+T162</f>
        <v>5.6749999999999998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67" t="s">
        <v>83</v>
      </c>
      <c r="AT132" s="175" t="s">
        <v>74</v>
      </c>
      <c r="AU132" s="175" t="s">
        <v>75</v>
      </c>
      <c r="AY132" s="167" t="s">
        <v>131</v>
      </c>
      <c r="BK132" s="176">
        <f>BK133+BK142+BK147+BK155+BK162</f>
        <v>0</v>
      </c>
    </row>
    <row r="133" s="12" customFormat="1" ht="22.8" customHeight="1">
      <c r="A133" s="12"/>
      <c r="B133" s="166"/>
      <c r="C133" s="12"/>
      <c r="D133" s="167" t="s">
        <v>74</v>
      </c>
      <c r="E133" s="177" t="s">
        <v>132</v>
      </c>
      <c r="F133" s="177" t="s">
        <v>133</v>
      </c>
      <c r="G133" s="12"/>
      <c r="H133" s="12"/>
      <c r="I133" s="169"/>
      <c r="J133" s="178">
        <f>BK133</f>
        <v>0</v>
      </c>
      <c r="K133" s="12"/>
      <c r="L133" s="166"/>
      <c r="M133" s="171"/>
      <c r="N133" s="172"/>
      <c r="O133" s="172"/>
      <c r="P133" s="173">
        <f>SUM(P134:P141)</f>
        <v>0</v>
      </c>
      <c r="Q133" s="172"/>
      <c r="R133" s="173">
        <f>SUM(R134:R141)</f>
        <v>15.881977270260002</v>
      </c>
      <c r="S133" s="172"/>
      <c r="T133" s="174">
        <f>SUM(T134:T141)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67" t="s">
        <v>83</v>
      </c>
      <c r="AT133" s="175" t="s">
        <v>74</v>
      </c>
      <c r="AU133" s="175" t="s">
        <v>83</v>
      </c>
      <c r="AY133" s="167" t="s">
        <v>131</v>
      </c>
      <c r="BK133" s="176">
        <f>SUM(BK134:BK141)</f>
        <v>0</v>
      </c>
    </row>
    <row r="134" s="2" customFormat="1" ht="24.15" customHeight="1">
      <c r="A134" s="37"/>
      <c r="B134" s="179"/>
      <c r="C134" s="180" t="s">
        <v>83</v>
      </c>
      <c r="D134" s="180" t="s">
        <v>134</v>
      </c>
      <c r="E134" s="181" t="s">
        <v>135</v>
      </c>
      <c r="F134" s="182" t="s">
        <v>136</v>
      </c>
      <c r="G134" s="183" t="s">
        <v>137</v>
      </c>
      <c r="H134" s="184">
        <v>5.3630000000000004</v>
      </c>
      <c r="I134" s="185"/>
      <c r="J134" s="186">
        <f>ROUND(I134*H134,2)</f>
        <v>0</v>
      </c>
      <c r="K134" s="187"/>
      <c r="L134" s="38"/>
      <c r="M134" s="188" t="s">
        <v>1</v>
      </c>
      <c r="N134" s="189" t="s">
        <v>41</v>
      </c>
      <c r="O134" s="81"/>
      <c r="P134" s="190">
        <f>O134*H134</f>
        <v>0</v>
      </c>
      <c r="Q134" s="190">
        <v>2.2119</v>
      </c>
      <c r="R134" s="190">
        <f>Q134*H134</f>
        <v>11.8624197</v>
      </c>
      <c r="S134" s="190">
        <v>0</v>
      </c>
      <c r="T134" s="191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92" t="s">
        <v>138</v>
      </c>
      <c r="AT134" s="192" t="s">
        <v>134</v>
      </c>
      <c r="AU134" s="192" t="s">
        <v>139</v>
      </c>
      <c r="AY134" s="18" t="s">
        <v>131</v>
      </c>
      <c r="BE134" s="193">
        <f>IF(N134="základná",J134,0)</f>
        <v>0</v>
      </c>
      <c r="BF134" s="193">
        <f>IF(N134="znížená",J134,0)</f>
        <v>0</v>
      </c>
      <c r="BG134" s="193">
        <f>IF(N134="zákl. prenesená",J134,0)</f>
        <v>0</v>
      </c>
      <c r="BH134" s="193">
        <f>IF(N134="zníž. prenesená",J134,0)</f>
        <v>0</v>
      </c>
      <c r="BI134" s="193">
        <f>IF(N134="nulová",J134,0)</f>
        <v>0</v>
      </c>
      <c r="BJ134" s="18" t="s">
        <v>139</v>
      </c>
      <c r="BK134" s="193">
        <f>ROUND(I134*H134,2)</f>
        <v>0</v>
      </c>
      <c r="BL134" s="18" t="s">
        <v>138</v>
      </c>
      <c r="BM134" s="192" t="s">
        <v>646</v>
      </c>
    </row>
    <row r="135" s="13" customFormat="1">
      <c r="A135" s="13"/>
      <c r="B135" s="194"/>
      <c r="C135" s="13"/>
      <c r="D135" s="195" t="s">
        <v>141</v>
      </c>
      <c r="E135" s="196" t="s">
        <v>1</v>
      </c>
      <c r="F135" s="197" t="s">
        <v>142</v>
      </c>
      <c r="G135" s="13"/>
      <c r="H135" s="198">
        <v>5.3630000000000004</v>
      </c>
      <c r="I135" s="199"/>
      <c r="J135" s="13"/>
      <c r="K135" s="13"/>
      <c r="L135" s="194"/>
      <c r="M135" s="200"/>
      <c r="N135" s="201"/>
      <c r="O135" s="201"/>
      <c r="P135" s="201"/>
      <c r="Q135" s="201"/>
      <c r="R135" s="201"/>
      <c r="S135" s="201"/>
      <c r="T135" s="202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196" t="s">
        <v>141</v>
      </c>
      <c r="AU135" s="196" t="s">
        <v>139</v>
      </c>
      <c r="AV135" s="13" t="s">
        <v>139</v>
      </c>
      <c r="AW135" s="13" t="s">
        <v>31</v>
      </c>
      <c r="AX135" s="13" t="s">
        <v>83</v>
      </c>
      <c r="AY135" s="196" t="s">
        <v>131</v>
      </c>
    </row>
    <row r="136" s="2" customFormat="1" ht="24.15" customHeight="1">
      <c r="A136" s="37"/>
      <c r="B136" s="179"/>
      <c r="C136" s="180" t="s">
        <v>139</v>
      </c>
      <c r="D136" s="180" t="s">
        <v>134</v>
      </c>
      <c r="E136" s="181" t="s">
        <v>143</v>
      </c>
      <c r="F136" s="182" t="s">
        <v>144</v>
      </c>
      <c r="G136" s="183" t="s">
        <v>145</v>
      </c>
      <c r="H136" s="184">
        <v>38.201999999999998</v>
      </c>
      <c r="I136" s="185"/>
      <c r="J136" s="186">
        <f>ROUND(I136*H136,2)</f>
        <v>0</v>
      </c>
      <c r="K136" s="187"/>
      <c r="L136" s="38"/>
      <c r="M136" s="188" t="s">
        <v>1</v>
      </c>
      <c r="N136" s="189" t="s">
        <v>41</v>
      </c>
      <c r="O136" s="81"/>
      <c r="P136" s="190">
        <f>O136*H136</f>
        <v>0</v>
      </c>
      <c r="Q136" s="190">
        <v>0.00396</v>
      </c>
      <c r="R136" s="190">
        <f>Q136*H136</f>
        <v>0.15127991999999998</v>
      </c>
      <c r="S136" s="190">
        <v>0</v>
      </c>
      <c r="T136" s="191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2" t="s">
        <v>138</v>
      </c>
      <c r="AT136" s="192" t="s">
        <v>134</v>
      </c>
      <c r="AU136" s="192" t="s">
        <v>139</v>
      </c>
      <c r="AY136" s="18" t="s">
        <v>131</v>
      </c>
      <c r="BE136" s="193">
        <f>IF(N136="základná",J136,0)</f>
        <v>0</v>
      </c>
      <c r="BF136" s="193">
        <f>IF(N136="znížená",J136,0)</f>
        <v>0</v>
      </c>
      <c r="BG136" s="193">
        <f>IF(N136="zákl. prenesená",J136,0)</f>
        <v>0</v>
      </c>
      <c r="BH136" s="193">
        <f>IF(N136="zníž. prenesená",J136,0)</f>
        <v>0</v>
      </c>
      <c r="BI136" s="193">
        <f>IF(N136="nulová",J136,0)</f>
        <v>0</v>
      </c>
      <c r="BJ136" s="18" t="s">
        <v>139</v>
      </c>
      <c r="BK136" s="193">
        <f>ROUND(I136*H136,2)</f>
        <v>0</v>
      </c>
      <c r="BL136" s="18" t="s">
        <v>138</v>
      </c>
      <c r="BM136" s="192" t="s">
        <v>647</v>
      </c>
    </row>
    <row r="137" s="13" customFormat="1">
      <c r="A137" s="13"/>
      <c r="B137" s="194"/>
      <c r="C137" s="13"/>
      <c r="D137" s="195" t="s">
        <v>141</v>
      </c>
      <c r="E137" s="196" t="s">
        <v>1</v>
      </c>
      <c r="F137" s="197" t="s">
        <v>147</v>
      </c>
      <c r="G137" s="13"/>
      <c r="H137" s="198">
        <v>38.201999999999998</v>
      </c>
      <c r="I137" s="199"/>
      <c r="J137" s="13"/>
      <c r="K137" s="13"/>
      <c r="L137" s="194"/>
      <c r="M137" s="200"/>
      <c r="N137" s="201"/>
      <c r="O137" s="201"/>
      <c r="P137" s="201"/>
      <c r="Q137" s="201"/>
      <c r="R137" s="201"/>
      <c r="S137" s="201"/>
      <c r="T137" s="20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196" t="s">
        <v>141</v>
      </c>
      <c r="AU137" s="196" t="s">
        <v>139</v>
      </c>
      <c r="AV137" s="13" t="s">
        <v>139</v>
      </c>
      <c r="AW137" s="13" t="s">
        <v>31</v>
      </c>
      <c r="AX137" s="13" t="s">
        <v>83</v>
      </c>
      <c r="AY137" s="196" t="s">
        <v>131</v>
      </c>
    </row>
    <row r="138" s="2" customFormat="1" ht="24.15" customHeight="1">
      <c r="A138" s="37"/>
      <c r="B138" s="179"/>
      <c r="C138" s="180" t="s">
        <v>132</v>
      </c>
      <c r="D138" s="180" t="s">
        <v>134</v>
      </c>
      <c r="E138" s="181" t="s">
        <v>148</v>
      </c>
      <c r="F138" s="182" t="s">
        <v>149</v>
      </c>
      <c r="G138" s="183" t="s">
        <v>145</v>
      </c>
      <c r="H138" s="184">
        <v>38.201999999999998</v>
      </c>
      <c r="I138" s="185"/>
      <c r="J138" s="186">
        <f>ROUND(I138*H138,2)</f>
        <v>0</v>
      </c>
      <c r="K138" s="187"/>
      <c r="L138" s="38"/>
      <c r="M138" s="188" t="s">
        <v>1</v>
      </c>
      <c r="N138" s="189" t="s">
        <v>41</v>
      </c>
      <c r="O138" s="81"/>
      <c r="P138" s="190">
        <f>O138*H138</f>
        <v>0</v>
      </c>
      <c r="Q138" s="190">
        <v>0</v>
      </c>
      <c r="R138" s="190">
        <f>Q138*H138</f>
        <v>0</v>
      </c>
      <c r="S138" s="190">
        <v>0</v>
      </c>
      <c r="T138" s="191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2" t="s">
        <v>138</v>
      </c>
      <c r="AT138" s="192" t="s">
        <v>134</v>
      </c>
      <c r="AU138" s="192" t="s">
        <v>139</v>
      </c>
      <c r="AY138" s="18" t="s">
        <v>131</v>
      </c>
      <c r="BE138" s="193">
        <f>IF(N138="základná",J138,0)</f>
        <v>0</v>
      </c>
      <c r="BF138" s="193">
        <f>IF(N138="znížená",J138,0)</f>
        <v>0</v>
      </c>
      <c r="BG138" s="193">
        <f>IF(N138="zákl. prenesená",J138,0)</f>
        <v>0</v>
      </c>
      <c r="BH138" s="193">
        <f>IF(N138="zníž. prenesená",J138,0)</f>
        <v>0</v>
      </c>
      <c r="BI138" s="193">
        <f>IF(N138="nulová",J138,0)</f>
        <v>0</v>
      </c>
      <c r="BJ138" s="18" t="s">
        <v>139</v>
      </c>
      <c r="BK138" s="193">
        <f>ROUND(I138*H138,2)</f>
        <v>0</v>
      </c>
      <c r="BL138" s="18" t="s">
        <v>138</v>
      </c>
      <c r="BM138" s="192" t="s">
        <v>648</v>
      </c>
    </row>
    <row r="139" s="2" customFormat="1" ht="16.5" customHeight="1">
      <c r="A139" s="37"/>
      <c r="B139" s="179"/>
      <c r="C139" s="180" t="s">
        <v>138</v>
      </c>
      <c r="D139" s="180" t="s">
        <v>134</v>
      </c>
      <c r="E139" s="181" t="s">
        <v>151</v>
      </c>
      <c r="F139" s="182" t="s">
        <v>152</v>
      </c>
      <c r="G139" s="183" t="s">
        <v>153</v>
      </c>
      <c r="H139" s="184">
        <v>0.42899999999999999</v>
      </c>
      <c r="I139" s="185"/>
      <c r="J139" s="186">
        <f>ROUND(I139*H139,2)</f>
        <v>0</v>
      </c>
      <c r="K139" s="187"/>
      <c r="L139" s="38"/>
      <c r="M139" s="188" t="s">
        <v>1</v>
      </c>
      <c r="N139" s="189" t="s">
        <v>41</v>
      </c>
      <c r="O139" s="81"/>
      <c r="P139" s="190">
        <f>O139*H139</f>
        <v>0</v>
      </c>
      <c r="Q139" s="190">
        <v>1.0152039399999999</v>
      </c>
      <c r="R139" s="190">
        <f>Q139*H139</f>
        <v>0.43552249025999995</v>
      </c>
      <c r="S139" s="190">
        <v>0</v>
      </c>
      <c r="T139" s="191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92" t="s">
        <v>138</v>
      </c>
      <c r="AT139" s="192" t="s">
        <v>134</v>
      </c>
      <c r="AU139" s="192" t="s">
        <v>139</v>
      </c>
      <c r="AY139" s="18" t="s">
        <v>131</v>
      </c>
      <c r="BE139" s="193">
        <f>IF(N139="základná",J139,0)</f>
        <v>0</v>
      </c>
      <c r="BF139" s="193">
        <f>IF(N139="znížená",J139,0)</f>
        <v>0</v>
      </c>
      <c r="BG139" s="193">
        <f>IF(N139="zákl. prenesená",J139,0)</f>
        <v>0</v>
      </c>
      <c r="BH139" s="193">
        <f>IF(N139="zníž. prenesená",J139,0)</f>
        <v>0</v>
      </c>
      <c r="BI139" s="193">
        <f>IF(N139="nulová",J139,0)</f>
        <v>0</v>
      </c>
      <c r="BJ139" s="18" t="s">
        <v>139</v>
      </c>
      <c r="BK139" s="193">
        <f>ROUND(I139*H139,2)</f>
        <v>0</v>
      </c>
      <c r="BL139" s="18" t="s">
        <v>138</v>
      </c>
      <c r="BM139" s="192" t="s">
        <v>649</v>
      </c>
    </row>
    <row r="140" s="2" customFormat="1" ht="33" customHeight="1">
      <c r="A140" s="37"/>
      <c r="B140" s="179"/>
      <c r="C140" s="180" t="s">
        <v>155</v>
      </c>
      <c r="D140" s="180" t="s">
        <v>134</v>
      </c>
      <c r="E140" s="181" t="s">
        <v>156</v>
      </c>
      <c r="F140" s="182" t="s">
        <v>157</v>
      </c>
      <c r="G140" s="183" t="s">
        <v>145</v>
      </c>
      <c r="H140" s="184">
        <v>30.859000000000002</v>
      </c>
      <c r="I140" s="185"/>
      <c r="J140" s="186">
        <f>ROUND(I140*H140,2)</f>
        <v>0</v>
      </c>
      <c r="K140" s="187"/>
      <c r="L140" s="38"/>
      <c r="M140" s="188" t="s">
        <v>1</v>
      </c>
      <c r="N140" s="189" t="s">
        <v>41</v>
      </c>
      <c r="O140" s="81"/>
      <c r="P140" s="190">
        <f>O140*H140</f>
        <v>0</v>
      </c>
      <c r="Q140" s="190">
        <v>0.11124000000000001</v>
      </c>
      <c r="R140" s="190">
        <f>Q140*H140</f>
        <v>3.4327551600000006</v>
      </c>
      <c r="S140" s="190">
        <v>0</v>
      </c>
      <c r="T140" s="191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92" t="s">
        <v>138</v>
      </c>
      <c r="AT140" s="192" t="s">
        <v>134</v>
      </c>
      <c r="AU140" s="192" t="s">
        <v>139</v>
      </c>
      <c r="AY140" s="18" t="s">
        <v>131</v>
      </c>
      <c r="BE140" s="193">
        <f>IF(N140="základná",J140,0)</f>
        <v>0</v>
      </c>
      <c r="BF140" s="193">
        <f>IF(N140="znížená",J140,0)</f>
        <v>0</v>
      </c>
      <c r="BG140" s="193">
        <f>IF(N140="zákl. prenesená",J140,0)</f>
        <v>0</v>
      </c>
      <c r="BH140" s="193">
        <f>IF(N140="zníž. prenesená",J140,0)</f>
        <v>0</v>
      </c>
      <c r="BI140" s="193">
        <f>IF(N140="nulová",J140,0)</f>
        <v>0</v>
      </c>
      <c r="BJ140" s="18" t="s">
        <v>139</v>
      </c>
      <c r="BK140" s="193">
        <f>ROUND(I140*H140,2)</f>
        <v>0</v>
      </c>
      <c r="BL140" s="18" t="s">
        <v>138</v>
      </c>
      <c r="BM140" s="192" t="s">
        <v>650</v>
      </c>
    </row>
    <row r="141" s="13" customFormat="1">
      <c r="A141" s="13"/>
      <c r="B141" s="194"/>
      <c r="C141" s="13"/>
      <c r="D141" s="195" t="s">
        <v>141</v>
      </c>
      <c r="E141" s="196" t="s">
        <v>1</v>
      </c>
      <c r="F141" s="197" t="s">
        <v>159</v>
      </c>
      <c r="G141" s="13"/>
      <c r="H141" s="198">
        <v>30.859000000000002</v>
      </c>
      <c r="I141" s="199"/>
      <c r="J141" s="13"/>
      <c r="K141" s="13"/>
      <c r="L141" s="194"/>
      <c r="M141" s="200"/>
      <c r="N141" s="201"/>
      <c r="O141" s="201"/>
      <c r="P141" s="201"/>
      <c r="Q141" s="201"/>
      <c r="R141" s="201"/>
      <c r="S141" s="201"/>
      <c r="T141" s="202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96" t="s">
        <v>141</v>
      </c>
      <c r="AU141" s="196" t="s">
        <v>139</v>
      </c>
      <c r="AV141" s="13" t="s">
        <v>139</v>
      </c>
      <c r="AW141" s="13" t="s">
        <v>31</v>
      </c>
      <c r="AX141" s="13" t="s">
        <v>83</v>
      </c>
      <c r="AY141" s="196" t="s">
        <v>131</v>
      </c>
    </row>
    <row r="142" s="12" customFormat="1" ht="22.8" customHeight="1">
      <c r="A142" s="12"/>
      <c r="B142" s="166"/>
      <c r="C142" s="12"/>
      <c r="D142" s="167" t="s">
        <v>74</v>
      </c>
      <c r="E142" s="177" t="s">
        <v>138</v>
      </c>
      <c r="F142" s="177" t="s">
        <v>160</v>
      </c>
      <c r="G142" s="12"/>
      <c r="H142" s="12"/>
      <c r="I142" s="169"/>
      <c r="J142" s="178">
        <f>BK142</f>
        <v>0</v>
      </c>
      <c r="K142" s="12"/>
      <c r="L142" s="166"/>
      <c r="M142" s="171"/>
      <c r="N142" s="172"/>
      <c r="O142" s="172"/>
      <c r="P142" s="173">
        <f>SUM(P143:P146)</f>
        <v>0</v>
      </c>
      <c r="Q142" s="172"/>
      <c r="R142" s="173">
        <f>SUM(R143:R146)</f>
        <v>0.015490350000000002</v>
      </c>
      <c r="S142" s="172"/>
      <c r="T142" s="174">
        <f>SUM(T143:T146)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67" t="s">
        <v>83</v>
      </c>
      <c r="AT142" s="175" t="s">
        <v>74</v>
      </c>
      <c r="AU142" s="175" t="s">
        <v>83</v>
      </c>
      <c r="AY142" s="167" t="s">
        <v>131</v>
      </c>
      <c r="BK142" s="176">
        <f>SUM(BK143:BK146)</f>
        <v>0</v>
      </c>
    </row>
    <row r="143" s="2" customFormat="1" ht="33" customHeight="1">
      <c r="A143" s="37"/>
      <c r="B143" s="179"/>
      <c r="C143" s="180" t="s">
        <v>161</v>
      </c>
      <c r="D143" s="180" t="s">
        <v>134</v>
      </c>
      <c r="E143" s="181" t="s">
        <v>162</v>
      </c>
      <c r="F143" s="182" t="s">
        <v>163</v>
      </c>
      <c r="G143" s="183" t="s">
        <v>145</v>
      </c>
      <c r="H143" s="184">
        <v>8.2289999999999992</v>
      </c>
      <c r="I143" s="185"/>
      <c r="J143" s="186">
        <f>ROUND(I143*H143,2)</f>
        <v>0</v>
      </c>
      <c r="K143" s="187"/>
      <c r="L143" s="38"/>
      <c r="M143" s="188" t="s">
        <v>1</v>
      </c>
      <c r="N143" s="189" t="s">
        <v>41</v>
      </c>
      <c r="O143" s="81"/>
      <c r="P143" s="190">
        <f>O143*H143</f>
        <v>0</v>
      </c>
      <c r="Q143" s="190">
        <v>0.00014999999999999999</v>
      </c>
      <c r="R143" s="190">
        <f>Q143*H143</f>
        <v>0.0012343499999999997</v>
      </c>
      <c r="S143" s="190">
        <v>0</v>
      </c>
      <c r="T143" s="191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92" t="s">
        <v>138</v>
      </c>
      <c r="AT143" s="192" t="s">
        <v>134</v>
      </c>
      <c r="AU143" s="192" t="s">
        <v>139</v>
      </c>
      <c r="AY143" s="18" t="s">
        <v>131</v>
      </c>
      <c r="BE143" s="193">
        <f>IF(N143="základná",J143,0)</f>
        <v>0</v>
      </c>
      <c r="BF143" s="193">
        <f>IF(N143="znížená",J143,0)</f>
        <v>0</v>
      </c>
      <c r="BG143" s="193">
        <f>IF(N143="zákl. prenesená",J143,0)</f>
        <v>0</v>
      </c>
      <c r="BH143" s="193">
        <f>IF(N143="zníž. prenesená",J143,0)</f>
        <v>0</v>
      </c>
      <c r="BI143" s="193">
        <f>IF(N143="nulová",J143,0)</f>
        <v>0</v>
      </c>
      <c r="BJ143" s="18" t="s">
        <v>139</v>
      </c>
      <c r="BK143" s="193">
        <f>ROUND(I143*H143,2)</f>
        <v>0</v>
      </c>
      <c r="BL143" s="18" t="s">
        <v>138</v>
      </c>
      <c r="BM143" s="192" t="s">
        <v>651</v>
      </c>
    </row>
    <row r="144" s="13" customFormat="1">
      <c r="A144" s="13"/>
      <c r="B144" s="194"/>
      <c r="C144" s="13"/>
      <c r="D144" s="195" t="s">
        <v>141</v>
      </c>
      <c r="E144" s="196" t="s">
        <v>1</v>
      </c>
      <c r="F144" s="197" t="s">
        <v>165</v>
      </c>
      <c r="G144" s="13"/>
      <c r="H144" s="198">
        <v>8.2289999999999992</v>
      </c>
      <c r="I144" s="199"/>
      <c r="J144" s="13"/>
      <c r="K144" s="13"/>
      <c r="L144" s="194"/>
      <c r="M144" s="200"/>
      <c r="N144" s="201"/>
      <c r="O144" s="201"/>
      <c r="P144" s="201"/>
      <c r="Q144" s="201"/>
      <c r="R144" s="201"/>
      <c r="S144" s="201"/>
      <c r="T144" s="20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96" t="s">
        <v>141</v>
      </c>
      <c r="AU144" s="196" t="s">
        <v>139</v>
      </c>
      <c r="AV144" s="13" t="s">
        <v>139</v>
      </c>
      <c r="AW144" s="13" t="s">
        <v>31</v>
      </c>
      <c r="AX144" s="13" t="s">
        <v>83</v>
      </c>
      <c r="AY144" s="196" t="s">
        <v>131</v>
      </c>
    </row>
    <row r="145" s="2" customFormat="1" ht="16.5" customHeight="1">
      <c r="A145" s="37"/>
      <c r="B145" s="179"/>
      <c r="C145" s="203" t="s">
        <v>166</v>
      </c>
      <c r="D145" s="203" t="s">
        <v>167</v>
      </c>
      <c r="E145" s="204" t="s">
        <v>168</v>
      </c>
      <c r="F145" s="205" t="s">
        <v>169</v>
      </c>
      <c r="G145" s="206" t="s">
        <v>145</v>
      </c>
      <c r="H145" s="207">
        <v>8.6400000000000006</v>
      </c>
      <c r="I145" s="208"/>
      <c r="J145" s="209">
        <f>ROUND(I145*H145,2)</f>
        <v>0</v>
      </c>
      <c r="K145" s="210"/>
      <c r="L145" s="211"/>
      <c r="M145" s="212" t="s">
        <v>1</v>
      </c>
      <c r="N145" s="213" t="s">
        <v>41</v>
      </c>
      <c r="O145" s="81"/>
      <c r="P145" s="190">
        <f>O145*H145</f>
        <v>0</v>
      </c>
      <c r="Q145" s="190">
        <v>0.00165</v>
      </c>
      <c r="R145" s="190">
        <f>Q145*H145</f>
        <v>0.014256000000000001</v>
      </c>
      <c r="S145" s="190">
        <v>0</v>
      </c>
      <c r="T145" s="191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92" t="s">
        <v>170</v>
      </c>
      <c r="AT145" s="192" t="s">
        <v>167</v>
      </c>
      <c r="AU145" s="192" t="s">
        <v>139</v>
      </c>
      <c r="AY145" s="18" t="s">
        <v>131</v>
      </c>
      <c r="BE145" s="193">
        <f>IF(N145="základná",J145,0)</f>
        <v>0</v>
      </c>
      <c r="BF145" s="193">
        <f>IF(N145="znížená",J145,0)</f>
        <v>0</v>
      </c>
      <c r="BG145" s="193">
        <f>IF(N145="zákl. prenesená",J145,0)</f>
        <v>0</v>
      </c>
      <c r="BH145" s="193">
        <f>IF(N145="zníž. prenesená",J145,0)</f>
        <v>0</v>
      </c>
      <c r="BI145" s="193">
        <f>IF(N145="nulová",J145,0)</f>
        <v>0</v>
      </c>
      <c r="BJ145" s="18" t="s">
        <v>139</v>
      </c>
      <c r="BK145" s="193">
        <f>ROUND(I145*H145,2)</f>
        <v>0</v>
      </c>
      <c r="BL145" s="18" t="s">
        <v>138</v>
      </c>
      <c r="BM145" s="192" t="s">
        <v>652</v>
      </c>
    </row>
    <row r="146" s="13" customFormat="1">
      <c r="A146" s="13"/>
      <c r="B146" s="194"/>
      <c r="C146" s="13"/>
      <c r="D146" s="195" t="s">
        <v>141</v>
      </c>
      <c r="E146" s="13"/>
      <c r="F146" s="197" t="s">
        <v>172</v>
      </c>
      <c r="G146" s="13"/>
      <c r="H146" s="198">
        <v>8.6400000000000006</v>
      </c>
      <c r="I146" s="199"/>
      <c r="J146" s="13"/>
      <c r="K146" s="13"/>
      <c r="L146" s="194"/>
      <c r="M146" s="200"/>
      <c r="N146" s="201"/>
      <c r="O146" s="201"/>
      <c r="P146" s="201"/>
      <c r="Q146" s="201"/>
      <c r="R146" s="201"/>
      <c r="S146" s="201"/>
      <c r="T146" s="202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96" t="s">
        <v>141</v>
      </c>
      <c r="AU146" s="196" t="s">
        <v>139</v>
      </c>
      <c r="AV146" s="13" t="s">
        <v>139</v>
      </c>
      <c r="AW146" s="13" t="s">
        <v>3</v>
      </c>
      <c r="AX146" s="13" t="s">
        <v>83</v>
      </c>
      <c r="AY146" s="196" t="s">
        <v>131</v>
      </c>
    </row>
    <row r="147" s="12" customFormat="1" ht="22.8" customHeight="1">
      <c r="A147" s="12"/>
      <c r="B147" s="166"/>
      <c r="C147" s="12"/>
      <c r="D147" s="167" t="s">
        <v>74</v>
      </c>
      <c r="E147" s="177" t="s">
        <v>161</v>
      </c>
      <c r="F147" s="177" t="s">
        <v>173</v>
      </c>
      <c r="G147" s="12"/>
      <c r="H147" s="12"/>
      <c r="I147" s="169"/>
      <c r="J147" s="178">
        <f>BK147</f>
        <v>0</v>
      </c>
      <c r="K147" s="12"/>
      <c r="L147" s="166"/>
      <c r="M147" s="171"/>
      <c r="N147" s="172"/>
      <c r="O147" s="172"/>
      <c r="P147" s="173">
        <f>SUM(P148:P154)</f>
        <v>0</v>
      </c>
      <c r="Q147" s="172"/>
      <c r="R147" s="173">
        <f>SUM(R148:R154)</f>
        <v>0.84441275000000005</v>
      </c>
      <c r="S147" s="172"/>
      <c r="T147" s="174">
        <f>SUM(T148:T154)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67" t="s">
        <v>83</v>
      </c>
      <c r="AT147" s="175" t="s">
        <v>74</v>
      </c>
      <c r="AU147" s="175" t="s">
        <v>83</v>
      </c>
      <c r="AY147" s="167" t="s">
        <v>131</v>
      </c>
      <c r="BK147" s="176">
        <f>SUM(BK148:BK154)</f>
        <v>0</v>
      </c>
    </row>
    <row r="148" s="2" customFormat="1" ht="16.5" customHeight="1">
      <c r="A148" s="37"/>
      <c r="B148" s="179"/>
      <c r="C148" s="180" t="s">
        <v>170</v>
      </c>
      <c r="D148" s="180" t="s">
        <v>134</v>
      </c>
      <c r="E148" s="181" t="s">
        <v>174</v>
      </c>
      <c r="F148" s="182" t="s">
        <v>175</v>
      </c>
      <c r="G148" s="183" t="s">
        <v>145</v>
      </c>
      <c r="H148" s="184">
        <v>13.125</v>
      </c>
      <c r="I148" s="185"/>
      <c r="J148" s="186">
        <f>ROUND(I148*H148,2)</f>
        <v>0</v>
      </c>
      <c r="K148" s="187"/>
      <c r="L148" s="38"/>
      <c r="M148" s="188" t="s">
        <v>1</v>
      </c>
      <c r="N148" s="189" t="s">
        <v>41</v>
      </c>
      <c r="O148" s="81"/>
      <c r="P148" s="190">
        <f>O148*H148</f>
        <v>0</v>
      </c>
      <c r="Q148" s="190">
        <v>0.0068799999999999998</v>
      </c>
      <c r="R148" s="190">
        <f>Q148*H148</f>
        <v>0.090299999999999991</v>
      </c>
      <c r="S148" s="190">
        <v>0</v>
      </c>
      <c r="T148" s="191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92" t="s">
        <v>138</v>
      </c>
      <c r="AT148" s="192" t="s">
        <v>134</v>
      </c>
      <c r="AU148" s="192" t="s">
        <v>139</v>
      </c>
      <c r="AY148" s="18" t="s">
        <v>131</v>
      </c>
      <c r="BE148" s="193">
        <f>IF(N148="základná",J148,0)</f>
        <v>0</v>
      </c>
      <c r="BF148" s="193">
        <f>IF(N148="znížená",J148,0)</f>
        <v>0</v>
      </c>
      <c r="BG148" s="193">
        <f>IF(N148="zákl. prenesená",J148,0)</f>
        <v>0</v>
      </c>
      <c r="BH148" s="193">
        <f>IF(N148="zníž. prenesená",J148,0)</f>
        <v>0</v>
      </c>
      <c r="BI148" s="193">
        <f>IF(N148="nulová",J148,0)</f>
        <v>0</v>
      </c>
      <c r="BJ148" s="18" t="s">
        <v>139</v>
      </c>
      <c r="BK148" s="193">
        <f>ROUND(I148*H148,2)</f>
        <v>0</v>
      </c>
      <c r="BL148" s="18" t="s">
        <v>138</v>
      </c>
      <c r="BM148" s="192" t="s">
        <v>653</v>
      </c>
    </row>
    <row r="149" s="13" customFormat="1">
      <c r="A149" s="13"/>
      <c r="B149" s="194"/>
      <c r="C149" s="13"/>
      <c r="D149" s="195" t="s">
        <v>141</v>
      </c>
      <c r="E149" s="196" t="s">
        <v>1</v>
      </c>
      <c r="F149" s="197" t="s">
        <v>177</v>
      </c>
      <c r="G149" s="13"/>
      <c r="H149" s="198">
        <v>13.125</v>
      </c>
      <c r="I149" s="199"/>
      <c r="J149" s="13"/>
      <c r="K149" s="13"/>
      <c r="L149" s="194"/>
      <c r="M149" s="200"/>
      <c r="N149" s="201"/>
      <c r="O149" s="201"/>
      <c r="P149" s="201"/>
      <c r="Q149" s="201"/>
      <c r="R149" s="201"/>
      <c r="S149" s="201"/>
      <c r="T149" s="202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96" t="s">
        <v>141</v>
      </c>
      <c r="AU149" s="196" t="s">
        <v>139</v>
      </c>
      <c r="AV149" s="13" t="s">
        <v>139</v>
      </c>
      <c r="AW149" s="13" t="s">
        <v>31</v>
      </c>
      <c r="AX149" s="13" t="s">
        <v>83</v>
      </c>
      <c r="AY149" s="196" t="s">
        <v>131</v>
      </c>
    </row>
    <row r="150" s="2" customFormat="1" ht="24.15" customHeight="1">
      <c r="A150" s="37"/>
      <c r="B150" s="179"/>
      <c r="C150" s="180" t="s">
        <v>178</v>
      </c>
      <c r="D150" s="180" t="s">
        <v>134</v>
      </c>
      <c r="E150" s="181" t="s">
        <v>179</v>
      </c>
      <c r="F150" s="182" t="s">
        <v>180</v>
      </c>
      <c r="G150" s="183" t="s">
        <v>145</v>
      </c>
      <c r="H150" s="184">
        <v>36</v>
      </c>
      <c r="I150" s="185"/>
      <c r="J150" s="186">
        <f>ROUND(I150*H150,2)</f>
        <v>0</v>
      </c>
      <c r="K150" s="187"/>
      <c r="L150" s="38"/>
      <c r="M150" s="188" t="s">
        <v>1</v>
      </c>
      <c r="N150" s="189" t="s">
        <v>41</v>
      </c>
      <c r="O150" s="81"/>
      <c r="P150" s="190">
        <f>O150*H150</f>
        <v>0</v>
      </c>
      <c r="Q150" s="190">
        <v>0.0028999999999999998</v>
      </c>
      <c r="R150" s="190">
        <f>Q150*H150</f>
        <v>0.10439999999999999</v>
      </c>
      <c r="S150" s="190">
        <v>0</v>
      </c>
      <c r="T150" s="191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92" t="s">
        <v>138</v>
      </c>
      <c r="AT150" s="192" t="s">
        <v>134</v>
      </c>
      <c r="AU150" s="192" t="s">
        <v>139</v>
      </c>
      <c r="AY150" s="18" t="s">
        <v>131</v>
      </c>
      <c r="BE150" s="193">
        <f>IF(N150="základná",J150,0)</f>
        <v>0</v>
      </c>
      <c r="BF150" s="193">
        <f>IF(N150="znížená",J150,0)</f>
        <v>0</v>
      </c>
      <c r="BG150" s="193">
        <f>IF(N150="zákl. prenesená",J150,0)</f>
        <v>0</v>
      </c>
      <c r="BH150" s="193">
        <f>IF(N150="zníž. prenesená",J150,0)</f>
        <v>0</v>
      </c>
      <c r="BI150" s="193">
        <f>IF(N150="nulová",J150,0)</f>
        <v>0</v>
      </c>
      <c r="BJ150" s="18" t="s">
        <v>139</v>
      </c>
      <c r="BK150" s="193">
        <f>ROUND(I150*H150,2)</f>
        <v>0</v>
      </c>
      <c r="BL150" s="18" t="s">
        <v>138</v>
      </c>
      <c r="BM150" s="192" t="s">
        <v>654</v>
      </c>
    </row>
    <row r="151" s="2" customFormat="1" ht="24.15" customHeight="1">
      <c r="A151" s="37"/>
      <c r="B151" s="179"/>
      <c r="C151" s="180" t="s">
        <v>182</v>
      </c>
      <c r="D151" s="180" t="s">
        <v>134</v>
      </c>
      <c r="E151" s="181" t="s">
        <v>183</v>
      </c>
      <c r="F151" s="182" t="s">
        <v>184</v>
      </c>
      <c r="G151" s="183" t="s">
        <v>145</v>
      </c>
      <c r="H151" s="184">
        <v>36</v>
      </c>
      <c r="I151" s="185"/>
      <c r="J151" s="186">
        <f>ROUND(I151*H151,2)</f>
        <v>0</v>
      </c>
      <c r="K151" s="187"/>
      <c r="L151" s="38"/>
      <c r="M151" s="188" t="s">
        <v>1</v>
      </c>
      <c r="N151" s="189" t="s">
        <v>41</v>
      </c>
      <c r="O151" s="81"/>
      <c r="P151" s="190">
        <f>O151*H151</f>
        <v>0</v>
      </c>
      <c r="Q151" s="190">
        <v>0.0051539999999999997</v>
      </c>
      <c r="R151" s="190">
        <f>Q151*H151</f>
        <v>0.18554399999999999</v>
      </c>
      <c r="S151" s="190">
        <v>0</v>
      </c>
      <c r="T151" s="191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92" t="s">
        <v>138</v>
      </c>
      <c r="AT151" s="192" t="s">
        <v>134</v>
      </c>
      <c r="AU151" s="192" t="s">
        <v>139</v>
      </c>
      <c r="AY151" s="18" t="s">
        <v>131</v>
      </c>
      <c r="BE151" s="193">
        <f>IF(N151="základná",J151,0)</f>
        <v>0</v>
      </c>
      <c r="BF151" s="193">
        <f>IF(N151="znížená",J151,0)</f>
        <v>0</v>
      </c>
      <c r="BG151" s="193">
        <f>IF(N151="zákl. prenesená",J151,0)</f>
        <v>0</v>
      </c>
      <c r="BH151" s="193">
        <f>IF(N151="zníž. prenesená",J151,0)</f>
        <v>0</v>
      </c>
      <c r="BI151" s="193">
        <f>IF(N151="nulová",J151,0)</f>
        <v>0</v>
      </c>
      <c r="BJ151" s="18" t="s">
        <v>139</v>
      </c>
      <c r="BK151" s="193">
        <f>ROUND(I151*H151,2)</f>
        <v>0</v>
      </c>
      <c r="BL151" s="18" t="s">
        <v>138</v>
      </c>
      <c r="BM151" s="192" t="s">
        <v>655</v>
      </c>
    </row>
    <row r="152" s="2" customFormat="1" ht="24.15" customHeight="1">
      <c r="A152" s="37"/>
      <c r="B152" s="179"/>
      <c r="C152" s="180" t="s">
        <v>186</v>
      </c>
      <c r="D152" s="180" t="s">
        <v>134</v>
      </c>
      <c r="E152" s="181" t="s">
        <v>187</v>
      </c>
      <c r="F152" s="182" t="s">
        <v>188</v>
      </c>
      <c r="G152" s="183" t="s">
        <v>145</v>
      </c>
      <c r="H152" s="184">
        <v>13.125</v>
      </c>
      <c r="I152" s="185"/>
      <c r="J152" s="186">
        <f>ROUND(I152*H152,2)</f>
        <v>0</v>
      </c>
      <c r="K152" s="187"/>
      <c r="L152" s="38"/>
      <c r="M152" s="188" t="s">
        <v>1</v>
      </c>
      <c r="N152" s="189" t="s">
        <v>41</v>
      </c>
      <c r="O152" s="81"/>
      <c r="P152" s="190">
        <f>O152*H152</f>
        <v>0</v>
      </c>
      <c r="Q152" s="190">
        <v>0.01167</v>
      </c>
      <c r="R152" s="190">
        <f>Q152*H152</f>
        <v>0.15316874999999999</v>
      </c>
      <c r="S152" s="190">
        <v>0</v>
      </c>
      <c r="T152" s="191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92" t="s">
        <v>138</v>
      </c>
      <c r="AT152" s="192" t="s">
        <v>134</v>
      </c>
      <c r="AU152" s="192" t="s">
        <v>139</v>
      </c>
      <c r="AY152" s="18" t="s">
        <v>131</v>
      </c>
      <c r="BE152" s="193">
        <f>IF(N152="základná",J152,0)</f>
        <v>0</v>
      </c>
      <c r="BF152" s="193">
        <f>IF(N152="znížená",J152,0)</f>
        <v>0</v>
      </c>
      <c r="BG152" s="193">
        <f>IF(N152="zákl. prenesená",J152,0)</f>
        <v>0</v>
      </c>
      <c r="BH152" s="193">
        <f>IF(N152="zníž. prenesená",J152,0)</f>
        <v>0</v>
      </c>
      <c r="BI152" s="193">
        <f>IF(N152="nulová",J152,0)</f>
        <v>0</v>
      </c>
      <c r="BJ152" s="18" t="s">
        <v>139</v>
      </c>
      <c r="BK152" s="193">
        <f>ROUND(I152*H152,2)</f>
        <v>0</v>
      </c>
      <c r="BL152" s="18" t="s">
        <v>138</v>
      </c>
      <c r="BM152" s="192" t="s">
        <v>656</v>
      </c>
    </row>
    <row r="153" s="13" customFormat="1">
      <c r="A153" s="13"/>
      <c r="B153" s="194"/>
      <c r="C153" s="13"/>
      <c r="D153" s="195" t="s">
        <v>141</v>
      </c>
      <c r="E153" s="196" t="s">
        <v>1</v>
      </c>
      <c r="F153" s="197" t="s">
        <v>177</v>
      </c>
      <c r="G153" s="13"/>
      <c r="H153" s="198">
        <v>13.125</v>
      </c>
      <c r="I153" s="199"/>
      <c r="J153" s="13"/>
      <c r="K153" s="13"/>
      <c r="L153" s="194"/>
      <c r="M153" s="200"/>
      <c r="N153" s="201"/>
      <c r="O153" s="201"/>
      <c r="P153" s="201"/>
      <c r="Q153" s="201"/>
      <c r="R153" s="201"/>
      <c r="S153" s="201"/>
      <c r="T153" s="202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96" t="s">
        <v>141</v>
      </c>
      <c r="AU153" s="196" t="s">
        <v>139</v>
      </c>
      <c r="AV153" s="13" t="s">
        <v>139</v>
      </c>
      <c r="AW153" s="13" t="s">
        <v>31</v>
      </c>
      <c r="AX153" s="13" t="s">
        <v>83</v>
      </c>
      <c r="AY153" s="196" t="s">
        <v>131</v>
      </c>
    </row>
    <row r="154" s="2" customFormat="1" ht="24.15" customHeight="1">
      <c r="A154" s="37"/>
      <c r="B154" s="179"/>
      <c r="C154" s="180" t="s">
        <v>190</v>
      </c>
      <c r="D154" s="180" t="s">
        <v>134</v>
      </c>
      <c r="E154" s="181" t="s">
        <v>191</v>
      </c>
      <c r="F154" s="182" t="s">
        <v>192</v>
      </c>
      <c r="G154" s="183" t="s">
        <v>145</v>
      </c>
      <c r="H154" s="184">
        <v>25</v>
      </c>
      <c r="I154" s="185"/>
      <c r="J154" s="186">
        <f>ROUND(I154*H154,2)</f>
        <v>0</v>
      </c>
      <c r="K154" s="187"/>
      <c r="L154" s="38"/>
      <c r="M154" s="188" t="s">
        <v>1</v>
      </c>
      <c r="N154" s="189" t="s">
        <v>41</v>
      </c>
      <c r="O154" s="81"/>
      <c r="P154" s="190">
        <f>O154*H154</f>
        <v>0</v>
      </c>
      <c r="Q154" s="190">
        <v>0.01244</v>
      </c>
      <c r="R154" s="190">
        <f>Q154*H154</f>
        <v>0.311</v>
      </c>
      <c r="S154" s="190">
        <v>0</v>
      </c>
      <c r="T154" s="191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92" t="s">
        <v>138</v>
      </c>
      <c r="AT154" s="192" t="s">
        <v>134</v>
      </c>
      <c r="AU154" s="192" t="s">
        <v>139</v>
      </c>
      <c r="AY154" s="18" t="s">
        <v>131</v>
      </c>
      <c r="BE154" s="193">
        <f>IF(N154="základná",J154,0)</f>
        <v>0</v>
      </c>
      <c r="BF154" s="193">
        <f>IF(N154="znížená",J154,0)</f>
        <v>0</v>
      </c>
      <c r="BG154" s="193">
        <f>IF(N154="zákl. prenesená",J154,0)</f>
        <v>0</v>
      </c>
      <c r="BH154" s="193">
        <f>IF(N154="zníž. prenesená",J154,0)</f>
        <v>0</v>
      </c>
      <c r="BI154" s="193">
        <f>IF(N154="nulová",J154,0)</f>
        <v>0</v>
      </c>
      <c r="BJ154" s="18" t="s">
        <v>139</v>
      </c>
      <c r="BK154" s="193">
        <f>ROUND(I154*H154,2)</f>
        <v>0</v>
      </c>
      <c r="BL154" s="18" t="s">
        <v>138</v>
      </c>
      <c r="BM154" s="192" t="s">
        <v>657</v>
      </c>
    </row>
    <row r="155" s="12" customFormat="1" ht="22.8" customHeight="1">
      <c r="A155" s="12"/>
      <c r="B155" s="166"/>
      <c r="C155" s="12"/>
      <c r="D155" s="167" t="s">
        <v>74</v>
      </c>
      <c r="E155" s="177" t="s">
        <v>178</v>
      </c>
      <c r="F155" s="177" t="s">
        <v>194</v>
      </c>
      <c r="G155" s="12"/>
      <c r="H155" s="12"/>
      <c r="I155" s="169"/>
      <c r="J155" s="178">
        <f>BK155</f>
        <v>0</v>
      </c>
      <c r="K155" s="12"/>
      <c r="L155" s="166"/>
      <c r="M155" s="171"/>
      <c r="N155" s="172"/>
      <c r="O155" s="172"/>
      <c r="P155" s="173">
        <f>SUM(P156:P161)</f>
        <v>0</v>
      </c>
      <c r="Q155" s="172"/>
      <c r="R155" s="173">
        <f>SUM(R156:R161)</f>
        <v>7.9037682000000009</v>
      </c>
      <c r="S155" s="172"/>
      <c r="T155" s="174">
        <f>SUM(T156:T161)</f>
        <v>5.6749999999999998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167" t="s">
        <v>83</v>
      </c>
      <c r="AT155" s="175" t="s">
        <v>74</v>
      </c>
      <c r="AU155" s="175" t="s">
        <v>83</v>
      </c>
      <c r="AY155" s="167" t="s">
        <v>131</v>
      </c>
      <c r="BK155" s="176">
        <f>SUM(BK156:BK161)</f>
        <v>0</v>
      </c>
    </row>
    <row r="156" s="2" customFormat="1" ht="33" customHeight="1">
      <c r="A156" s="37"/>
      <c r="B156" s="179"/>
      <c r="C156" s="180" t="s">
        <v>195</v>
      </c>
      <c r="D156" s="180" t="s">
        <v>134</v>
      </c>
      <c r="E156" s="181" t="s">
        <v>196</v>
      </c>
      <c r="F156" s="182" t="s">
        <v>197</v>
      </c>
      <c r="G156" s="183" t="s">
        <v>145</v>
      </c>
      <c r="H156" s="184">
        <v>153.71000000000001</v>
      </c>
      <c r="I156" s="185"/>
      <c r="J156" s="186">
        <f>ROUND(I156*H156,2)</f>
        <v>0</v>
      </c>
      <c r="K156" s="187"/>
      <c r="L156" s="38"/>
      <c r="M156" s="188" t="s">
        <v>1</v>
      </c>
      <c r="N156" s="189" t="s">
        <v>41</v>
      </c>
      <c r="O156" s="81"/>
      <c r="P156" s="190">
        <f>O156*H156</f>
        <v>0</v>
      </c>
      <c r="Q156" s="190">
        <v>0.02571</v>
      </c>
      <c r="R156" s="190">
        <f>Q156*H156</f>
        <v>3.9518841000000005</v>
      </c>
      <c r="S156" s="190">
        <v>0</v>
      </c>
      <c r="T156" s="191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2" t="s">
        <v>138</v>
      </c>
      <c r="AT156" s="192" t="s">
        <v>134</v>
      </c>
      <c r="AU156" s="192" t="s">
        <v>139</v>
      </c>
      <c r="AY156" s="18" t="s">
        <v>131</v>
      </c>
      <c r="BE156" s="193">
        <f>IF(N156="základná",J156,0)</f>
        <v>0</v>
      </c>
      <c r="BF156" s="193">
        <f>IF(N156="znížená",J156,0)</f>
        <v>0</v>
      </c>
      <c r="BG156" s="193">
        <f>IF(N156="zákl. prenesená",J156,0)</f>
        <v>0</v>
      </c>
      <c r="BH156" s="193">
        <f>IF(N156="zníž. prenesená",J156,0)</f>
        <v>0</v>
      </c>
      <c r="BI156" s="193">
        <f>IF(N156="nulová",J156,0)</f>
        <v>0</v>
      </c>
      <c r="BJ156" s="18" t="s">
        <v>139</v>
      </c>
      <c r="BK156" s="193">
        <f>ROUND(I156*H156,2)</f>
        <v>0</v>
      </c>
      <c r="BL156" s="18" t="s">
        <v>138</v>
      </c>
      <c r="BM156" s="192" t="s">
        <v>658</v>
      </c>
    </row>
    <row r="157" s="13" customFormat="1">
      <c r="A157" s="13"/>
      <c r="B157" s="194"/>
      <c r="C157" s="13"/>
      <c r="D157" s="195" t="s">
        <v>141</v>
      </c>
      <c r="E157" s="196" t="s">
        <v>1</v>
      </c>
      <c r="F157" s="197" t="s">
        <v>199</v>
      </c>
      <c r="G157" s="13"/>
      <c r="H157" s="198">
        <v>153.71000000000001</v>
      </c>
      <c r="I157" s="199"/>
      <c r="J157" s="13"/>
      <c r="K157" s="13"/>
      <c r="L157" s="194"/>
      <c r="M157" s="200"/>
      <c r="N157" s="201"/>
      <c r="O157" s="201"/>
      <c r="P157" s="201"/>
      <c r="Q157" s="201"/>
      <c r="R157" s="201"/>
      <c r="S157" s="201"/>
      <c r="T157" s="202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96" t="s">
        <v>141</v>
      </c>
      <c r="AU157" s="196" t="s">
        <v>139</v>
      </c>
      <c r="AV157" s="13" t="s">
        <v>139</v>
      </c>
      <c r="AW157" s="13" t="s">
        <v>31</v>
      </c>
      <c r="AX157" s="13" t="s">
        <v>83</v>
      </c>
      <c r="AY157" s="196" t="s">
        <v>131</v>
      </c>
    </row>
    <row r="158" s="2" customFormat="1" ht="33" customHeight="1">
      <c r="A158" s="37"/>
      <c r="B158" s="179"/>
      <c r="C158" s="180" t="s">
        <v>200</v>
      </c>
      <c r="D158" s="180" t="s">
        <v>134</v>
      </c>
      <c r="E158" s="181" t="s">
        <v>201</v>
      </c>
      <c r="F158" s="182" t="s">
        <v>202</v>
      </c>
      <c r="G158" s="183" t="s">
        <v>145</v>
      </c>
      <c r="H158" s="184">
        <v>153.71000000000001</v>
      </c>
      <c r="I158" s="185"/>
      <c r="J158" s="186">
        <f>ROUND(I158*H158,2)</f>
        <v>0</v>
      </c>
      <c r="K158" s="187"/>
      <c r="L158" s="38"/>
      <c r="M158" s="188" t="s">
        <v>1</v>
      </c>
      <c r="N158" s="189" t="s">
        <v>41</v>
      </c>
      <c r="O158" s="81"/>
      <c r="P158" s="190">
        <f>O158*H158</f>
        <v>0</v>
      </c>
      <c r="Q158" s="190">
        <v>0.02571</v>
      </c>
      <c r="R158" s="190">
        <f>Q158*H158</f>
        <v>3.9518841000000005</v>
      </c>
      <c r="S158" s="190">
        <v>0</v>
      </c>
      <c r="T158" s="191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92" t="s">
        <v>138</v>
      </c>
      <c r="AT158" s="192" t="s">
        <v>134</v>
      </c>
      <c r="AU158" s="192" t="s">
        <v>139</v>
      </c>
      <c r="AY158" s="18" t="s">
        <v>131</v>
      </c>
      <c r="BE158" s="193">
        <f>IF(N158="základná",J158,0)</f>
        <v>0</v>
      </c>
      <c r="BF158" s="193">
        <f>IF(N158="znížená",J158,0)</f>
        <v>0</v>
      </c>
      <c r="BG158" s="193">
        <f>IF(N158="zákl. prenesená",J158,0)</f>
        <v>0</v>
      </c>
      <c r="BH158" s="193">
        <f>IF(N158="zníž. prenesená",J158,0)</f>
        <v>0</v>
      </c>
      <c r="BI158" s="193">
        <f>IF(N158="nulová",J158,0)</f>
        <v>0</v>
      </c>
      <c r="BJ158" s="18" t="s">
        <v>139</v>
      </c>
      <c r="BK158" s="193">
        <f>ROUND(I158*H158,2)</f>
        <v>0</v>
      </c>
      <c r="BL158" s="18" t="s">
        <v>138</v>
      </c>
      <c r="BM158" s="192" t="s">
        <v>659</v>
      </c>
    </row>
    <row r="159" s="2" customFormat="1" ht="44.25" customHeight="1">
      <c r="A159" s="37"/>
      <c r="B159" s="179"/>
      <c r="C159" s="180" t="s">
        <v>204</v>
      </c>
      <c r="D159" s="180" t="s">
        <v>134</v>
      </c>
      <c r="E159" s="181" t="s">
        <v>205</v>
      </c>
      <c r="F159" s="182" t="s">
        <v>206</v>
      </c>
      <c r="G159" s="183" t="s">
        <v>137</v>
      </c>
      <c r="H159" s="184">
        <v>2.5</v>
      </c>
      <c r="I159" s="185"/>
      <c r="J159" s="186">
        <f>ROUND(I159*H159,2)</f>
        <v>0</v>
      </c>
      <c r="K159" s="187"/>
      <c r="L159" s="38"/>
      <c r="M159" s="188" t="s">
        <v>1</v>
      </c>
      <c r="N159" s="189" t="s">
        <v>41</v>
      </c>
      <c r="O159" s="81"/>
      <c r="P159" s="190">
        <f>O159*H159</f>
        <v>0</v>
      </c>
      <c r="Q159" s="190">
        <v>0</v>
      </c>
      <c r="R159" s="190">
        <f>Q159*H159</f>
        <v>0</v>
      </c>
      <c r="S159" s="190">
        <v>2.27</v>
      </c>
      <c r="T159" s="191">
        <f>S159*H159</f>
        <v>5.6749999999999998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92" t="s">
        <v>138</v>
      </c>
      <c r="AT159" s="192" t="s">
        <v>134</v>
      </c>
      <c r="AU159" s="192" t="s">
        <v>139</v>
      </c>
      <c r="AY159" s="18" t="s">
        <v>131</v>
      </c>
      <c r="BE159" s="193">
        <f>IF(N159="základná",J159,0)</f>
        <v>0</v>
      </c>
      <c r="BF159" s="193">
        <f>IF(N159="znížená",J159,0)</f>
        <v>0</v>
      </c>
      <c r="BG159" s="193">
        <f>IF(N159="zákl. prenesená",J159,0)</f>
        <v>0</v>
      </c>
      <c r="BH159" s="193">
        <f>IF(N159="zníž. prenesená",J159,0)</f>
        <v>0</v>
      </c>
      <c r="BI159" s="193">
        <f>IF(N159="nulová",J159,0)</f>
        <v>0</v>
      </c>
      <c r="BJ159" s="18" t="s">
        <v>139</v>
      </c>
      <c r="BK159" s="193">
        <f>ROUND(I159*H159,2)</f>
        <v>0</v>
      </c>
      <c r="BL159" s="18" t="s">
        <v>138</v>
      </c>
      <c r="BM159" s="192" t="s">
        <v>660</v>
      </c>
    </row>
    <row r="160" s="2" customFormat="1" ht="24.15" customHeight="1">
      <c r="A160" s="37"/>
      <c r="B160" s="179"/>
      <c r="C160" s="180" t="s">
        <v>208</v>
      </c>
      <c r="D160" s="180" t="s">
        <v>134</v>
      </c>
      <c r="E160" s="181" t="s">
        <v>209</v>
      </c>
      <c r="F160" s="182" t="s">
        <v>210</v>
      </c>
      <c r="G160" s="183" t="s">
        <v>153</v>
      </c>
      <c r="H160" s="184">
        <v>6</v>
      </c>
      <c r="I160" s="185"/>
      <c r="J160" s="186">
        <f>ROUND(I160*H160,2)</f>
        <v>0</v>
      </c>
      <c r="K160" s="187"/>
      <c r="L160" s="38"/>
      <c r="M160" s="188" t="s">
        <v>1</v>
      </c>
      <c r="N160" s="189" t="s">
        <v>41</v>
      </c>
      <c r="O160" s="81"/>
      <c r="P160" s="190">
        <f>O160*H160</f>
        <v>0</v>
      </c>
      <c r="Q160" s="190">
        <v>0</v>
      </c>
      <c r="R160" s="190">
        <f>Q160*H160</f>
        <v>0</v>
      </c>
      <c r="S160" s="190">
        <v>0</v>
      </c>
      <c r="T160" s="191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92" t="s">
        <v>138</v>
      </c>
      <c r="AT160" s="192" t="s">
        <v>134</v>
      </c>
      <c r="AU160" s="192" t="s">
        <v>139</v>
      </c>
      <c r="AY160" s="18" t="s">
        <v>131</v>
      </c>
      <c r="BE160" s="193">
        <f>IF(N160="základná",J160,0)</f>
        <v>0</v>
      </c>
      <c r="BF160" s="193">
        <f>IF(N160="znížená",J160,0)</f>
        <v>0</v>
      </c>
      <c r="BG160" s="193">
        <f>IF(N160="zákl. prenesená",J160,0)</f>
        <v>0</v>
      </c>
      <c r="BH160" s="193">
        <f>IF(N160="zníž. prenesená",J160,0)</f>
        <v>0</v>
      </c>
      <c r="BI160" s="193">
        <f>IF(N160="nulová",J160,0)</f>
        <v>0</v>
      </c>
      <c r="BJ160" s="18" t="s">
        <v>139</v>
      </c>
      <c r="BK160" s="193">
        <f>ROUND(I160*H160,2)</f>
        <v>0</v>
      </c>
      <c r="BL160" s="18" t="s">
        <v>138</v>
      </c>
      <c r="BM160" s="192" t="s">
        <v>661</v>
      </c>
    </row>
    <row r="161" s="2" customFormat="1" ht="24.15" customHeight="1">
      <c r="A161" s="37"/>
      <c r="B161" s="179"/>
      <c r="C161" s="180" t="s">
        <v>212</v>
      </c>
      <c r="D161" s="180" t="s">
        <v>134</v>
      </c>
      <c r="E161" s="181" t="s">
        <v>213</v>
      </c>
      <c r="F161" s="182" t="s">
        <v>214</v>
      </c>
      <c r="G161" s="183" t="s">
        <v>153</v>
      </c>
      <c r="H161" s="184">
        <v>6</v>
      </c>
      <c r="I161" s="185"/>
      <c r="J161" s="186">
        <f>ROUND(I161*H161,2)</f>
        <v>0</v>
      </c>
      <c r="K161" s="187"/>
      <c r="L161" s="38"/>
      <c r="M161" s="188" t="s">
        <v>1</v>
      </c>
      <c r="N161" s="189" t="s">
        <v>41</v>
      </c>
      <c r="O161" s="81"/>
      <c r="P161" s="190">
        <f>O161*H161</f>
        <v>0</v>
      </c>
      <c r="Q161" s="190">
        <v>0</v>
      </c>
      <c r="R161" s="190">
        <f>Q161*H161</f>
        <v>0</v>
      </c>
      <c r="S161" s="190">
        <v>0</v>
      </c>
      <c r="T161" s="191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92" t="s">
        <v>138</v>
      </c>
      <c r="AT161" s="192" t="s">
        <v>134</v>
      </c>
      <c r="AU161" s="192" t="s">
        <v>139</v>
      </c>
      <c r="AY161" s="18" t="s">
        <v>131</v>
      </c>
      <c r="BE161" s="193">
        <f>IF(N161="základná",J161,0)</f>
        <v>0</v>
      </c>
      <c r="BF161" s="193">
        <f>IF(N161="znížená",J161,0)</f>
        <v>0</v>
      </c>
      <c r="BG161" s="193">
        <f>IF(N161="zákl. prenesená",J161,0)</f>
        <v>0</v>
      </c>
      <c r="BH161" s="193">
        <f>IF(N161="zníž. prenesená",J161,0)</f>
        <v>0</v>
      </c>
      <c r="BI161" s="193">
        <f>IF(N161="nulová",J161,0)</f>
        <v>0</v>
      </c>
      <c r="BJ161" s="18" t="s">
        <v>139</v>
      </c>
      <c r="BK161" s="193">
        <f>ROUND(I161*H161,2)</f>
        <v>0</v>
      </c>
      <c r="BL161" s="18" t="s">
        <v>138</v>
      </c>
      <c r="BM161" s="192" t="s">
        <v>662</v>
      </c>
    </row>
    <row r="162" s="12" customFormat="1" ht="22.8" customHeight="1">
      <c r="A162" s="12"/>
      <c r="B162" s="166"/>
      <c r="C162" s="12"/>
      <c r="D162" s="167" t="s">
        <v>74</v>
      </c>
      <c r="E162" s="177" t="s">
        <v>216</v>
      </c>
      <c r="F162" s="177" t="s">
        <v>217</v>
      </c>
      <c r="G162" s="12"/>
      <c r="H162" s="12"/>
      <c r="I162" s="169"/>
      <c r="J162" s="178">
        <f>BK162</f>
        <v>0</v>
      </c>
      <c r="K162" s="12"/>
      <c r="L162" s="166"/>
      <c r="M162" s="171"/>
      <c r="N162" s="172"/>
      <c r="O162" s="172"/>
      <c r="P162" s="173">
        <f>P163</f>
        <v>0</v>
      </c>
      <c r="Q162" s="172"/>
      <c r="R162" s="173">
        <f>R163</f>
        <v>0</v>
      </c>
      <c r="S162" s="172"/>
      <c r="T162" s="174">
        <f>T163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67" t="s">
        <v>83</v>
      </c>
      <c r="AT162" s="175" t="s">
        <v>74</v>
      </c>
      <c r="AU162" s="175" t="s">
        <v>83</v>
      </c>
      <c r="AY162" s="167" t="s">
        <v>131</v>
      </c>
      <c r="BK162" s="176">
        <f>BK163</f>
        <v>0</v>
      </c>
    </row>
    <row r="163" s="2" customFormat="1" ht="24.15" customHeight="1">
      <c r="A163" s="37"/>
      <c r="B163" s="179"/>
      <c r="C163" s="180" t="s">
        <v>218</v>
      </c>
      <c r="D163" s="180" t="s">
        <v>134</v>
      </c>
      <c r="E163" s="181" t="s">
        <v>219</v>
      </c>
      <c r="F163" s="182" t="s">
        <v>220</v>
      </c>
      <c r="G163" s="183" t="s">
        <v>153</v>
      </c>
      <c r="H163" s="184">
        <v>24.646000000000001</v>
      </c>
      <c r="I163" s="185"/>
      <c r="J163" s="186">
        <f>ROUND(I163*H163,2)</f>
        <v>0</v>
      </c>
      <c r="K163" s="187"/>
      <c r="L163" s="38"/>
      <c r="M163" s="188" t="s">
        <v>1</v>
      </c>
      <c r="N163" s="189" t="s">
        <v>41</v>
      </c>
      <c r="O163" s="81"/>
      <c r="P163" s="190">
        <f>O163*H163</f>
        <v>0</v>
      </c>
      <c r="Q163" s="190">
        <v>0</v>
      </c>
      <c r="R163" s="190">
        <f>Q163*H163</f>
        <v>0</v>
      </c>
      <c r="S163" s="190">
        <v>0</v>
      </c>
      <c r="T163" s="191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92" t="s">
        <v>138</v>
      </c>
      <c r="AT163" s="192" t="s">
        <v>134</v>
      </c>
      <c r="AU163" s="192" t="s">
        <v>139</v>
      </c>
      <c r="AY163" s="18" t="s">
        <v>131</v>
      </c>
      <c r="BE163" s="193">
        <f>IF(N163="základná",J163,0)</f>
        <v>0</v>
      </c>
      <c r="BF163" s="193">
        <f>IF(N163="znížená",J163,0)</f>
        <v>0</v>
      </c>
      <c r="BG163" s="193">
        <f>IF(N163="zákl. prenesená",J163,0)</f>
        <v>0</v>
      </c>
      <c r="BH163" s="193">
        <f>IF(N163="zníž. prenesená",J163,0)</f>
        <v>0</v>
      </c>
      <c r="BI163" s="193">
        <f>IF(N163="nulová",J163,0)</f>
        <v>0</v>
      </c>
      <c r="BJ163" s="18" t="s">
        <v>139</v>
      </c>
      <c r="BK163" s="193">
        <f>ROUND(I163*H163,2)</f>
        <v>0</v>
      </c>
      <c r="BL163" s="18" t="s">
        <v>138</v>
      </c>
      <c r="BM163" s="192" t="s">
        <v>663</v>
      </c>
    </row>
    <row r="164" s="12" customFormat="1" ht="25.92" customHeight="1">
      <c r="A164" s="12"/>
      <c r="B164" s="166"/>
      <c r="C164" s="12"/>
      <c r="D164" s="167" t="s">
        <v>74</v>
      </c>
      <c r="E164" s="168" t="s">
        <v>222</v>
      </c>
      <c r="F164" s="168" t="s">
        <v>223</v>
      </c>
      <c r="G164" s="12"/>
      <c r="H164" s="12"/>
      <c r="I164" s="169"/>
      <c r="J164" s="170">
        <f>BK164</f>
        <v>0</v>
      </c>
      <c r="K164" s="12"/>
      <c r="L164" s="166"/>
      <c r="M164" s="171"/>
      <c r="N164" s="172"/>
      <c r="O164" s="172"/>
      <c r="P164" s="173">
        <f>P165+P189+P195+P218+P246</f>
        <v>0</v>
      </c>
      <c r="Q164" s="172"/>
      <c r="R164" s="173">
        <f>R165+R189+R195+R218+R246</f>
        <v>11.416135399490003</v>
      </c>
      <c r="S164" s="172"/>
      <c r="T164" s="174">
        <f>T165+T189+T195+T218+T246</f>
        <v>0.27829499999999996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67" t="s">
        <v>139</v>
      </c>
      <c r="AT164" s="175" t="s">
        <v>74</v>
      </c>
      <c r="AU164" s="175" t="s">
        <v>75</v>
      </c>
      <c r="AY164" s="167" t="s">
        <v>131</v>
      </c>
      <c r="BK164" s="176">
        <f>BK165+BK189+BK195+BK218+BK246</f>
        <v>0</v>
      </c>
    </row>
    <row r="165" s="12" customFormat="1" ht="22.8" customHeight="1">
      <c r="A165" s="12"/>
      <c r="B165" s="166"/>
      <c r="C165" s="12"/>
      <c r="D165" s="167" t="s">
        <v>74</v>
      </c>
      <c r="E165" s="177" t="s">
        <v>224</v>
      </c>
      <c r="F165" s="177" t="s">
        <v>225</v>
      </c>
      <c r="G165" s="12"/>
      <c r="H165" s="12"/>
      <c r="I165" s="169"/>
      <c r="J165" s="178">
        <f>BK165</f>
        <v>0</v>
      </c>
      <c r="K165" s="12"/>
      <c r="L165" s="166"/>
      <c r="M165" s="171"/>
      <c r="N165" s="172"/>
      <c r="O165" s="172"/>
      <c r="P165" s="173">
        <f>SUM(P166:P188)</f>
        <v>0</v>
      </c>
      <c r="Q165" s="172"/>
      <c r="R165" s="173">
        <f>SUM(R166:R188)</f>
        <v>1.1322814999999999</v>
      </c>
      <c r="S165" s="172"/>
      <c r="T165" s="174">
        <f>SUM(T166:T188)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67" t="s">
        <v>139</v>
      </c>
      <c r="AT165" s="175" t="s">
        <v>74</v>
      </c>
      <c r="AU165" s="175" t="s">
        <v>83</v>
      </c>
      <c r="AY165" s="167" t="s">
        <v>131</v>
      </c>
      <c r="BK165" s="176">
        <f>SUM(BK166:BK188)</f>
        <v>0</v>
      </c>
    </row>
    <row r="166" s="2" customFormat="1" ht="33" customHeight="1">
      <c r="A166" s="37"/>
      <c r="B166" s="179"/>
      <c r="C166" s="180" t="s">
        <v>226</v>
      </c>
      <c r="D166" s="180" t="s">
        <v>134</v>
      </c>
      <c r="E166" s="181" t="s">
        <v>227</v>
      </c>
      <c r="F166" s="182" t="s">
        <v>228</v>
      </c>
      <c r="G166" s="183" t="s">
        <v>145</v>
      </c>
      <c r="H166" s="184">
        <v>222.191</v>
      </c>
      <c r="I166" s="185"/>
      <c r="J166" s="186">
        <f>ROUND(I166*H166,2)</f>
        <v>0</v>
      </c>
      <c r="K166" s="187"/>
      <c r="L166" s="38"/>
      <c r="M166" s="188" t="s">
        <v>1</v>
      </c>
      <c r="N166" s="189" t="s">
        <v>41</v>
      </c>
      <c r="O166" s="81"/>
      <c r="P166" s="190">
        <f>O166*H166</f>
        <v>0</v>
      </c>
      <c r="Q166" s="190">
        <v>0</v>
      </c>
      <c r="R166" s="190">
        <f>Q166*H166</f>
        <v>0</v>
      </c>
      <c r="S166" s="190">
        <v>0</v>
      </c>
      <c r="T166" s="191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92" t="s">
        <v>208</v>
      </c>
      <c r="AT166" s="192" t="s">
        <v>134</v>
      </c>
      <c r="AU166" s="192" t="s">
        <v>139</v>
      </c>
      <c r="AY166" s="18" t="s">
        <v>131</v>
      </c>
      <c r="BE166" s="193">
        <f>IF(N166="základná",J166,0)</f>
        <v>0</v>
      </c>
      <c r="BF166" s="193">
        <f>IF(N166="znížená",J166,0)</f>
        <v>0</v>
      </c>
      <c r="BG166" s="193">
        <f>IF(N166="zákl. prenesená",J166,0)</f>
        <v>0</v>
      </c>
      <c r="BH166" s="193">
        <f>IF(N166="zníž. prenesená",J166,0)</f>
        <v>0</v>
      </c>
      <c r="BI166" s="193">
        <f>IF(N166="nulová",J166,0)</f>
        <v>0</v>
      </c>
      <c r="BJ166" s="18" t="s">
        <v>139</v>
      </c>
      <c r="BK166" s="193">
        <f>ROUND(I166*H166,2)</f>
        <v>0</v>
      </c>
      <c r="BL166" s="18" t="s">
        <v>208</v>
      </c>
      <c r="BM166" s="192" t="s">
        <v>664</v>
      </c>
    </row>
    <row r="167" s="13" customFormat="1">
      <c r="A167" s="13"/>
      <c r="B167" s="194"/>
      <c r="C167" s="13"/>
      <c r="D167" s="195" t="s">
        <v>141</v>
      </c>
      <c r="E167" s="196" t="s">
        <v>1</v>
      </c>
      <c r="F167" s="197" t="s">
        <v>230</v>
      </c>
      <c r="G167" s="13"/>
      <c r="H167" s="198">
        <v>222.191</v>
      </c>
      <c r="I167" s="199"/>
      <c r="J167" s="13"/>
      <c r="K167" s="13"/>
      <c r="L167" s="194"/>
      <c r="M167" s="200"/>
      <c r="N167" s="201"/>
      <c r="O167" s="201"/>
      <c r="P167" s="201"/>
      <c r="Q167" s="201"/>
      <c r="R167" s="201"/>
      <c r="S167" s="201"/>
      <c r="T167" s="202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96" t="s">
        <v>141</v>
      </c>
      <c r="AU167" s="196" t="s">
        <v>139</v>
      </c>
      <c r="AV167" s="13" t="s">
        <v>139</v>
      </c>
      <c r="AW167" s="13" t="s">
        <v>31</v>
      </c>
      <c r="AX167" s="13" t="s">
        <v>83</v>
      </c>
      <c r="AY167" s="196" t="s">
        <v>131</v>
      </c>
    </row>
    <row r="168" s="2" customFormat="1" ht="24.15" customHeight="1">
      <c r="A168" s="37"/>
      <c r="B168" s="179"/>
      <c r="C168" s="203" t="s">
        <v>231</v>
      </c>
      <c r="D168" s="203" t="s">
        <v>167</v>
      </c>
      <c r="E168" s="204" t="s">
        <v>232</v>
      </c>
      <c r="F168" s="205" t="s">
        <v>233</v>
      </c>
      <c r="G168" s="206" t="s">
        <v>145</v>
      </c>
      <c r="H168" s="207">
        <v>255.52000000000001</v>
      </c>
      <c r="I168" s="208"/>
      <c r="J168" s="209">
        <f>ROUND(I168*H168,2)</f>
        <v>0</v>
      </c>
      <c r="K168" s="210"/>
      <c r="L168" s="211"/>
      <c r="M168" s="212" t="s">
        <v>1</v>
      </c>
      <c r="N168" s="213" t="s">
        <v>41</v>
      </c>
      <c r="O168" s="81"/>
      <c r="P168" s="190">
        <f>O168*H168</f>
        <v>0</v>
      </c>
      <c r="Q168" s="190">
        <v>0.0019</v>
      </c>
      <c r="R168" s="190">
        <f>Q168*H168</f>
        <v>0.48548800000000003</v>
      </c>
      <c r="S168" s="190">
        <v>0</v>
      </c>
      <c r="T168" s="191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92" t="s">
        <v>234</v>
      </c>
      <c r="AT168" s="192" t="s">
        <v>167</v>
      </c>
      <c r="AU168" s="192" t="s">
        <v>139</v>
      </c>
      <c r="AY168" s="18" t="s">
        <v>131</v>
      </c>
      <c r="BE168" s="193">
        <f>IF(N168="základná",J168,0)</f>
        <v>0</v>
      </c>
      <c r="BF168" s="193">
        <f>IF(N168="znížená",J168,0)</f>
        <v>0</v>
      </c>
      <c r="BG168" s="193">
        <f>IF(N168="zákl. prenesená",J168,0)</f>
        <v>0</v>
      </c>
      <c r="BH168" s="193">
        <f>IF(N168="zníž. prenesená",J168,0)</f>
        <v>0</v>
      </c>
      <c r="BI168" s="193">
        <f>IF(N168="nulová",J168,0)</f>
        <v>0</v>
      </c>
      <c r="BJ168" s="18" t="s">
        <v>139</v>
      </c>
      <c r="BK168" s="193">
        <f>ROUND(I168*H168,2)</f>
        <v>0</v>
      </c>
      <c r="BL168" s="18" t="s">
        <v>208</v>
      </c>
      <c r="BM168" s="192" t="s">
        <v>665</v>
      </c>
    </row>
    <row r="169" s="2" customFormat="1" ht="37.8" customHeight="1">
      <c r="A169" s="37"/>
      <c r="B169" s="179"/>
      <c r="C169" s="180" t="s">
        <v>236</v>
      </c>
      <c r="D169" s="180" t="s">
        <v>134</v>
      </c>
      <c r="E169" s="181" t="s">
        <v>237</v>
      </c>
      <c r="F169" s="182" t="s">
        <v>238</v>
      </c>
      <c r="G169" s="183" t="s">
        <v>145</v>
      </c>
      <c r="H169" s="184">
        <v>172.31200000000001</v>
      </c>
      <c r="I169" s="185"/>
      <c r="J169" s="186">
        <f>ROUND(I169*H169,2)</f>
        <v>0</v>
      </c>
      <c r="K169" s="187"/>
      <c r="L169" s="38"/>
      <c r="M169" s="188" t="s">
        <v>1</v>
      </c>
      <c r="N169" s="189" t="s">
        <v>41</v>
      </c>
      <c r="O169" s="81"/>
      <c r="P169" s="190">
        <f>O169*H169</f>
        <v>0</v>
      </c>
      <c r="Q169" s="190">
        <v>0</v>
      </c>
      <c r="R169" s="190">
        <f>Q169*H169</f>
        <v>0</v>
      </c>
      <c r="S169" s="190">
        <v>0</v>
      </c>
      <c r="T169" s="191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92" t="s">
        <v>208</v>
      </c>
      <c r="AT169" s="192" t="s">
        <v>134</v>
      </c>
      <c r="AU169" s="192" t="s">
        <v>139</v>
      </c>
      <c r="AY169" s="18" t="s">
        <v>131</v>
      </c>
      <c r="BE169" s="193">
        <f>IF(N169="základná",J169,0)</f>
        <v>0</v>
      </c>
      <c r="BF169" s="193">
        <f>IF(N169="znížená",J169,0)</f>
        <v>0</v>
      </c>
      <c r="BG169" s="193">
        <f>IF(N169="zákl. prenesená",J169,0)</f>
        <v>0</v>
      </c>
      <c r="BH169" s="193">
        <f>IF(N169="zníž. prenesená",J169,0)</f>
        <v>0</v>
      </c>
      <c r="BI169" s="193">
        <f>IF(N169="nulová",J169,0)</f>
        <v>0</v>
      </c>
      <c r="BJ169" s="18" t="s">
        <v>139</v>
      </c>
      <c r="BK169" s="193">
        <f>ROUND(I169*H169,2)</f>
        <v>0</v>
      </c>
      <c r="BL169" s="18" t="s">
        <v>208</v>
      </c>
      <c r="BM169" s="192" t="s">
        <v>666</v>
      </c>
    </row>
    <row r="170" s="13" customFormat="1">
      <c r="A170" s="13"/>
      <c r="B170" s="194"/>
      <c r="C170" s="13"/>
      <c r="D170" s="195" t="s">
        <v>141</v>
      </c>
      <c r="E170" s="196" t="s">
        <v>1</v>
      </c>
      <c r="F170" s="197" t="s">
        <v>240</v>
      </c>
      <c r="G170" s="13"/>
      <c r="H170" s="198">
        <v>172.31200000000001</v>
      </c>
      <c r="I170" s="199"/>
      <c r="J170" s="13"/>
      <c r="K170" s="13"/>
      <c r="L170" s="194"/>
      <c r="M170" s="200"/>
      <c r="N170" s="201"/>
      <c r="O170" s="201"/>
      <c r="P170" s="201"/>
      <c r="Q170" s="201"/>
      <c r="R170" s="201"/>
      <c r="S170" s="201"/>
      <c r="T170" s="202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196" t="s">
        <v>141</v>
      </c>
      <c r="AU170" s="196" t="s">
        <v>139</v>
      </c>
      <c r="AV170" s="13" t="s">
        <v>139</v>
      </c>
      <c r="AW170" s="13" t="s">
        <v>31</v>
      </c>
      <c r="AX170" s="13" t="s">
        <v>83</v>
      </c>
      <c r="AY170" s="196" t="s">
        <v>131</v>
      </c>
    </row>
    <row r="171" s="2" customFormat="1" ht="24.15" customHeight="1">
      <c r="A171" s="37"/>
      <c r="B171" s="179"/>
      <c r="C171" s="203" t="s">
        <v>241</v>
      </c>
      <c r="D171" s="203" t="s">
        <v>167</v>
      </c>
      <c r="E171" s="204" t="s">
        <v>232</v>
      </c>
      <c r="F171" s="205" t="s">
        <v>233</v>
      </c>
      <c r="G171" s="206" t="s">
        <v>145</v>
      </c>
      <c r="H171" s="207">
        <v>227.88300000000001</v>
      </c>
      <c r="I171" s="208"/>
      <c r="J171" s="209">
        <f>ROUND(I171*H171,2)</f>
        <v>0</v>
      </c>
      <c r="K171" s="210"/>
      <c r="L171" s="211"/>
      <c r="M171" s="212" t="s">
        <v>1</v>
      </c>
      <c r="N171" s="213" t="s">
        <v>41</v>
      </c>
      <c r="O171" s="81"/>
      <c r="P171" s="190">
        <f>O171*H171</f>
        <v>0</v>
      </c>
      <c r="Q171" s="190">
        <v>0.0019</v>
      </c>
      <c r="R171" s="190">
        <f>Q171*H171</f>
        <v>0.43297770000000002</v>
      </c>
      <c r="S171" s="190">
        <v>0</v>
      </c>
      <c r="T171" s="191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92" t="s">
        <v>234</v>
      </c>
      <c r="AT171" s="192" t="s">
        <v>167</v>
      </c>
      <c r="AU171" s="192" t="s">
        <v>139</v>
      </c>
      <c r="AY171" s="18" t="s">
        <v>131</v>
      </c>
      <c r="BE171" s="193">
        <f>IF(N171="základná",J171,0)</f>
        <v>0</v>
      </c>
      <c r="BF171" s="193">
        <f>IF(N171="znížená",J171,0)</f>
        <v>0</v>
      </c>
      <c r="BG171" s="193">
        <f>IF(N171="zákl. prenesená",J171,0)</f>
        <v>0</v>
      </c>
      <c r="BH171" s="193">
        <f>IF(N171="zníž. prenesená",J171,0)</f>
        <v>0</v>
      </c>
      <c r="BI171" s="193">
        <f>IF(N171="nulová",J171,0)</f>
        <v>0</v>
      </c>
      <c r="BJ171" s="18" t="s">
        <v>139</v>
      </c>
      <c r="BK171" s="193">
        <f>ROUND(I171*H171,2)</f>
        <v>0</v>
      </c>
      <c r="BL171" s="18" t="s">
        <v>208</v>
      </c>
      <c r="BM171" s="192" t="s">
        <v>667</v>
      </c>
    </row>
    <row r="172" s="13" customFormat="1">
      <c r="A172" s="13"/>
      <c r="B172" s="194"/>
      <c r="C172" s="13"/>
      <c r="D172" s="195" t="s">
        <v>141</v>
      </c>
      <c r="E172" s="13"/>
      <c r="F172" s="197" t="s">
        <v>243</v>
      </c>
      <c r="G172" s="13"/>
      <c r="H172" s="198">
        <v>227.88300000000001</v>
      </c>
      <c r="I172" s="199"/>
      <c r="J172" s="13"/>
      <c r="K172" s="13"/>
      <c r="L172" s="194"/>
      <c r="M172" s="200"/>
      <c r="N172" s="201"/>
      <c r="O172" s="201"/>
      <c r="P172" s="201"/>
      <c r="Q172" s="201"/>
      <c r="R172" s="201"/>
      <c r="S172" s="201"/>
      <c r="T172" s="202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196" t="s">
        <v>141</v>
      </c>
      <c r="AU172" s="196" t="s">
        <v>139</v>
      </c>
      <c r="AV172" s="13" t="s">
        <v>139</v>
      </c>
      <c r="AW172" s="13" t="s">
        <v>3</v>
      </c>
      <c r="AX172" s="13" t="s">
        <v>83</v>
      </c>
      <c r="AY172" s="196" t="s">
        <v>131</v>
      </c>
    </row>
    <row r="173" s="2" customFormat="1" ht="21.75" customHeight="1">
      <c r="A173" s="37"/>
      <c r="B173" s="179"/>
      <c r="C173" s="203" t="s">
        <v>7</v>
      </c>
      <c r="D173" s="203" t="s">
        <v>167</v>
      </c>
      <c r="E173" s="204" t="s">
        <v>244</v>
      </c>
      <c r="F173" s="205" t="s">
        <v>245</v>
      </c>
      <c r="G173" s="206" t="s">
        <v>246</v>
      </c>
      <c r="H173" s="207">
        <v>541.05999999999995</v>
      </c>
      <c r="I173" s="208"/>
      <c r="J173" s="209">
        <f>ROUND(I173*H173,2)</f>
        <v>0</v>
      </c>
      <c r="K173" s="210"/>
      <c r="L173" s="211"/>
      <c r="M173" s="212" t="s">
        <v>1</v>
      </c>
      <c r="N173" s="213" t="s">
        <v>41</v>
      </c>
      <c r="O173" s="81"/>
      <c r="P173" s="190">
        <f>O173*H173</f>
        <v>0</v>
      </c>
      <c r="Q173" s="190">
        <v>0.00014999999999999999</v>
      </c>
      <c r="R173" s="190">
        <f>Q173*H173</f>
        <v>0.081158999999999981</v>
      </c>
      <c r="S173" s="190">
        <v>0</v>
      </c>
      <c r="T173" s="191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92" t="s">
        <v>234</v>
      </c>
      <c r="AT173" s="192" t="s">
        <v>167</v>
      </c>
      <c r="AU173" s="192" t="s">
        <v>139</v>
      </c>
      <c r="AY173" s="18" t="s">
        <v>131</v>
      </c>
      <c r="BE173" s="193">
        <f>IF(N173="základná",J173,0)</f>
        <v>0</v>
      </c>
      <c r="BF173" s="193">
        <f>IF(N173="znížená",J173,0)</f>
        <v>0</v>
      </c>
      <c r="BG173" s="193">
        <f>IF(N173="zákl. prenesená",J173,0)</f>
        <v>0</v>
      </c>
      <c r="BH173" s="193">
        <f>IF(N173="zníž. prenesená",J173,0)</f>
        <v>0</v>
      </c>
      <c r="BI173" s="193">
        <f>IF(N173="nulová",J173,0)</f>
        <v>0</v>
      </c>
      <c r="BJ173" s="18" t="s">
        <v>139</v>
      </c>
      <c r="BK173" s="193">
        <f>ROUND(I173*H173,2)</f>
        <v>0</v>
      </c>
      <c r="BL173" s="18" t="s">
        <v>208</v>
      </c>
      <c r="BM173" s="192" t="s">
        <v>668</v>
      </c>
    </row>
    <row r="174" s="2" customFormat="1" ht="21.75" customHeight="1">
      <c r="A174" s="37"/>
      <c r="B174" s="179"/>
      <c r="C174" s="180" t="s">
        <v>248</v>
      </c>
      <c r="D174" s="180" t="s">
        <v>134</v>
      </c>
      <c r="E174" s="181" t="s">
        <v>249</v>
      </c>
      <c r="F174" s="182" t="s">
        <v>250</v>
      </c>
      <c r="G174" s="183" t="s">
        <v>246</v>
      </c>
      <c r="H174" s="184">
        <v>9</v>
      </c>
      <c r="I174" s="185"/>
      <c r="J174" s="186">
        <f>ROUND(I174*H174,2)</f>
        <v>0</v>
      </c>
      <c r="K174" s="187"/>
      <c r="L174" s="38"/>
      <c r="M174" s="188" t="s">
        <v>1</v>
      </c>
      <c r="N174" s="189" t="s">
        <v>41</v>
      </c>
      <c r="O174" s="81"/>
      <c r="P174" s="190">
        <f>O174*H174</f>
        <v>0</v>
      </c>
      <c r="Q174" s="190">
        <v>7.9999999999999996E-06</v>
      </c>
      <c r="R174" s="190">
        <f>Q174*H174</f>
        <v>7.2000000000000002E-05</v>
      </c>
      <c r="S174" s="190">
        <v>0</v>
      </c>
      <c r="T174" s="191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92" t="s">
        <v>208</v>
      </c>
      <c r="AT174" s="192" t="s">
        <v>134</v>
      </c>
      <c r="AU174" s="192" t="s">
        <v>139</v>
      </c>
      <c r="AY174" s="18" t="s">
        <v>131</v>
      </c>
      <c r="BE174" s="193">
        <f>IF(N174="základná",J174,0)</f>
        <v>0</v>
      </c>
      <c r="BF174" s="193">
        <f>IF(N174="znížená",J174,0)</f>
        <v>0</v>
      </c>
      <c r="BG174" s="193">
        <f>IF(N174="zákl. prenesená",J174,0)</f>
        <v>0</v>
      </c>
      <c r="BH174" s="193">
        <f>IF(N174="zníž. prenesená",J174,0)</f>
        <v>0</v>
      </c>
      <c r="BI174" s="193">
        <f>IF(N174="nulová",J174,0)</f>
        <v>0</v>
      </c>
      <c r="BJ174" s="18" t="s">
        <v>139</v>
      </c>
      <c r="BK174" s="193">
        <f>ROUND(I174*H174,2)</f>
        <v>0</v>
      </c>
      <c r="BL174" s="18" t="s">
        <v>208</v>
      </c>
      <c r="BM174" s="192" t="s">
        <v>669</v>
      </c>
    </row>
    <row r="175" s="2" customFormat="1" ht="24.15" customHeight="1">
      <c r="A175" s="37"/>
      <c r="B175" s="179"/>
      <c r="C175" s="203" t="s">
        <v>252</v>
      </c>
      <c r="D175" s="203" t="s">
        <v>167</v>
      </c>
      <c r="E175" s="204" t="s">
        <v>253</v>
      </c>
      <c r="F175" s="205" t="s">
        <v>254</v>
      </c>
      <c r="G175" s="206" t="s">
        <v>145</v>
      </c>
      <c r="H175" s="207">
        <v>1.6000000000000001</v>
      </c>
      <c r="I175" s="208"/>
      <c r="J175" s="209">
        <f>ROUND(I175*H175,2)</f>
        <v>0</v>
      </c>
      <c r="K175" s="210"/>
      <c r="L175" s="211"/>
      <c r="M175" s="212" t="s">
        <v>1</v>
      </c>
      <c r="N175" s="213" t="s">
        <v>41</v>
      </c>
      <c r="O175" s="81"/>
      <c r="P175" s="190">
        <f>O175*H175</f>
        <v>0</v>
      </c>
      <c r="Q175" s="190">
        <v>0.0022000000000000001</v>
      </c>
      <c r="R175" s="190">
        <f>Q175*H175</f>
        <v>0.0035200000000000006</v>
      </c>
      <c r="S175" s="190">
        <v>0</v>
      </c>
      <c r="T175" s="191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92" t="s">
        <v>234</v>
      </c>
      <c r="AT175" s="192" t="s">
        <v>167</v>
      </c>
      <c r="AU175" s="192" t="s">
        <v>139</v>
      </c>
      <c r="AY175" s="18" t="s">
        <v>131</v>
      </c>
      <c r="BE175" s="193">
        <f>IF(N175="základná",J175,0)</f>
        <v>0</v>
      </c>
      <c r="BF175" s="193">
        <f>IF(N175="znížená",J175,0)</f>
        <v>0</v>
      </c>
      <c r="BG175" s="193">
        <f>IF(N175="zákl. prenesená",J175,0)</f>
        <v>0</v>
      </c>
      <c r="BH175" s="193">
        <f>IF(N175="zníž. prenesená",J175,0)</f>
        <v>0</v>
      </c>
      <c r="BI175" s="193">
        <f>IF(N175="nulová",J175,0)</f>
        <v>0</v>
      </c>
      <c r="BJ175" s="18" t="s">
        <v>139</v>
      </c>
      <c r="BK175" s="193">
        <f>ROUND(I175*H175,2)</f>
        <v>0</v>
      </c>
      <c r="BL175" s="18" t="s">
        <v>208</v>
      </c>
      <c r="BM175" s="192" t="s">
        <v>670</v>
      </c>
    </row>
    <row r="176" s="2" customFormat="1" ht="24.15" customHeight="1">
      <c r="A176" s="37"/>
      <c r="B176" s="179"/>
      <c r="C176" s="203" t="s">
        <v>256</v>
      </c>
      <c r="D176" s="203" t="s">
        <v>167</v>
      </c>
      <c r="E176" s="204" t="s">
        <v>257</v>
      </c>
      <c r="F176" s="205" t="s">
        <v>258</v>
      </c>
      <c r="G176" s="206" t="s">
        <v>246</v>
      </c>
      <c r="H176" s="207">
        <v>9</v>
      </c>
      <c r="I176" s="208"/>
      <c r="J176" s="209">
        <f>ROUND(I176*H176,2)</f>
        <v>0</v>
      </c>
      <c r="K176" s="210"/>
      <c r="L176" s="211"/>
      <c r="M176" s="212" t="s">
        <v>1</v>
      </c>
      <c r="N176" s="213" t="s">
        <v>41</v>
      </c>
      <c r="O176" s="81"/>
      <c r="P176" s="190">
        <f>O176*H176</f>
        <v>0</v>
      </c>
      <c r="Q176" s="190">
        <v>0.00038000000000000002</v>
      </c>
      <c r="R176" s="190">
        <f>Q176*H176</f>
        <v>0.0034200000000000003</v>
      </c>
      <c r="S176" s="190">
        <v>0</v>
      </c>
      <c r="T176" s="191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92" t="s">
        <v>234</v>
      </c>
      <c r="AT176" s="192" t="s">
        <v>167</v>
      </c>
      <c r="AU176" s="192" t="s">
        <v>139</v>
      </c>
      <c r="AY176" s="18" t="s">
        <v>131</v>
      </c>
      <c r="BE176" s="193">
        <f>IF(N176="základná",J176,0)</f>
        <v>0</v>
      </c>
      <c r="BF176" s="193">
        <f>IF(N176="znížená",J176,0)</f>
        <v>0</v>
      </c>
      <c r="BG176" s="193">
        <f>IF(N176="zákl. prenesená",J176,0)</f>
        <v>0</v>
      </c>
      <c r="BH176" s="193">
        <f>IF(N176="zníž. prenesená",J176,0)</f>
        <v>0</v>
      </c>
      <c r="BI176" s="193">
        <f>IF(N176="nulová",J176,0)</f>
        <v>0</v>
      </c>
      <c r="BJ176" s="18" t="s">
        <v>139</v>
      </c>
      <c r="BK176" s="193">
        <f>ROUND(I176*H176,2)</f>
        <v>0</v>
      </c>
      <c r="BL176" s="18" t="s">
        <v>208</v>
      </c>
      <c r="BM176" s="192" t="s">
        <v>671</v>
      </c>
    </row>
    <row r="177" s="2" customFormat="1" ht="16.5" customHeight="1">
      <c r="A177" s="37"/>
      <c r="B177" s="179"/>
      <c r="C177" s="203" t="s">
        <v>260</v>
      </c>
      <c r="D177" s="203" t="s">
        <v>167</v>
      </c>
      <c r="E177" s="204" t="s">
        <v>261</v>
      </c>
      <c r="F177" s="205" t="s">
        <v>262</v>
      </c>
      <c r="G177" s="206" t="s">
        <v>246</v>
      </c>
      <c r="H177" s="207">
        <v>20</v>
      </c>
      <c r="I177" s="208"/>
      <c r="J177" s="209">
        <f>ROUND(I177*H177,2)</f>
        <v>0</v>
      </c>
      <c r="K177" s="210"/>
      <c r="L177" s="211"/>
      <c r="M177" s="212" t="s">
        <v>1</v>
      </c>
      <c r="N177" s="213" t="s">
        <v>41</v>
      </c>
      <c r="O177" s="81"/>
      <c r="P177" s="190">
        <f>O177*H177</f>
        <v>0</v>
      </c>
      <c r="Q177" s="190">
        <v>0.00035</v>
      </c>
      <c r="R177" s="190">
        <f>Q177*H177</f>
        <v>0.0070000000000000001</v>
      </c>
      <c r="S177" s="190">
        <v>0</v>
      </c>
      <c r="T177" s="191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92" t="s">
        <v>234</v>
      </c>
      <c r="AT177" s="192" t="s">
        <v>167</v>
      </c>
      <c r="AU177" s="192" t="s">
        <v>139</v>
      </c>
      <c r="AY177" s="18" t="s">
        <v>131</v>
      </c>
      <c r="BE177" s="193">
        <f>IF(N177="základná",J177,0)</f>
        <v>0</v>
      </c>
      <c r="BF177" s="193">
        <f>IF(N177="znížená",J177,0)</f>
        <v>0</v>
      </c>
      <c r="BG177" s="193">
        <f>IF(N177="zákl. prenesená",J177,0)</f>
        <v>0</v>
      </c>
      <c r="BH177" s="193">
        <f>IF(N177="zníž. prenesená",J177,0)</f>
        <v>0</v>
      </c>
      <c r="BI177" s="193">
        <f>IF(N177="nulová",J177,0)</f>
        <v>0</v>
      </c>
      <c r="BJ177" s="18" t="s">
        <v>139</v>
      </c>
      <c r="BK177" s="193">
        <f>ROUND(I177*H177,2)</f>
        <v>0</v>
      </c>
      <c r="BL177" s="18" t="s">
        <v>208</v>
      </c>
      <c r="BM177" s="192" t="s">
        <v>672</v>
      </c>
    </row>
    <row r="178" s="2" customFormat="1" ht="24.15" customHeight="1">
      <c r="A178" s="37"/>
      <c r="B178" s="179"/>
      <c r="C178" s="180" t="s">
        <v>264</v>
      </c>
      <c r="D178" s="180" t="s">
        <v>134</v>
      </c>
      <c r="E178" s="181" t="s">
        <v>265</v>
      </c>
      <c r="F178" s="182" t="s">
        <v>266</v>
      </c>
      <c r="G178" s="183" t="s">
        <v>246</v>
      </c>
      <c r="H178" s="184">
        <v>26</v>
      </c>
      <c r="I178" s="185"/>
      <c r="J178" s="186">
        <f>ROUND(I178*H178,2)</f>
        <v>0</v>
      </c>
      <c r="K178" s="187"/>
      <c r="L178" s="38"/>
      <c r="M178" s="188" t="s">
        <v>1</v>
      </c>
      <c r="N178" s="189" t="s">
        <v>41</v>
      </c>
      <c r="O178" s="81"/>
      <c r="P178" s="190">
        <f>O178*H178</f>
        <v>0</v>
      </c>
      <c r="Q178" s="190">
        <v>1.0000000000000001E-05</v>
      </c>
      <c r="R178" s="190">
        <f>Q178*H178</f>
        <v>0.00026000000000000003</v>
      </c>
      <c r="S178" s="190">
        <v>0</v>
      </c>
      <c r="T178" s="191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92" t="s">
        <v>208</v>
      </c>
      <c r="AT178" s="192" t="s">
        <v>134</v>
      </c>
      <c r="AU178" s="192" t="s">
        <v>139</v>
      </c>
      <c r="AY178" s="18" t="s">
        <v>131</v>
      </c>
      <c r="BE178" s="193">
        <f>IF(N178="základná",J178,0)</f>
        <v>0</v>
      </c>
      <c r="BF178" s="193">
        <f>IF(N178="znížená",J178,0)</f>
        <v>0</v>
      </c>
      <c r="BG178" s="193">
        <f>IF(N178="zákl. prenesená",J178,0)</f>
        <v>0</v>
      </c>
      <c r="BH178" s="193">
        <f>IF(N178="zníž. prenesená",J178,0)</f>
        <v>0</v>
      </c>
      <c r="BI178" s="193">
        <f>IF(N178="nulová",J178,0)</f>
        <v>0</v>
      </c>
      <c r="BJ178" s="18" t="s">
        <v>139</v>
      </c>
      <c r="BK178" s="193">
        <f>ROUND(I178*H178,2)</f>
        <v>0</v>
      </c>
      <c r="BL178" s="18" t="s">
        <v>208</v>
      </c>
      <c r="BM178" s="192" t="s">
        <v>673</v>
      </c>
    </row>
    <row r="179" s="2" customFormat="1" ht="24.15" customHeight="1">
      <c r="A179" s="37"/>
      <c r="B179" s="179"/>
      <c r="C179" s="203" t="s">
        <v>268</v>
      </c>
      <c r="D179" s="203" t="s">
        <v>167</v>
      </c>
      <c r="E179" s="204" t="s">
        <v>269</v>
      </c>
      <c r="F179" s="205" t="s">
        <v>270</v>
      </c>
      <c r="G179" s="206" t="s">
        <v>145</v>
      </c>
      <c r="H179" s="207">
        <v>1.04</v>
      </c>
      <c r="I179" s="208"/>
      <c r="J179" s="209">
        <f>ROUND(I179*H179,2)</f>
        <v>0</v>
      </c>
      <c r="K179" s="210"/>
      <c r="L179" s="211"/>
      <c r="M179" s="212" t="s">
        <v>1</v>
      </c>
      <c r="N179" s="213" t="s">
        <v>41</v>
      </c>
      <c r="O179" s="81"/>
      <c r="P179" s="190">
        <f>O179*H179</f>
        <v>0</v>
      </c>
      <c r="Q179" s="190">
        <v>0.0018699999999999999</v>
      </c>
      <c r="R179" s="190">
        <f>Q179*H179</f>
        <v>0.0019448</v>
      </c>
      <c r="S179" s="190">
        <v>0</v>
      </c>
      <c r="T179" s="191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92" t="s">
        <v>234</v>
      </c>
      <c r="AT179" s="192" t="s">
        <v>167</v>
      </c>
      <c r="AU179" s="192" t="s">
        <v>139</v>
      </c>
      <c r="AY179" s="18" t="s">
        <v>131</v>
      </c>
      <c r="BE179" s="193">
        <f>IF(N179="základná",J179,0)</f>
        <v>0</v>
      </c>
      <c r="BF179" s="193">
        <f>IF(N179="znížená",J179,0)</f>
        <v>0</v>
      </c>
      <c r="BG179" s="193">
        <f>IF(N179="zákl. prenesená",J179,0)</f>
        <v>0</v>
      </c>
      <c r="BH179" s="193">
        <f>IF(N179="zníž. prenesená",J179,0)</f>
        <v>0</v>
      </c>
      <c r="BI179" s="193">
        <f>IF(N179="nulová",J179,0)</f>
        <v>0</v>
      </c>
      <c r="BJ179" s="18" t="s">
        <v>139</v>
      </c>
      <c r="BK179" s="193">
        <f>ROUND(I179*H179,2)</f>
        <v>0</v>
      </c>
      <c r="BL179" s="18" t="s">
        <v>208</v>
      </c>
      <c r="BM179" s="192" t="s">
        <v>674</v>
      </c>
    </row>
    <row r="180" s="13" customFormat="1">
      <c r="A180" s="13"/>
      <c r="B180" s="194"/>
      <c r="C180" s="13"/>
      <c r="D180" s="195" t="s">
        <v>141</v>
      </c>
      <c r="E180" s="13"/>
      <c r="F180" s="197" t="s">
        <v>272</v>
      </c>
      <c r="G180" s="13"/>
      <c r="H180" s="198">
        <v>1.04</v>
      </c>
      <c r="I180" s="199"/>
      <c r="J180" s="13"/>
      <c r="K180" s="13"/>
      <c r="L180" s="194"/>
      <c r="M180" s="200"/>
      <c r="N180" s="201"/>
      <c r="O180" s="201"/>
      <c r="P180" s="201"/>
      <c r="Q180" s="201"/>
      <c r="R180" s="201"/>
      <c r="S180" s="201"/>
      <c r="T180" s="202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196" t="s">
        <v>141</v>
      </c>
      <c r="AU180" s="196" t="s">
        <v>139</v>
      </c>
      <c r="AV180" s="13" t="s">
        <v>139</v>
      </c>
      <c r="AW180" s="13" t="s">
        <v>3</v>
      </c>
      <c r="AX180" s="13" t="s">
        <v>83</v>
      </c>
      <c r="AY180" s="196" t="s">
        <v>131</v>
      </c>
    </row>
    <row r="181" s="2" customFormat="1" ht="24.15" customHeight="1">
      <c r="A181" s="37"/>
      <c r="B181" s="179"/>
      <c r="C181" s="203" t="s">
        <v>273</v>
      </c>
      <c r="D181" s="203" t="s">
        <v>167</v>
      </c>
      <c r="E181" s="204" t="s">
        <v>274</v>
      </c>
      <c r="F181" s="205" t="s">
        <v>275</v>
      </c>
      <c r="G181" s="206" t="s">
        <v>246</v>
      </c>
      <c r="H181" s="207">
        <v>4</v>
      </c>
      <c r="I181" s="208"/>
      <c r="J181" s="209">
        <f>ROUND(I181*H181,2)</f>
        <v>0</v>
      </c>
      <c r="K181" s="210"/>
      <c r="L181" s="211"/>
      <c r="M181" s="212" t="s">
        <v>1</v>
      </c>
      <c r="N181" s="213" t="s">
        <v>41</v>
      </c>
      <c r="O181" s="81"/>
      <c r="P181" s="190">
        <f>O181*H181</f>
        <v>0</v>
      </c>
      <c r="Q181" s="190">
        <v>0.00114</v>
      </c>
      <c r="R181" s="190">
        <f>Q181*H181</f>
        <v>0.0045599999999999998</v>
      </c>
      <c r="S181" s="190">
        <v>0</v>
      </c>
      <c r="T181" s="191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192" t="s">
        <v>234</v>
      </c>
      <c r="AT181" s="192" t="s">
        <v>167</v>
      </c>
      <c r="AU181" s="192" t="s">
        <v>139</v>
      </c>
      <c r="AY181" s="18" t="s">
        <v>131</v>
      </c>
      <c r="BE181" s="193">
        <f>IF(N181="základná",J181,0)</f>
        <v>0</v>
      </c>
      <c r="BF181" s="193">
        <f>IF(N181="znížená",J181,0)</f>
        <v>0</v>
      </c>
      <c r="BG181" s="193">
        <f>IF(N181="zákl. prenesená",J181,0)</f>
        <v>0</v>
      </c>
      <c r="BH181" s="193">
        <f>IF(N181="zníž. prenesená",J181,0)</f>
        <v>0</v>
      </c>
      <c r="BI181" s="193">
        <f>IF(N181="nulová",J181,0)</f>
        <v>0</v>
      </c>
      <c r="BJ181" s="18" t="s">
        <v>139</v>
      </c>
      <c r="BK181" s="193">
        <f>ROUND(I181*H181,2)</f>
        <v>0</v>
      </c>
      <c r="BL181" s="18" t="s">
        <v>208</v>
      </c>
      <c r="BM181" s="192" t="s">
        <v>675</v>
      </c>
    </row>
    <row r="182" s="2" customFormat="1" ht="24.15" customHeight="1">
      <c r="A182" s="37"/>
      <c r="B182" s="179"/>
      <c r="C182" s="203" t="s">
        <v>277</v>
      </c>
      <c r="D182" s="203" t="s">
        <v>167</v>
      </c>
      <c r="E182" s="204" t="s">
        <v>278</v>
      </c>
      <c r="F182" s="205" t="s">
        <v>279</v>
      </c>
      <c r="G182" s="206" t="s">
        <v>246</v>
      </c>
      <c r="H182" s="207">
        <v>2</v>
      </c>
      <c r="I182" s="208"/>
      <c r="J182" s="209">
        <f>ROUND(I182*H182,2)</f>
        <v>0</v>
      </c>
      <c r="K182" s="210"/>
      <c r="L182" s="211"/>
      <c r="M182" s="212" t="s">
        <v>1</v>
      </c>
      <c r="N182" s="213" t="s">
        <v>41</v>
      </c>
      <c r="O182" s="81"/>
      <c r="P182" s="190">
        <f>O182*H182</f>
        <v>0</v>
      </c>
      <c r="Q182" s="190">
        <v>0.00114</v>
      </c>
      <c r="R182" s="190">
        <f>Q182*H182</f>
        <v>0.0022799999999999999</v>
      </c>
      <c r="S182" s="190">
        <v>0</v>
      </c>
      <c r="T182" s="191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92" t="s">
        <v>234</v>
      </c>
      <c r="AT182" s="192" t="s">
        <v>167</v>
      </c>
      <c r="AU182" s="192" t="s">
        <v>139</v>
      </c>
      <c r="AY182" s="18" t="s">
        <v>131</v>
      </c>
      <c r="BE182" s="193">
        <f>IF(N182="základná",J182,0)</f>
        <v>0</v>
      </c>
      <c r="BF182" s="193">
        <f>IF(N182="znížená",J182,0)</f>
        <v>0</v>
      </c>
      <c r="BG182" s="193">
        <f>IF(N182="zákl. prenesená",J182,0)</f>
        <v>0</v>
      </c>
      <c r="BH182" s="193">
        <f>IF(N182="zníž. prenesená",J182,0)</f>
        <v>0</v>
      </c>
      <c r="BI182" s="193">
        <f>IF(N182="nulová",J182,0)</f>
        <v>0</v>
      </c>
      <c r="BJ182" s="18" t="s">
        <v>139</v>
      </c>
      <c r="BK182" s="193">
        <f>ROUND(I182*H182,2)</f>
        <v>0</v>
      </c>
      <c r="BL182" s="18" t="s">
        <v>208</v>
      </c>
      <c r="BM182" s="192" t="s">
        <v>676</v>
      </c>
    </row>
    <row r="183" s="2" customFormat="1" ht="37.8" customHeight="1">
      <c r="A183" s="37"/>
      <c r="B183" s="179"/>
      <c r="C183" s="180" t="s">
        <v>234</v>
      </c>
      <c r="D183" s="180" t="s">
        <v>134</v>
      </c>
      <c r="E183" s="181" t="s">
        <v>281</v>
      </c>
      <c r="F183" s="182" t="s">
        <v>282</v>
      </c>
      <c r="G183" s="183" t="s">
        <v>283</v>
      </c>
      <c r="H183" s="184">
        <v>86</v>
      </c>
      <c r="I183" s="185"/>
      <c r="J183" s="186">
        <f>ROUND(I183*H183,2)</f>
        <v>0</v>
      </c>
      <c r="K183" s="187"/>
      <c r="L183" s="38"/>
      <c r="M183" s="188" t="s">
        <v>1</v>
      </c>
      <c r="N183" s="189" t="s">
        <v>41</v>
      </c>
      <c r="O183" s="81"/>
      <c r="P183" s="190">
        <f>O183*H183</f>
        <v>0</v>
      </c>
      <c r="Q183" s="190">
        <v>0.00044000000000000002</v>
      </c>
      <c r="R183" s="190">
        <f>Q183*H183</f>
        <v>0.037839999999999999</v>
      </c>
      <c r="S183" s="190">
        <v>0</v>
      </c>
      <c r="T183" s="191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92" t="s">
        <v>208</v>
      </c>
      <c r="AT183" s="192" t="s">
        <v>134</v>
      </c>
      <c r="AU183" s="192" t="s">
        <v>139</v>
      </c>
      <c r="AY183" s="18" t="s">
        <v>131</v>
      </c>
      <c r="BE183" s="193">
        <f>IF(N183="základná",J183,0)</f>
        <v>0</v>
      </c>
      <c r="BF183" s="193">
        <f>IF(N183="znížená",J183,0)</f>
        <v>0</v>
      </c>
      <c r="BG183" s="193">
        <f>IF(N183="zákl. prenesená",J183,0)</f>
        <v>0</v>
      </c>
      <c r="BH183" s="193">
        <f>IF(N183="zníž. prenesená",J183,0)</f>
        <v>0</v>
      </c>
      <c r="BI183" s="193">
        <f>IF(N183="nulová",J183,0)</f>
        <v>0</v>
      </c>
      <c r="BJ183" s="18" t="s">
        <v>139</v>
      </c>
      <c r="BK183" s="193">
        <f>ROUND(I183*H183,2)</f>
        <v>0</v>
      </c>
      <c r="BL183" s="18" t="s">
        <v>208</v>
      </c>
      <c r="BM183" s="192" t="s">
        <v>677</v>
      </c>
    </row>
    <row r="184" s="2" customFormat="1" ht="24.15" customHeight="1">
      <c r="A184" s="37"/>
      <c r="B184" s="179"/>
      <c r="C184" s="180" t="s">
        <v>285</v>
      </c>
      <c r="D184" s="180" t="s">
        <v>134</v>
      </c>
      <c r="E184" s="181" t="s">
        <v>286</v>
      </c>
      <c r="F184" s="182" t="s">
        <v>287</v>
      </c>
      <c r="G184" s="183" t="s">
        <v>145</v>
      </c>
      <c r="H184" s="184">
        <v>208</v>
      </c>
      <c r="I184" s="185"/>
      <c r="J184" s="186">
        <f>ROUND(I184*H184,2)</f>
        <v>0</v>
      </c>
      <c r="K184" s="187"/>
      <c r="L184" s="38"/>
      <c r="M184" s="188" t="s">
        <v>1</v>
      </c>
      <c r="N184" s="189" t="s">
        <v>41</v>
      </c>
      <c r="O184" s="81"/>
      <c r="P184" s="190">
        <f>O184*H184</f>
        <v>0</v>
      </c>
      <c r="Q184" s="190">
        <v>0</v>
      </c>
      <c r="R184" s="190">
        <f>Q184*H184</f>
        <v>0</v>
      </c>
      <c r="S184" s="190">
        <v>0</v>
      </c>
      <c r="T184" s="191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92" t="s">
        <v>208</v>
      </c>
      <c r="AT184" s="192" t="s">
        <v>134</v>
      </c>
      <c r="AU184" s="192" t="s">
        <v>139</v>
      </c>
      <c r="AY184" s="18" t="s">
        <v>131</v>
      </c>
      <c r="BE184" s="193">
        <f>IF(N184="základná",J184,0)</f>
        <v>0</v>
      </c>
      <c r="BF184" s="193">
        <f>IF(N184="znížená",J184,0)</f>
        <v>0</v>
      </c>
      <c r="BG184" s="193">
        <f>IF(N184="zákl. prenesená",J184,0)</f>
        <v>0</v>
      </c>
      <c r="BH184" s="193">
        <f>IF(N184="zníž. prenesená",J184,0)</f>
        <v>0</v>
      </c>
      <c r="BI184" s="193">
        <f>IF(N184="nulová",J184,0)</f>
        <v>0</v>
      </c>
      <c r="BJ184" s="18" t="s">
        <v>139</v>
      </c>
      <c r="BK184" s="193">
        <f>ROUND(I184*H184,2)</f>
        <v>0</v>
      </c>
      <c r="BL184" s="18" t="s">
        <v>208</v>
      </c>
      <c r="BM184" s="192" t="s">
        <v>678</v>
      </c>
    </row>
    <row r="185" s="13" customFormat="1">
      <c r="A185" s="13"/>
      <c r="B185" s="194"/>
      <c r="C185" s="13"/>
      <c r="D185" s="195" t="s">
        <v>141</v>
      </c>
      <c r="E185" s="196" t="s">
        <v>1</v>
      </c>
      <c r="F185" s="197" t="s">
        <v>289</v>
      </c>
      <c r="G185" s="13"/>
      <c r="H185" s="198">
        <v>208</v>
      </c>
      <c r="I185" s="199"/>
      <c r="J185" s="13"/>
      <c r="K185" s="13"/>
      <c r="L185" s="194"/>
      <c r="M185" s="200"/>
      <c r="N185" s="201"/>
      <c r="O185" s="201"/>
      <c r="P185" s="201"/>
      <c r="Q185" s="201"/>
      <c r="R185" s="201"/>
      <c r="S185" s="201"/>
      <c r="T185" s="202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196" t="s">
        <v>141</v>
      </c>
      <c r="AU185" s="196" t="s">
        <v>139</v>
      </c>
      <c r="AV185" s="13" t="s">
        <v>139</v>
      </c>
      <c r="AW185" s="13" t="s">
        <v>31</v>
      </c>
      <c r="AX185" s="13" t="s">
        <v>83</v>
      </c>
      <c r="AY185" s="196" t="s">
        <v>131</v>
      </c>
    </row>
    <row r="186" s="2" customFormat="1" ht="16.5" customHeight="1">
      <c r="A186" s="37"/>
      <c r="B186" s="179"/>
      <c r="C186" s="203" t="s">
        <v>290</v>
      </c>
      <c r="D186" s="203" t="s">
        <v>167</v>
      </c>
      <c r="E186" s="204" t="s">
        <v>291</v>
      </c>
      <c r="F186" s="205" t="s">
        <v>292</v>
      </c>
      <c r="G186" s="206" t="s">
        <v>145</v>
      </c>
      <c r="H186" s="207">
        <v>239.19999999999999</v>
      </c>
      <c r="I186" s="208"/>
      <c r="J186" s="209">
        <f>ROUND(I186*H186,2)</f>
        <v>0</v>
      </c>
      <c r="K186" s="210"/>
      <c r="L186" s="211"/>
      <c r="M186" s="212" t="s">
        <v>1</v>
      </c>
      <c r="N186" s="213" t="s">
        <v>41</v>
      </c>
      <c r="O186" s="81"/>
      <c r="P186" s="190">
        <f>O186*H186</f>
        <v>0</v>
      </c>
      <c r="Q186" s="190">
        <v>0.00029999999999999997</v>
      </c>
      <c r="R186" s="190">
        <f>Q186*H186</f>
        <v>0.07175999999999999</v>
      </c>
      <c r="S186" s="190">
        <v>0</v>
      </c>
      <c r="T186" s="191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92" t="s">
        <v>234</v>
      </c>
      <c r="AT186" s="192" t="s">
        <v>167</v>
      </c>
      <c r="AU186" s="192" t="s">
        <v>139</v>
      </c>
      <c r="AY186" s="18" t="s">
        <v>131</v>
      </c>
      <c r="BE186" s="193">
        <f>IF(N186="základná",J186,0)</f>
        <v>0</v>
      </c>
      <c r="BF186" s="193">
        <f>IF(N186="znížená",J186,0)</f>
        <v>0</v>
      </c>
      <c r="BG186" s="193">
        <f>IF(N186="zákl. prenesená",J186,0)</f>
        <v>0</v>
      </c>
      <c r="BH186" s="193">
        <f>IF(N186="zníž. prenesená",J186,0)</f>
        <v>0</v>
      </c>
      <c r="BI186" s="193">
        <f>IF(N186="nulová",J186,0)</f>
        <v>0</v>
      </c>
      <c r="BJ186" s="18" t="s">
        <v>139</v>
      </c>
      <c r="BK186" s="193">
        <f>ROUND(I186*H186,2)</f>
        <v>0</v>
      </c>
      <c r="BL186" s="18" t="s">
        <v>208</v>
      </c>
      <c r="BM186" s="192" t="s">
        <v>679</v>
      </c>
    </row>
    <row r="187" s="13" customFormat="1">
      <c r="A187" s="13"/>
      <c r="B187" s="194"/>
      <c r="C187" s="13"/>
      <c r="D187" s="195" t="s">
        <v>141</v>
      </c>
      <c r="E187" s="13"/>
      <c r="F187" s="197" t="s">
        <v>294</v>
      </c>
      <c r="G187" s="13"/>
      <c r="H187" s="198">
        <v>239.19999999999999</v>
      </c>
      <c r="I187" s="199"/>
      <c r="J187" s="13"/>
      <c r="K187" s="13"/>
      <c r="L187" s="194"/>
      <c r="M187" s="200"/>
      <c r="N187" s="201"/>
      <c r="O187" s="201"/>
      <c r="P187" s="201"/>
      <c r="Q187" s="201"/>
      <c r="R187" s="201"/>
      <c r="S187" s="201"/>
      <c r="T187" s="202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196" t="s">
        <v>141</v>
      </c>
      <c r="AU187" s="196" t="s">
        <v>139</v>
      </c>
      <c r="AV187" s="13" t="s">
        <v>139</v>
      </c>
      <c r="AW187" s="13" t="s">
        <v>3</v>
      </c>
      <c r="AX187" s="13" t="s">
        <v>83</v>
      </c>
      <c r="AY187" s="196" t="s">
        <v>131</v>
      </c>
    </row>
    <row r="188" s="2" customFormat="1" ht="24.15" customHeight="1">
      <c r="A188" s="37"/>
      <c r="B188" s="179"/>
      <c r="C188" s="180" t="s">
        <v>295</v>
      </c>
      <c r="D188" s="180" t="s">
        <v>134</v>
      </c>
      <c r="E188" s="181" t="s">
        <v>296</v>
      </c>
      <c r="F188" s="182" t="s">
        <v>297</v>
      </c>
      <c r="G188" s="183" t="s">
        <v>153</v>
      </c>
      <c r="H188" s="184">
        <v>1.1319999999999999</v>
      </c>
      <c r="I188" s="185"/>
      <c r="J188" s="186">
        <f>ROUND(I188*H188,2)</f>
        <v>0</v>
      </c>
      <c r="K188" s="187"/>
      <c r="L188" s="38"/>
      <c r="M188" s="188" t="s">
        <v>1</v>
      </c>
      <c r="N188" s="189" t="s">
        <v>41</v>
      </c>
      <c r="O188" s="81"/>
      <c r="P188" s="190">
        <f>O188*H188</f>
        <v>0</v>
      </c>
      <c r="Q188" s="190">
        <v>0</v>
      </c>
      <c r="R188" s="190">
        <f>Q188*H188</f>
        <v>0</v>
      </c>
      <c r="S188" s="190">
        <v>0</v>
      </c>
      <c r="T188" s="191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92" t="s">
        <v>208</v>
      </c>
      <c r="AT188" s="192" t="s">
        <v>134</v>
      </c>
      <c r="AU188" s="192" t="s">
        <v>139</v>
      </c>
      <c r="AY188" s="18" t="s">
        <v>131</v>
      </c>
      <c r="BE188" s="193">
        <f>IF(N188="základná",J188,0)</f>
        <v>0</v>
      </c>
      <c r="BF188" s="193">
        <f>IF(N188="znížená",J188,0)</f>
        <v>0</v>
      </c>
      <c r="BG188" s="193">
        <f>IF(N188="zákl. prenesená",J188,0)</f>
        <v>0</v>
      </c>
      <c r="BH188" s="193">
        <f>IF(N188="zníž. prenesená",J188,0)</f>
        <v>0</v>
      </c>
      <c r="BI188" s="193">
        <f>IF(N188="nulová",J188,0)</f>
        <v>0</v>
      </c>
      <c r="BJ188" s="18" t="s">
        <v>139</v>
      </c>
      <c r="BK188" s="193">
        <f>ROUND(I188*H188,2)</f>
        <v>0</v>
      </c>
      <c r="BL188" s="18" t="s">
        <v>208</v>
      </c>
      <c r="BM188" s="192" t="s">
        <v>680</v>
      </c>
    </row>
    <row r="189" s="12" customFormat="1" ht="22.8" customHeight="1">
      <c r="A189" s="12"/>
      <c r="B189" s="166"/>
      <c r="C189" s="12"/>
      <c r="D189" s="167" t="s">
        <v>74</v>
      </c>
      <c r="E189" s="177" t="s">
        <v>299</v>
      </c>
      <c r="F189" s="177" t="s">
        <v>300</v>
      </c>
      <c r="G189" s="12"/>
      <c r="H189" s="12"/>
      <c r="I189" s="169"/>
      <c r="J189" s="178">
        <f>BK189</f>
        <v>0</v>
      </c>
      <c r="K189" s="12"/>
      <c r="L189" s="166"/>
      <c r="M189" s="171"/>
      <c r="N189" s="172"/>
      <c r="O189" s="172"/>
      <c r="P189" s="173">
        <f>SUM(P190:P194)</f>
        <v>0</v>
      </c>
      <c r="Q189" s="172"/>
      <c r="R189" s="173">
        <f>SUM(R190:R194)</f>
        <v>2.5777959200000002</v>
      </c>
      <c r="S189" s="172"/>
      <c r="T189" s="174">
        <f>SUM(T190:T194)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167" t="s">
        <v>139</v>
      </c>
      <c r="AT189" s="175" t="s">
        <v>74</v>
      </c>
      <c r="AU189" s="175" t="s">
        <v>83</v>
      </c>
      <c r="AY189" s="167" t="s">
        <v>131</v>
      </c>
      <c r="BK189" s="176">
        <f>SUM(BK190:BK194)</f>
        <v>0</v>
      </c>
    </row>
    <row r="190" s="2" customFormat="1" ht="24.15" customHeight="1">
      <c r="A190" s="37"/>
      <c r="B190" s="179"/>
      <c r="C190" s="180" t="s">
        <v>301</v>
      </c>
      <c r="D190" s="180" t="s">
        <v>134</v>
      </c>
      <c r="E190" s="181" t="s">
        <v>302</v>
      </c>
      <c r="F190" s="182" t="s">
        <v>303</v>
      </c>
      <c r="G190" s="183" t="s">
        <v>145</v>
      </c>
      <c r="H190" s="184">
        <v>172.31200000000001</v>
      </c>
      <c r="I190" s="185"/>
      <c r="J190" s="186">
        <f>ROUND(I190*H190,2)</f>
        <v>0</v>
      </c>
      <c r="K190" s="187"/>
      <c r="L190" s="38"/>
      <c r="M190" s="188" t="s">
        <v>1</v>
      </c>
      <c r="N190" s="189" t="s">
        <v>41</v>
      </c>
      <c r="O190" s="81"/>
      <c r="P190" s="190">
        <f>O190*H190</f>
        <v>0</v>
      </c>
      <c r="Q190" s="190">
        <v>0.00116</v>
      </c>
      <c r="R190" s="190">
        <f>Q190*H190</f>
        <v>0.19988192000000002</v>
      </c>
      <c r="S190" s="190">
        <v>0</v>
      </c>
      <c r="T190" s="191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92" t="s">
        <v>208</v>
      </c>
      <c r="AT190" s="192" t="s">
        <v>134</v>
      </c>
      <c r="AU190" s="192" t="s">
        <v>139</v>
      </c>
      <c r="AY190" s="18" t="s">
        <v>131</v>
      </c>
      <c r="BE190" s="193">
        <f>IF(N190="základná",J190,0)</f>
        <v>0</v>
      </c>
      <c r="BF190" s="193">
        <f>IF(N190="znížená",J190,0)</f>
        <v>0</v>
      </c>
      <c r="BG190" s="193">
        <f>IF(N190="zákl. prenesená",J190,0)</f>
        <v>0</v>
      </c>
      <c r="BH190" s="193">
        <f>IF(N190="zníž. prenesená",J190,0)</f>
        <v>0</v>
      </c>
      <c r="BI190" s="193">
        <f>IF(N190="nulová",J190,0)</f>
        <v>0</v>
      </c>
      <c r="BJ190" s="18" t="s">
        <v>139</v>
      </c>
      <c r="BK190" s="193">
        <f>ROUND(I190*H190,2)</f>
        <v>0</v>
      </c>
      <c r="BL190" s="18" t="s">
        <v>208</v>
      </c>
      <c r="BM190" s="192" t="s">
        <v>681</v>
      </c>
    </row>
    <row r="191" s="13" customFormat="1">
      <c r="A191" s="13"/>
      <c r="B191" s="194"/>
      <c r="C191" s="13"/>
      <c r="D191" s="195" t="s">
        <v>141</v>
      </c>
      <c r="E191" s="196" t="s">
        <v>1</v>
      </c>
      <c r="F191" s="197" t="s">
        <v>240</v>
      </c>
      <c r="G191" s="13"/>
      <c r="H191" s="198">
        <v>172.31200000000001</v>
      </c>
      <c r="I191" s="199"/>
      <c r="J191" s="13"/>
      <c r="K191" s="13"/>
      <c r="L191" s="194"/>
      <c r="M191" s="200"/>
      <c r="N191" s="201"/>
      <c r="O191" s="201"/>
      <c r="P191" s="201"/>
      <c r="Q191" s="201"/>
      <c r="R191" s="201"/>
      <c r="S191" s="201"/>
      <c r="T191" s="202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96" t="s">
        <v>141</v>
      </c>
      <c r="AU191" s="196" t="s">
        <v>139</v>
      </c>
      <c r="AV191" s="13" t="s">
        <v>139</v>
      </c>
      <c r="AW191" s="13" t="s">
        <v>31</v>
      </c>
      <c r="AX191" s="13" t="s">
        <v>83</v>
      </c>
      <c r="AY191" s="196" t="s">
        <v>131</v>
      </c>
    </row>
    <row r="192" s="2" customFormat="1" ht="24.15" customHeight="1">
      <c r="A192" s="37"/>
      <c r="B192" s="179"/>
      <c r="C192" s="203" t="s">
        <v>305</v>
      </c>
      <c r="D192" s="203" t="s">
        <v>167</v>
      </c>
      <c r="E192" s="204" t="s">
        <v>306</v>
      </c>
      <c r="F192" s="205" t="s">
        <v>307</v>
      </c>
      <c r="G192" s="206" t="s">
        <v>145</v>
      </c>
      <c r="H192" s="207">
        <v>396.31900000000002</v>
      </c>
      <c r="I192" s="208"/>
      <c r="J192" s="209">
        <f>ROUND(I192*H192,2)</f>
        <v>0</v>
      </c>
      <c r="K192" s="210"/>
      <c r="L192" s="211"/>
      <c r="M192" s="212" t="s">
        <v>1</v>
      </c>
      <c r="N192" s="213" t="s">
        <v>41</v>
      </c>
      <c r="O192" s="81"/>
      <c r="P192" s="190">
        <f>O192*H192</f>
        <v>0</v>
      </c>
      <c r="Q192" s="190">
        <v>0.0060000000000000001</v>
      </c>
      <c r="R192" s="190">
        <f>Q192*H192</f>
        <v>2.3779140000000001</v>
      </c>
      <c r="S192" s="190">
        <v>0</v>
      </c>
      <c r="T192" s="191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92" t="s">
        <v>234</v>
      </c>
      <c r="AT192" s="192" t="s">
        <v>167</v>
      </c>
      <c r="AU192" s="192" t="s">
        <v>139</v>
      </c>
      <c r="AY192" s="18" t="s">
        <v>131</v>
      </c>
      <c r="BE192" s="193">
        <f>IF(N192="základná",J192,0)</f>
        <v>0</v>
      </c>
      <c r="BF192" s="193">
        <f>IF(N192="znížená",J192,0)</f>
        <v>0</v>
      </c>
      <c r="BG192" s="193">
        <f>IF(N192="zákl. prenesená",J192,0)</f>
        <v>0</v>
      </c>
      <c r="BH192" s="193">
        <f>IF(N192="zníž. prenesená",J192,0)</f>
        <v>0</v>
      </c>
      <c r="BI192" s="193">
        <f>IF(N192="nulová",J192,0)</f>
        <v>0</v>
      </c>
      <c r="BJ192" s="18" t="s">
        <v>139</v>
      </c>
      <c r="BK192" s="193">
        <f>ROUND(I192*H192,2)</f>
        <v>0</v>
      </c>
      <c r="BL192" s="18" t="s">
        <v>208</v>
      </c>
      <c r="BM192" s="192" t="s">
        <v>682</v>
      </c>
    </row>
    <row r="193" s="13" customFormat="1">
      <c r="A193" s="13"/>
      <c r="B193" s="194"/>
      <c r="C193" s="13"/>
      <c r="D193" s="195" t="s">
        <v>141</v>
      </c>
      <c r="E193" s="196" t="s">
        <v>1</v>
      </c>
      <c r="F193" s="197" t="s">
        <v>309</v>
      </c>
      <c r="G193" s="13"/>
      <c r="H193" s="198">
        <v>396.31900000000002</v>
      </c>
      <c r="I193" s="199"/>
      <c r="J193" s="13"/>
      <c r="K193" s="13"/>
      <c r="L193" s="194"/>
      <c r="M193" s="200"/>
      <c r="N193" s="201"/>
      <c r="O193" s="201"/>
      <c r="P193" s="201"/>
      <c r="Q193" s="201"/>
      <c r="R193" s="201"/>
      <c r="S193" s="201"/>
      <c r="T193" s="202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196" t="s">
        <v>141</v>
      </c>
      <c r="AU193" s="196" t="s">
        <v>139</v>
      </c>
      <c r="AV193" s="13" t="s">
        <v>139</v>
      </c>
      <c r="AW193" s="13" t="s">
        <v>31</v>
      </c>
      <c r="AX193" s="13" t="s">
        <v>83</v>
      </c>
      <c r="AY193" s="196" t="s">
        <v>131</v>
      </c>
    </row>
    <row r="194" s="2" customFormat="1" ht="24.15" customHeight="1">
      <c r="A194" s="37"/>
      <c r="B194" s="179"/>
      <c r="C194" s="180" t="s">
        <v>310</v>
      </c>
      <c r="D194" s="180" t="s">
        <v>134</v>
      </c>
      <c r="E194" s="181" t="s">
        <v>311</v>
      </c>
      <c r="F194" s="182" t="s">
        <v>312</v>
      </c>
      <c r="G194" s="183" t="s">
        <v>153</v>
      </c>
      <c r="H194" s="184">
        <v>2.5779999999999998</v>
      </c>
      <c r="I194" s="185"/>
      <c r="J194" s="186">
        <f>ROUND(I194*H194,2)</f>
        <v>0</v>
      </c>
      <c r="K194" s="187"/>
      <c r="L194" s="38"/>
      <c r="M194" s="188" t="s">
        <v>1</v>
      </c>
      <c r="N194" s="189" t="s">
        <v>41</v>
      </c>
      <c r="O194" s="81"/>
      <c r="P194" s="190">
        <f>O194*H194</f>
        <v>0</v>
      </c>
      <c r="Q194" s="190">
        <v>0</v>
      </c>
      <c r="R194" s="190">
        <f>Q194*H194</f>
        <v>0</v>
      </c>
      <c r="S194" s="190">
        <v>0</v>
      </c>
      <c r="T194" s="191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92" t="s">
        <v>208</v>
      </c>
      <c r="AT194" s="192" t="s">
        <v>134</v>
      </c>
      <c r="AU194" s="192" t="s">
        <v>139</v>
      </c>
      <c r="AY194" s="18" t="s">
        <v>131</v>
      </c>
      <c r="BE194" s="193">
        <f>IF(N194="základná",J194,0)</f>
        <v>0</v>
      </c>
      <c r="BF194" s="193">
        <f>IF(N194="znížená",J194,0)</f>
        <v>0</v>
      </c>
      <c r="BG194" s="193">
        <f>IF(N194="zákl. prenesená",J194,0)</f>
        <v>0</v>
      </c>
      <c r="BH194" s="193">
        <f>IF(N194="zníž. prenesená",J194,0)</f>
        <v>0</v>
      </c>
      <c r="BI194" s="193">
        <f>IF(N194="nulová",J194,0)</f>
        <v>0</v>
      </c>
      <c r="BJ194" s="18" t="s">
        <v>139</v>
      </c>
      <c r="BK194" s="193">
        <f>ROUND(I194*H194,2)</f>
        <v>0</v>
      </c>
      <c r="BL194" s="18" t="s">
        <v>208</v>
      </c>
      <c r="BM194" s="192" t="s">
        <v>683</v>
      </c>
    </row>
    <row r="195" s="12" customFormat="1" ht="22.8" customHeight="1">
      <c r="A195" s="12"/>
      <c r="B195" s="166"/>
      <c r="C195" s="12"/>
      <c r="D195" s="167" t="s">
        <v>74</v>
      </c>
      <c r="E195" s="177" t="s">
        <v>314</v>
      </c>
      <c r="F195" s="177" t="s">
        <v>315</v>
      </c>
      <c r="G195" s="12"/>
      <c r="H195" s="12"/>
      <c r="I195" s="169"/>
      <c r="J195" s="178">
        <f>BK195</f>
        <v>0</v>
      </c>
      <c r="K195" s="12"/>
      <c r="L195" s="166"/>
      <c r="M195" s="171"/>
      <c r="N195" s="172"/>
      <c r="O195" s="172"/>
      <c r="P195" s="173">
        <f>SUM(P196:P217)</f>
        <v>0</v>
      </c>
      <c r="Q195" s="172"/>
      <c r="R195" s="173">
        <f>SUM(R196:R217)</f>
        <v>7.470964479490001</v>
      </c>
      <c r="S195" s="172"/>
      <c r="T195" s="174">
        <f>SUM(T196:T217)</f>
        <v>0.1404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167" t="s">
        <v>139</v>
      </c>
      <c r="AT195" s="175" t="s">
        <v>74</v>
      </c>
      <c r="AU195" s="175" t="s">
        <v>83</v>
      </c>
      <c r="AY195" s="167" t="s">
        <v>131</v>
      </c>
      <c r="BK195" s="176">
        <f>SUM(BK196:BK217)</f>
        <v>0</v>
      </c>
    </row>
    <row r="196" s="2" customFormat="1" ht="33" customHeight="1">
      <c r="A196" s="37"/>
      <c r="B196" s="179"/>
      <c r="C196" s="180" t="s">
        <v>316</v>
      </c>
      <c r="D196" s="180" t="s">
        <v>134</v>
      </c>
      <c r="E196" s="181" t="s">
        <v>322</v>
      </c>
      <c r="F196" s="182" t="s">
        <v>323</v>
      </c>
      <c r="G196" s="183" t="s">
        <v>283</v>
      </c>
      <c r="H196" s="184">
        <v>5.8499999999999996</v>
      </c>
      <c r="I196" s="185"/>
      <c r="J196" s="186">
        <f>ROUND(I196*H196,2)</f>
        <v>0</v>
      </c>
      <c r="K196" s="187"/>
      <c r="L196" s="38"/>
      <c r="M196" s="188" t="s">
        <v>1</v>
      </c>
      <c r="N196" s="189" t="s">
        <v>41</v>
      </c>
      <c r="O196" s="81"/>
      <c r="P196" s="190">
        <f>O196*H196</f>
        <v>0</v>
      </c>
      <c r="Q196" s="190">
        <v>0</v>
      </c>
      <c r="R196" s="190">
        <f>Q196*H196</f>
        <v>0</v>
      </c>
      <c r="S196" s="190">
        <v>0.024</v>
      </c>
      <c r="T196" s="191">
        <f>S196*H196</f>
        <v>0.1404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192" t="s">
        <v>208</v>
      </c>
      <c r="AT196" s="192" t="s">
        <v>134</v>
      </c>
      <c r="AU196" s="192" t="s">
        <v>139</v>
      </c>
      <c r="AY196" s="18" t="s">
        <v>131</v>
      </c>
      <c r="BE196" s="193">
        <f>IF(N196="základná",J196,0)</f>
        <v>0</v>
      </c>
      <c r="BF196" s="193">
        <f>IF(N196="znížená",J196,0)</f>
        <v>0</v>
      </c>
      <c r="BG196" s="193">
        <f>IF(N196="zákl. prenesená",J196,0)</f>
        <v>0</v>
      </c>
      <c r="BH196" s="193">
        <f>IF(N196="zníž. prenesená",J196,0)</f>
        <v>0</v>
      </c>
      <c r="BI196" s="193">
        <f>IF(N196="nulová",J196,0)</f>
        <v>0</v>
      </c>
      <c r="BJ196" s="18" t="s">
        <v>139</v>
      </c>
      <c r="BK196" s="193">
        <f>ROUND(I196*H196,2)</f>
        <v>0</v>
      </c>
      <c r="BL196" s="18" t="s">
        <v>208</v>
      </c>
      <c r="BM196" s="192" t="s">
        <v>684</v>
      </c>
    </row>
    <row r="197" s="14" customFormat="1">
      <c r="A197" s="14"/>
      <c r="B197" s="214"/>
      <c r="C197" s="14"/>
      <c r="D197" s="195" t="s">
        <v>141</v>
      </c>
      <c r="E197" s="215" t="s">
        <v>1</v>
      </c>
      <c r="F197" s="216" t="s">
        <v>325</v>
      </c>
      <c r="G197" s="14"/>
      <c r="H197" s="215" t="s">
        <v>1</v>
      </c>
      <c r="I197" s="217"/>
      <c r="J197" s="14"/>
      <c r="K197" s="14"/>
      <c r="L197" s="214"/>
      <c r="M197" s="218"/>
      <c r="N197" s="219"/>
      <c r="O197" s="219"/>
      <c r="P197" s="219"/>
      <c r="Q197" s="219"/>
      <c r="R197" s="219"/>
      <c r="S197" s="219"/>
      <c r="T197" s="220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15" t="s">
        <v>141</v>
      </c>
      <c r="AU197" s="215" t="s">
        <v>139</v>
      </c>
      <c r="AV197" s="14" t="s">
        <v>83</v>
      </c>
      <c r="AW197" s="14" t="s">
        <v>31</v>
      </c>
      <c r="AX197" s="14" t="s">
        <v>75</v>
      </c>
      <c r="AY197" s="215" t="s">
        <v>131</v>
      </c>
    </row>
    <row r="198" s="13" customFormat="1">
      <c r="A198" s="13"/>
      <c r="B198" s="194"/>
      <c r="C198" s="13"/>
      <c r="D198" s="195" t="s">
        <v>141</v>
      </c>
      <c r="E198" s="196" t="s">
        <v>1</v>
      </c>
      <c r="F198" s="197" t="s">
        <v>326</v>
      </c>
      <c r="G198" s="13"/>
      <c r="H198" s="198">
        <v>5.8499999999999996</v>
      </c>
      <c r="I198" s="199"/>
      <c r="J198" s="13"/>
      <c r="K198" s="13"/>
      <c r="L198" s="194"/>
      <c r="M198" s="200"/>
      <c r="N198" s="201"/>
      <c r="O198" s="201"/>
      <c r="P198" s="201"/>
      <c r="Q198" s="201"/>
      <c r="R198" s="201"/>
      <c r="S198" s="201"/>
      <c r="T198" s="202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196" t="s">
        <v>141</v>
      </c>
      <c r="AU198" s="196" t="s">
        <v>139</v>
      </c>
      <c r="AV198" s="13" t="s">
        <v>139</v>
      </c>
      <c r="AW198" s="13" t="s">
        <v>31</v>
      </c>
      <c r="AX198" s="13" t="s">
        <v>83</v>
      </c>
      <c r="AY198" s="196" t="s">
        <v>131</v>
      </c>
    </row>
    <row r="199" s="2" customFormat="1" ht="24.15" customHeight="1">
      <c r="A199" s="37"/>
      <c r="B199" s="179"/>
      <c r="C199" s="180" t="s">
        <v>321</v>
      </c>
      <c r="D199" s="180" t="s">
        <v>134</v>
      </c>
      <c r="E199" s="181" t="s">
        <v>328</v>
      </c>
      <c r="F199" s="182" t="s">
        <v>329</v>
      </c>
      <c r="G199" s="183" t="s">
        <v>283</v>
      </c>
      <c r="H199" s="184">
        <v>330</v>
      </c>
      <c r="I199" s="185"/>
      <c r="J199" s="186">
        <f>ROUND(I199*H199,2)</f>
        <v>0</v>
      </c>
      <c r="K199" s="187"/>
      <c r="L199" s="38"/>
      <c r="M199" s="188" t="s">
        <v>1</v>
      </c>
      <c r="N199" s="189" t="s">
        <v>41</v>
      </c>
      <c r="O199" s="81"/>
      <c r="P199" s="190">
        <f>O199*H199</f>
        <v>0</v>
      </c>
      <c r="Q199" s="190">
        <v>0.00025999999999999998</v>
      </c>
      <c r="R199" s="190">
        <f>Q199*H199</f>
        <v>0.085799999999999987</v>
      </c>
      <c r="S199" s="190">
        <v>0</v>
      </c>
      <c r="T199" s="191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192" t="s">
        <v>208</v>
      </c>
      <c r="AT199" s="192" t="s">
        <v>134</v>
      </c>
      <c r="AU199" s="192" t="s">
        <v>139</v>
      </c>
      <c r="AY199" s="18" t="s">
        <v>131</v>
      </c>
      <c r="BE199" s="193">
        <f>IF(N199="základná",J199,0)</f>
        <v>0</v>
      </c>
      <c r="BF199" s="193">
        <f>IF(N199="znížená",J199,0)</f>
        <v>0</v>
      </c>
      <c r="BG199" s="193">
        <f>IF(N199="zákl. prenesená",J199,0)</f>
        <v>0</v>
      </c>
      <c r="BH199" s="193">
        <f>IF(N199="zníž. prenesená",J199,0)</f>
        <v>0</v>
      </c>
      <c r="BI199" s="193">
        <f>IF(N199="nulová",J199,0)</f>
        <v>0</v>
      </c>
      <c r="BJ199" s="18" t="s">
        <v>139</v>
      </c>
      <c r="BK199" s="193">
        <f>ROUND(I199*H199,2)</f>
        <v>0</v>
      </c>
      <c r="BL199" s="18" t="s">
        <v>208</v>
      </c>
      <c r="BM199" s="192" t="s">
        <v>685</v>
      </c>
    </row>
    <row r="200" s="14" customFormat="1">
      <c r="A200" s="14"/>
      <c r="B200" s="214"/>
      <c r="C200" s="14"/>
      <c r="D200" s="195" t="s">
        <v>141</v>
      </c>
      <c r="E200" s="215" t="s">
        <v>1</v>
      </c>
      <c r="F200" s="216" t="s">
        <v>331</v>
      </c>
      <c r="G200" s="14"/>
      <c r="H200" s="215" t="s">
        <v>1</v>
      </c>
      <c r="I200" s="217"/>
      <c r="J200" s="14"/>
      <c r="K200" s="14"/>
      <c r="L200" s="214"/>
      <c r="M200" s="218"/>
      <c r="N200" s="219"/>
      <c r="O200" s="219"/>
      <c r="P200" s="219"/>
      <c r="Q200" s="219"/>
      <c r="R200" s="219"/>
      <c r="S200" s="219"/>
      <c r="T200" s="220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15" t="s">
        <v>141</v>
      </c>
      <c r="AU200" s="215" t="s">
        <v>139</v>
      </c>
      <c r="AV200" s="14" t="s">
        <v>83</v>
      </c>
      <c r="AW200" s="14" t="s">
        <v>31</v>
      </c>
      <c r="AX200" s="14" t="s">
        <v>75</v>
      </c>
      <c r="AY200" s="215" t="s">
        <v>131</v>
      </c>
    </row>
    <row r="201" s="13" customFormat="1">
      <c r="A201" s="13"/>
      <c r="B201" s="194"/>
      <c r="C201" s="13"/>
      <c r="D201" s="195" t="s">
        <v>141</v>
      </c>
      <c r="E201" s="196" t="s">
        <v>1</v>
      </c>
      <c r="F201" s="197" t="s">
        <v>332</v>
      </c>
      <c r="G201" s="13"/>
      <c r="H201" s="198">
        <v>330</v>
      </c>
      <c r="I201" s="199"/>
      <c r="J201" s="13"/>
      <c r="K201" s="13"/>
      <c r="L201" s="194"/>
      <c r="M201" s="200"/>
      <c r="N201" s="201"/>
      <c r="O201" s="201"/>
      <c r="P201" s="201"/>
      <c r="Q201" s="201"/>
      <c r="R201" s="201"/>
      <c r="S201" s="201"/>
      <c r="T201" s="202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196" t="s">
        <v>141</v>
      </c>
      <c r="AU201" s="196" t="s">
        <v>139</v>
      </c>
      <c r="AV201" s="13" t="s">
        <v>139</v>
      </c>
      <c r="AW201" s="13" t="s">
        <v>31</v>
      </c>
      <c r="AX201" s="13" t="s">
        <v>83</v>
      </c>
      <c r="AY201" s="196" t="s">
        <v>131</v>
      </c>
    </row>
    <row r="202" s="2" customFormat="1" ht="24.15" customHeight="1">
      <c r="A202" s="37"/>
      <c r="B202" s="179"/>
      <c r="C202" s="180" t="s">
        <v>327</v>
      </c>
      <c r="D202" s="180" t="s">
        <v>134</v>
      </c>
      <c r="E202" s="181" t="s">
        <v>334</v>
      </c>
      <c r="F202" s="182" t="s">
        <v>335</v>
      </c>
      <c r="G202" s="183" t="s">
        <v>283</v>
      </c>
      <c r="H202" s="184">
        <v>94.099999999999994</v>
      </c>
      <c r="I202" s="185"/>
      <c r="J202" s="186">
        <f>ROUND(I202*H202,2)</f>
        <v>0</v>
      </c>
      <c r="K202" s="187"/>
      <c r="L202" s="38"/>
      <c r="M202" s="188" t="s">
        <v>1</v>
      </c>
      <c r="N202" s="189" t="s">
        <v>41</v>
      </c>
      <c r="O202" s="81"/>
      <c r="P202" s="190">
        <f>O202*H202</f>
        <v>0</v>
      </c>
      <c r="Q202" s="190">
        <v>0.00025999999999999998</v>
      </c>
      <c r="R202" s="190">
        <f>Q202*H202</f>
        <v>0.024465999999999995</v>
      </c>
      <c r="S202" s="190">
        <v>0</v>
      </c>
      <c r="T202" s="191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192" t="s">
        <v>208</v>
      </c>
      <c r="AT202" s="192" t="s">
        <v>134</v>
      </c>
      <c r="AU202" s="192" t="s">
        <v>139</v>
      </c>
      <c r="AY202" s="18" t="s">
        <v>131</v>
      </c>
      <c r="BE202" s="193">
        <f>IF(N202="základná",J202,0)</f>
        <v>0</v>
      </c>
      <c r="BF202" s="193">
        <f>IF(N202="znížená",J202,0)</f>
        <v>0</v>
      </c>
      <c r="BG202" s="193">
        <f>IF(N202="zákl. prenesená",J202,0)</f>
        <v>0</v>
      </c>
      <c r="BH202" s="193">
        <f>IF(N202="zníž. prenesená",J202,0)</f>
        <v>0</v>
      </c>
      <c r="BI202" s="193">
        <f>IF(N202="nulová",J202,0)</f>
        <v>0</v>
      </c>
      <c r="BJ202" s="18" t="s">
        <v>139</v>
      </c>
      <c r="BK202" s="193">
        <f>ROUND(I202*H202,2)</f>
        <v>0</v>
      </c>
      <c r="BL202" s="18" t="s">
        <v>208</v>
      </c>
      <c r="BM202" s="192" t="s">
        <v>686</v>
      </c>
    </row>
    <row r="203" s="14" customFormat="1">
      <c r="A203" s="14"/>
      <c r="B203" s="214"/>
      <c r="C203" s="14"/>
      <c r="D203" s="195" t="s">
        <v>141</v>
      </c>
      <c r="E203" s="215" t="s">
        <v>1</v>
      </c>
      <c r="F203" s="216" t="s">
        <v>337</v>
      </c>
      <c r="G203" s="14"/>
      <c r="H203" s="215" t="s">
        <v>1</v>
      </c>
      <c r="I203" s="217"/>
      <c r="J203" s="14"/>
      <c r="K203" s="14"/>
      <c r="L203" s="214"/>
      <c r="M203" s="218"/>
      <c r="N203" s="219"/>
      <c r="O203" s="219"/>
      <c r="P203" s="219"/>
      <c r="Q203" s="219"/>
      <c r="R203" s="219"/>
      <c r="S203" s="219"/>
      <c r="T203" s="22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15" t="s">
        <v>141</v>
      </c>
      <c r="AU203" s="215" t="s">
        <v>139</v>
      </c>
      <c r="AV203" s="14" t="s">
        <v>83</v>
      </c>
      <c r="AW203" s="14" t="s">
        <v>31</v>
      </c>
      <c r="AX203" s="14" t="s">
        <v>75</v>
      </c>
      <c r="AY203" s="215" t="s">
        <v>131</v>
      </c>
    </row>
    <row r="204" s="13" customFormat="1">
      <c r="A204" s="13"/>
      <c r="B204" s="194"/>
      <c r="C204" s="13"/>
      <c r="D204" s="195" t="s">
        <v>141</v>
      </c>
      <c r="E204" s="196" t="s">
        <v>1</v>
      </c>
      <c r="F204" s="197" t="s">
        <v>338</v>
      </c>
      <c r="G204" s="13"/>
      <c r="H204" s="198">
        <v>26.300000000000001</v>
      </c>
      <c r="I204" s="199"/>
      <c r="J204" s="13"/>
      <c r="K204" s="13"/>
      <c r="L204" s="194"/>
      <c r="M204" s="200"/>
      <c r="N204" s="201"/>
      <c r="O204" s="201"/>
      <c r="P204" s="201"/>
      <c r="Q204" s="201"/>
      <c r="R204" s="201"/>
      <c r="S204" s="201"/>
      <c r="T204" s="202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196" t="s">
        <v>141</v>
      </c>
      <c r="AU204" s="196" t="s">
        <v>139</v>
      </c>
      <c r="AV204" s="13" t="s">
        <v>139</v>
      </c>
      <c r="AW204" s="13" t="s">
        <v>31</v>
      </c>
      <c r="AX204" s="13" t="s">
        <v>75</v>
      </c>
      <c r="AY204" s="196" t="s">
        <v>131</v>
      </c>
    </row>
    <row r="205" s="14" customFormat="1">
      <c r="A205" s="14"/>
      <c r="B205" s="214"/>
      <c r="C205" s="14"/>
      <c r="D205" s="195" t="s">
        <v>141</v>
      </c>
      <c r="E205" s="215" t="s">
        <v>1</v>
      </c>
      <c r="F205" s="216" t="s">
        <v>325</v>
      </c>
      <c r="G205" s="14"/>
      <c r="H205" s="215" t="s">
        <v>1</v>
      </c>
      <c r="I205" s="217"/>
      <c r="J205" s="14"/>
      <c r="K205" s="14"/>
      <c r="L205" s="214"/>
      <c r="M205" s="218"/>
      <c r="N205" s="219"/>
      <c r="O205" s="219"/>
      <c r="P205" s="219"/>
      <c r="Q205" s="219"/>
      <c r="R205" s="219"/>
      <c r="S205" s="219"/>
      <c r="T205" s="22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15" t="s">
        <v>141</v>
      </c>
      <c r="AU205" s="215" t="s">
        <v>139</v>
      </c>
      <c r="AV205" s="14" t="s">
        <v>83</v>
      </c>
      <c r="AW205" s="14" t="s">
        <v>31</v>
      </c>
      <c r="AX205" s="14" t="s">
        <v>75</v>
      </c>
      <c r="AY205" s="215" t="s">
        <v>131</v>
      </c>
    </row>
    <row r="206" s="13" customFormat="1">
      <c r="A206" s="13"/>
      <c r="B206" s="194"/>
      <c r="C206" s="13"/>
      <c r="D206" s="195" t="s">
        <v>141</v>
      </c>
      <c r="E206" s="196" t="s">
        <v>1</v>
      </c>
      <c r="F206" s="197" t="s">
        <v>326</v>
      </c>
      <c r="G206" s="13"/>
      <c r="H206" s="198">
        <v>5.8499999999999996</v>
      </c>
      <c r="I206" s="199"/>
      <c r="J206" s="13"/>
      <c r="K206" s="13"/>
      <c r="L206" s="194"/>
      <c r="M206" s="200"/>
      <c r="N206" s="201"/>
      <c r="O206" s="201"/>
      <c r="P206" s="201"/>
      <c r="Q206" s="201"/>
      <c r="R206" s="201"/>
      <c r="S206" s="201"/>
      <c r="T206" s="202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196" t="s">
        <v>141</v>
      </c>
      <c r="AU206" s="196" t="s">
        <v>139</v>
      </c>
      <c r="AV206" s="13" t="s">
        <v>139</v>
      </c>
      <c r="AW206" s="13" t="s">
        <v>31</v>
      </c>
      <c r="AX206" s="13" t="s">
        <v>75</v>
      </c>
      <c r="AY206" s="196" t="s">
        <v>131</v>
      </c>
    </row>
    <row r="207" s="14" customFormat="1">
      <c r="A207" s="14"/>
      <c r="B207" s="214"/>
      <c r="C207" s="14"/>
      <c r="D207" s="195" t="s">
        <v>141</v>
      </c>
      <c r="E207" s="215" t="s">
        <v>1</v>
      </c>
      <c r="F207" s="216" t="s">
        <v>339</v>
      </c>
      <c r="G207" s="14"/>
      <c r="H207" s="215" t="s">
        <v>1</v>
      </c>
      <c r="I207" s="217"/>
      <c r="J207" s="14"/>
      <c r="K207" s="14"/>
      <c r="L207" s="214"/>
      <c r="M207" s="218"/>
      <c r="N207" s="219"/>
      <c r="O207" s="219"/>
      <c r="P207" s="219"/>
      <c r="Q207" s="219"/>
      <c r="R207" s="219"/>
      <c r="S207" s="219"/>
      <c r="T207" s="22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15" t="s">
        <v>141</v>
      </c>
      <c r="AU207" s="215" t="s">
        <v>139</v>
      </c>
      <c r="AV207" s="14" t="s">
        <v>83</v>
      </c>
      <c r="AW207" s="14" t="s">
        <v>31</v>
      </c>
      <c r="AX207" s="14" t="s">
        <v>75</v>
      </c>
      <c r="AY207" s="215" t="s">
        <v>131</v>
      </c>
    </row>
    <row r="208" s="13" customFormat="1">
      <c r="A208" s="13"/>
      <c r="B208" s="194"/>
      <c r="C208" s="13"/>
      <c r="D208" s="195" t="s">
        <v>141</v>
      </c>
      <c r="E208" s="196" t="s">
        <v>1</v>
      </c>
      <c r="F208" s="197" t="s">
        <v>340</v>
      </c>
      <c r="G208" s="13"/>
      <c r="H208" s="198">
        <v>61.950000000000003</v>
      </c>
      <c r="I208" s="199"/>
      <c r="J208" s="13"/>
      <c r="K208" s="13"/>
      <c r="L208" s="194"/>
      <c r="M208" s="200"/>
      <c r="N208" s="201"/>
      <c r="O208" s="201"/>
      <c r="P208" s="201"/>
      <c r="Q208" s="201"/>
      <c r="R208" s="201"/>
      <c r="S208" s="201"/>
      <c r="T208" s="202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196" t="s">
        <v>141</v>
      </c>
      <c r="AU208" s="196" t="s">
        <v>139</v>
      </c>
      <c r="AV208" s="13" t="s">
        <v>139</v>
      </c>
      <c r="AW208" s="13" t="s">
        <v>31</v>
      </c>
      <c r="AX208" s="13" t="s">
        <v>75</v>
      </c>
      <c r="AY208" s="196" t="s">
        <v>131</v>
      </c>
    </row>
    <row r="209" s="15" customFormat="1">
      <c r="A209" s="15"/>
      <c r="B209" s="221"/>
      <c r="C209" s="15"/>
      <c r="D209" s="195" t="s">
        <v>141</v>
      </c>
      <c r="E209" s="222" t="s">
        <v>1</v>
      </c>
      <c r="F209" s="223" t="s">
        <v>341</v>
      </c>
      <c r="G209" s="15"/>
      <c r="H209" s="224">
        <v>94.099999999999994</v>
      </c>
      <c r="I209" s="225"/>
      <c r="J209" s="15"/>
      <c r="K209" s="15"/>
      <c r="L209" s="221"/>
      <c r="M209" s="226"/>
      <c r="N209" s="227"/>
      <c r="O209" s="227"/>
      <c r="P209" s="227"/>
      <c r="Q209" s="227"/>
      <c r="R209" s="227"/>
      <c r="S209" s="227"/>
      <c r="T209" s="228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22" t="s">
        <v>141</v>
      </c>
      <c r="AU209" s="222" t="s">
        <v>139</v>
      </c>
      <c r="AV209" s="15" t="s">
        <v>138</v>
      </c>
      <c r="AW209" s="15" t="s">
        <v>31</v>
      </c>
      <c r="AX209" s="15" t="s">
        <v>83</v>
      </c>
      <c r="AY209" s="222" t="s">
        <v>131</v>
      </c>
    </row>
    <row r="210" s="2" customFormat="1" ht="24.15" customHeight="1">
      <c r="A210" s="37"/>
      <c r="B210" s="179"/>
      <c r="C210" s="203" t="s">
        <v>333</v>
      </c>
      <c r="D210" s="203" t="s">
        <v>167</v>
      </c>
      <c r="E210" s="204" t="s">
        <v>343</v>
      </c>
      <c r="F210" s="205" t="s">
        <v>344</v>
      </c>
      <c r="G210" s="206" t="s">
        <v>137</v>
      </c>
      <c r="H210" s="207">
        <v>9.8970000000000002</v>
      </c>
      <c r="I210" s="208"/>
      <c r="J210" s="209">
        <f>ROUND(I210*H210,2)</f>
        <v>0</v>
      </c>
      <c r="K210" s="210"/>
      <c r="L210" s="211"/>
      <c r="M210" s="212" t="s">
        <v>1</v>
      </c>
      <c r="N210" s="213" t="s">
        <v>41</v>
      </c>
      <c r="O210" s="81"/>
      <c r="P210" s="190">
        <f>O210*H210</f>
        <v>0</v>
      </c>
      <c r="Q210" s="190">
        <v>0.55000000000000004</v>
      </c>
      <c r="R210" s="190">
        <f>Q210*H210</f>
        <v>5.4433500000000006</v>
      </c>
      <c r="S210" s="190">
        <v>0</v>
      </c>
      <c r="T210" s="191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192" t="s">
        <v>234</v>
      </c>
      <c r="AT210" s="192" t="s">
        <v>167</v>
      </c>
      <c r="AU210" s="192" t="s">
        <v>139</v>
      </c>
      <c r="AY210" s="18" t="s">
        <v>131</v>
      </c>
      <c r="BE210" s="193">
        <f>IF(N210="základná",J210,0)</f>
        <v>0</v>
      </c>
      <c r="BF210" s="193">
        <f>IF(N210="znížená",J210,0)</f>
        <v>0</v>
      </c>
      <c r="BG210" s="193">
        <f>IF(N210="zákl. prenesená",J210,0)</f>
        <v>0</v>
      </c>
      <c r="BH210" s="193">
        <f>IF(N210="zníž. prenesená",J210,0)</f>
        <v>0</v>
      </c>
      <c r="BI210" s="193">
        <f>IF(N210="nulová",J210,0)</f>
        <v>0</v>
      </c>
      <c r="BJ210" s="18" t="s">
        <v>139</v>
      </c>
      <c r="BK210" s="193">
        <f>ROUND(I210*H210,2)</f>
        <v>0</v>
      </c>
      <c r="BL210" s="18" t="s">
        <v>208</v>
      </c>
      <c r="BM210" s="192" t="s">
        <v>687</v>
      </c>
    </row>
    <row r="211" s="13" customFormat="1">
      <c r="A211" s="13"/>
      <c r="B211" s="194"/>
      <c r="C211" s="13"/>
      <c r="D211" s="195" t="s">
        <v>141</v>
      </c>
      <c r="E211" s="196" t="s">
        <v>1</v>
      </c>
      <c r="F211" s="197" t="s">
        <v>346</v>
      </c>
      <c r="G211" s="13"/>
      <c r="H211" s="198">
        <v>8.9969999999999999</v>
      </c>
      <c r="I211" s="199"/>
      <c r="J211" s="13"/>
      <c r="K211" s="13"/>
      <c r="L211" s="194"/>
      <c r="M211" s="200"/>
      <c r="N211" s="201"/>
      <c r="O211" s="201"/>
      <c r="P211" s="201"/>
      <c r="Q211" s="201"/>
      <c r="R211" s="201"/>
      <c r="S211" s="201"/>
      <c r="T211" s="202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196" t="s">
        <v>141</v>
      </c>
      <c r="AU211" s="196" t="s">
        <v>139</v>
      </c>
      <c r="AV211" s="13" t="s">
        <v>139</v>
      </c>
      <c r="AW211" s="13" t="s">
        <v>31</v>
      </c>
      <c r="AX211" s="13" t="s">
        <v>83</v>
      </c>
      <c r="AY211" s="196" t="s">
        <v>131</v>
      </c>
    </row>
    <row r="212" s="13" customFormat="1">
      <c r="A212" s="13"/>
      <c r="B212" s="194"/>
      <c r="C212" s="13"/>
      <c r="D212" s="195" t="s">
        <v>141</v>
      </c>
      <c r="E212" s="13"/>
      <c r="F212" s="197" t="s">
        <v>347</v>
      </c>
      <c r="G212" s="13"/>
      <c r="H212" s="198">
        <v>9.8970000000000002</v>
      </c>
      <c r="I212" s="199"/>
      <c r="J212" s="13"/>
      <c r="K212" s="13"/>
      <c r="L212" s="194"/>
      <c r="M212" s="200"/>
      <c r="N212" s="201"/>
      <c r="O212" s="201"/>
      <c r="P212" s="201"/>
      <c r="Q212" s="201"/>
      <c r="R212" s="201"/>
      <c r="S212" s="201"/>
      <c r="T212" s="202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196" t="s">
        <v>141</v>
      </c>
      <c r="AU212" s="196" t="s">
        <v>139</v>
      </c>
      <c r="AV212" s="13" t="s">
        <v>139</v>
      </c>
      <c r="AW212" s="13" t="s">
        <v>3</v>
      </c>
      <c r="AX212" s="13" t="s">
        <v>83</v>
      </c>
      <c r="AY212" s="196" t="s">
        <v>131</v>
      </c>
    </row>
    <row r="213" s="2" customFormat="1" ht="24.15" customHeight="1">
      <c r="A213" s="37"/>
      <c r="B213" s="179"/>
      <c r="C213" s="180" t="s">
        <v>342</v>
      </c>
      <c r="D213" s="180" t="s">
        <v>134</v>
      </c>
      <c r="E213" s="181" t="s">
        <v>349</v>
      </c>
      <c r="F213" s="182" t="s">
        <v>350</v>
      </c>
      <c r="G213" s="183" t="s">
        <v>145</v>
      </c>
      <c r="H213" s="184">
        <v>197</v>
      </c>
      <c r="I213" s="185"/>
      <c r="J213" s="186">
        <f>ROUND(I213*H213,2)</f>
        <v>0</v>
      </c>
      <c r="K213" s="187"/>
      <c r="L213" s="38"/>
      <c r="M213" s="188" t="s">
        <v>1</v>
      </c>
      <c r="N213" s="189" t="s">
        <v>41</v>
      </c>
      <c r="O213" s="81"/>
      <c r="P213" s="190">
        <f>O213*H213</f>
        <v>0</v>
      </c>
      <c r="Q213" s="190">
        <v>0</v>
      </c>
      <c r="R213" s="190">
        <f>Q213*H213</f>
        <v>0</v>
      </c>
      <c r="S213" s="190">
        <v>0</v>
      </c>
      <c r="T213" s="191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192" t="s">
        <v>208</v>
      </c>
      <c r="AT213" s="192" t="s">
        <v>134</v>
      </c>
      <c r="AU213" s="192" t="s">
        <v>139</v>
      </c>
      <c r="AY213" s="18" t="s">
        <v>131</v>
      </c>
      <c r="BE213" s="193">
        <f>IF(N213="základná",J213,0)</f>
        <v>0</v>
      </c>
      <c r="BF213" s="193">
        <f>IF(N213="znížená",J213,0)</f>
        <v>0</v>
      </c>
      <c r="BG213" s="193">
        <f>IF(N213="zákl. prenesená",J213,0)</f>
        <v>0</v>
      </c>
      <c r="BH213" s="193">
        <f>IF(N213="zníž. prenesená",J213,0)</f>
        <v>0</v>
      </c>
      <c r="BI213" s="193">
        <f>IF(N213="nulová",J213,0)</f>
        <v>0</v>
      </c>
      <c r="BJ213" s="18" t="s">
        <v>139</v>
      </c>
      <c r="BK213" s="193">
        <f>ROUND(I213*H213,2)</f>
        <v>0</v>
      </c>
      <c r="BL213" s="18" t="s">
        <v>208</v>
      </c>
      <c r="BM213" s="192" t="s">
        <v>688</v>
      </c>
    </row>
    <row r="214" s="13" customFormat="1">
      <c r="A214" s="13"/>
      <c r="B214" s="194"/>
      <c r="C214" s="13"/>
      <c r="D214" s="195" t="s">
        <v>141</v>
      </c>
      <c r="E214" s="196" t="s">
        <v>1</v>
      </c>
      <c r="F214" s="197" t="s">
        <v>352</v>
      </c>
      <c r="G214" s="13"/>
      <c r="H214" s="198">
        <v>197</v>
      </c>
      <c r="I214" s="199"/>
      <c r="J214" s="13"/>
      <c r="K214" s="13"/>
      <c r="L214" s="194"/>
      <c r="M214" s="200"/>
      <c r="N214" s="201"/>
      <c r="O214" s="201"/>
      <c r="P214" s="201"/>
      <c r="Q214" s="201"/>
      <c r="R214" s="201"/>
      <c r="S214" s="201"/>
      <c r="T214" s="202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196" t="s">
        <v>141</v>
      </c>
      <c r="AU214" s="196" t="s">
        <v>139</v>
      </c>
      <c r="AV214" s="13" t="s">
        <v>139</v>
      </c>
      <c r="AW214" s="13" t="s">
        <v>31</v>
      </c>
      <c r="AX214" s="13" t="s">
        <v>83</v>
      </c>
      <c r="AY214" s="196" t="s">
        <v>131</v>
      </c>
    </row>
    <row r="215" s="2" customFormat="1" ht="16.5" customHeight="1">
      <c r="A215" s="37"/>
      <c r="B215" s="179"/>
      <c r="C215" s="203" t="s">
        <v>348</v>
      </c>
      <c r="D215" s="203" t="s">
        <v>167</v>
      </c>
      <c r="E215" s="204" t="s">
        <v>354</v>
      </c>
      <c r="F215" s="205" t="s">
        <v>355</v>
      </c>
      <c r="G215" s="206" t="s">
        <v>145</v>
      </c>
      <c r="H215" s="207">
        <v>216.69999999999999</v>
      </c>
      <c r="I215" s="208"/>
      <c r="J215" s="209">
        <f>ROUND(I215*H215,2)</f>
        <v>0</v>
      </c>
      <c r="K215" s="210"/>
      <c r="L215" s="211"/>
      <c r="M215" s="212" t="s">
        <v>1</v>
      </c>
      <c r="N215" s="213" t="s">
        <v>41</v>
      </c>
      <c r="O215" s="81"/>
      <c r="P215" s="190">
        <f>O215*H215</f>
        <v>0</v>
      </c>
      <c r="Q215" s="190">
        <v>0.00792</v>
      </c>
      <c r="R215" s="190">
        <f>Q215*H215</f>
        <v>1.7162639999999998</v>
      </c>
      <c r="S215" s="190">
        <v>0</v>
      </c>
      <c r="T215" s="191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192" t="s">
        <v>234</v>
      </c>
      <c r="AT215" s="192" t="s">
        <v>167</v>
      </c>
      <c r="AU215" s="192" t="s">
        <v>139</v>
      </c>
      <c r="AY215" s="18" t="s">
        <v>131</v>
      </c>
      <c r="BE215" s="193">
        <f>IF(N215="základná",J215,0)</f>
        <v>0</v>
      </c>
      <c r="BF215" s="193">
        <f>IF(N215="znížená",J215,0)</f>
        <v>0</v>
      </c>
      <c r="BG215" s="193">
        <f>IF(N215="zákl. prenesená",J215,0)</f>
        <v>0</v>
      </c>
      <c r="BH215" s="193">
        <f>IF(N215="zníž. prenesená",J215,0)</f>
        <v>0</v>
      </c>
      <c r="BI215" s="193">
        <f>IF(N215="nulová",J215,0)</f>
        <v>0</v>
      </c>
      <c r="BJ215" s="18" t="s">
        <v>139</v>
      </c>
      <c r="BK215" s="193">
        <f>ROUND(I215*H215,2)</f>
        <v>0</v>
      </c>
      <c r="BL215" s="18" t="s">
        <v>208</v>
      </c>
      <c r="BM215" s="192" t="s">
        <v>689</v>
      </c>
    </row>
    <row r="216" s="2" customFormat="1" ht="44.25" customHeight="1">
      <c r="A216" s="37"/>
      <c r="B216" s="179"/>
      <c r="C216" s="180" t="s">
        <v>353</v>
      </c>
      <c r="D216" s="180" t="s">
        <v>134</v>
      </c>
      <c r="E216" s="181" t="s">
        <v>358</v>
      </c>
      <c r="F216" s="182" t="s">
        <v>359</v>
      </c>
      <c r="G216" s="183" t="s">
        <v>137</v>
      </c>
      <c r="H216" s="184">
        <v>8.9969999999999999</v>
      </c>
      <c r="I216" s="185"/>
      <c r="J216" s="186">
        <f>ROUND(I216*H216,2)</f>
        <v>0</v>
      </c>
      <c r="K216" s="187"/>
      <c r="L216" s="38"/>
      <c r="M216" s="188" t="s">
        <v>1</v>
      </c>
      <c r="N216" s="189" t="s">
        <v>41</v>
      </c>
      <c r="O216" s="81"/>
      <c r="P216" s="190">
        <f>O216*H216</f>
        <v>0</v>
      </c>
      <c r="Q216" s="190">
        <v>0.022350169999999999</v>
      </c>
      <c r="R216" s="190">
        <f>Q216*H216</f>
        <v>0.20108447949</v>
      </c>
      <c r="S216" s="190">
        <v>0</v>
      </c>
      <c r="T216" s="191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192" t="s">
        <v>208</v>
      </c>
      <c r="AT216" s="192" t="s">
        <v>134</v>
      </c>
      <c r="AU216" s="192" t="s">
        <v>139</v>
      </c>
      <c r="AY216" s="18" t="s">
        <v>131</v>
      </c>
      <c r="BE216" s="193">
        <f>IF(N216="základná",J216,0)</f>
        <v>0</v>
      </c>
      <c r="BF216" s="193">
        <f>IF(N216="znížená",J216,0)</f>
        <v>0</v>
      </c>
      <c r="BG216" s="193">
        <f>IF(N216="zákl. prenesená",J216,0)</f>
        <v>0</v>
      </c>
      <c r="BH216" s="193">
        <f>IF(N216="zníž. prenesená",J216,0)</f>
        <v>0</v>
      </c>
      <c r="BI216" s="193">
        <f>IF(N216="nulová",J216,0)</f>
        <v>0</v>
      </c>
      <c r="BJ216" s="18" t="s">
        <v>139</v>
      </c>
      <c r="BK216" s="193">
        <f>ROUND(I216*H216,2)</f>
        <v>0</v>
      </c>
      <c r="BL216" s="18" t="s">
        <v>208</v>
      </c>
      <c r="BM216" s="192" t="s">
        <v>690</v>
      </c>
    </row>
    <row r="217" s="2" customFormat="1" ht="24.15" customHeight="1">
      <c r="A217" s="37"/>
      <c r="B217" s="179"/>
      <c r="C217" s="180" t="s">
        <v>357</v>
      </c>
      <c r="D217" s="180" t="s">
        <v>134</v>
      </c>
      <c r="E217" s="181" t="s">
        <v>362</v>
      </c>
      <c r="F217" s="182" t="s">
        <v>363</v>
      </c>
      <c r="G217" s="183" t="s">
        <v>153</v>
      </c>
      <c r="H217" s="184">
        <v>7.4710000000000001</v>
      </c>
      <c r="I217" s="185"/>
      <c r="J217" s="186">
        <f>ROUND(I217*H217,2)</f>
        <v>0</v>
      </c>
      <c r="K217" s="187"/>
      <c r="L217" s="38"/>
      <c r="M217" s="188" t="s">
        <v>1</v>
      </c>
      <c r="N217" s="189" t="s">
        <v>41</v>
      </c>
      <c r="O217" s="81"/>
      <c r="P217" s="190">
        <f>O217*H217</f>
        <v>0</v>
      </c>
      <c r="Q217" s="190">
        <v>0</v>
      </c>
      <c r="R217" s="190">
        <f>Q217*H217</f>
        <v>0</v>
      </c>
      <c r="S217" s="190">
        <v>0</v>
      </c>
      <c r="T217" s="191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192" t="s">
        <v>208</v>
      </c>
      <c r="AT217" s="192" t="s">
        <v>134</v>
      </c>
      <c r="AU217" s="192" t="s">
        <v>139</v>
      </c>
      <c r="AY217" s="18" t="s">
        <v>131</v>
      </c>
      <c r="BE217" s="193">
        <f>IF(N217="základná",J217,0)</f>
        <v>0</v>
      </c>
      <c r="BF217" s="193">
        <f>IF(N217="znížená",J217,0)</f>
        <v>0</v>
      </c>
      <c r="BG217" s="193">
        <f>IF(N217="zákl. prenesená",J217,0)</f>
        <v>0</v>
      </c>
      <c r="BH217" s="193">
        <f>IF(N217="zníž. prenesená",J217,0)</f>
        <v>0</v>
      </c>
      <c r="BI217" s="193">
        <f>IF(N217="nulová",J217,0)</f>
        <v>0</v>
      </c>
      <c r="BJ217" s="18" t="s">
        <v>139</v>
      </c>
      <c r="BK217" s="193">
        <f>ROUND(I217*H217,2)</f>
        <v>0</v>
      </c>
      <c r="BL217" s="18" t="s">
        <v>208</v>
      </c>
      <c r="BM217" s="192" t="s">
        <v>691</v>
      </c>
    </row>
    <row r="218" s="12" customFormat="1" ht="22.8" customHeight="1">
      <c r="A218" s="12"/>
      <c r="B218" s="166"/>
      <c r="C218" s="12"/>
      <c r="D218" s="167" t="s">
        <v>74</v>
      </c>
      <c r="E218" s="177" t="s">
        <v>365</v>
      </c>
      <c r="F218" s="177" t="s">
        <v>366</v>
      </c>
      <c r="G218" s="12"/>
      <c r="H218" s="12"/>
      <c r="I218" s="169"/>
      <c r="J218" s="178">
        <f>BK218</f>
        <v>0</v>
      </c>
      <c r="K218" s="12"/>
      <c r="L218" s="166"/>
      <c r="M218" s="171"/>
      <c r="N218" s="172"/>
      <c r="O218" s="172"/>
      <c r="P218" s="173">
        <f>SUM(P219:P245)</f>
        <v>0</v>
      </c>
      <c r="Q218" s="172"/>
      <c r="R218" s="173">
        <f>SUM(R219:R245)</f>
        <v>0.22800600000000001</v>
      </c>
      <c r="S218" s="172"/>
      <c r="T218" s="174">
        <f>SUM(T219:T245)</f>
        <v>0.13789499999999999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167" t="s">
        <v>139</v>
      </c>
      <c r="AT218" s="175" t="s">
        <v>74</v>
      </c>
      <c r="AU218" s="175" t="s">
        <v>83</v>
      </c>
      <c r="AY218" s="167" t="s">
        <v>131</v>
      </c>
      <c r="BK218" s="176">
        <f>SUM(BK219:BK245)</f>
        <v>0</v>
      </c>
    </row>
    <row r="219" s="2" customFormat="1" ht="24.15" customHeight="1">
      <c r="A219" s="37"/>
      <c r="B219" s="179"/>
      <c r="C219" s="180" t="s">
        <v>361</v>
      </c>
      <c r="D219" s="180" t="s">
        <v>134</v>
      </c>
      <c r="E219" s="181" t="s">
        <v>374</v>
      </c>
      <c r="F219" s="182" t="s">
        <v>375</v>
      </c>
      <c r="G219" s="183" t="s">
        <v>283</v>
      </c>
      <c r="H219" s="184">
        <v>54.649999999999999</v>
      </c>
      <c r="I219" s="185"/>
      <c r="J219" s="186">
        <f>ROUND(I219*H219,2)</f>
        <v>0</v>
      </c>
      <c r="K219" s="187"/>
      <c r="L219" s="38"/>
      <c r="M219" s="188" t="s">
        <v>1</v>
      </c>
      <c r="N219" s="189" t="s">
        <v>41</v>
      </c>
      <c r="O219" s="81"/>
      <c r="P219" s="190">
        <f>O219*H219</f>
        <v>0</v>
      </c>
      <c r="Q219" s="190">
        <v>0</v>
      </c>
      <c r="R219" s="190">
        <f>Q219*H219</f>
        <v>0</v>
      </c>
      <c r="S219" s="190">
        <v>0.0023</v>
      </c>
      <c r="T219" s="191">
        <f>S219*H219</f>
        <v>0.125695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192" t="s">
        <v>208</v>
      </c>
      <c r="AT219" s="192" t="s">
        <v>134</v>
      </c>
      <c r="AU219" s="192" t="s">
        <v>139</v>
      </c>
      <c r="AY219" s="18" t="s">
        <v>131</v>
      </c>
      <c r="BE219" s="193">
        <f>IF(N219="základná",J219,0)</f>
        <v>0</v>
      </c>
      <c r="BF219" s="193">
        <f>IF(N219="znížená",J219,0)</f>
        <v>0</v>
      </c>
      <c r="BG219" s="193">
        <f>IF(N219="zákl. prenesená",J219,0)</f>
        <v>0</v>
      </c>
      <c r="BH219" s="193">
        <f>IF(N219="zníž. prenesená",J219,0)</f>
        <v>0</v>
      </c>
      <c r="BI219" s="193">
        <f>IF(N219="nulová",J219,0)</f>
        <v>0</v>
      </c>
      <c r="BJ219" s="18" t="s">
        <v>139</v>
      </c>
      <c r="BK219" s="193">
        <f>ROUND(I219*H219,2)</f>
        <v>0</v>
      </c>
      <c r="BL219" s="18" t="s">
        <v>208</v>
      </c>
      <c r="BM219" s="192" t="s">
        <v>692</v>
      </c>
    </row>
    <row r="220" s="13" customFormat="1">
      <c r="A220" s="13"/>
      <c r="B220" s="194"/>
      <c r="C220" s="13"/>
      <c r="D220" s="195" t="s">
        <v>141</v>
      </c>
      <c r="E220" s="196" t="s">
        <v>1</v>
      </c>
      <c r="F220" s="197" t="s">
        <v>377</v>
      </c>
      <c r="G220" s="13"/>
      <c r="H220" s="198">
        <v>54.649999999999999</v>
      </c>
      <c r="I220" s="199"/>
      <c r="J220" s="13"/>
      <c r="K220" s="13"/>
      <c r="L220" s="194"/>
      <c r="M220" s="200"/>
      <c r="N220" s="201"/>
      <c r="O220" s="201"/>
      <c r="P220" s="201"/>
      <c r="Q220" s="201"/>
      <c r="R220" s="201"/>
      <c r="S220" s="201"/>
      <c r="T220" s="202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196" t="s">
        <v>141</v>
      </c>
      <c r="AU220" s="196" t="s">
        <v>139</v>
      </c>
      <c r="AV220" s="13" t="s">
        <v>139</v>
      </c>
      <c r="AW220" s="13" t="s">
        <v>31</v>
      </c>
      <c r="AX220" s="13" t="s">
        <v>83</v>
      </c>
      <c r="AY220" s="196" t="s">
        <v>131</v>
      </c>
    </row>
    <row r="221" s="2" customFormat="1" ht="33" customHeight="1">
      <c r="A221" s="37"/>
      <c r="B221" s="179"/>
      <c r="C221" s="180" t="s">
        <v>367</v>
      </c>
      <c r="D221" s="180" t="s">
        <v>134</v>
      </c>
      <c r="E221" s="181" t="s">
        <v>379</v>
      </c>
      <c r="F221" s="182" t="s">
        <v>380</v>
      </c>
      <c r="G221" s="183" t="s">
        <v>246</v>
      </c>
      <c r="H221" s="184">
        <v>4</v>
      </c>
      <c r="I221" s="185"/>
      <c r="J221" s="186">
        <f>ROUND(I221*H221,2)</f>
        <v>0</v>
      </c>
      <c r="K221" s="187"/>
      <c r="L221" s="38"/>
      <c r="M221" s="188" t="s">
        <v>1</v>
      </c>
      <c r="N221" s="189" t="s">
        <v>41</v>
      </c>
      <c r="O221" s="81"/>
      <c r="P221" s="190">
        <f>O221*H221</f>
        <v>0</v>
      </c>
      <c r="Q221" s="190">
        <v>0</v>
      </c>
      <c r="R221" s="190">
        <f>Q221*H221</f>
        <v>0</v>
      </c>
      <c r="S221" s="190">
        <v>0.0030500000000000002</v>
      </c>
      <c r="T221" s="191">
        <f>S221*H221</f>
        <v>0.012200000000000001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192" t="s">
        <v>208</v>
      </c>
      <c r="AT221" s="192" t="s">
        <v>134</v>
      </c>
      <c r="AU221" s="192" t="s">
        <v>139</v>
      </c>
      <c r="AY221" s="18" t="s">
        <v>131</v>
      </c>
      <c r="BE221" s="193">
        <f>IF(N221="základná",J221,0)</f>
        <v>0</v>
      </c>
      <c r="BF221" s="193">
        <f>IF(N221="znížená",J221,0)</f>
        <v>0</v>
      </c>
      <c r="BG221" s="193">
        <f>IF(N221="zákl. prenesená",J221,0)</f>
        <v>0</v>
      </c>
      <c r="BH221" s="193">
        <f>IF(N221="zníž. prenesená",J221,0)</f>
        <v>0</v>
      </c>
      <c r="BI221" s="193">
        <f>IF(N221="nulová",J221,0)</f>
        <v>0</v>
      </c>
      <c r="BJ221" s="18" t="s">
        <v>139</v>
      </c>
      <c r="BK221" s="193">
        <f>ROUND(I221*H221,2)</f>
        <v>0</v>
      </c>
      <c r="BL221" s="18" t="s">
        <v>208</v>
      </c>
      <c r="BM221" s="192" t="s">
        <v>693</v>
      </c>
    </row>
    <row r="222" s="2" customFormat="1" ht="33" customHeight="1">
      <c r="A222" s="37"/>
      <c r="B222" s="179"/>
      <c r="C222" s="180" t="s">
        <v>373</v>
      </c>
      <c r="D222" s="180" t="s">
        <v>134</v>
      </c>
      <c r="E222" s="181" t="s">
        <v>383</v>
      </c>
      <c r="F222" s="182" t="s">
        <v>384</v>
      </c>
      <c r="G222" s="183" t="s">
        <v>283</v>
      </c>
      <c r="H222" s="184">
        <v>13.199999999999999</v>
      </c>
      <c r="I222" s="185"/>
      <c r="J222" s="186">
        <f>ROUND(I222*H222,2)</f>
        <v>0</v>
      </c>
      <c r="K222" s="187"/>
      <c r="L222" s="38"/>
      <c r="M222" s="188" t="s">
        <v>1</v>
      </c>
      <c r="N222" s="189" t="s">
        <v>41</v>
      </c>
      <c r="O222" s="81"/>
      <c r="P222" s="190">
        <f>O222*H222</f>
        <v>0</v>
      </c>
      <c r="Q222" s="190">
        <v>0.0041599999999999996</v>
      </c>
      <c r="R222" s="190">
        <f>Q222*H222</f>
        <v>0.054911999999999996</v>
      </c>
      <c r="S222" s="190">
        <v>0</v>
      </c>
      <c r="T222" s="191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192" t="s">
        <v>208</v>
      </c>
      <c r="AT222" s="192" t="s">
        <v>134</v>
      </c>
      <c r="AU222" s="192" t="s">
        <v>139</v>
      </c>
      <c r="AY222" s="18" t="s">
        <v>131</v>
      </c>
      <c r="BE222" s="193">
        <f>IF(N222="základná",J222,0)</f>
        <v>0</v>
      </c>
      <c r="BF222" s="193">
        <f>IF(N222="znížená",J222,0)</f>
        <v>0</v>
      </c>
      <c r="BG222" s="193">
        <f>IF(N222="zákl. prenesená",J222,0)</f>
        <v>0</v>
      </c>
      <c r="BH222" s="193">
        <f>IF(N222="zníž. prenesená",J222,0)</f>
        <v>0</v>
      </c>
      <c r="BI222" s="193">
        <f>IF(N222="nulová",J222,0)</f>
        <v>0</v>
      </c>
      <c r="BJ222" s="18" t="s">
        <v>139</v>
      </c>
      <c r="BK222" s="193">
        <f>ROUND(I222*H222,2)</f>
        <v>0</v>
      </c>
      <c r="BL222" s="18" t="s">
        <v>208</v>
      </c>
      <c r="BM222" s="192" t="s">
        <v>694</v>
      </c>
    </row>
    <row r="223" s="14" customFormat="1">
      <c r="A223" s="14"/>
      <c r="B223" s="214"/>
      <c r="C223" s="14"/>
      <c r="D223" s="195" t="s">
        <v>141</v>
      </c>
      <c r="E223" s="215" t="s">
        <v>1</v>
      </c>
      <c r="F223" s="216" t="s">
        <v>386</v>
      </c>
      <c r="G223" s="14"/>
      <c r="H223" s="215" t="s">
        <v>1</v>
      </c>
      <c r="I223" s="217"/>
      <c r="J223" s="14"/>
      <c r="K223" s="14"/>
      <c r="L223" s="214"/>
      <c r="M223" s="218"/>
      <c r="N223" s="219"/>
      <c r="O223" s="219"/>
      <c r="P223" s="219"/>
      <c r="Q223" s="219"/>
      <c r="R223" s="219"/>
      <c r="S223" s="219"/>
      <c r="T223" s="22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15" t="s">
        <v>141</v>
      </c>
      <c r="AU223" s="215" t="s">
        <v>139</v>
      </c>
      <c r="AV223" s="14" t="s">
        <v>83</v>
      </c>
      <c r="AW223" s="14" t="s">
        <v>31</v>
      </c>
      <c r="AX223" s="14" t="s">
        <v>75</v>
      </c>
      <c r="AY223" s="215" t="s">
        <v>131</v>
      </c>
    </row>
    <row r="224" s="13" customFormat="1">
      <c r="A224" s="13"/>
      <c r="B224" s="194"/>
      <c r="C224" s="13"/>
      <c r="D224" s="195" t="s">
        <v>141</v>
      </c>
      <c r="E224" s="196" t="s">
        <v>1</v>
      </c>
      <c r="F224" s="197" t="s">
        <v>387</v>
      </c>
      <c r="G224" s="13"/>
      <c r="H224" s="198">
        <v>13.199999999999999</v>
      </c>
      <c r="I224" s="199"/>
      <c r="J224" s="13"/>
      <c r="K224" s="13"/>
      <c r="L224" s="194"/>
      <c r="M224" s="200"/>
      <c r="N224" s="201"/>
      <c r="O224" s="201"/>
      <c r="P224" s="201"/>
      <c r="Q224" s="201"/>
      <c r="R224" s="201"/>
      <c r="S224" s="201"/>
      <c r="T224" s="202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196" t="s">
        <v>141</v>
      </c>
      <c r="AU224" s="196" t="s">
        <v>139</v>
      </c>
      <c r="AV224" s="13" t="s">
        <v>139</v>
      </c>
      <c r="AW224" s="13" t="s">
        <v>31</v>
      </c>
      <c r="AX224" s="13" t="s">
        <v>83</v>
      </c>
      <c r="AY224" s="196" t="s">
        <v>131</v>
      </c>
    </row>
    <row r="225" s="2" customFormat="1" ht="33" customHeight="1">
      <c r="A225" s="37"/>
      <c r="B225" s="179"/>
      <c r="C225" s="180" t="s">
        <v>378</v>
      </c>
      <c r="D225" s="180" t="s">
        <v>134</v>
      </c>
      <c r="E225" s="181" t="s">
        <v>389</v>
      </c>
      <c r="F225" s="182" t="s">
        <v>390</v>
      </c>
      <c r="G225" s="183" t="s">
        <v>283</v>
      </c>
      <c r="H225" s="184">
        <v>41.299999999999997</v>
      </c>
      <c r="I225" s="185"/>
      <c r="J225" s="186">
        <f>ROUND(I225*H225,2)</f>
        <v>0</v>
      </c>
      <c r="K225" s="187"/>
      <c r="L225" s="38"/>
      <c r="M225" s="188" t="s">
        <v>1</v>
      </c>
      <c r="N225" s="189" t="s">
        <v>41</v>
      </c>
      <c r="O225" s="81"/>
      <c r="P225" s="190">
        <f>O225*H225</f>
        <v>0</v>
      </c>
      <c r="Q225" s="190">
        <v>0.0028600000000000001</v>
      </c>
      <c r="R225" s="190">
        <f>Q225*H225</f>
        <v>0.118118</v>
      </c>
      <c r="S225" s="190">
        <v>0</v>
      </c>
      <c r="T225" s="191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192" t="s">
        <v>208</v>
      </c>
      <c r="AT225" s="192" t="s">
        <v>134</v>
      </c>
      <c r="AU225" s="192" t="s">
        <v>139</v>
      </c>
      <c r="AY225" s="18" t="s">
        <v>131</v>
      </c>
      <c r="BE225" s="193">
        <f>IF(N225="základná",J225,0)</f>
        <v>0</v>
      </c>
      <c r="BF225" s="193">
        <f>IF(N225="znížená",J225,0)</f>
        <v>0</v>
      </c>
      <c r="BG225" s="193">
        <f>IF(N225="zákl. prenesená",J225,0)</f>
        <v>0</v>
      </c>
      <c r="BH225" s="193">
        <f>IF(N225="zníž. prenesená",J225,0)</f>
        <v>0</v>
      </c>
      <c r="BI225" s="193">
        <f>IF(N225="nulová",J225,0)</f>
        <v>0</v>
      </c>
      <c r="BJ225" s="18" t="s">
        <v>139</v>
      </c>
      <c r="BK225" s="193">
        <f>ROUND(I225*H225,2)</f>
        <v>0</v>
      </c>
      <c r="BL225" s="18" t="s">
        <v>208</v>
      </c>
      <c r="BM225" s="192" t="s">
        <v>695</v>
      </c>
    </row>
    <row r="226" s="14" customFormat="1">
      <c r="A226" s="14"/>
      <c r="B226" s="214"/>
      <c r="C226" s="14"/>
      <c r="D226" s="195" t="s">
        <v>141</v>
      </c>
      <c r="E226" s="215" t="s">
        <v>1</v>
      </c>
      <c r="F226" s="216" t="s">
        <v>392</v>
      </c>
      <c r="G226" s="14"/>
      <c r="H226" s="215" t="s">
        <v>1</v>
      </c>
      <c r="I226" s="217"/>
      <c r="J226" s="14"/>
      <c r="K226" s="14"/>
      <c r="L226" s="214"/>
      <c r="M226" s="218"/>
      <c r="N226" s="219"/>
      <c r="O226" s="219"/>
      <c r="P226" s="219"/>
      <c r="Q226" s="219"/>
      <c r="R226" s="219"/>
      <c r="S226" s="219"/>
      <c r="T226" s="22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15" t="s">
        <v>141</v>
      </c>
      <c r="AU226" s="215" t="s">
        <v>139</v>
      </c>
      <c r="AV226" s="14" t="s">
        <v>83</v>
      </c>
      <c r="AW226" s="14" t="s">
        <v>31</v>
      </c>
      <c r="AX226" s="14" t="s">
        <v>75</v>
      </c>
      <c r="AY226" s="215" t="s">
        <v>131</v>
      </c>
    </row>
    <row r="227" s="13" customFormat="1">
      <c r="A227" s="13"/>
      <c r="B227" s="194"/>
      <c r="C227" s="13"/>
      <c r="D227" s="195" t="s">
        <v>141</v>
      </c>
      <c r="E227" s="196" t="s">
        <v>1</v>
      </c>
      <c r="F227" s="197" t="s">
        <v>393</v>
      </c>
      <c r="G227" s="13"/>
      <c r="H227" s="198">
        <v>41.299999999999997</v>
      </c>
      <c r="I227" s="199"/>
      <c r="J227" s="13"/>
      <c r="K227" s="13"/>
      <c r="L227" s="194"/>
      <c r="M227" s="200"/>
      <c r="N227" s="201"/>
      <c r="O227" s="201"/>
      <c r="P227" s="201"/>
      <c r="Q227" s="201"/>
      <c r="R227" s="201"/>
      <c r="S227" s="201"/>
      <c r="T227" s="202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196" t="s">
        <v>141</v>
      </c>
      <c r="AU227" s="196" t="s">
        <v>139</v>
      </c>
      <c r="AV227" s="13" t="s">
        <v>139</v>
      </c>
      <c r="AW227" s="13" t="s">
        <v>31</v>
      </c>
      <c r="AX227" s="13" t="s">
        <v>83</v>
      </c>
      <c r="AY227" s="196" t="s">
        <v>131</v>
      </c>
    </row>
    <row r="228" s="2" customFormat="1" ht="33" customHeight="1">
      <c r="A228" s="37"/>
      <c r="B228" s="179"/>
      <c r="C228" s="180" t="s">
        <v>382</v>
      </c>
      <c r="D228" s="180" t="s">
        <v>134</v>
      </c>
      <c r="E228" s="181" t="s">
        <v>395</v>
      </c>
      <c r="F228" s="182" t="s">
        <v>396</v>
      </c>
      <c r="G228" s="183" t="s">
        <v>246</v>
      </c>
      <c r="H228" s="184">
        <v>4</v>
      </c>
      <c r="I228" s="185"/>
      <c r="J228" s="186">
        <f>ROUND(I228*H228,2)</f>
        <v>0</v>
      </c>
      <c r="K228" s="187"/>
      <c r="L228" s="38"/>
      <c r="M228" s="188" t="s">
        <v>1</v>
      </c>
      <c r="N228" s="189" t="s">
        <v>41</v>
      </c>
      <c r="O228" s="81"/>
      <c r="P228" s="190">
        <f>O228*H228</f>
        <v>0</v>
      </c>
      <c r="Q228" s="190">
        <v>0.0016019999999999999</v>
      </c>
      <c r="R228" s="190">
        <f>Q228*H228</f>
        <v>0.0064079999999999996</v>
      </c>
      <c r="S228" s="190">
        <v>0</v>
      </c>
      <c r="T228" s="191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192" t="s">
        <v>208</v>
      </c>
      <c r="AT228" s="192" t="s">
        <v>134</v>
      </c>
      <c r="AU228" s="192" t="s">
        <v>139</v>
      </c>
      <c r="AY228" s="18" t="s">
        <v>131</v>
      </c>
      <c r="BE228" s="193">
        <f>IF(N228="základná",J228,0)</f>
        <v>0</v>
      </c>
      <c r="BF228" s="193">
        <f>IF(N228="znížená",J228,0)</f>
        <v>0</v>
      </c>
      <c r="BG228" s="193">
        <f>IF(N228="zákl. prenesená",J228,0)</f>
        <v>0</v>
      </c>
      <c r="BH228" s="193">
        <f>IF(N228="zníž. prenesená",J228,0)</f>
        <v>0</v>
      </c>
      <c r="BI228" s="193">
        <f>IF(N228="nulová",J228,0)</f>
        <v>0</v>
      </c>
      <c r="BJ228" s="18" t="s">
        <v>139</v>
      </c>
      <c r="BK228" s="193">
        <f>ROUND(I228*H228,2)</f>
        <v>0</v>
      </c>
      <c r="BL228" s="18" t="s">
        <v>208</v>
      </c>
      <c r="BM228" s="192" t="s">
        <v>696</v>
      </c>
    </row>
    <row r="229" s="2" customFormat="1" ht="24.15" customHeight="1">
      <c r="A229" s="37"/>
      <c r="B229" s="179"/>
      <c r="C229" s="180" t="s">
        <v>388</v>
      </c>
      <c r="D229" s="180" t="s">
        <v>134</v>
      </c>
      <c r="E229" s="181" t="s">
        <v>399</v>
      </c>
      <c r="F229" s="182" t="s">
        <v>400</v>
      </c>
      <c r="G229" s="183" t="s">
        <v>283</v>
      </c>
      <c r="H229" s="184">
        <v>13.199999999999999</v>
      </c>
      <c r="I229" s="185"/>
      <c r="J229" s="186">
        <f>ROUND(I229*H229,2)</f>
        <v>0</v>
      </c>
      <c r="K229" s="187"/>
      <c r="L229" s="38"/>
      <c r="M229" s="188" t="s">
        <v>1</v>
      </c>
      <c r="N229" s="189" t="s">
        <v>41</v>
      </c>
      <c r="O229" s="81"/>
      <c r="P229" s="190">
        <f>O229*H229</f>
        <v>0</v>
      </c>
      <c r="Q229" s="190">
        <v>0.0015900000000000001</v>
      </c>
      <c r="R229" s="190">
        <f>Q229*H229</f>
        <v>0.020988</v>
      </c>
      <c r="S229" s="190">
        <v>0</v>
      </c>
      <c r="T229" s="191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192" t="s">
        <v>208</v>
      </c>
      <c r="AT229" s="192" t="s">
        <v>134</v>
      </c>
      <c r="AU229" s="192" t="s">
        <v>139</v>
      </c>
      <c r="AY229" s="18" t="s">
        <v>131</v>
      </c>
      <c r="BE229" s="193">
        <f>IF(N229="základná",J229,0)</f>
        <v>0</v>
      </c>
      <c r="BF229" s="193">
        <f>IF(N229="znížená",J229,0)</f>
        <v>0</v>
      </c>
      <c r="BG229" s="193">
        <f>IF(N229="zákl. prenesená",J229,0)</f>
        <v>0</v>
      </c>
      <c r="BH229" s="193">
        <f>IF(N229="zníž. prenesená",J229,0)</f>
        <v>0</v>
      </c>
      <c r="BI229" s="193">
        <f>IF(N229="nulová",J229,0)</f>
        <v>0</v>
      </c>
      <c r="BJ229" s="18" t="s">
        <v>139</v>
      </c>
      <c r="BK229" s="193">
        <f>ROUND(I229*H229,2)</f>
        <v>0</v>
      </c>
      <c r="BL229" s="18" t="s">
        <v>208</v>
      </c>
      <c r="BM229" s="192" t="s">
        <v>697</v>
      </c>
    </row>
    <row r="230" s="14" customFormat="1">
      <c r="A230" s="14"/>
      <c r="B230" s="214"/>
      <c r="C230" s="14"/>
      <c r="D230" s="195" t="s">
        <v>141</v>
      </c>
      <c r="E230" s="215" t="s">
        <v>1</v>
      </c>
      <c r="F230" s="216" t="s">
        <v>402</v>
      </c>
      <c r="G230" s="14"/>
      <c r="H230" s="215" t="s">
        <v>1</v>
      </c>
      <c r="I230" s="217"/>
      <c r="J230" s="14"/>
      <c r="K230" s="14"/>
      <c r="L230" s="214"/>
      <c r="M230" s="218"/>
      <c r="N230" s="219"/>
      <c r="O230" s="219"/>
      <c r="P230" s="219"/>
      <c r="Q230" s="219"/>
      <c r="R230" s="219"/>
      <c r="S230" s="219"/>
      <c r="T230" s="220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15" t="s">
        <v>141</v>
      </c>
      <c r="AU230" s="215" t="s">
        <v>139</v>
      </c>
      <c r="AV230" s="14" t="s">
        <v>83</v>
      </c>
      <c r="AW230" s="14" t="s">
        <v>31</v>
      </c>
      <c r="AX230" s="14" t="s">
        <v>75</v>
      </c>
      <c r="AY230" s="215" t="s">
        <v>131</v>
      </c>
    </row>
    <row r="231" s="13" customFormat="1">
      <c r="A231" s="13"/>
      <c r="B231" s="194"/>
      <c r="C231" s="13"/>
      <c r="D231" s="195" t="s">
        <v>141</v>
      </c>
      <c r="E231" s="196" t="s">
        <v>1</v>
      </c>
      <c r="F231" s="197" t="s">
        <v>387</v>
      </c>
      <c r="G231" s="13"/>
      <c r="H231" s="198">
        <v>13.199999999999999</v>
      </c>
      <c r="I231" s="199"/>
      <c r="J231" s="13"/>
      <c r="K231" s="13"/>
      <c r="L231" s="194"/>
      <c r="M231" s="200"/>
      <c r="N231" s="201"/>
      <c r="O231" s="201"/>
      <c r="P231" s="201"/>
      <c r="Q231" s="201"/>
      <c r="R231" s="201"/>
      <c r="S231" s="201"/>
      <c r="T231" s="202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196" t="s">
        <v>141</v>
      </c>
      <c r="AU231" s="196" t="s">
        <v>139</v>
      </c>
      <c r="AV231" s="13" t="s">
        <v>139</v>
      </c>
      <c r="AW231" s="13" t="s">
        <v>31</v>
      </c>
      <c r="AX231" s="13" t="s">
        <v>83</v>
      </c>
      <c r="AY231" s="196" t="s">
        <v>131</v>
      </c>
    </row>
    <row r="232" s="2" customFormat="1" ht="33" customHeight="1">
      <c r="A232" s="37"/>
      <c r="B232" s="179"/>
      <c r="C232" s="180" t="s">
        <v>394</v>
      </c>
      <c r="D232" s="180" t="s">
        <v>134</v>
      </c>
      <c r="E232" s="181" t="s">
        <v>404</v>
      </c>
      <c r="F232" s="182" t="s">
        <v>405</v>
      </c>
      <c r="G232" s="183" t="s">
        <v>246</v>
      </c>
      <c r="H232" s="184">
        <v>2</v>
      </c>
      <c r="I232" s="185"/>
      <c r="J232" s="186">
        <f>ROUND(I232*H232,2)</f>
        <v>0</v>
      </c>
      <c r="K232" s="187"/>
      <c r="L232" s="38"/>
      <c r="M232" s="188" t="s">
        <v>1</v>
      </c>
      <c r="N232" s="189" t="s">
        <v>41</v>
      </c>
      <c r="O232" s="81"/>
      <c r="P232" s="190">
        <f>O232*H232</f>
        <v>0</v>
      </c>
      <c r="Q232" s="190">
        <v>0.00157</v>
      </c>
      <c r="R232" s="190">
        <f>Q232*H232</f>
        <v>0.00314</v>
      </c>
      <c r="S232" s="190">
        <v>0</v>
      </c>
      <c r="T232" s="191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192" t="s">
        <v>208</v>
      </c>
      <c r="AT232" s="192" t="s">
        <v>134</v>
      </c>
      <c r="AU232" s="192" t="s">
        <v>139</v>
      </c>
      <c r="AY232" s="18" t="s">
        <v>131</v>
      </c>
      <c r="BE232" s="193">
        <f>IF(N232="základná",J232,0)</f>
        <v>0</v>
      </c>
      <c r="BF232" s="193">
        <f>IF(N232="znížená",J232,0)</f>
        <v>0</v>
      </c>
      <c r="BG232" s="193">
        <f>IF(N232="zákl. prenesená",J232,0)</f>
        <v>0</v>
      </c>
      <c r="BH232" s="193">
        <f>IF(N232="zníž. prenesená",J232,0)</f>
        <v>0</v>
      </c>
      <c r="BI232" s="193">
        <f>IF(N232="nulová",J232,0)</f>
        <v>0</v>
      </c>
      <c r="BJ232" s="18" t="s">
        <v>139</v>
      </c>
      <c r="BK232" s="193">
        <f>ROUND(I232*H232,2)</f>
        <v>0</v>
      </c>
      <c r="BL232" s="18" t="s">
        <v>208</v>
      </c>
      <c r="BM232" s="192" t="s">
        <v>698</v>
      </c>
    </row>
    <row r="233" s="14" customFormat="1">
      <c r="A233" s="14"/>
      <c r="B233" s="214"/>
      <c r="C233" s="14"/>
      <c r="D233" s="195" t="s">
        <v>141</v>
      </c>
      <c r="E233" s="215" t="s">
        <v>1</v>
      </c>
      <c r="F233" s="216" t="s">
        <v>407</v>
      </c>
      <c r="G233" s="14"/>
      <c r="H233" s="215" t="s">
        <v>1</v>
      </c>
      <c r="I233" s="217"/>
      <c r="J233" s="14"/>
      <c r="K233" s="14"/>
      <c r="L233" s="214"/>
      <c r="M233" s="218"/>
      <c r="N233" s="219"/>
      <c r="O233" s="219"/>
      <c r="P233" s="219"/>
      <c r="Q233" s="219"/>
      <c r="R233" s="219"/>
      <c r="S233" s="219"/>
      <c r="T233" s="220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15" t="s">
        <v>141</v>
      </c>
      <c r="AU233" s="215" t="s">
        <v>139</v>
      </c>
      <c r="AV233" s="14" t="s">
        <v>83</v>
      </c>
      <c r="AW233" s="14" t="s">
        <v>31</v>
      </c>
      <c r="AX233" s="14" t="s">
        <v>75</v>
      </c>
      <c r="AY233" s="215" t="s">
        <v>131</v>
      </c>
    </row>
    <row r="234" s="13" customFormat="1">
      <c r="A234" s="13"/>
      <c r="B234" s="194"/>
      <c r="C234" s="13"/>
      <c r="D234" s="195" t="s">
        <v>141</v>
      </c>
      <c r="E234" s="196" t="s">
        <v>1</v>
      </c>
      <c r="F234" s="197" t="s">
        <v>139</v>
      </c>
      <c r="G234" s="13"/>
      <c r="H234" s="198">
        <v>2</v>
      </c>
      <c r="I234" s="199"/>
      <c r="J234" s="13"/>
      <c r="K234" s="13"/>
      <c r="L234" s="194"/>
      <c r="M234" s="200"/>
      <c r="N234" s="201"/>
      <c r="O234" s="201"/>
      <c r="P234" s="201"/>
      <c r="Q234" s="201"/>
      <c r="R234" s="201"/>
      <c r="S234" s="201"/>
      <c r="T234" s="202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196" t="s">
        <v>141</v>
      </c>
      <c r="AU234" s="196" t="s">
        <v>139</v>
      </c>
      <c r="AV234" s="13" t="s">
        <v>139</v>
      </c>
      <c r="AW234" s="13" t="s">
        <v>31</v>
      </c>
      <c r="AX234" s="13" t="s">
        <v>83</v>
      </c>
      <c r="AY234" s="196" t="s">
        <v>131</v>
      </c>
    </row>
    <row r="235" s="2" customFormat="1" ht="33" customHeight="1">
      <c r="A235" s="37"/>
      <c r="B235" s="179"/>
      <c r="C235" s="180" t="s">
        <v>398</v>
      </c>
      <c r="D235" s="180" t="s">
        <v>134</v>
      </c>
      <c r="E235" s="181" t="s">
        <v>409</v>
      </c>
      <c r="F235" s="182" t="s">
        <v>410</v>
      </c>
      <c r="G235" s="183" t="s">
        <v>246</v>
      </c>
      <c r="H235" s="184">
        <v>6</v>
      </c>
      <c r="I235" s="185"/>
      <c r="J235" s="186">
        <f>ROUND(I235*H235,2)</f>
        <v>0</v>
      </c>
      <c r="K235" s="187"/>
      <c r="L235" s="38"/>
      <c r="M235" s="188" t="s">
        <v>1</v>
      </c>
      <c r="N235" s="189" t="s">
        <v>41</v>
      </c>
      <c r="O235" s="81"/>
      <c r="P235" s="190">
        <f>O235*H235</f>
        <v>0</v>
      </c>
      <c r="Q235" s="190">
        <v>9.0000000000000006E-05</v>
      </c>
      <c r="R235" s="190">
        <f>Q235*H235</f>
        <v>0.00054000000000000001</v>
      </c>
      <c r="S235" s="190">
        <v>0</v>
      </c>
      <c r="T235" s="191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192" t="s">
        <v>208</v>
      </c>
      <c r="AT235" s="192" t="s">
        <v>134</v>
      </c>
      <c r="AU235" s="192" t="s">
        <v>139</v>
      </c>
      <c r="AY235" s="18" t="s">
        <v>131</v>
      </c>
      <c r="BE235" s="193">
        <f>IF(N235="základná",J235,0)</f>
        <v>0</v>
      </c>
      <c r="BF235" s="193">
        <f>IF(N235="znížená",J235,0)</f>
        <v>0</v>
      </c>
      <c r="BG235" s="193">
        <f>IF(N235="zákl. prenesená",J235,0)</f>
        <v>0</v>
      </c>
      <c r="BH235" s="193">
        <f>IF(N235="zníž. prenesená",J235,0)</f>
        <v>0</v>
      </c>
      <c r="BI235" s="193">
        <f>IF(N235="nulová",J235,0)</f>
        <v>0</v>
      </c>
      <c r="BJ235" s="18" t="s">
        <v>139</v>
      </c>
      <c r="BK235" s="193">
        <f>ROUND(I235*H235,2)</f>
        <v>0</v>
      </c>
      <c r="BL235" s="18" t="s">
        <v>208</v>
      </c>
      <c r="BM235" s="192" t="s">
        <v>699</v>
      </c>
    </row>
    <row r="236" s="14" customFormat="1">
      <c r="A236" s="14"/>
      <c r="B236" s="214"/>
      <c r="C236" s="14"/>
      <c r="D236" s="195" t="s">
        <v>141</v>
      </c>
      <c r="E236" s="215" t="s">
        <v>1</v>
      </c>
      <c r="F236" s="216" t="s">
        <v>412</v>
      </c>
      <c r="G236" s="14"/>
      <c r="H236" s="215" t="s">
        <v>1</v>
      </c>
      <c r="I236" s="217"/>
      <c r="J236" s="14"/>
      <c r="K236" s="14"/>
      <c r="L236" s="214"/>
      <c r="M236" s="218"/>
      <c r="N236" s="219"/>
      <c r="O236" s="219"/>
      <c r="P236" s="219"/>
      <c r="Q236" s="219"/>
      <c r="R236" s="219"/>
      <c r="S236" s="219"/>
      <c r="T236" s="220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15" t="s">
        <v>141</v>
      </c>
      <c r="AU236" s="215" t="s">
        <v>139</v>
      </c>
      <c r="AV236" s="14" t="s">
        <v>83</v>
      </c>
      <c r="AW236" s="14" t="s">
        <v>31</v>
      </c>
      <c r="AX236" s="14" t="s">
        <v>75</v>
      </c>
      <c r="AY236" s="215" t="s">
        <v>131</v>
      </c>
    </row>
    <row r="237" s="13" customFormat="1">
      <c r="A237" s="13"/>
      <c r="B237" s="194"/>
      <c r="C237" s="13"/>
      <c r="D237" s="195" t="s">
        <v>141</v>
      </c>
      <c r="E237" s="196" t="s">
        <v>1</v>
      </c>
      <c r="F237" s="197" t="s">
        <v>138</v>
      </c>
      <c r="G237" s="13"/>
      <c r="H237" s="198">
        <v>4</v>
      </c>
      <c r="I237" s="199"/>
      <c r="J237" s="13"/>
      <c r="K237" s="13"/>
      <c r="L237" s="194"/>
      <c r="M237" s="200"/>
      <c r="N237" s="201"/>
      <c r="O237" s="201"/>
      <c r="P237" s="201"/>
      <c r="Q237" s="201"/>
      <c r="R237" s="201"/>
      <c r="S237" s="201"/>
      <c r="T237" s="202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196" t="s">
        <v>141</v>
      </c>
      <c r="AU237" s="196" t="s">
        <v>139</v>
      </c>
      <c r="AV237" s="13" t="s">
        <v>139</v>
      </c>
      <c r="AW237" s="13" t="s">
        <v>31</v>
      </c>
      <c r="AX237" s="13" t="s">
        <v>75</v>
      </c>
      <c r="AY237" s="196" t="s">
        <v>131</v>
      </c>
    </row>
    <row r="238" s="14" customFormat="1">
      <c r="A238" s="14"/>
      <c r="B238" s="214"/>
      <c r="C238" s="14"/>
      <c r="D238" s="195" t="s">
        <v>141</v>
      </c>
      <c r="E238" s="215" t="s">
        <v>1</v>
      </c>
      <c r="F238" s="216" t="s">
        <v>413</v>
      </c>
      <c r="G238" s="14"/>
      <c r="H238" s="215" t="s">
        <v>1</v>
      </c>
      <c r="I238" s="217"/>
      <c r="J238" s="14"/>
      <c r="K238" s="14"/>
      <c r="L238" s="214"/>
      <c r="M238" s="218"/>
      <c r="N238" s="219"/>
      <c r="O238" s="219"/>
      <c r="P238" s="219"/>
      <c r="Q238" s="219"/>
      <c r="R238" s="219"/>
      <c r="S238" s="219"/>
      <c r="T238" s="220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15" t="s">
        <v>141</v>
      </c>
      <c r="AU238" s="215" t="s">
        <v>139</v>
      </c>
      <c r="AV238" s="14" t="s">
        <v>83</v>
      </c>
      <c r="AW238" s="14" t="s">
        <v>31</v>
      </c>
      <c r="AX238" s="14" t="s">
        <v>75</v>
      </c>
      <c r="AY238" s="215" t="s">
        <v>131</v>
      </c>
    </row>
    <row r="239" s="13" customFormat="1">
      <c r="A239" s="13"/>
      <c r="B239" s="194"/>
      <c r="C239" s="13"/>
      <c r="D239" s="195" t="s">
        <v>141</v>
      </c>
      <c r="E239" s="196" t="s">
        <v>1</v>
      </c>
      <c r="F239" s="197" t="s">
        <v>139</v>
      </c>
      <c r="G239" s="13"/>
      <c r="H239" s="198">
        <v>2</v>
      </c>
      <c r="I239" s="199"/>
      <c r="J239" s="13"/>
      <c r="K239" s="13"/>
      <c r="L239" s="194"/>
      <c r="M239" s="200"/>
      <c r="N239" s="201"/>
      <c r="O239" s="201"/>
      <c r="P239" s="201"/>
      <c r="Q239" s="201"/>
      <c r="R239" s="201"/>
      <c r="S239" s="201"/>
      <c r="T239" s="202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196" t="s">
        <v>141</v>
      </c>
      <c r="AU239" s="196" t="s">
        <v>139</v>
      </c>
      <c r="AV239" s="13" t="s">
        <v>139</v>
      </c>
      <c r="AW239" s="13" t="s">
        <v>31</v>
      </c>
      <c r="AX239" s="13" t="s">
        <v>75</v>
      </c>
      <c r="AY239" s="196" t="s">
        <v>131</v>
      </c>
    </row>
    <row r="240" s="15" customFormat="1">
      <c r="A240" s="15"/>
      <c r="B240" s="221"/>
      <c r="C240" s="15"/>
      <c r="D240" s="195" t="s">
        <v>141</v>
      </c>
      <c r="E240" s="222" t="s">
        <v>1</v>
      </c>
      <c r="F240" s="223" t="s">
        <v>341</v>
      </c>
      <c r="G240" s="15"/>
      <c r="H240" s="224">
        <v>6</v>
      </c>
      <c r="I240" s="225"/>
      <c r="J240" s="15"/>
      <c r="K240" s="15"/>
      <c r="L240" s="221"/>
      <c r="M240" s="226"/>
      <c r="N240" s="227"/>
      <c r="O240" s="227"/>
      <c r="P240" s="227"/>
      <c r="Q240" s="227"/>
      <c r="R240" s="227"/>
      <c r="S240" s="227"/>
      <c r="T240" s="228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T240" s="222" t="s">
        <v>141</v>
      </c>
      <c r="AU240" s="222" t="s">
        <v>139</v>
      </c>
      <c r="AV240" s="15" t="s">
        <v>138</v>
      </c>
      <c r="AW240" s="15" t="s">
        <v>31</v>
      </c>
      <c r="AX240" s="15" t="s">
        <v>83</v>
      </c>
      <c r="AY240" s="222" t="s">
        <v>131</v>
      </c>
    </row>
    <row r="241" s="2" customFormat="1" ht="21.75" customHeight="1">
      <c r="A241" s="37"/>
      <c r="B241" s="179"/>
      <c r="C241" s="203" t="s">
        <v>403</v>
      </c>
      <c r="D241" s="203" t="s">
        <v>167</v>
      </c>
      <c r="E241" s="204" t="s">
        <v>415</v>
      </c>
      <c r="F241" s="205" t="s">
        <v>416</v>
      </c>
      <c r="G241" s="206" t="s">
        <v>246</v>
      </c>
      <c r="H241" s="207">
        <v>6</v>
      </c>
      <c r="I241" s="208"/>
      <c r="J241" s="209">
        <f>ROUND(I241*H241,2)</f>
        <v>0</v>
      </c>
      <c r="K241" s="210"/>
      <c r="L241" s="211"/>
      <c r="M241" s="212" t="s">
        <v>1</v>
      </c>
      <c r="N241" s="213" t="s">
        <v>41</v>
      </c>
      <c r="O241" s="81"/>
      <c r="P241" s="190">
        <f>O241*H241</f>
        <v>0</v>
      </c>
      <c r="Q241" s="190">
        <v>0.00025000000000000001</v>
      </c>
      <c r="R241" s="190">
        <f>Q241*H241</f>
        <v>0.0015</v>
      </c>
      <c r="S241" s="190">
        <v>0</v>
      </c>
      <c r="T241" s="191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192" t="s">
        <v>234</v>
      </c>
      <c r="AT241" s="192" t="s">
        <v>167</v>
      </c>
      <c r="AU241" s="192" t="s">
        <v>139</v>
      </c>
      <c r="AY241" s="18" t="s">
        <v>131</v>
      </c>
      <c r="BE241" s="193">
        <f>IF(N241="základná",J241,0)</f>
        <v>0</v>
      </c>
      <c r="BF241" s="193">
        <f>IF(N241="znížená",J241,0)</f>
        <v>0</v>
      </c>
      <c r="BG241" s="193">
        <f>IF(N241="zákl. prenesená",J241,0)</f>
        <v>0</v>
      </c>
      <c r="BH241" s="193">
        <f>IF(N241="zníž. prenesená",J241,0)</f>
        <v>0</v>
      </c>
      <c r="BI241" s="193">
        <f>IF(N241="nulová",J241,0)</f>
        <v>0</v>
      </c>
      <c r="BJ241" s="18" t="s">
        <v>139</v>
      </c>
      <c r="BK241" s="193">
        <f>ROUND(I241*H241,2)</f>
        <v>0</v>
      </c>
      <c r="BL241" s="18" t="s">
        <v>208</v>
      </c>
      <c r="BM241" s="192" t="s">
        <v>700</v>
      </c>
    </row>
    <row r="242" s="2" customFormat="1" ht="24.15" customHeight="1">
      <c r="A242" s="37"/>
      <c r="B242" s="179"/>
      <c r="C242" s="180" t="s">
        <v>408</v>
      </c>
      <c r="D242" s="180" t="s">
        <v>134</v>
      </c>
      <c r="E242" s="181" t="s">
        <v>419</v>
      </c>
      <c r="F242" s="182" t="s">
        <v>420</v>
      </c>
      <c r="G242" s="183" t="s">
        <v>283</v>
      </c>
      <c r="H242" s="184">
        <v>8</v>
      </c>
      <c r="I242" s="185"/>
      <c r="J242" s="186">
        <f>ROUND(I242*H242,2)</f>
        <v>0</v>
      </c>
      <c r="K242" s="187"/>
      <c r="L242" s="38"/>
      <c r="M242" s="188" t="s">
        <v>1</v>
      </c>
      <c r="N242" s="189" t="s">
        <v>41</v>
      </c>
      <c r="O242" s="81"/>
      <c r="P242" s="190">
        <f>O242*H242</f>
        <v>0</v>
      </c>
      <c r="Q242" s="190">
        <v>0.0028</v>
      </c>
      <c r="R242" s="190">
        <f>Q242*H242</f>
        <v>0.0224</v>
      </c>
      <c r="S242" s="190">
        <v>0</v>
      </c>
      <c r="T242" s="191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192" t="s">
        <v>208</v>
      </c>
      <c r="AT242" s="192" t="s">
        <v>134</v>
      </c>
      <c r="AU242" s="192" t="s">
        <v>139</v>
      </c>
      <c r="AY242" s="18" t="s">
        <v>131</v>
      </c>
      <c r="BE242" s="193">
        <f>IF(N242="základná",J242,0)</f>
        <v>0</v>
      </c>
      <c r="BF242" s="193">
        <f>IF(N242="znížená",J242,0)</f>
        <v>0</v>
      </c>
      <c r="BG242" s="193">
        <f>IF(N242="zákl. prenesená",J242,0)</f>
        <v>0</v>
      </c>
      <c r="BH242" s="193">
        <f>IF(N242="zníž. prenesená",J242,0)</f>
        <v>0</v>
      </c>
      <c r="BI242" s="193">
        <f>IF(N242="nulová",J242,0)</f>
        <v>0</v>
      </c>
      <c r="BJ242" s="18" t="s">
        <v>139</v>
      </c>
      <c r="BK242" s="193">
        <f>ROUND(I242*H242,2)</f>
        <v>0</v>
      </c>
      <c r="BL242" s="18" t="s">
        <v>208</v>
      </c>
      <c r="BM242" s="192" t="s">
        <v>701</v>
      </c>
    </row>
    <row r="243" s="14" customFormat="1">
      <c r="A243" s="14"/>
      <c r="B243" s="214"/>
      <c r="C243" s="14"/>
      <c r="D243" s="195" t="s">
        <v>141</v>
      </c>
      <c r="E243" s="215" t="s">
        <v>1</v>
      </c>
      <c r="F243" s="216" t="s">
        <v>422</v>
      </c>
      <c r="G243" s="14"/>
      <c r="H243" s="215" t="s">
        <v>1</v>
      </c>
      <c r="I243" s="217"/>
      <c r="J243" s="14"/>
      <c r="K243" s="14"/>
      <c r="L243" s="214"/>
      <c r="M243" s="218"/>
      <c r="N243" s="219"/>
      <c r="O243" s="219"/>
      <c r="P243" s="219"/>
      <c r="Q243" s="219"/>
      <c r="R243" s="219"/>
      <c r="S243" s="219"/>
      <c r="T243" s="22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15" t="s">
        <v>141</v>
      </c>
      <c r="AU243" s="215" t="s">
        <v>139</v>
      </c>
      <c r="AV243" s="14" t="s">
        <v>83</v>
      </c>
      <c r="AW243" s="14" t="s">
        <v>31</v>
      </c>
      <c r="AX243" s="14" t="s">
        <v>75</v>
      </c>
      <c r="AY243" s="215" t="s">
        <v>131</v>
      </c>
    </row>
    <row r="244" s="13" customFormat="1">
      <c r="A244" s="13"/>
      <c r="B244" s="194"/>
      <c r="C244" s="13"/>
      <c r="D244" s="195" t="s">
        <v>141</v>
      </c>
      <c r="E244" s="196" t="s">
        <v>1</v>
      </c>
      <c r="F244" s="197" t="s">
        <v>170</v>
      </c>
      <c r="G244" s="13"/>
      <c r="H244" s="198">
        <v>8</v>
      </c>
      <c r="I244" s="199"/>
      <c r="J244" s="13"/>
      <c r="K244" s="13"/>
      <c r="L244" s="194"/>
      <c r="M244" s="200"/>
      <c r="N244" s="201"/>
      <c r="O244" s="201"/>
      <c r="P244" s="201"/>
      <c r="Q244" s="201"/>
      <c r="R244" s="201"/>
      <c r="S244" s="201"/>
      <c r="T244" s="202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196" t="s">
        <v>141</v>
      </c>
      <c r="AU244" s="196" t="s">
        <v>139</v>
      </c>
      <c r="AV244" s="13" t="s">
        <v>139</v>
      </c>
      <c r="AW244" s="13" t="s">
        <v>31</v>
      </c>
      <c r="AX244" s="13" t="s">
        <v>83</v>
      </c>
      <c r="AY244" s="196" t="s">
        <v>131</v>
      </c>
    </row>
    <row r="245" s="2" customFormat="1" ht="24.15" customHeight="1">
      <c r="A245" s="37"/>
      <c r="B245" s="179"/>
      <c r="C245" s="180" t="s">
        <v>414</v>
      </c>
      <c r="D245" s="180" t="s">
        <v>134</v>
      </c>
      <c r="E245" s="181" t="s">
        <v>424</v>
      </c>
      <c r="F245" s="182" t="s">
        <v>425</v>
      </c>
      <c r="G245" s="183" t="s">
        <v>153</v>
      </c>
      <c r="H245" s="184">
        <v>0.22800000000000001</v>
      </c>
      <c r="I245" s="185"/>
      <c r="J245" s="186">
        <f>ROUND(I245*H245,2)</f>
        <v>0</v>
      </c>
      <c r="K245" s="187"/>
      <c r="L245" s="38"/>
      <c r="M245" s="188" t="s">
        <v>1</v>
      </c>
      <c r="N245" s="189" t="s">
        <v>41</v>
      </c>
      <c r="O245" s="81"/>
      <c r="P245" s="190">
        <f>O245*H245</f>
        <v>0</v>
      </c>
      <c r="Q245" s="190">
        <v>0</v>
      </c>
      <c r="R245" s="190">
        <f>Q245*H245</f>
        <v>0</v>
      </c>
      <c r="S245" s="190">
        <v>0</v>
      </c>
      <c r="T245" s="191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192" t="s">
        <v>208</v>
      </c>
      <c r="AT245" s="192" t="s">
        <v>134</v>
      </c>
      <c r="AU245" s="192" t="s">
        <v>139</v>
      </c>
      <c r="AY245" s="18" t="s">
        <v>131</v>
      </c>
      <c r="BE245" s="193">
        <f>IF(N245="základná",J245,0)</f>
        <v>0</v>
      </c>
      <c r="BF245" s="193">
        <f>IF(N245="znížená",J245,0)</f>
        <v>0</v>
      </c>
      <c r="BG245" s="193">
        <f>IF(N245="zákl. prenesená",J245,0)</f>
        <v>0</v>
      </c>
      <c r="BH245" s="193">
        <f>IF(N245="zníž. prenesená",J245,0)</f>
        <v>0</v>
      </c>
      <c r="BI245" s="193">
        <f>IF(N245="nulová",J245,0)</f>
        <v>0</v>
      </c>
      <c r="BJ245" s="18" t="s">
        <v>139</v>
      </c>
      <c r="BK245" s="193">
        <f>ROUND(I245*H245,2)</f>
        <v>0</v>
      </c>
      <c r="BL245" s="18" t="s">
        <v>208</v>
      </c>
      <c r="BM245" s="192" t="s">
        <v>702</v>
      </c>
    </row>
    <row r="246" s="12" customFormat="1" ht="22.8" customHeight="1">
      <c r="A246" s="12"/>
      <c r="B246" s="166"/>
      <c r="C246" s="12"/>
      <c r="D246" s="167" t="s">
        <v>74</v>
      </c>
      <c r="E246" s="177" t="s">
        <v>427</v>
      </c>
      <c r="F246" s="177" t="s">
        <v>428</v>
      </c>
      <c r="G246" s="12"/>
      <c r="H246" s="12"/>
      <c r="I246" s="169"/>
      <c r="J246" s="178">
        <f>BK246</f>
        <v>0</v>
      </c>
      <c r="K246" s="12"/>
      <c r="L246" s="166"/>
      <c r="M246" s="171"/>
      <c r="N246" s="172"/>
      <c r="O246" s="172"/>
      <c r="P246" s="173">
        <f>SUM(P247:P248)</f>
        <v>0</v>
      </c>
      <c r="Q246" s="172"/>
      <c r="R246" s="173">
        <f>SUM(R247:R248)</f>
        <v>0.0070875</v>
      </c>
      <c r="S246" s="172"/>
      <c r="T246" s="174">
        <f>SUM(T247:T248)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167" t="s">
        <v>139</v>
      </c>
      <c r="AT246" s="175" t="s">
        <v>74</v>
      </c>
      <c r="AU246" s="175" t="s">
        <v>83</v>
      </c>
      <c r="AY246" s="167" t="s">
        <v>131</v>
      </c>
      <c r="BK246" s="176">
        <f>SUM(BK247:BK248)</f>
        <v>0</v>
      </c>
    </row>
    <row r="247" s="2" customFormat="1" ht="24.15" customHeight="1">
      <c r="A247" s="37"/>
      <c r="B247" s="179"/>
      <c r="C247" s="180" t="s">
        <v>418</v>
      </c>
      <c r="D247" s="180" t="s">
        <v>134</v>
      </c>
      <c r="E247" s="181" t="s">
        <v>430</v>
      </c>
      <c r="F247" s="182" t="s">
        <v>431</v>
      </c>
      <c r="G247" s="183" t="s">
        <v>145</v>
      </c>
      <c r="H247" s="184">
        <v>13.125</v>
      </c>
      <c r="I247" s="185"/>
      <c r="J247" s="186">
        <f>ROUND(I247*H247,2)</f>
        <v>0</v>
      </c>
      <c r="K247" s="187"/>
      <c r="L247" s="38"/>
      <c r="M247" s="188" t="s">
        <v>1</v>
      </c>
      <c r="N247" s="189" t="s">
        <v>41</v>
      </c>
      <c r="O247" s="81"/>
      <c r="P247" s="190">
        <f>O247*H247</f>
        <v>0</v>
      </c>
      <c r="Q247" s="190">
        <v>0.00054000000000000001</v>
      </c>
      <c r="R247" s="190">
        <f>Q247*H247</f>
        <v>0.0070875</v>
      </c>
      <c r="S247" s="190">
        <v>0</v>
      </c>
      <c r="T247" s="191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192" t="s">
        <v>208</v>
      </c>
      <c r="AT247" s="192" t="s">
        <v>134</v>
      </c>
      <c r="AU247" s="192" t="s">
        <v>139</v>
      </c>
      <c r="AY247" s="18" t="s">
        <v>131</v>
      </c>
      <c r="BE247" s="193">
        <f>IF(N247="základná",J247,0)</f>
        <v>0</v>
      </c>
      <c r="BF247" s="193">
        <f>IF(N247="znížená",J247,0)</f>
        <v>0</v>
      </c>
      <c r="BG247" s="193">
        <f>IF(N247="zákl. prenesená",J247,0)</f>
        <v>0</v>
      </c>
      <c r="BH247" s="193">
        <f>IF(N247="zníž. prenesená",J247,0)</f>
        <v>0</v>
      </c>
      <c r="BI247" s="193">
        <f>IF(N247="nulová",J247,0)</f>
        <v>0</v>
      </c>
      <c r="BJ247" s="18" t="s">
        <v>139</v>
      </c>
      <c r="BK247" s="193">
        <f>ROUND(I247*H247,2)</f>
        <v>0</v>
      </c>
      <c r="BL247" s="18" t="s">
        <v>208</v>
      </c>
      <c r="BM247" s="192" t="s">
        <v>703</v>
      </c>
    </row>
    <row r="248" s="13" customFormat="1">
      <c r="A248" s="13"/>
      <c r="B248" s="194"/>
      <c r="C248" s="13"/>
      <c r="D248" s="195" t="s">
        <v>141</v>
      </c>
      <c r="E248" s="196" t="s">
        <v>1</v>
      </c>
      <c r="F248" s="197" t="s">
        <v>177</v>
      </c>
      <c r="G248" s="13"/>
      <c r="H248" s="198">
        <v>13.125</v>
      </c>
      <c r="I248" s="199"/>
      <c r="J248" s="13"/>
      <c r="K248" s="13"/>
      <c r="L248" s="194"/>
      <c r="M248" s="200"/>
      <c r="N248" s="201"/>
      <c r="O248" s="201"/>
      <c r="P248" s="201"/>
      <c r="Q248" s="201"/>
      <c r="R248" s="201"/>
      <c r="S248" s="201"/>
      <c r="T248" s="202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196" t="s">
        <v>141</v>
      </c>
      <c r="AU248" s="196" t="s">
        <v>139</v>
      </c>
      <c r="AV248" s="13" t="s">
        <v>139</v>
      </c>
      <c r="AW248" s="13" t="s">
        <v>31</v>
      </c>
      <c r="AX248" s="13" t="s">
        <v>83</v>
      </c>
      <c r="AY248" s="196" t="s">
        <v>131</v>
      </c>
    </row>
    <row r="249" s="12" customFormat="1" ht="25.92" customHeight="1">
      <c r="A249" s="12"/>
      <c r="B249" s="166"/>
      <c r="C249" s="12"/>
      <c r="D249" s="167" t="s">
        <v>74</v>
      </c>
      <c r="E249" s="168" t="s">
        <v>167</v>
      </c>
      <c r="F249" s="168" t="s">
        <v>433</v>
      </c>
      <c r="G249" s="12"/>
      <c r="H249" s="12"/>
      <c r="I249" s="169"/>
      <c r="J249" s="170">
        <f>BK249</f>
        <v>0</v>
      </c>
      <c r="K249" s="12"/>
      <c r="L249" s="166"/>
      <c r="M249" s="171"/>
      <c r="N249" s="172"/>
      <c r="O249" s="172"/>
      <c r="P249" s="173">
        <f>P250+P265</f>
        <v>0</v>
      </c>
      <c r="Q249" s="172"/>
      <c r="R249" s="173">
        <f>R250+R265</f>
        <v>0.042560000000000001</v>
      </c>
      <c r="S249" s="172"/>
      <c r="T249" s="174">
        <f>T250+T265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167" t="s">
        <v>132</v>
      </c>
      <c r="AT249" s="175" t="s">
        <v>74</v>
      </c>
      <c r="AU249" s="175" t="s">
        <v>75</v>
      </c>
      <c r="AY249" s="167" t="s">
        <v>131</v>
      </c>
      <c r="BK249" s="176">
        <f>BK250+BK265</f>
        <v>0</v>
      </c>
    </row>
    <row r="250" s="12" customFormat="1" ht="22.8" customHeight="1">
      <c r="A250" s="12"/>
      <c r="B250" s="166"/>
      <c r="C250" s="12"/>
      <c r="D250" s="167" t="s">
        <v>74</v>
      </c>
      <c r="E250" s="177" t="s">
        <v>434</v>
      </c>
      <c r="F250" s="177" t="s">
        <v>435</v>
      </c>
      <c r="G250" s="12"/>
      <c r="H250" s="12"/>
      <c r="I250" s="169"/>
      <c r="J250" s="178">
        <f>BK250</f>
        <v>0</v>
      </c>
      <c r="K250" s="12"/>
      <c r="L250" s="166"/>
      <c r="M250" s="171"/>
      <c r="N250" s="172"/>
      <c r="O250" s="172"/>
      <c r="P250" s="173">
        <f>SUM(P251:P264)</f>
        <v>0</v>
      </c>
      <c r="Q250" s="172"/>
      <c r="R250" s="173">
        <f>SUM(R251:R264)</f>
        <v>0.042560000000000001</v>
      </c>
      <c r="S250" s="172"/>
      <c r="T250" s="174">
        <f>SUM(T251:T264)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167" t="s">
        <v>132</v>
      </c>
      <c r="AT250" s="175" t="s">
        <v>74</v>
      </c>
      <c r="AU250" s="175" t="s">
        <v>83</v>
      </c>
      <c r="AY250" s="167" t="s">
        <v>131</v>
      </c>
      <c r="BK250" s="176">
        <f>SUM(BK251:BK264)</f>
        <v>0</v>
      </c>
    </row>
    <row r="251" s="2" customFormat="1" ht="21.75" customHeight="1">
      <c r="A251" s="37"/>
      <c r="B251" s="179"/>
      <c r="C251" s="180" t="s">
        <v>423</v>
      </c>
      <c r="D251" s="180" t="s">
        <v>134</v>
      </c>
      <c r="E251" s="181" t="s">
        <v>437</v>
      </c>
      <c r="F251" s="182" t="s">
        <v>438</v>
      </c>
      <c r="G251" s="183" t="s">
        <v>283</v>
      </c>
      <c r="H251" s="184">
        <v>112</v>
      </c>
      <c r="I251" s="185"/>
      <c r="J251" s="186">
        <f>ROUND(I251*H251,2)</f>
        <v>0</v>
      </c>
      <c r="K251" s="187"/>
      <c r="L251" s="38"/>
      <c r="M251" s="188" t="s">
        <v>1</v>
      </c>
      <c r="N251" s="189" t="s">
        <v>41</v>
      </c>
      <c r="O251" s="81"/>
      <c r="P251" s="190">
        <f>O251*H251</f>
        <v>0</v>
      </c>
      <c r="Q251" s="190">
        <v>0</v>
      </c>
      <c r="R251" s="190">
        <f>Q251*H251</f>
        <v>0</v>
      </c>
      <c r="S251" s="190">
        <v>0</v>
      </c>
      <c r="T251" s="191">
        <f>S251*H251</f>
        <v>0</v>
      </c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R251" s="192" t="s">
        <v>439</v>
      </c>
      <c r="AT251" s="192" t="s">
        <v>134</v>
      </c>
      <c r="AU251" s="192" t="s">
        <v>139</v>
      </c>
      <c r="AY251" s="18" t="s">
        <v>131</v>
      </c>
      <c r="BE251" s="193">
        <f>IF(N251="základná",J251,0)</f>
        <v>0</v>
      </c>
      <c r="BF251" s="193">
        <f>IF(N251="znížená",J251,0)</f>
        <v>0</v>
      </c>
      <c r="BG251" s="193">
        <f>IF(N251="zákl. prenesená",J251,0)</f>
        <v>0</v>
      </c>
      <c r="BH251" s="193">
        <f>IF(N251="zníž. prenesená",J251,0)</f>
        <v>0</v>
      </c>
      <c r="BI251" s="193">
        <f>IF(N251="nulová",J251,0)</f>
        <v>0</v>
      </c>
      <c r="BJ251" s="18" t="s">
        <v>139</v>
      </c>
      <c r="BK251" s="193">
        <f>ROUND(I251*H251,2)</f>
        <v>0</v>
      </c>
      <c r="BL251" s="18" t="s">
        <v>439</v>
      </c>
      <c r="BM251" s="192" t="s">
        <v>704</v>
      </c>
    </row>
    <row r="252" s="2" customFormat="1" ht="16.5" customHeight="1">
      <c r="A252" s="37"/>
      <c r="B252" s="179"/>
      <c r="C252" s="203" t="s">
        <v>429</v>
      </c>
      <c r="D252" s="203" t="s">
        <v>167</v>
      </c>
      <c r="E252" s="204" t="s">
        <v>442</v>
      </c>
      <c r="F252" s="205" t="s">
        <v>443</v>
      </c>
      <c r="G252" s="206" t="s">
        <v>246</v>
      </c>
      <c r="H252" s="207">
        <v>46</v>
      </c>
      <c r="I252" s="208"/>
      <c r="J252" s="209">
        <f>ROUND(I252*H252,2)</f>
        <v>0</v>
      </c>
      <c r="K252" s="210"/>
      <c r="L252" s="211"/>
      <c r="M252" s="212" t="s">
        <v>1</v>
      </c>
      <c r="N252" s="213" t="s">
        <v>41</v>
      </c>
      <c r="O252" s="81"/>
      <c r="P252" s="190">
        <f>O252*H252</f>
        <v>0</v>
      </c>
      <c r="Q252" s="190">
        <v>0</v>
      </c>
      <c r="R252" s="190">
        <f>Q252*H252</f>
        <v>0</v>
      </c>
      <c r="S252" s="190">
        <v>0</v>
      </c>
      <c r="T252" s="191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192" t="s">
        <v>444</v>
      </c>
      <c r="AT252" s="192" t="s">
        <v>167</v>
      </c>
      <c r="AU252" s="192" t="s">
        <v>139</v>
      </c>
      <c r="AY252" s="18" t="s">
        <v>131</v>
      </c>
      <c r="BE252" s="193">
        <f>IF(N252="základná",J252,0)</f>
        <v>0</v>
      </c>
      <c r="BF252" s="193">
        <f>IF(N252="znížená",J252,0)</f>
        <v>0</v>
      </c>
      <c r="BG252" s="193">
        <f>IF(N252="zákl. prenesená",J252,0)</f>
        <v>0</v>
      </c>
      <c r="BH252" s="193">
        <f>IF(N252="zníž. prenesená",J252,0)</f>
        <v>0</v>
      </c>
      <c r="BI252" s="193">
        <f>IF(N252="nulová",J252,0)</f>
        <v>0</v>
      </c>
      <c r="BJ252" s="18" t="s">
        <v>139</v>
      </c>
      <c r="BK252" s="193">
        <f>ROUND(I252*H252,2)</f>
        <v>0</v>
      </c>
      <c r="BL252" s="18" t="s">
        <v>439</v>
      </c>
      <c r="BM252" s="192" t="s">
        <v>705</v>
      </c>
    </row>
    <row r="253" s="2" customFormat="1" ht="16.5" customHeight="1">
      <c r="A253" s="37"/>
      <c r="B253" s="179"/>
      <c r="C253" s="203" t="s">
        <v>436</v>
      </c>
      <c r="D253" s="203" t="s">
        <v>167</v>
      </c>
      <c r="E253" s="204" t="s">
        <v>447</v>
      </c>
      <c r="F253" s="205" t="s">
        <v>448</v>
      </c>
      <c r="G253" s="206" t="s">
        <v>246</v>
      </c>
      <c r="H253" s="207">
        <v>44</v>
      </c>
      <c r="I253" s="208"/>
      <c r="J253" s="209">
        <f>ROUND(I253*H253,2)</f>
        <v>0</v>
      </c>
      <c r="K253" s="210"/>
      <c r="L253" s="211"/>
      <c r="M253" s="212" t="s">
        <v>1</v>
      </c>
      <c r="N253" s="213" t="s">
        <v>41</v>
      </c>
      <c r="O253" s="81"/>
      <c r="P253" s="190">
        <f>O253*H253</f>
        <v>0</v>
      </c>
      <c r="Q253" s="190">
        <v>0</v>
      </c>
      <c r="R253" s="190">
        <f>Q253*H253</f>
        <v>0</v>
      </c>
      <c r="S253" s="190">
        <v>0</v>
      </c>
      <c r="T253" s="191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192" t="s">
        <v>444</v>
      </c>
      <c r="AT253" s="192" t="s">
        <v>167</v>
      </c>
      <c r="AU253" s="192" t="s">
        <v>139</v>
      </c>
      <c r="AY253" s="18" t="s">
        <v>131</v>
      </c>
      <c r="BE253" s="193">
        <f>IF(N253="základná",J253,0)</f>
        <v>0</v>
      </c>
      <c r="BF253" s="193">
        <f>IF(N253="znížená",J253,0)</f>
        <v>0</v>
      </c>
      <c r="BG253" s="193">
        <f>IF(N253="zákl. prenesená",J253,0)</f>
        <v>0</v>
      </c>
      <c r="BH253" s="193">
        <f>IF(N253="zníž. prenesená",J253,0)</f>
        <v>0</v>
      </c>
      <c r="BI253" s="193">
        <f>IF(N253="nulová",J253,0)</f>
        <v>0</v>
      </c>
      <c r="BJ253" s="18" t="s">
        <v>139</v>
      </c>
      <c r="BK253" s="193">
        <f>ROUND(I253*H253,2)</f>
        <v>0</v>
      </c>
      <c r="BL253" s="18" t="s">
        <v>439</v>
      </c>
      <c r="BM253" s="192" t="s">
        <v>706</v>
      </c>
    </row>
    <row r="254" s="2" customFormat="1" ht="24.15" customHeight="1">
      <c r="A254" s="37"/>
      <c r="B254" s="179"/>
      <c r="C254" s="203" t="s">
        <v>441</v>
      </c>
      <c r="D254" s="203" t="s">
        <v>167</v>
      </c>
      <c r="E254" s="204" t="s">
        <v>450</v>
      </c>
      <c r="F254" s="205" t="s">
        <v>451</v>
      </c>
      <c r="G254" s="206" t="s">
        <v>452</v>
      </c>
      <c r="H254" s="207">
        <v>42.560000000000002</v>
      </c>
      <c r="I254" s="208"/>
      <c r="J254" s="209">
        <f>ROUND(I254*H254,2)</f>
        <v>0</v>
      </c>
      <c r="K254" s="210"/>
      <c r="L254" s="211"/>
      <c r="M254" s="212" t="s">
        <v>1</v>
      </c>
      <c r="N254" s="213" t="s">
        <v>41</v>
      </c>
      <c r="O254" s="81"/>
      <c r="P254" s="190">
        <f>O254*H254</f>
        <v>0</v>
      </c>
      <c r="Q254" s="190">
        <v>0.001</v>
      </c>
      <c r="R254" s="190">
        <f>Q254*H254</f>
        <v>0.042560000000000001</v>
      </c>
      <c r="S254" s="190">
        <v>0</v>
      </c>
      <c r="T254" s="191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192" t="s">
        <v>444</v>
      </c>
      <c r="AT254" s="192" t="s">
        <v>167</v>
      </c>
      <c r="AU254" s="192" t="s">
        <v>139</v>
      </c>
      <c r="AY254" s="18" t="s">
        <v>131</v>
      </c>
      <c r="BE254" s="193">
        <f>IF(N254="základná",J254,0)</f>
        <v>0</v>
      </c>
      <c r="BF254" s="193">
        <f>IF(N254="znížená",J254,0)</f>
        <v>0</v>
      </c>
      <c r="BG254" s="193">
        <f>IF(N254="zákl. prenesená",J254,0)</f>
        <v>0</v>
      </c>
      <c r="BH254" s="193">
        <f>IF(N254="zníž. prenesená",J254,0)</f>
        <v>0</v>
      </c>
      <c r="BI254" s="193">
        <f>IF(N254="nulová",J254,0)</f>
        <v>0</v>
      </c>
      <c r="BJ254" s="18" t="s">
        <v>139</v>
      </c>
      <c r="BK254" s="193">
        <f>ROUND(I254*H254,2)</f>
        <v>0</v>
      </c>
      <c r="BL254" s="18" t="s">
        <v>439</v>
      </c>
      <c r="BM254" s="192" t="s">
        <v>707</v>
      </c>
    </row>
    <row r="255" s="2" customFormat="1" ht="24.15" customHeight="1">
      <c r="A255" s="37"/>
      <c r="B255" s="179"/>
      <c r="C255" s="180" t="s">
        <v>446</v>
      </c>
      <c r="D255" s="180" t="s">
        <v>134</v>
      </c>
      <c r="E255" s="181" t="s">
        <v>469</v>
      </c>
      <c r="F255" s="182" t="s">
        <v>470</v>
      </c>
      <c r="G255" s="183" t="s">
        <v>246</v>
      </c>
      <c r="H255" s="184">
        <v>1</v>
      </c>
      <c r="I255" s="185"/>
      <c r="J255" s="186">
        <f>ROUND(I255*H255,2)</f>
        <v>0</v>
      </c>
      <c r="K255" s="187"/>
      <c r="L255" s="38"/>
      <c r="M255" s="188" t="s">
        <v>1</v>
      </c>
      <c r="N255" s="189" t="s">
        <v>41</v>
      </c>
      <c r="O255" s="81"/>
      <c r="P255" s="190">
        <f>O255*H255</f>
        <v>0</v>
      </c>
      <c r="Q255" s="190">
        <v>0</v>
      </c>
      <c r="R255" s="190">
        <f>Q255*H255</f>
        <v>0</v>
      </c>
      <c r="S255" s="190">
        <v>0</v>
      </c>
      <c r="T255" s="191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192" t="s">
        <v>439</v>
      </c>
      <c r="AT255" s="192" t="s">
        <v>134</v>
      </c>
      <c r="AU255" s="192" t="s">
        <v>139</v>
      </c>
      <c r="AY255" s="18" t="s">
        <v>131</v>
      </c>
      <c r="BE255" s="193">
        <f>IF(N255="základná",J255,0)</f>
        <v>0</v>
      </c>
      <c r="BF255" s="193">
        <f>IF(N255="znížená",J255,0)</f>
        <v>0</v>
      </c>
      <c r="BG255" s="193">
        <f>IF(N255="zákl. prenesená",J255,0)</f>
        <v>0</v>
      </c>
      <c r="BH255" s="193">
        <f>IF(N255="zníž. prenesená",J255,0)</f>
        <v>0</v>
      </c>
      <c r="BI255" s="193">
        <f>IF(N255="nulová",J255,0)</f>
        <v>0</v>
      </c>
      <c r="BJ255" s="18" t="s">
        <v>139</v>
      </c>
      <c r="BK255" s="193">
        <f>ROUND(I255*H255,2)</f>
        <v>0</v>
      </c>
      <c r="BL255" s="18" t="s">
        <v>439</v>
      </c>
      <c r="BM255" s="192" t="s">
        <v>708</v>
      </c>
    </row>
    <row r="256" s="2" customFormat="1" ht="16.5" customHeight="1">
      <c r="A256" s="37"/>
      <c r="B256" s="179"/>
      <c r="C256" s="203" t="s">
        <v>439</v>
      </c>
      <c r="D256" s="203" t="s">
        <v>167</v>
      </c>
      <c r="E256" s="204" t="s">
        <v>473</v>
      </c>
      <c r="F256" s="205" t="s">
        <v>474</v>
      </c>
      <c r="G256" s="206" t="s">
        <v>246</v>
      </c>
      <c r="H256" s="207">
        <v>2</v>
      </c>
      <c r="I256" s="208"/>
      <c r="J256" s="209">
        <f>ROUND(I256*H256,2)</f>
        <v>0</v>
      </c>
      <c r="K256" s="210"/>
      <c r="L256" s="211"/>
      <c r="M256" s="212" t="s">
        <v>1</v>
      </c>
      <c r="N256" s="213" t="s">
        <v>41</v>
      </c>
      <c r="O256" s="81"/>
      <c r="P256" s="190">
        <f>O256*H256</f>
        <v>0</v>
      </c>
      <c r="Q256" s="190">
        <v>0</v>
      </c>
      <c r="R256" s="190">
        <f>Q256*H256</f>
        <v>0</v>
      </c>
      <c r="S256" s="190">
        <v>0</v>
      </c>
      <c r="T256" s="191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192" t="s">
        <v>444</v>
      </c>
      <c r="AT256" s="192" t="s">
        <v>167</v>
      </c>
      <c r="AU256" s="192" t="s">
        <v>139</v>
      </c>
      <c r="AY256" s="18" t="s">
        <v>131</v>
      </c>
      <c r="BE256" s="193">
        <f>IF(N256="základná",J256,0)</f>
        <v>0</v>
      </c>
      <c r="BF256" s="193">
        <f>IF(N256="znížená",J256,0)</f>
        <v>0</v>
      </c>
      <c r="BG256" s="193">
        <f>IF(N256="zákl. prenesená",J256,0)</f>
        <v>0</v>
      </c>
      <c r="BH256" s="193">
        <f>IF(N256="zníž. prenesená",J256,0)</f>
        <v>0</v>
      </c>
      <c r="BI256" s="193">
        <f>IF(N256="nulová",J256,0)</f>
        <v>0</v>
      </c>
      <c r="BJ256" s="18" t="s">
        <v>139</v>
      </c>
      <c r="BK256" s="193">
        <f>ROUND(I256*H256,2)</f>
        <v>0</v>
      </c>
      <c r="BL256" s="18" t="s">
        <v>439</v>
      </c>
      <c r="BM256" s="192" t="s">
        <v>709</v>
      </c>
    </row>
    <row r="257" s="2" customFormat="1" ht="16.5" customHeight="1">
      <c r="A257" s="37"/>
      <c r="B257" s="179"/>
      <c r="C257" s="203" t="s">
        <v>454</v>
      </c>
      <c r="D257" s="203" t="s">
        <v>167</v>
      </c>
      <c r="E257" s="204" t="s">
        <v>477</v>
      </c>
      <c r="F257" s="205" t="s">
        <v>478</v>
      </c>
      <c r="G257" s="206" t="s">
        <v>246</v>
      </c>
      <c r="H257" s="207">
        <v>1</v>
      </c>
      <c r="I257" s="208"/>
      <c r="J257" s="209">
        <f>ROUND(I257*H257,2)</f>
        <v>0</v>
      </c>
      <c r="K257" s="210"/>
      <c r="L257" s="211"/>
      <c r="M257" s="212" t="s">
        <v>1</v>
      </c>
      <c r="N257" s="213" t="s">
        <v>41</v>
      </c>
      <c r="O257" s="81"/>
      <c r="P257" s="190">
        <f>O257*H257</f>
        <v>0</v>
      </c>
      <c r="Q257" s="190">
        <v>0</v>
      </c>
      <c r="R257" s="190">
        <f>Q257*H257</f>
        <v>0</v>
      </c>
      <c r="S257" s="190">
        <v>0</v>
      </c>
      <c r="T257" s="191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192" t="s">
        <v>444</v>
      </c>
      <c r="AT257" s="192" t="s">
        <v>167</v>
      </c>
      <c r="AU257" s="192" t="s">
        <v>139</v>
      </c>
      <c r="AY257" s="18" t="s">
        <v>131</v>
      </c>
      <c r="BE257" s="193">
        <f>IF(N257="základná",J257,0)</f>
        <v>0</v>
      </c>
      <c r="BF257" s="193">
        <f>IF(N257="znížená",J257,0)</f>
        <v>0</v>
      </c>
      <c r="BG257" s="193">
        <f>IF(N257="zákl. prenesená",J257,0)</f>
        <v>0</v>
      </c>
      <c r="BH257" s="193">
        <f>IF(N257="zníž. prenesená",J257,0)</f>
        <v>0</v>
      </c>
      <c r="BI257" s="193">
        <f>IF(N257="nulová",J257,0)</f>
        <v>0</v>
      </c>
      <c r="BJ257" s="18" t="s">
        <v>139</v>
      </c>
      <c r="BK257" s="193">
        <f>ROUND(I257*H257,2)</f>
        <v>0</v>
      </c>
      <c r="BL257" s="18" t="s">
        <v>439</v>
      </c>
      <c r="BM257" s="192" t="s">
        <v>710</v>
      </c>
    </row>
    <row r="258" s="2" customFormat="1" ht="16.5" customHeight="1">
      <c r="A258" s="37"/>
      <c r="B258" s="179"/>
      <c r="C258" s="203" t="s">
        <v>458</v>
      </c>
      <c r="D258" s="203" t="s">
        <v>167</v>
      </c>
      <c r="E258" s="204" t="s">
        <v>481</v>
      </c>
      <c r="F258" s="205" t="s">
        <v>482</v>
      </c>
      <c r="G258" s="206" t="s">
        <v>246</v>
      </c>
      <c r="H258" s="207">
        <v>1</v>
      </c>
      <c r="I258" s="208"/>
      <c r="J258" s="209">
        <f>ROUND(I258*H258,2)</f>
        <v>0</v>
      </c>
      <c r="K258" s="210"/>
      <c r="L258" s="211"/>
      <c r="M258" s="212" t="s">
        <v>1</v>
      </c>
      <c r="N258" s="213" t="s">
        <v>41</v>
      </c>
      <c r="O258" s="81"/>
      <c r="P258" s="190">
        <f>O258*H258</f>
        <v>0</v>
      </c>
      <c r="Q258" s="190">
        <v>0</v>
      </c>
      <c r="R258" s="190">
        <f>Q258*H258</f>
        <v>0</v>
      </c>
      <c r="S258" s="190">
        <v>0</v>
      </c>
      <c r="T258" s="191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192" t="s">
        <v>444</v>
      </c>
      <c r="AT258" s="192" t="s">
        <v>167</v>
      </c>
      <c r="AU258" s="192" t="s">
        <v>139</v>
      </c>
      <c r="AY258" s="18" t="s">
        <v>131</v>
      </c>
      <c r="BE258" s="193">
        <f>IF(N258="základná",J258,0)</f>
        <v>0</v>
      </c>
      <c r="BF258" s="193">
        <f>IF(N258="znížená",J258,0)</f>
        <v>0</v>
      </c>
      <c r="BG258" s="193">
        <f>IF(N258="zákl. prenesená",J258,0)</f>
        <v>0</v>
      </c>
      <c r="BH258" s="193">
        <f>IF(N258="zníž. prenesená",J258,0)</f>
        <v>0</v>
      </c>
      <c r="BI258" s="193">
        <f>IF(N258="nulová",J258,0)</f>
        <v>0</v>
      </c>
      <c r="BJ258" s="18" t="s">
        <v>139</v>
      </c>
      <c r="BK258" s="193">
        <f>ROUND(I258*H258,2)</f>
        <v>0</v>
      </c>
      <c r="BL258" s="18" t="s">
        <v>439</v>
      </c>
      <c r="BM258" s="192" t="s">
        <v>711</v>
      </c>
    </row>
    <row r="259" s="2" customFormat="1" ht="16.5" customHeight="1">
      <c r="A259" s="37"/>
      <c r="B259" s="179"/>
      <c r="C259" s="203" t="s">
        <v>460</v>
      </c>
      <c r="D259" s="203" t="s">
        <v>167</v>
      </c>
      <c r="E259" s="204" t="s">
        <v>485</v>
      </c>
      <c r="F259" s="205" t="s">
        <v>486</v>
      </c>
      <c r="G259" s="206" t="s">
        <v>246</v>
      </c>
      <c r="H259" s="207">
        <v>1</v>
      </c>
      <c r="I259" s="208"/>
      <c r="J259" s="209">
        <f>ROUND(I259*H259,2)</f>
        <v>0</v>
      </c>
      <c r="K259" s="210"/>
      <c r="L259" s="211"/>
      <c r="M259" s="212" t="s">
        <v>1</v>
      </c>
      <c r="N259" s="213" t="s">
        <v>41</v>
      </c>
      <c r="O259" s="81"/>
      <c r="P259" s="190">
        <f>O259*H259</f>
        <v>0</v>
      </c>
      <c r="Q259" s="190">
        <v>0</v>
      </c>
      <c r="R259" s="190">
        <f>Q259*H259</f>
        <v>0</v>
      </c>
      <c r="S259" s="190">
        <v>0</v>
      </c>
      <c r="T259" s="191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192" t="s">
        <v>444</v>
      </c>
      <c r="AT259" s="192" t="s">
        <v>167</v>
      </c>
      <c r="AU259" s="192" t="s">
        <v>139</v>
      </c>
      <c r="AY259" s="18" t="s">
        <v>131</v>
      </c>
      <c r="BE259" s="193">
        <f>IF(N259="základná",J259,0)</f>
        <v>0</v>
      </c>
      <c r="BF259" s="193">
        <f>IF(N259="znížená",J259,0)</f>
        <v>0</v>
      </c>
      <c r="BG259" s="193">
        <f>IF(N259="zákl. prenesená",J259,0)</f>
        <v>0</v>
      </c>
      <c r="BH259" s="193">
        <f>IF(N259="zníž. prenesená",J259,0)</f>
        <v>0</v>
      </c>
      <c r="BI259" s="193">
        <f>IF(N259="nulová",J259,0)</f>
        <v>0</v>
      </c>
      <c r="BJ259" s="18" t="s">
        <v>139</v>
      </c>
      <c r="BK259" s="193">
        <f>ROUND(I259*H259,2)</f>
        <v>0</v>
      </c>
      <c r="BL259" s="18" t="s">
        <v>439</v>
      </c>
      <c r="BM259" s="192" t="s">
        <v>712</v>
      </c>
    </row>
    <row r="260" s="2" customFormat="1" ht="16.5" customHeight="1">
      <c r="A260" s="37"/>
      <c r="B260" s="179"/>
      <c r="C260" s="180" t="s">
        <v>464</v>
      </c>
      <c r="D260" s="180" t="s">
        <v>134</v>
      </c>
      <c r="E260" s="181" t="s">
        <v>489</v>
      </c>
      <c r="F260" s="182" t="s">
        <v>490</v>
      </c>
      <c r="G260" s="183" t="s">
        <v>246</v>
      </c>
      <c r="H260" s="184">
        <v>50</v>
      </c>
      <c r="I260" s="185"/>
      <c r="J260" s="186">
        <f>ROUND(I260*H260,2)</f>
        <v>0</v>
      </c>
      <c r="K260" s="187"/>
      <c r="L260" s="38"/>
      <c r="M260" s="188" t="s">
        <v>1</v>
      </c>
      <c r="N260" s="189" t="s">
        <v>41</v>
      </c>
      <c r="O260" s="81"/>
      <c r="P260" s="190">
        <f>O260*H260</f>
        <v>0</v>
      </c>
      <c r="Q260" s="190">
        <v>0</v>
      </c>
      <c r="R260" s="190">
        <f>Q260*H260</f>
        <v>0</v>
      </c>
      <c r="S260" s="190">
        <v>0</v>
      </c>
      <c r="T260" s="191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192" t="s">
        <v>439</v>
      </c>
      <c r="AT260" s="192" t="s">
        <v>134</v>
      </c>
      <c r="AU260" s="192" t="s">
        <v>139</v>
      </c>
      <c r="AY260" s="18" t="s">
        <v>131</v>
      </c>
      <c r="BE260" s="193">
        <f>IF(N260="základná",J260,0)</f>
        <v>0</v>
      </c>
      <c r="BF260" s="193">
        <f>IF(N260="znížená",J260,0)</f>
        <v>0</v>
      </c>
      <c r="BG260" s="193">
        <f>IF(N260="zákl. prenesená",J260,0)</f>
        <v>0</v>
      </c>
      <c r="BH260" s="193">
        <f>IF(N260="zníž. prenesená",J260,0)</f>
        <v>0</v>
      </c>
      <c r="BI260" s="193">
        <f>IF(N260="nulová",J260,0)</f>
        <v>0</v>
      </c>
      <c r="BJ260" s="18" t="s">
        <v>139</v>
      </c>
      <c r="BK260" s="193">
        <f>ROUND(I260*H260,2)</f>
        <v>0</v>
      </c>
      <c r="BL260" s="18" t="s">
        <v>439</v>
      </c>
      <c r="BM260" s="192" t="s">
        <v>713</v>
      </c>
    </row>
    <row r="261" s="2" customFormat="1" ht="16.5" customHeight="1">
      <c r="A261" s="37"/>
      <c r="B261" s="179"/>
      <c r="C261" s="203" t="s">
        <v>468</v>
      </c>
      <c r="D261" s="203" t="s">
        <v>167</v>
      </c>
      <c r="E261" s="204" t="s">
        <v>493</v>
      </c>
      <c r="F261" s="205" t="s">
        <v>466</v>
      </c>
      <c r="G261" s="206" t="s">
        <v>246</v>
      </c>
      <c r="H261" s="207">
        <v>50</v>
      </c>
      <c r="I261" s="208"/>
      <c r="J261" s="209">
        <f>ROUND(I261*H261,2)</f>
        <v>0</v>
      </c>
      <c r="K261" s="210"/>
      <c r="L261" s="211"/>
      <c r="M261" s="212" t="s">
        <v>1</v>
      </c>
      <c r="N261" s="213" t="s">
        <v>41</v>
      </c>
      <c r="O261" s="81"/>
      <c r="P261" s="190">
        <f>O261*H261</f>
        <v>0</v>
      </c>
      <c r="Q261" s="190">
        <v>0</v>
      </c>
      <c r="R261" s="190">
        <f>Q261*H261</f>
        <v>0</v>
      </c>
      <c r="S261" s="190">
        <v>0</v>
      </c>
      <c r="T261" s="191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192" t="s">
        <v>444</v>
      </c>
      <c r="AT261" s="192" t="s">
        <v>167</v>
      </c>
      <c r="AU261" s="192" t="s">
        <v>139</v>
      </c>
      <c r="AY261" s="18" t="s">
        <v>131</v>
      </c>
      <c r="BE261" s="193">
        <f>IF(N261="základná",J261,0)</f>
        <v>0</v>
      </c>
      <c r="BF261" s="193">
        <f>IF(N261="znížená",J261,0)</f>
        <v>0</v>
      </c>
      <c r="BG261" s="193">
        <f>IF(N261="zákl. prenesená",J261,0)</f>
        <v>0</v>
      </c>
      <c r="BH261" s="193">
        <f>IF(N261="zníž. prenesená",J261,0)</f>
        <v>0</v>
      </c>
      <c r="BI261" s="193">
        <f>IF(N261="nulová",J261,0)</f>
        <v>0</v>
      </c>
      <c r="BJ261" s="18" t="s">
        <v>139</v>
      </c>
      <c r="BK261" s="193">
        <f>ROUND(I261*H261,2)</f>
        <v>0</v>
      </c>
      <c r="BL261" s="18" t="s">
        <v>439</v>
      </c>
      <c r="BM261" s="192" t="s">
        <v>714</v>
      </c>
    </row>
    <row r="262" s="2" customFormat="1" ht="24.15" customHeight="1">
      <c r="A262" s="37"/>
      <c r="B262" s="179"/>
      <c r="C262" s="180" t="s">
        <v>472</v>
      </c>
      <c r="D262" s="180" t="s">
        <v>134</v>
      </c>
      <c r="E262" s="181" t="s">
        <v>496</v>
      </c>
      <c r="F262" s="182" t="s">
        <v>497</v>
      </c>
      <c r="G262" s="183" t="s">
        <v>246</v>
      </c>
      <c r="H262" s="184">
        <v>3</v>
      </c>
      <c r="I262" s="185"/>
      <c r="J262" s="186">
        <f>ROUND(I262*H262,2)</f>
        <v>0</v>
      </c>
      <c r="K262" s="187"/>
      <c r="L262" s="38"/>
      <c r="M262" s="188" t="s">
        <v>1</v>
      </c>
      <c r="N262" s="189" t="s">
        <v>41</v>
      </c>
      <c r="O262" s="81"/>
      <c r="P262" s="190">
        <f>O262*H262</f>
        <v>0</v>
      </c>
      <c r="Q262" s="190">
        <v>0</v>
      </c>
      <c r="R262" s="190">
        <f>Q262*H262</f>
        <v>0</v>
      </c>
      <c r="S262" s="190">
        <v>0</v>
      </c>
      <c r="T262" s="191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192" t="s">
        <v>439</v>
      </c>
      <c r="AT262" s="192" t="s">
        <v>134</v>
      </c>
      <c r="AU262" s="192" t="s">
        <v>139</v>
      </c>
      <c r="AY262" s="18" t="s">
        <v>131</v>
      </c>
      <c r="BE262" s="193">
        <f>IF(N262="základná",J262,0)</f>
        <v>0</v>
      </c>
      <c r="BF262" s="193">
        <f>IF(N262="znížená",J262,0)</f>
        <v>0</v>
      </c>
      <c r="BG262" s="193">
        <f>IF(N262="zákl. prenesená",J262,0)</f>
        <v>0</v>
      </c>
      <c r="BH262" s="193">
        <f>IF(N262="zníž. prenesená",J262,0)</f>
        <v>0</v>
      </c>
      <c r="BI262" s="193">
        <f>IF(N262="nulová",J262,0)</f>
        <v>0</v>
      </c>
      <c r="BJ262" s="18" t="s">
        <v>139</v>
      </c>
      <c r="BK262" s="193">
        <f>ROUND(I262*H262,2)</f>
        <v>0</v>
      </c>
      <c r="BL262" s="18" t="s">
        <v>439</v>
      </c>
      <c r="BM262" s="192" t="s">
        <v>715</v>
      </c>
    </row>
    <row r="263" s="2" customFormat="1" ht="16.5" customHeight="1">
      <c r="A263" s="37"/>
      <c r="B263" s="179"/>
      <c r="C263" s="203" t="s">
        <v>476</v>
      </c>
      <c r="D263" s="203" t="s">
        <v>167</v>
      </c>
      <c r="E263" s="204" t="s">
        <v>504</v>
      </c>
      <c r="F263" s="205" t="s">
        <v>505</v>
      </c>
      <c r="G263" s="206" t="s">
        <v>246</v>
      </c>
      <c r="H263" s="207">
        <v>2</v>
      </c>
      <c r="I263" s="208"/>
      <c r="J263" s="209">
        <f>ROUND(I263*H263,2)</f>
        <v>0</v>
      </c>
      <c r="K263" s="210"/>
      <c r="L263" s="211"/>
      <c r="M263" s="212" t="s">
        <v>1</v>
      </c>
      <c r="N263" s="213" t="s">
        <v>41</v>
      </c>
      <c r="O263" s="81"/>
      <c r="P263" s="190">
        <f>O263*H263</f>
        <v>0</v>
      </c>
      <c r="Q263" s="190">
        <v>0</v>
      </c>
      <c r="R263" s="190">
        <f>Q263*H263</f>
        <v>0</v>
      </c>
      <c r="S263" s="190">
        <v>0</v>
      </c>
      <c r="T263" s="191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192" t="s">
        <v>444</v>
      </c>
      <c r="AT263" s="192" t="s">
        <v>167</v>
      </c>
      <c r="AU263" s="192" t="s">
        <v>139</v>
      </c>
      <c r="AY263" s="18" t="s">
        <v>131</v>
      </c>
      <c r="BE263" s="193">
        <f>IF(N263="základná",J263,0)</f>
        <v>0</v>
      </c>
      <c r="BF263" s="193">
        <f>IF(N263="znížená",J263,0)</f>
        <v>0</v>
      </c>
      <c r="BG263" s="193">
        <f>IF(N263="zákl. prenesená",J263,0)</f>
        <v>0</v>
      </c>
      <c r="BH263" s="193">
        <f>IF(N263="zníž. prenesená",J263,0)</f>
        <v>0</v>
      </c>
      <c r="BI263" s="193">
        <f>IF(N263="nulová",J263,0)</f>
        <v>0</v>
      </c>
      <c r="BJ263" s="18" t="s">
        <v>139</v>
      </c>
      <c r="BK263" s="193">
        <f>ROUND(I263*H263,2)</f>
        <v>0</v>
      </c>
      <c r="BL263" s="18" t="s">
        <v>439</v>
      </c>
      <c r="BM263" s="192" t="s">
        <v>716</v>
      </c>
    </row>
    <row r="264" s="2" customFormat="1" ht="16.5" customHeight="1">
      <c r="A264" s="37"/>
      <c r="B264" s="179"/>
      <c r="C264" s="203" t="s">
        <v>480</v>
      </c>
      <c r="D264" s="203" t="s">
        <v>167</v>
      </c>
      <c r="E264" s="204" t="s">
        <v>508</v>
      </c>
      <c r="F264" s="205" t="s">
        <v>509</v>
      </c>
      <c r="G264" s="206" t="s">
        <v>246</v>
      </c>
      <c r="H264" s="207">
        <v>1</v>
      </c>
      <c r="I264" s="208"/>
      <c r="J264" s="209">
        <f>ROUND(I264*H264,2)</f>
        <v>0</v>
      </c>
      <c r="K264" s="210"/>
      <c r="L264" s="211"/>
      <c r="M264" s="212" t="s">
        <v>1</v>
      </c>
      <c r="N264" s="213" t="s">
        <v>41</v>
      </c>
      <c r="O264" s="81"/>
      <c r="P264" s="190">
        <f>O264*H264</f>
        <v>0</v>
      </c>
      <c r="Q264" s="190">
        <v>0</v>
      </c>
      <c r="R264" s="190">
        <f>Q264*H264</f>
        <v>0</v>
      </c>
      <c r="S264" s="190">
        <v>0</v>
      </c>
      <c r="T264" s="191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192" t="s">
        <v>444</v>
      </c>
      <c r="AT264" s="192" t="s">
        <v>167</v>
      </c>
      <c r="AU264" s="192" t="s">
        <v>139</v>
      </c>
      <c r="AY264" s="18" t="s">
        <v>131</v>
      </c>
      <c r="BE264" s="193">
        <f>IF(N264="základná",J264,0)</f>
        <v>0</v>
      </c>
      <c r="BF264" s="193">
        <f>IF(N264="znížená",J264,0)</f>
        <v>0</v>
      </c>
      <c r="BG264" s="193">
        <f>IF(N264="zákl. prenesená",J264,0)</f>
        <v>0</v>
      </c>
      <c r="BH264" s="193">
        <f>IF(N264="zníž. prenesená",J264,0)</f>
        <v>0</v>
      </c>
      <c r="BI264" s="193">
        <f>IF(N264="nulová",J264,0)</f>
        <v>0</v>
      </c>
      <c r="BJ264" s="18" t="s">
        <v>139</v>
      </c>
      <c r="BK264" s="193">
        <f>ROUND(I264*H264,2)</f>
        <v>0</v>
      </c>
      <c r="BL264" s="18" t="s">
        <v>439</v>
      </c>
      <c r="BM264" s="192" t="s">
        <v>717</v>
      </c>
    </row>
    <row r="265" s="12" customFormat="1" ht="22.8" customHeight="1">
      <c r="A265" s="12"/>
      <c r="B265" s="166"/>
      <c r="C265" s="12"/>
      <c r="D265" s="167" t="s">
        <v>74</v>
      </c>
      <c r="E265" s="177" t="s">
        <v>547</v>
      </c>
      <c r="F265" s="177" t="s">
        <v>548</v>
      </c>
      <c r="G265" s="12"/>
      <c r="H265" s="12"/>
      <c r="I265" s="169"/>
      <c r="J265" s="178">
        <f>BK265</f>
        <v>0</v>
      </c>
      <c r="K265" s="12"/>
      <c r="L265" s="166"/>
      <c r="M265" s="171"/>
      <c r="N265" s="172"/>
      <c r="O265" s="172"/>
      <c r="P265" s="173">
        <f>P266</f>
        <v>0</v>
      </c>
      <c r="Q265" s="172"/>
      <c r="R265" s="173">
        <f>R266</f>
        <v>0</v>
      </c>
      <c r="S265" s="172"/>
      <c r="T265" s="174">
        <f>T266</f>
        <v>0</v>
      </c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R265" s="167" t="s">
        <v>138</v>
      </c>
      <c r="AT265" s="175" t="s">
        <v>74</v>
      </c>
      <c r="AU265" s="175" t="s">
        <v>83</v>
      </c>
      <c r="AY265" s="167" t="s">
        <v>131</v>
      </c>
      <c r="BK265" s="176">
        <f>BK266</f>
        <v>0</v>
      </c>
    </row>
    <row r="266" s="2" customFormat="1" ht="33" customHeight="1">
      <c r="A266" s="37"/>
      <c r="B266" s="179"/>
      <c r="C266" s="180" t="s">
        <v>484</v>
      </c>
      <c r="D266" s="180" t="s">
        <v>134</v>
      </c>
      <c r="E266" s="181" t="s">
        <v>550</v>
      </c>
      <c r="F266" s="182" t="s">
        <v>551</v>
      </c>
      <c r="G266" s="183" t="s">
        <v>552</v>
      </c>
      <c r="H266" s="184">
        <v>10</v>
      </c>
      <c r="I266" s="185"/>
      <c r="J266" s="186">
        <f>ROUND(I266*H266,2)</f>
        <v>0</v>
      </c>
      <c r="K266" s="187"/>
      <c r="L266" s="38"/>
      <c r="M266" s="229" t="s">
        <v>1</v>
      </c>
      <c r="N266" s="230" t="s">
        <v>41</v>
      </c>
      <c r="O266" s="231"/>
      <c r="P266" s="232">
        <f>O266*H266</f>
        <v>0</v>
      </c>
      <c r="Q266" s="232">
        <v>0</v>
      </c>
      <c r="R266" s="232">
        <f>Q266*H266</f>
        <v>0</v>
      </c>
      <c r="S266" s="232">
        <v>0</v>
      </c>
      <c r="T266" s="233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192" t="s">
        <v>553</v>
      </c>
      <c r="AT266" s="192" t="s">
        <v>134</v>
      </c>
      <c r="AU266" s="192" t="s">
        <v>139</v>
      </c>
      <c r="AY266" s="18" t="s">
        <v>131</v>
      </c>
      <c r="BE266" s="193">
        <f>IF(N266="základná",J266,0)</f>
        <v>0</v>
      </c>
      <c r="BF266" s="193">
        <f>IF(N266="znížená",J266,0)</f>
        <v>0</v>
      </c>
      <c r="BG266" s="193">
        <f>IF(N266="zákl. prenesená",J266,0)</f>
        <v>0</v>
      </c>
      <c r="BH266" s="193">
        <f>IF(N266="zníž. prenesená",J266,0)</f>
        <v>0</v>
      </c>
      <c r="BI266" s="193">
        <f>IF(N266="nulová",J266,0)</f>
        <v>0</v>
      </c>
      <c r="BJ266" s="18" t="s">
        <v>139</v>
      </c>
      <c r="BK266" s="193">
        <f>ROUND(I266*H266,2)</f>
        <v>0</v>
      </c>
      <c r="BL266" s="18" t="s">
        <v>553</v>
      </c>
      <c r="BM266" s="192" t="s">
        <v>718</v>
      </c>
    </row>
    <row r="267" s="2" customFormat="1" ht="6.96" customHeight="1">
      <c r="A267" s="37"/>
      <c r="B267" s="64"/>
      <c r="C267" s="65"/>
      <c r="D267" s="65"/>
      <c r="E267" s="65"/>
      <c r="F267" s="65"/>
      <c r="G267" s="65"/>
      <c r="H267" s="65"/>
      <c r="I267" s="65"/>
      <c r="J267" s="65"/>
      <c r="K267" s="65"/>
      <c r="L267" s="38"/>
      <c r="M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</row>
  </sheetData>
  <autoFilter ref="C130:K266"/>
  <mergeCells count="9">
    <mergeCell ref="E7:H7"/>
    <mergeCell ref="E9:H9"/>
    <mergeCell ref="E18:H18"/>
    <mergeCell ref="E27:H27"/>
    <mergeCell ref="E85:H85"/>
    <mergeCell ref="E87:H87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93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="1" customFormat="1" ht="24.96" customHeight="1">
      <c r="B4" s="21"/>
      <c r="D4" s="22" t="s">
        <v>94</v>
      </c>
      <c r="L4" s="21"/>
      <c r="M4" s="124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15</v>
      </c>
      <c r="L6" s="21"/>
    </row>
    <row r="7" s="1" customFormat="1" ht="26.25" customHeight="1">
      <c r="B7" s="21"/>
      <c r="E7" s="125" t="str">
        <f>'Rekapitulácia stavby'!K6</f>
        <v>Rekonštrukcia striech ubytovacích blokov a spojovacej chodby - 2. etapa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95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719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17</v>
      </c>
      <c r="E11" s="37"/>
      <c r="F11" s="26" t="s">
        <v>1</v>
      </c>
      <c r="G11" s="37"/>
      <c r="H11" s="37"/>
      <c r="I11" s="31" t="s">
        <v>18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19</v>
      </c>
      <c r="E12" s="37"/>
      <c r="F12" s="26" t="s">
        <v>20</v>
      </c>
      <c r="G12" s="37"/>
      <c r="H12" s="37"/>
      <c r="I12" s="31" t="s">
        <v>21</v>
      </c>
      <c r="J12" s="73" t="str">
        <f>'Rekapitulácia stavby'!AN8</f>
        <v>6. 8. 2025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23</v>
      </c>
      <c r="E14" s="37"/>
      <c r="F14" s="37"/>
      <c r="G14" s="37"/>
      <c r="H14" s="37"/>
      <c r="I14" s="31" t="s">
        <v>24</v>
      </c>
      <c r="J14" s="26" t="s">
        <v>1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25</v>
      </c>
      <c r="F15" s="37"/>
      <c r="G15" s="37"/>
      <c r="H15" s="37"/>
      <c r="I15" s="31" t="s">
        <v>26</v>
      </c>
      <c r="J15" s="26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24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26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24</v>
      </c>
      <c r="J20" s="26" t="s">
        <v>1</v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30</v>
      </c>
      <c r="F21" s="37"/>
      <c r="G21" s="37"/>
      <c r="H21" s="37"/>
      <c r="I21" s="31" t="s">
        <v>26</v>
      </c>
      <c r="J21" s="26" t="s">
        <v>1</v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32</v>
      </c>
      <c r="E23" s="37"/>
      <c r="F23" s="37"/>
      <c r="G23" s="37"/>
      <c r="H23" s="37"/>
      <c r="I23" s="31" t="s">
        <v>24</v>
      </c>
      <c r="J23" s="26" t="str">
        <f>IF('Rekapitulácia stavby'!AN19="","",'Rekapitulácia stavby'!AN19)</f>
        <v/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IF('Rekapitulácia stavby'!E20="","",'Rekapitulácia stavby'!E20)</f>
        <v xml:space="preserve"> </v>
      </c>
      <c r="F24" s="37"/>
      <c r="G24" s="37"/>
      <c r="H24" s="37"/>
      <c r="I24" s="31" t="s">
        <v>26</v>
      </c>
      <c r="J24" s="26" t="str">
        <f>IF('Rekapitulácia stavby'!AN20="","",'Rekapitulácia stavby'!AN20)</f>
        <v/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34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6"/>
      <c r="B27" s="127"/>
      <c r="C27" s="126"/>
      <c r="D27" s="126"/>
      <c r="E27" s="35" t="s">
        <v>1</v>
      </c>
      <c r="F27" s="35"/>
      <c r="G27" s="35"/>
      <c r="H27" s="35"/>
      <c r="I27" s="126"/>
      <c r="J27" s="126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9" t="s">
        <v>35</v>
      </c>
      <c r="E30" s="37"/>
      <c r="F30" s="37"/>
      <c r="G30" s="37"/>
      <c r="H30" s="37"/>
      <c r="I30" s="37"/>
      <c r="J30" s="100">
        <f>ROUND(J124, 2)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94"/>
      <c r="E31" s="94"/>
      <c r="F31" s="94"/>
      <c r="G31" s="94"/>
      <c r="H31" s="94"/>
      <c r="I31" s="94"/>
      <c r="J31" s="94"/>
      <c r="K31" s="94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37</v>
      </c>
      <c r="G32" s="37"/>
      <c r="H32" s="37"/>
      <c r="I32" s="42" t="s">
        <v>36</v>
      </c>
      <c r="J32" s="42" t="s">
        <v>38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0" t="s">
        <v>39</v>
      </c>
      <c r="E33" s="44" t="s">
        <v>40</v>
      </c>
      <c r="F33" s="131">
        <f>ROUND((SUM(BE124:BE202)),  2)</f>
        <v>0</v>
      </c>
      <c r="G33" s="132"/>
      <c r="H33" s="132"/>
      <c r="I33" s="133">
        <v>0.23000000000000001</v>
      </c>
      <c r="J33" s="131">
        <f>ROUND(((SUM(BE124:BE202))*I33),  2)</f>
        <v>0</v>
      </c>
      <c r="K33" s="37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44" t="s">
        <v>41</v>
      </c>
      <c r="F34" s="131">
        <f>ROUND((SUM(BF124:BF202)),  2)</f>
        <v>0</v>
      </c>
      <c r="G34" s="132"/>
      <c r="H34" s="132"/>
      <c r="I34" s="133">
        <v>0.23000000000000001</v>
      </c>
      <c r="J34" s="131">
        <f>ROUND(((SUM(BF124:BF202))*I34),  2)</f>
        <v>0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42</v>
      </c>
      <c r="F35" s="134">
        <f>ROUND((SUM(BG124:BG202)),  2)</f>
        <v>0</v>
      </c>
      <c r="G35" s="37"/>
      <c r="H35" s="37"/>
      <c r="I35" s="135">
        <v>0.23000000000000001</v>
      </c>
      <c r="J35" s="134">
        <f>0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43</v>
      </c>
      <c r="F36" s="134">
        <f>ROUND((SUM(BH124:BH202)),  2)</f>
        <v>0</v>
      </c>
      <c r="G36" s="37"/>
      <c r="H36" s="37"/>
      <c r="I36" s="135">
        <v>0.23000000000000001</v>
      </c>
      <c r="J36" s="134">
        <f>0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44" t="s">
        <v>44</v>
      </c>
      <c r="F37" s="131">
        <f>ROUND((SUM(BI124:BI202)),  2)</f>
        <v>0</v>
      </c>
      <c r="G37" s="132"/>
      <c r="H37" s="132"/>
      <c r="I37" s="133">
        <v>0</v>
      </c>
      <c r="J37" s="131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45</v>
      </c>
      <c r="E39" s="85"/>
      <c r="F39" s="85"/>
      <c r="G39" s="138" t="s">
        <v>46</v>
      </c>
      <c r="H39" s="139" t="s">
        <v>47</v>
      </c>
      <c r="I39" s="85"/>
      <c r="J39" s="140">
        <f>SUM(J30:J37)</f>
        <v>0</v>
      </c>
      <c r="K39" s="141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48</v>
      </c>
      <c r="E50" s="61"/>
      <c r="F50" s="61"/>
      <c r="G50" s="60" t="s">
        <v>49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50</v>
      </c>
      <c r="E61" s="40"/>
      <c r="F61" s="142" t="s">
        <v>51</v>
      </c>
      <c r="G61" s="62" t="s">
        <v>50</v>
      </c>
      <c r="H61" s="40"/>
      <c r="I61" s="40"/>
      <c r="J61" s="143" t="s">
        <v>51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52</v>
      </c>
      <c r="E65" s="63"/>
      <c r="F65" s="63"/>
      <c r="G65" s="60" t="s">
        <v>53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50</v>
      </c>
      <c r="E76" s="40"/>
      <c r="F76" s="142" t="s">
        <v>51</v>
      </c>
      <c r="G76" s="62" t="s">
        <v>50</v>
      </c>
      <c r="H76" s="40"/>
      <c r="I76" s="40"/>
      <c r="J76" s="143" t="s">
        <v>51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97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15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5" t="str">
        <f>E7</f>
        <v>Rekonštrukcia striech ubytovacích blokov a spojovacej chodby - 2. etapa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95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71" t="str">
        <f>E9</f>
        <v>03/2024-Spoj.chodba - Spojovacia chodba - časť 2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19</v>
      </c>
      <c r="D89" s="37"/>
      <c r="E89" s="37"/>
      <c r="F89" s="26" t="str">
        <f>F12</f>
        <v>Tornaľa</v>
      </c>
      <c r="G89" s="37"/>
      <c r="H89" s="37"/>
      <c r="I89" s="31" t="s">
        <v>21</v>
      </c>
      <c r="J89" s="73" t="str">
        <f>IF(J12="","",J12)</f>
        <v>6. 8. 2025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23</v>
      </c>
      <c r="D91" s="37"/>
      <c r="E91" s="37"/>
      <c r="F91" s="26" t="str">
        <f>E15</f>
        <v>DD a DSS Tornaľa</v>
      </c>
      <c r="G91" s="37"/>
      <c r="H91" s="37"/>
      <c r="I91" s="31" t="s">
        <v>29</v>
      </c>
      <c r="J91" s="35" t="str">
        <f>E21</f>
        <v>STAVOMAT RS s.r.o., Rimavská Sobota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32</v>
      </c>
      <c r="J92" s="35" t="str">
        <f>E24</f>
        <v xml:space="preserve"> 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4" t="s">
        <v>98</v>
      </c>
      <c r="D94" s="136"/>
      <c r="E94" s="136"/>
      <c r="F94" s="136"/>
      <c r="G94" s="136"/>
      <c r="H94" s="136"/>
      <c r="I94" s="136"/>
      <c r="J94" s="145" t="s">
        <v>99</v>
      </c>
      <c r="K94" s="136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46" t="s">
        <v>100</v>
      </c>
      <c r="D96" s="37"/>
      <c r="E96" s="37"/>
      <c r="F96" s="37"/>
      <c r="G96" s="37"/>
      <c r="H96" s="37"/>
      <c r="I96" s="37"/>
      <c r="J96" s="100">
        <f>J124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101</v>
      </c>
    </row>
    <row r="97" s="9" customFormat="1" ht="24.96" customHeight="1">
      <c r="A97" s="9"/>
      <c r="B97" s="147"/>
      <c r="C97" s="9"/>
      <c r="D97" s="148" t="s">
        <v>102</v>
      </c>
      <c r="E97" s="149"/>
      <c r="F97" s="149"/>
      <c r="G97" s="149"/>
      <c r="H97" s="149"/>
      <c r="I97" s="149"/>
      <c r="J97" s="150">
        <f>J125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1"/>
      <c r="C98" s="10"/>
      <c r="D98" s="152" t="s">
        <v>720</v>
      </c>
      <c r="E98" s="153"/>
      <c r="F98" s="153"/>
      <c r="G98" s="153"/>
      <c r="H98" s="153"/>
      <c r="I98" s="153"/>
      <c r="J98" s="154">
        <f>J126</f>
        <v>0</v>
      </c>
      <c r="K98" s="10"/>
      <c r="L98" s="15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1"/>
      <c r="C99" s="10"/>
      <c r="D99" s="152" t="s">
        <v>106</v>
      </c>
      <c r="E99" s="153"/>
      <c r="F99" s="153"/>
      <c r="G99" s="153"/>
      <c r="H99" s="153"/>
      <c r="I99" s="153"/>
      <c r="J99" s="154">
        <f>J131</f>
        <v>0</v>
      </c>
      <c r="K99" s="10"/>
      <c r="L99" s="15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47"/>
      <c r="C100" s="9"/>
      <c r="D100" s="148" t="s">
        <v>108</v>
      </c>
      <c r="E100" s="149"/>
      <c r="F100" s="149"/>
      <c r="G100" s="149"/>
      <c r="H100" s="149"/>
      <c r="I100" s="149"/>
      <c r="J100" s="150">
        <f>J147</f>
        <v>0</v>
      </c>
      <c r="K100" s="9"/>
      <c r="L100" s="147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51"/>
      <c r="C101" s="10"/>
      <c r="D101" s="152" t="s">
        <v>109</v>
      </c>
      <c r="E101" s="153"/>
      <c r="F101" s="153"/>
      <c r="G101" s="153"/>
      <c r="H101" s="153"/>
      <c r="I101" s="153"/>
      <c r="J101" s="154">
        <f>J148</f>
        <v>0</v>
      </c>
      <c r="K101" s="10"/>
      <c r="L101" s="15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1"/>
      <c r="C102" s="10"/>
      <c r="D102" s="152" t="s">
        <v>110</v>
      </c>
      <c r="E102" s="153"/>
      <c r="F102" s="153"/>
      <c r="G102" s="153"/>
      <c r="H102" s="153"/>
      <c r="I102" s="153"/>
      <c r="J102" s="154">
        <f>J162</f>
        <v>0</v>
      </c>
      <c r="K102" s="10"/>
      <c r="L102" s="15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1"/>
      <c r="C103" s="10"/>
      <c r="D103" s="152" t="s">
        <v>111</v>
      </c>
      <c r="E103" s="153"/>
      <c r="F103" s="153"/>
      <c r="G103" s="153"/>
      <c r="H103" s="153"/>
      <c r="I103" s="153"/>
      <c r="J103" s="154">
        <f>J169</f>
        <v>0</v>
      </c>
      <c r="K103" s="10"/>
      <c r="L103" s="15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1"/>
      <c r="C104" s="10"/>
      <c r="D104" s="152" t="s">
        <v>112</v>
      </c>
      <c r="E104" s="153"/>
      <c r="F104" s="153"/>
      <c r="G104" s="153"/>
      <c r="H104" s="153"/>
      <c r="I104" s="153"/>
      <c r="J104" s="154">
        <f>J177</f>
        <v>0</v>
      </c>
      <c r="K104" s="10"/>
      <c r="L104" s="15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7"/>
      <c r="B105" s="38"/>
      <c r="C105" s="37"/>
      <c r="D105" s="37"/>
      <c r="E105" s="37"/>
      <c r="F105" s="37"/>
      <c r="G105" s="37"/>
      <c r="H105" s="37"/>
      <c r="I105" s="37"/>
      <c r="J105" s="37"/>
      <c r="K105" s="37"/>
      <c r="L105" s="59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64"/>
      <c r="C106" s="65"/>
      <c r="D106" s="65"/>
      <c r="E106" s="65"/>
      <c r="F106" s="65"/>
      <c r="G106" s="65"/>
      <c r="H106" s="65"/>
      <c r="I106" s="65"/>
      <c r="J106" s="65"/>
      <c r="K106" s="65"/>
      <c r="L106" s="59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10" s="2" customFormat="1" ht="6.96" customHeight="1">
      <c r="A110" s="37"/>
      <c r="B110" s="66"/>
      <c r="C110" s="67"/>
      <c r="D110" s="67"/>
      <c r="E110" s="67"/>
      <c r="F110" s="67"/>
      <c r="G110" s="67"/>
      <c r="H110" s="67"/>
      <c r="I110" s="67"/>
      <c r="J110" s="67"/>
      <c r="K110" s="67"/>
      <c r="L110" s="59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4.96" customHeight="1">
      <c r="A111" s="37"/>
      <c r="B111" s="38"/>
      <c r="C111" s="22" t="s">
        <v>117</v>
      </c>
      <c r="D111" s="37"/>
      <c r="E111" s="37"/>
      <c r="F111" s="37"/>
      <c r="G111" s="37"/>
      <c r="H111" s="37"/>
      <c r="I111" s="37"/>
      <c r="J111" s="37"/>
      <c r="K111" s="37"/>
      <c r="L111" s="59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7"/>
      <c r="D112" s="37"/>
      <c r="E112" s="37"/>
      <c r="F112" s="37"/>
      <c r="G112" s="37"/>
      <c r="H112" s="37"/>
      <c r="I112" s="37"/>
      <c r="J112" s="37"/>
      <c r="K112" s="37"/>
      <c r="L112" s="59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15</v>
      </c>
      <c r="D113" s="37"/>
      <c r="E113" s="37"/>
      <c r="F113" s="37"/>
      <c r="G113" s="37"/>
      <c r="H113" s="37"/>
      <c r="I113" s="37"/>
      <c r="J113" s="37"/>
      <c r="K113" s="37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6.25" customHeight="1">
      <c r="A114" s="37"/>
      <c r="B114" s="38"/>
      <c r="C114" s="37"/>
      <c r="D114" s="37"/>
      <c r="E114" s="125" t="str">
        <f>E7</f>
        <v>Rekonštrukcia striech ubytovacích blokov a spojovacej chodby - 2. etapa</v>
      </c>
      <c r="F114" s="31"/>
      <c r="G114" s="31"/>
      <c r="H114" s="31"/>
      <c r="I114" s="37"/>
      <c r="J114" s="37"/>
      <c r="K114" s="37"/>
      <c r="L114" s="59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95</v>
      </c>
      <c r="D115" s="37"/>
      <c r="E115" s="37"/>
      <c r="F115" s="37"/>
      <c r="G115" s="37"/>
      <c r="H115" s="37"/>
      <c r="I115" s="37"/>
      <c r="J115" s="37"/>
      <c r="K115" s="37"/>
      <c r="L115" s="59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7"/>
      <c r="D116" s="37"/>
      <c r="E116" s="71" t="str">
        <f>E9</f>
        <v>03/2024-Spoj.chodba - Spojovacia chodba - časť 2</v>
      </c>
      <c r="F116" s="37"/>
      <c r="G116" s="37"/>
      <c r="H116" s="37"/>
      <c r="I116" s="37"/>
      <c r="J116" s="37"/>
      <c r="K116" s="37"/>
      <c r="L116" s="59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9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19</v>
      </c>
      <c r="D118" s="37"/>
      <c r="E118" s="37"/>
      <c r="F118" s="26" t="str">
        <f>F12</f>
        <v>Tornaľa</v>
      </c>
      <c r="G118" s="37"/>
      <c r="H118" s="37"/>
      <c r="I118" s="31" t="s">
        <v>21</v>
      </c>
      <c r="J118" s="73" t="str">
        <f>IF(J12="","",J12)</f>
        <v>6. 8. 2025</v>
      </c>
      <c r="K118" s="37"/>
      <c r="L118" s="59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7"/>
      <c r="D119" s="37"/>
      <c r="E119" s="37"/>
      <c r="F119" s="37"/>
      <c r="G119" s="37"/>
      <c r="H119" s="37"/>
      <c r="I119" s="37"/>
      <c r="J119" s="37"/>
      <c r="K119" s="37"/>
      <c r="L119" s="59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40.05" customHeight="1">
      <c r="A120" s="37"/>
      <c r="B120" s="38"/>
      <c r="C120" s="31" t="s">
        <v>23</v>
      </c>
      <c r="D120" s="37"/>
      <c r="E120" s="37"/>
      <c r="F120" s="26" t="str">
        <f>E15</f>
        <v>DD a DSS Tornaľa</v>
      </c>
      <c r="G120" s="37"/>
      <c r="H120" s="37"/>
      <c r="I120" s="31" t="s">
        <v>29</v>
      </c>
      <c r="J120" s="35" t="str">
        <f>E21</f>
        <v>STAVOMAT RS s.r.o., Rimavská Sobota</v>
      </c>
      <c r="K120" s="37"/>
      <c r="L120" s="59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31" t="s">
        <v>27</v>
      </c>
      <c r="D121" s="37"/>
      <c r="E121" s="37"/>
      <c r="F121" s="26" t="str">
        <f>IF(E18="","",E18)</f>
        <v>Vyplň údaj</v>
      </c>
      <c r="G121" s="37"/>
      <c r="H121" s="37"/>
      <c r="I121" s="31" t="s">
        <v>32</v>
      </c>
      <c r="J121" s="35" t="str">
        <f>E24</f>
        <v xml:space="preserve"> </v>
      </c>
      <c r="K121" s="37"/>
      <c r="L121" s="59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0.32" customHeigh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9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11" customFormat="1" ht="29.28" customHeight="1">
      <c r="A123" s="155"/>
      <c r="B123" s="156"/>
      <c r="C123" s="157" t="s">
        <v>118</v>
      </c>
      <c r="D123" s="158" t="s">
        <v>60</v>
      </c>
      <c r="E123" s="158" t="s">
        <v>56</v>
      </c>
      <c r="F123" s="158" t="s">
        <v>57</v>
      </c>
      <c r="G123" s="158" t="s">
        <v>119</v>
      </c>
      <c r="H123" s="158" t="s">
        <v>120</v>
      </c>
      <c r="I123" s="158" t="s">
        <v>121</v>
      </c>
      <c r="J123" s="159" t="s">
        <v>99</v>
      </c>
      <c r="K123" s="160" t="s">
        <v>122</v>
      </c>
      <c r="L123" s="161"/>
      <c r="M123" s="90" t="s">
        <v>1</v>
      </c>
      <c r="N123" s="91" t="s">
        <v>39</v>
      </c>
      <c r="O123" s="91" t="s">
        <v>123</v>
      </c>
      <c r="P123" s="91" t="s">
        <v>124</v>
      </c>
      <c r="Q123" s="91" t="s">
        <v>125</v>
      </c>
      <c r="R123" s="91" t="s">
        <v>126</v>
      </c>
      <c r="S123" s="91" t="s">
        <v>127</v>
      </c>
      <c r="T123" s="92" t="s">
        <v>128</v>
      </c>
      <c r="U123" s="155"/>
      <c r="V123" s="155"/>
      <c r="W123" s="155"/>
      <c r="X123" s="155"/>
      <c r="Y123" s="155"/>
      <c r="Z123" s="155"/>
      <c r="AA123" s="155"/>
      <c r="AB123" s="155"/>
      <c r="AC123" s="155"/>
      <c r="AD123" s="155"/>
      <c r="AE123" s="155"/>
    </row>
    <row r="124" s="2" customFormat="1" ht="22.8" customHeight="1">
      <c r="A124" s="37"/>
      <c r="B124" s="38"/>
      <c r="C124" s="97" t="s">
        <v>100</v>
      </c>
      <c r="D124" s="37"/>
      <c r="E124" s="37"/>
      <c r="F124" s="37"/>
      <c r="G124" s="37"/>
      <c r="H124" s="37"/>
      <c r="I124" s="37"/>
      <c r="J124" s="162">
        <f>BK124</f>
        <v>0</v>
      </c>
      <c r="K124" s="37"/>
      <c r="L124" s="38"/>
      <c r="M124" s="93"/>
      <c r="N124" s="77"/>
      <c r="O124" s="94"/>
      <c r="P124" s="163">
        <f>P125+P147</f>
        <v>0</v>
      </c>
      <c r="Q124" s="94"/>
      <c r="R124" s="163">
        <f>R125+R147</f>
        <v>24.082733651000002</v>
      </c>
      <c r="S124" s="94"/>
      <c r="T124" s="164">
        <f>T125+T147</f>
        <v>24.37746087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8" t="s">
        <v>74</v>
      </c>
      <c r="AU124" s="18" t="s">
        <v>101</v>
      </c>
      <c r="BK124" s="165">
        <f>BK125+BK147</f>
        <v>0</v>
      </c>
    </row>
    <row r="125" s="12" customFormat="1" ht="25.92" customHeight="1">
      <c r="A125" s="12"/>
      <c r="B125" s="166"/>
      <c r="C125" s="12"/>
      <c r="D125" s="167" t="s">
        <v>74</v>
      </c>
      <c r="E125" s="168" t="s">
        <v>129</v>
      </c>
      <c r="F125" s="168" t="s">
        <v>130</v>
      </c>
      <c r="G125" s="12"/>
      <c r="H125" s="12"/>
      <c r="I125" s="169"/>
      <c r="J125" s="170">
        <f>BK125</f>
        <v>0</v>
      </c>
      <c r="K125" s="12"/>
      <c r="L125" s="166"/>
      <c r="M125" s="171"/>
      <c r="N125" s="172"/>
      <c r="O125" s="172"/>
      <c r="P125" s="173">
        <f>P126+P131</f>
        <v>0</v>
      </c>
      <c r="Q125" s="172"/>
      <c r="R125" s="173">
        <f>R126+R131</f>
        <v>16.115068311000002</v>
      </c>
      <c r="S125" s="172"/>
      <c r="T125" s="174">
        <f>T126+T131</f>
        <v>22.972670869999998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67" t="s">
        <v>83</v>
      </c>
      <c r="AT125" s="175" t="s">
        <v>74</v>
      </c>
      <c r="AU125" s="175" t="s">
        <v>75</v>
      </c>
      <c r="AY125" s="167" t="s">
        <v>131</v>
      </c>
      <c r="BK125" s="176">
        <f>BK126+BK131</f>
        <v>0</v>
      </c>
    </row>
    <row r="126" s="12" customFormat="1" ht="22.8" customHeight="1">
      <c r="A126" s="12"/>
      <c r="B126" s="166"/>
      <c r="C126" s="12"/>
      <c r="D126" s="167" t="s">
        <v>74</v>
      </c>
      <c r="E126" s="177" t="s">
        <v>139</v>
      </c>
      <c r="F126" s="177" t="s">
        <v>721</v>
      </c>
      <c r="G126" s="12"/>
      <c r="H126" s="12"/>
      <c r="I126" s="169"/>
      <c r="J126" s="178">
        <f>BK126</f>
        <v>0</v>
      </c>
      <c r="K126" s="12"/>
      <c r="L126" s="166"/>
      <c r="M126" s="171"/>
      <c r="N126" s="172"/>
      <c r="O126" s="172"/>
      <c r="P126" s="173">
        <f>SUM(P127:P130)</f>
        <v>0</v>
      </c>
      <c r="Q126" s="172"/>
      <c r="R126" s="173">
        <f>SUM(R127:R130)</f>
        <v>6.6981123510000007</v>
      </c>
      <c r="S126" s="172"/>
      <c r="T126" s="174">
        <f>SUM(T127:T130)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67" t="s">
        <v>83</v>
      </c>
      <c r="AT126" s="175" t="s">
        <v>74</v>
      </c>
      <c r="AU126" s="175" t="s">
        <v>83</v>
      </c>
      <c r="AY126" s="167" t="s">
        <v>131</v>
      </c>
      <c r="BK126" s="176">
        <f>SUM(BK127:BK130)</f>
        <v>0</v>
      </c>
    </row>
    <row r="127" s="2" customFormat="1" ht="33" customHeight="1">
      <c r="A127" s="37"/>
      <c r="B127" s="179"/>
      <c r="C127" s="180" t="s">
        <v>83</v>
      </c>
      <c r="D127" s="180" t="s">
        <v>134</v>
      </c>
      <c r="E127" s="181" t="s">
        <v>722</v>
      </c>
      <c r="F127" s="182" t="s">
        <v>723</v>
      </c>
      <c r="G127" s="183" t="s">
        <v>145</v>
      </c>
      <c r="H127" s="184">
        <v>15</v>
      </c>
      <c r="I127" s="185"/>
      <c r="J127" s="186">
        <f>ROUND(I127*H127,2)</f>
        <v>0</v>
      </c>
      <c r="K127" s="187"/>
      <c r="L127" s="38"/>
      <c r="M127" s="188" t="s">
        <v>1</v>
      </c>
      <c r="N127" s="189" t="s">
        <v>41</v>
      </c>
      <c r="O127" s="81"/>
      <c r="P127" s="190">
        <f>O127*H127</f>
        <v>0</v>
      </c>
      <c r="Q127" s="190">
        <v>0.0062736099999999998</v>
      </c>
      <c r="R127" s="190">
        <f>Q127*H127</f>
        <v>0.094104149999999998</v>
      </c>
      <c r="S127" s="190">
        <v>0</v>
      </c>
      <c r="T127" s="191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92" t="s">
        <v>138</v>
      </c>
      <c r="AT127" s="192" t="s">
        <v>134</v>
      </c>
      <c r="AU127" s="192" t="s">
        <v>139</v>
      </c>
      <c r="AY127" s="18" t="s">
        <v>131</v>
      </c>
      <c r="BE127" s="193">
        <f>IF(N127="základná",J127,0)</f>
        <v>0</v>
      </c>
      <c r="BF127" s="193">
        <f>IF(N127="znížená",J127,0)</f>
        <v>0</v>
      </c>
      <c r="BG127" s="193">
        <f>IF(N127="zákl. prenesená",J127,0)</f>
        <v>0</v>
      </c>
      <c r="BH127" s="193">
        <f>IF(N127="zníž. prenesená",J127,0)</f>
        <v>0</v>
      </c>
      <c r="BI127" s="193">
        <f>IF(N127="nulová",J127,0)</f>
        <v>0</v>
      </c>
      <c r="BJ127" s="18" t="s">
        <v>139</v>
      </c>
      <c r="BK127" s="193">
        <f>ROUND(I127*H127,2)</f>
        <v>0</v>
      </c>
      <c r="BL127" s="18" t="s">
        <v>138</v>
      </c>
      <c r="BM127" s="192" t="s">
        <v>724</v>
      </c>
    </row>
    <row r="128" s="2" customFormat="1" ht="37.8" customHeight="1">
      <c r="A128" s="37"/>
      <c r="B128" s="179"/>
      <c r="C128" s="180" t="s">
        <v>139</v>
      </c>
      <c r="D128" s="180" t="s">
        <v>134</v>
      </c>
      <c r="E128" s="181" t="s">
        <v>725</v>
      </c>
      <c r="F128" s="182" t="s">
        <v>726</v>
      </c>
      <c r="G128" s="183" t="s">
        <v>137</v>
      </c>
      <c r="H128" s="184">
        <v>3</v>
      </c>
      <c r="I128" s="185"/>
      <c r="J128" s="186">
        <f>ROUND(I128*H128,2)</f>
        <v>0</v>
      </c>
      <c r="K128" s="187"/>
      <c r="L128" s="38"/>
      <c r="M128" s="188" t="s">
        <v>1</v>
      </c>
      <c r="N128" s="189" t="s">
        <v>41</v>
      </c>
      <c r="O128" s="81"/>
      <c r="P128" s="190">
        <f>O128*H128</f>
        <v>0</v>
      </c>
      <c r="Q128" s="190">
        <v>2.19408</v>
      </c>
      <c r="R128" s="190">
        <f>Q128*H128</f>
        <v>6.5822400000000005</v>
      </c>
      <c r="S128" s="190">
        <v>0</v>
      </c>
      <c r="T128" s="191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2" t="s">
        <v>138</v>
      </c>
      <c r="AT128" s="192" t="s">
        <v>134</v>
      </c>
      <c r="AU128" s="192" t="s">
        <v>139</v>
      </c>
      <c r="AY128" s="18" t="s">
        <v>131</v>
      </c>
      <c r="BE128" s="193">
        <f>IF(N128="základná",J128,0)</f>
        <v>0</v>
      </c>
      <c r="BF128" s="193">
        <f>IF(N128="znížená",J128,0)</f>
        <v>0</v>
      </c>
      <c r="BG128" s="193">
        <f>IF(N128="zákl. prenesená",J128,0)</f>
        <v>0</v>
      </c>
      <c r="BH128" s="193">
        <f>IF(N128="zníž. prenesená",J128,0)</f>
        <v>0</v>
      </c>
      <c r="BI128" s="193">
        <f>IF(N128="nulová",J128,0)</f>
        <v>0</v>
      </c>
      <c r="BJ128" s="18" t="s">
        <v>139</v>
      </c>
      <c r="BK128" s="193">
        <f>ROUND(I128*H128,2)</f>
        <v>0</v>
      </c>
      <c r="BL128" s="18" t="s">
        <v>138</v>
      </c>
      <c r="BM128" s="192" t="s">
        <v>727</v>
      </c>
    </row>
    <row r="129" s="2" customFormat="1" ht="21.75" customHeight="1">
      <c r="A129" s="37"/>
      <c r="B129" s="179"/>
      <c r="C129" s="180" t="s">
        <v>132</v>
      </c>
      <c r="D129" s="180" t="s">
        <v>134</v>
      </c>
      <c r="E129" s="181" t="s">
        <v>728</v>
      </c>
      <c r="F129" s="182" t="s">
        <v>729</v>
      </c>
      <c r="G129" s="183" t="s">
        <v>145</v>
      </c>
      <c r="H129" s="184">
        <v>13.65</v>
      </c>
      <c r="I129" s="185"/>
      <c r="J129" s="186">
        <f>ROUND(I129*H129,2)</f>
        <v>0</v>
      </c>
      <c r="K129" s="187"/>
      <c r="L129" s="38"/>
      <c r="M129" s="188" t="s">
        <v>1</v>
      </c>
      <c r="N129" s="189" t="s">
        <v>41</v>
      </c>
      <c r="O129" s="81"/>
      <c r="P129" s="190">
        <f>O129*H129</f>
        <v>0</v>
      </c>
      <c r="Q129" s="190">
        <v>0.0015947400000000001</v>
      </c>
      <c r="R129" s="190">
        <f>Q129*H129</f>
        <v>0.021768201000000001</v>
      </c>
      <c r="S129" s="190">
        <v>0</v>
      </c>
      <c r="T129" s="191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2" t="s">
        <v>138</v>
      </c>
      <c r="AT129" s="192" t="s">
        <v>134</v>
      </c>
      <c r="AU129" s="192" t="s">
        <v>139</v>
      </c>
      <c r="AY129" s="18" t="s">
        <v>131</v>
      </c>
      <c r="BE129" s="193">
        <f>IF(N129="základná",J129,0)</f>
        <v>0</v>
      </c>
      <c r="BF129" s="193">
        <f>IF(N129="znížená",J129,0)</f>
        <v>0</v>
      </c>
      <c r="BG129" s="193">
        <f>IF(N129="zákl. prenesená",J129,0)</f>
        <v>0</v>
      </c>
      <c r="BH129" s="193">
        <f>IF(N129="zníž. prenesená",J129,0)</f>
        <v>0</v>
      </c>
      <c r="BI129" s="193">
        <f>IF(N129="nulová",J129,0)</f>
        <v>0</v>
      </c>
      <c r="BJ129" s="18" t="s">
        <v>139</v>
      </c>
      <c r="BK129" s="193">
        <f>ROUND(I129*H129,2)</f>
        <v>0</v>
      </c>
      <c r="BL129" s="18" t="s">
        <v>138</v>
      </c>
      <c r="BM129" s="192" t="s">
        <v>730</v>
      </c>
    </row>
    <row r="130" s="2" customFormat="1" ht="21.75" customHeight="1">
      <c r="A130" s="37"/>
      <c r="B130" s="179"/>
      <c r="C130" s="180" t="s">
        <v>138</v>
      </c>
      <c r="D130" s="180" t="s">
        <v>134</v>
      </c>
      <c r="E130" s="181" t="s">
        <v>731</v>
      </c>
      <c r="F130" s="182" t="s">
        <v>732</v>
      </c>
      <c r="G130" s="183" t="s">
        <v>145</v>
      </c>
      <c r="H130" s="184">
        <v>13.65</v>
      </c>
      <c r="I130" s="185"/>
      <c r="J130" s="186">
        <f>ROUND(I130*H130,2)</f>
        <v>0</v>
      </c>
      <c r="K130" s="187"/>
      <c r="L130" s="38"/>
      <c r="M130" s="188" t="s">
        <v>1</v>
      </c>
      <c r="N130" s="189" t="s">
        <v>41</v>
      </c>
      <c r="O130" s="81"/>
      <c r="P130" s="190">
        <f>O130*H130</f>
        <v>0</v>
      </c>
      <c r="Q130" s="190">
        <v>0</v>
      </c>
      <c r="R130" s="190">
        <f>Q130*H130</f>
        <v>0</v>
      </c>
      <c r="S130" s="190">
        <v>0</v>
      </c>
      <c r="T130" s="191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92" t="s">
        <v>138</v>
      </c>
      <c r="AT130" s="192" t="s">
        <v>134</v>
      </c>
      <c r="AU130" s="192" t="s">
        <v>139</v>
      </c>
      <c r="AY130" s="18" t="s">
        <v>131</v>
      </c>
      <c r="BE130" s="193">
        <f>IF(N130="základná",J130,0)</f>
        <v>0</v>
      </c>
      <c r="BF130" s="193">
        <f>IF(N130="znížená",J130,0)</f>
        <v>0</v>
      </c>
      <c r="BG130" s="193">
        <f>IF(N130="zákl. prenesená",J130,0)</f>
        <v>0</v>
      </c>
      <c r="BH130" s="193">
        <f>IF(N130="zníž. prenesená",J130,0)</f>
        <v>0</v>
      </c>
      <c r="BI130" s="193">
        <f>IF(N130="nulová",J130,0)</f>
        <v>0</v>
      </c>
      <c r="BJ130" s="18" t="s">
        <v>139</v>
      </c>
      <c r="BK130" s="193">
        <f>ROUND(I130*H130,2)</f>
        <v>0</v>
      </c>
      <c r="BL130" s="18" t="s">
        <v>138</v>
      </c>
      <c r="BM130" s="192" t="s">
        <v>733</v>
      </c>
    </row>
    <row r="131" s="12" customFormat="1" ht="22.8" customHeight="1">
      <c r="A131" s="12"/>
      <c r="B131" s="166"/>
      <c r="C131" s="12"/>
      <c r="D131" s="167" t="s">
        <v>74</v>
      </c>
      <c r="E131" s="177" t="s">
        <v>178</v>
      </c>
      <c r="F131" s="177" t="s">
        <v>194</v>
      </c>
      <c r="G131" s="12"/>
      <c r="H131" s="12"/>
      <c r="I131" s="169"/>
      <c r="J131" s="178">
        <f>BK131</f>
        <v>0</v>
      </c>
      <c r="K131" s="12"/>
      <c r="L131" s="166"/>
      <c r="M131" s="171"/>
      <c r="N131" s="172"/>
      <c r="O131" s="172"/>
      <c r="P131" s="173">
        <f>SUM(P132:P146)</f>
        <v>0</v>
      </c>
      <c r="Q131" s="172"/>
      <c r="R131" s="173">
        <f>SUM(R132:R146)</f>
        <v>9.416955960000001</v>
      </c>
      <c r="S131" s="172"/>
      <c r="T131" s="174">
        <f>SUM(T132:T146)</f>
        <v>22.972670869999998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67" t="s">
        <v>83</v>
      </c>
      <c r="AT131" s="175" t="s">
        <v>74</v>
      </c>
      <c r="AU131" s="175" t="s">
        <v>83</v>
      </c>
      <c r="AY131" s="167" t="s">
        <v>131</v>
      </c>
      <c r="BK131" s="176">
        <f>SUM(BK132:BK146)</f>
        <v>0</v>
      </c>
    </row>
    <row r="132" s="2" customFormat="1" ht="33" customHeight="1">
      <c r="A132" s="37"/>
      <c r="B132" s="179"/>
      <c r="C132" s="180" t="s">
        <v>155</v>
      </c>
      <c r="D132" s="180" t="s">
        <v>134</v>
      </c>
      <c r="E132" s="181" t="s">
        <v>196</v>
      </c>
      <c r="F132" s="182" t="s">
        <v>197</v>
      </c>
      <c r="G132" s="183" t="s">
        <v>145</v>
      </c>
      <c r="H132" s="184">
        <v>183.13800000000001</v>
      </c>
      <c r="I132" s="185"/>
      <c r="J132" s="186">
        <f>ROUND(I132*H132,2)</f>
        <v>0</v>
      </c>
      <c r="K132" s="187"/>
      <c r="L132" s="38"/>
      <c r="M132" s="188" t="s">
        <v>1</v>
      </c>
      <c r="N132" s="189" t="s">
        <v>41</v>
      </c>
      <c r="O132" s="81"/>
      <c r="P132" s="190">
        <f>O132*H132</f>
        <v>0</v>
      </c>
      <c r="Q132" s="190">
        <v>0.02571</v>
      </c>
      <c r="R132" s="190">
        <f>Q132*H132</f>
        <v>4.7084779800000005</v>
      </c>
      <c r="S132" s="190">
        <v>0</v>
      </c>
      <c r="T132" s="191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92" t="s">
        <v>138</v>
      </c>
      <c r="AT132" s="192" t="s">
        <v>134</v>
      </c>
      <c r="AU132" s="192" t="s">
        <v>139</v>
      </c>
      <c r="AY132" s="18" t="s">
        <v>131</v>
      </c>
      <c r="BE132" s="193">
        <f>IF(N132="základná",J132,0)</f>
        <v>0</v>
      </c>
      <c r="BF132" s="193">
        <f>IF(N132="znížená",J132,0)</f>
        <v>0</v>
      </c>
      <c r="BG132" s="193">
        <f>IF(N132="zákl. prenesená",J132,0)</f>
        <v>0</v>
      </c>
      <c r="BH132" s="193">
        <f>IF(N132="zníž. prenesená",J132,0)</f>
        <v>0</v>
      </c>
      <c r="BI132" s="193">
        <f>IF(N132="nulová",J132,0)</f>
        <v>0</v>
      </c>
      <c r="BJ132" s="18" t="s">
        <v>139</v>
      </c>
      <c r="BK132" s="193">
        <f>ROUND(I132*H132,2)</f>
        <v>0</v>
      </c>
      <c r="BL132" s="18" t="s">
        <v>138</v>
      </c>
      <c r="BM132" s="192" t="s">
        <v>734</v>
      </c>
    </row>
    <row r="133" s="13" customFormat="1">
      <c r="A133" s="13"/>
      <c r="B133" s="194"/>
      <c r="C133" s="13"/>
      <c r="D133" s="195" t="s">
        <v>141</v>
      </c>
      <c r="E133" s="196" t="s">
        <v>1</v>
      </c>
      <c r="F133" s="197" t="s">
        <v>735</v>
      </c>
      <c r="G133" s="13"/>
      <c r="H133" s="198">
        <v>183.13800000000001</v>
      </c>
      <c r="I133" s="199"/>
      <c r="J133" s="13"/>
      <c r="K133" s="13"/>
      <c r="L133" s="194"/>
      <c r="M133" s="200"/>
      <c r="N133" s="201"/>
      <c r="O133" s="201"/>
      <c r="P133" s="201"/>
      <c r="Q133" s="201"/>
      <c r="R133" s="201"/>
      <c r="S133" s="201"/>
      <c r="T133" s="202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196" t="s">
        <v>141</v>
      </c>
      <c r="AU133" s="196" t="s">
        <v>139</v>
      </c>
      <c r="AV133" s="13" t="s">
        <v>139</v>
      </c>
      <c r="AW133" s="13" t="s">
        <v>31</v>
      </c>
      <c r="AX133" s="13" t="s">
        <v>83</v>
      </c>
      <c r="AY133" s="196" t="s">
        <v>131</v>
      </c>
    </row>
    <row r="134" s="2" customFormat="1" ht="33" customHeight="1">
      <c r="A134" s="37"/>
      <c r="B134" s="179"/>
      <c r="C134" s="180" t="s">
        <v>161</v>
      </c>
      <c r="D134" s="180" t="s">
        <v>134</v>
      </c>
      <c r="E134" s="181" t="s">
        <v>201</v>
      </c>
      <c r="F134" s="182" t="s">
        <v>202</v>
      </c>
      <c r="G134" s="183" t="s">
        <v>145</v>
      </c>
      <c r="H134" s="184">
        <v>183.13800000000001</v>
      </c>
      <c r="I134" s="185"/>
      <c r="J134" s="186">
        <f>ROUND(I134*H134,2)</f>
        <v>0</v>
      </c>
      <c r="K134" s="187"/>
      <c r="L134" s="38"/>
      <c r="M134" s="188" t="s">
        <v>1</v>
      </c>
      <c r="N134" s="189" t="s">
        <v>41</v>
      </c>
      <c r="O134" s="81"/>
      <c r="P134" s="190">
        <f>O134*H134</f>
        <v>0</v>
      </c>
      <c r="Q134" s="190">
        <v>0.02571</v>
      </c>
      <c r="R134" s="190">
        <f>Q134*H134</f>
        <v>4.7084779800000005</v>
      </c>
      <c r="S134" s="190">
        <v>0</v>
      </c>
      <c r="T134" s="191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92" t="s">
        <v>138</v>
      </c>
      <c r="AT134" s="192" t="s">
        <v>134</v>
      </c>
      <c r="AU134" s="192" t="s">
        <v>139</v>
      </c>
      <c r="AY134" s="18" t="s">
        <v>131</v>
      </c>
      <c r="BE134" s="193">
        <f>IF(N134="základná",J134,0)</f>
        <v>0</v>
      </c>
      <c r="BF134" s="193">
        <f>IF(N134="znížená",J134,0)</f>
        <v>0</v>
      </c>
      <c r="BG134" s="193">
        <f>IF(N134="zákl. prenesená",J134,0)</f>
        <v>0</v>
      </c>
      <c r="BH134" s="193">
        <f>IF(N134="zníž. prenesená",J134,0)</f>
        <v>0</v>
      </c>
      <c r="BI134" s="193">
        <f>IF(N134="nulová",J134,0)</f>
        <v>0</v>
      </c>
      <c r="BJ134" s="18" t="s">
        <v>139</v>
      </c>
      <c r="BK134" s="193">
        <f>ROUND(I134*H134,2)</f>
        <v>0</v>
      </c>
      <c r="BL134" s="18" t="s">
        <v>138</v>
      </c>
      <c r="BM134" s="192" t="s">
        <v>736</v>
      </c>
    </row>
    <row r="135" s="2" customFormat="1" ht="24.15" customHeight="1">
      <c r="A135" s="37"/>
      <c r="B135" s="179"/>
      <c r="C135" s="180" t="s">
        <v>166</v>
      </c>
      <c r="D135" s="180" t="s">
        <v>134</v>
      </c>
      <c r="E135" s="181" t="s">
        <v>737</v>
      </c>
      <c r="F135" s="182" t="s">
        <v>738</v>
      </c>
      <c r="G135" s="183" t="s">
        <v>145</v>
      </c>
      <c r="H135" s="184">
        <v>140.47900000000001</v>
      </c>
      <c r="I135" s="185"/>
      <c r="J135" s="186">
        <f>ROUND(I135*H135,2)</f>
        <v>0</v>
      </c>
      <c r="K135" s="187"/>
      <c r="L135" s="38"/>
      <c r="M135" s="188" t="s">
        <v>1</v>
      </c>
      <c r="N135" s="189" t="s">
        <v>41</v>
      </c>
      <c r="O135" s="81"/>
      <c r="P135" s="190">
        <f>O135*H135</f>
        <v>0</v>
      </c>
      <c r="Q135" s="190">
        <v>0</v>
      </c>
      <c r="R135" s="190">
        <f>Q135*H135</f>
        <v>0</v>
      </c>
      <c r="S135" s="190">
        <v>0.023529999999999999</v>
      </c>
      <c r="T135" s="191">
        <f>S135*H135</f>
        <v>3.3054708700000002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92" t="s">
        <v>138</v>
      </c>
      <c r="AT135" s="192" t="s">
        <v>134</v>
      </c>
      <c r="AU135" s="192" t="s">
        <v>139</v>
      </c>
      <c r="AY135" s="18" t="s">
        <v>131</v>
      </c>
      <c r="BE135" s="193">
        <f>IF(N135="základná",J135,0)</f>
        <v>0</v>
      </c>
      <c r="BF135" s="193">
        <f>IF(N135="znížená",J135,0)</f>
        <v>0</v>
      </c>
      <c r="BG135" s="193">
        <f>IF(N135="zákl. prenesená",J135,0)</f>
        <v>0</v>
      </c>
      <c r="BH135" s="193">
        <f>IF(N135="zníž. prenesená",J135,0)</f>
        <v>0</v>
      </c>
      <c r="BI135" s="193">
        <f>IF(N135="nulová",J135,0)</f>
        <v>0</v>
      </c>
      <c r="BJ135" s="18" t="s">
        <v>139</v>
      </c>
      <c r="BK135" s="193">
        <f>ROUND(I135*H135,2)</f>
        <v>0</v>
      </c>
      <c r="BL135" s="18" t="s">
        <v>138</v>
      </c>
      <c r="BM135" s="192" t="s">
        <v>739</v>
      </c>
    </row>
    <row r="136" s="13" customFormat="1">
      <c r="A136" s="13"/>
      <c r="B136" s="194"/>
      <c r="C136" s="13"/>
      <c r="D136" s="195" t="s">
        <v>141</v>
      </c>
      <c r="E136" s="196" t="s">
        <v>1</v>
      </c>
      <c r="F136" s="197" t="s">
        <v>740</v>
      </c>
      <c r="G136" s="13"/>
      <c r="H136" s="198">
        <v>140.47900000000001</v>
      </c>
      <c r="I136" s="199"/>
      <c r="J136" s="13"/>
      <c r="K136" s="13"/>
      <c r="L136" s="194"/>
      <c r="M136" s="200"/>
      <c r="N136" s="201"/>
      <c r="O136" s="201"/>
      <c r="P136" s="201"/>
      <c r="Q136" s="201"/>
      <c r="R136" s="201"/>
      <c r="S136" s="201"/>
      <c r="T136" s="202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96" t="s">
        <v>141</v>
      </c>
      <c r="AU136" s="196" t="s">
        <v>139</v>
      </c>
      <c r="AV136" s="13" t="s">
        <v>139</v>
      </c>
      <c r="AW136" s="13" t="s">
        <v>31</v>
      </c>
      <c r="AX136" s="13" t="s">
        <v>83</v>
      </c>
      <c r="AY136" s="196" t="s">
        <v>131</v>
      </c>
    </row>
    <row r="137" s="2" customFormat="1" ht="24.15" customHeight="1">
      <c r="A137" s="37"/>
      <c r="B137" s="179"/>
      <c r="C137" s="180" t="s">
        <v>170</v>
      </c>
      <c r="D137" s="180" t="s">
        <v>134</v>
      </c>
      <c r="E137" s="181" t="s">
        <v>741</v>
      </c>
      <c r="F137" s="182" t="s">
        <v>742</v>
      </c>
      <c r="G137" s="183" t="s">
        <v>137</v>
      </c>
      <c r="H137" s="184">
        <v>14.048</v>
      </c>
      <c r="I137" s="185"/>
      <c r="J137" s="186">
        <f>ROUND(I137*H137,2)</f>
        <v>0</v>
      </c>
      <c r="K137" s="187"/>
      <c r="L137" s="38"/>
      <c r="M137" s="188" t="s">
        <v>1</v>
      </c>
      <c r="N137" s="189" t="s">
        <v>41</v>
      </c>
      <c r="O137" s="81"/>
      <c r="P137" s="190">
        <f>O137*H137</f>
        <v>0</v>
      </c>
      <c r="Q137" s="190">
        <v>0</v>
      </c>
      <c r="R137" s="190">
        <f>Q137*H137</f>
        <v>0</v>
      </c>
      <c r="S137" s="190">
        <v>1.3999999999999999</v>
      </c>
      <c r="T137" s="191">
        <f>S137*H137</f>
        <v>19.667199999999998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92" t="s">
        <v>138</v>
      </c>
      <c r="AT137" s="192" t="s">
        <v>134</v>
      </c>
      <c r="AU137" s="192" t="s">
        <v>139</v>
      </c>
      <c r="AY137" s="18" t="s">
        <v>131</v>
      </c>
      <c r="BE137" s="193">
        <f>IF(N137="základná",J137,0)</f>
        <v>0</v>
      </c>
      <c r="BF137" s="193">
        <f>IF(N137="znížená",J137,0)</f>
        <v>0</v>
      </c>
      <c r="BG137" s="193">
        <f>IF(N137="zákl. prenesená",J137,0)</f>
        <v>0</v>
      </c>
      <c r="BH137" s="193">
        <f>IF(N137="zníž. prenesená",J137,0)</f>
        <v>0</v>
      </c>
      <c r="BI137" s="193">
        <f>IF(N137="nulová",J137,0)</f>
        <v>0</v>
      </c>
      <c r="BJ137" s="18" t="s">
        <v>139</v>
      </c>
      <c r="BK137" s="193">
        <f>ROUND(I137*H137,2)</f>
        <v>0</v>
      </c>
      <c r="BL137" s="18" t="s">
        <v>138</v>
      </c>
      <c r="BM137" s="192" t="s">
        <v>743</v>
      </c>
    </row>
    <row r="138" s="13" customFormat="1">
      <c r="A138" s="13"/>
      <c r="B138" s="194"/>
      <c r="C138" s="13"/>
      <c r="D138" s="195" t="s">
        <v>141</v>
      </c>
      <c r="E138" s="196" t="s">
        <v>1</v>
      </c>
      <c r="F138" s="197" t="s">
        <v>744</v>
      </c>
      <c r="G138" s="13"/>
      <c r="H138" s="198">
        <v>14.048</v>
      </c>
      <c r="I138" s="199"/>
      <c r="J138" s="13"/>
      <c r="K138" s="13"/>
      <c r="L138" s="194"/>
      <c r="M138" s="200"/>
      <c r="N138" s="201"/>
      <c r="O138" s="201"/>
      <c r="P138" s="201"/>
      <c r="Q138" s="201"/>
      <c r="R138" s="201"/>
      <c r="S138" s="201"/>
      <c r="T138" s="202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96" t="s">
        <v>141</v>
      </c>
      <c r="AU138" s="196" t="s">
        <v>139</v>
      </c>
      <c r="AV138" s="13" t="s">
        <v>139</v>
      </c>
      <c r="AW138" s="13" t="s">
        <v>31</v>
      </c>
      <c r="AX138" s="13" t="s">
        <v>83</v>
      </c>
      <c r="AY138" s="196" t="s">
        <v>131</v>
      </c>
    </row>
    <row r="139" s="2" customFormat="1" ht="24.15" customHeight="1">
      <c r="A139" s="37"/>
      <c r="B139" s="179"/>
      <c r="C139" s="180" t="s">
        <v>178</v>
      </c>
      <c r="D139" s="180" t="s">
        <v>134</v>
      </c>
      <c r="E139" s="181" t="s">
        <v>745</v>
      </c>
      <c r="F139" s="182" t="s">
        <v>746</v>
      </c>
      <c r="G139" s="183" t="s">
        <v>153</v>
      </c>
      <c r="H139" s="184">
        <v>22.972999999999999</v>
      </c>
      <c r="I139" s="185"/>
      <c r="J139" s="186">
        <f>ROUND(I139*H139,2)</f>
        <v>0</v>
      </c>
      <c r="K139" s="187"/>
      <c r="L139" s="38"/>
      <c r="M139" s="188" t="s">
        <v>1</v>
      </c>
      <c r="N139" s="189" t="s">
        <v>41</v>
      </c>
      <c r="O139" s="81"/>
      <c r="P139" s="190">
        <f>O139*H139</f>
        <v>0</v>
      </c>
      <c r="Q139" s="190">
        <v>0</v>
      </c>
      <c r="R139" s="190">
        <f>Q139*H139</f>
        <v>0</v>
      </c>
      <c r="S139" s="190">
        <v>0</v>
      </c>
      <c r="T139" s="191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92" t="s">
        <v>138</v>
      </c>
      <c r="AT139" s="192" t="s">
        <v>134</v>
      </c>
      <c r="AU139" s="192" t="s">
        <v>139</v>
      </c>
      <c r="AY139" s="18" t="s">
        <v>131</v>
      </c>
      <c r="BE139" s="193">
        <f>IF(N139="základná",J139,0)</f>
        <v>0</v>
      </c>
      <c r="BF139" s="193">
        <f>IF(N139="znížená",J139,0)</f>
        <v>0</v>
      </c>
      <c r="BG139" s="193">
        <f>IF(N139="zákl. prenesená",J139,0)</f>
        <v>0</v>
      </c>
      <c r="BH139" s="193">
        <f>IF(N139="zníž. prenesená",J139,0)</f>
        <v>0</v>
      </c>
      <c r="BI139" s="193">
        <f>IF(N139="nulová",J139,0)</f>
        <v>0</v>
      </c>
      <c r="BJ139" s="18" t="s">
        <v>139</v>
      </c>
      <c r="BK139" s="193">
        <f>ROUND(I139*H139,2)</f>
        <v>0</v>
      </c>
      <c r="BL139" s="18" t="s">
        <v>138</v>
      </c>
      <c r="BM139" s="192" t="s">
        <v>747</v>
      </c>
    </row>
    <row r="140" s="2" customFormat="1" ht="21.75" customHeight="1">
      <c r="A140" s="37"/>
      <c r="B140" s="179"/>
      <c r="C140" s="180" t="s">
        <v>182</v>
      </c>
      <c r="D140" s="180" t="s">
        <v>134</v>
      </c>
      <c r="E140" s="181" t="s">
        <v>748</v>
      </c>
      <c r="F140" s="182" t="s">
        <v>749</v>
      </c>
      <c r="G140" s="183" t="s">
        <v>153</v>
      </c>
      <c r="H140" s="184">
        <v>22.972999999999999</v>
      </c>
      <c r="I140" s="185"/>
      <c r="J140" s="186">
        <f>ROUND(I140*H140,2)</f>
        <v>0</v>
      </c>
      <c r="K140" s="187"/>
      <c r="L140" s="38"/>
      <c r="M140" s="188" t="s">
        <v>1</v>
      </c>
      <c r="N140" s="189" t="s">
        <v>41</v>
      </c>
      <c r="O140" s="81"/>
      <c r="P140" s="190">
        <f>O140*H140</f>
        <v>0</v>
      </c>
      <c r="Q140" s="190">
        <v>0</v>
      </c>
      <c r="R140" s="190">
        <f>Q140*H140</f>
        <v>0</v>
      </c>
      <c r="S140" s="190">
        <v>0</v>
      </c>
      <c r="T140" s="191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92" t="s">
        <v>138</v>
      </c>
      <c r="AT140" s="192" t="s">
        <v>134</v>
      </c>
      <c r="AU140" s="192" t="s">
        <v>139</v>
      </c>
      <c r="AY140" s="18" t="s">
        <v>131</v>
      </c>
      <c r="BE140" s="193">
        <f>IF(N140="základná",J140,0)</f>
        <v>0</v>
      </c>
      <c r="BF140" s="193">
        <f>IF(N140="znížená",J140,0)</f>
        <v>0</v>
      </c>
      <c r="BG140" s="193">
        <f>IF(N140="zákl. prenesená",J140,0)</f>
        <v>0</v>
      </c>
      <c r="BH140" s="193">
        <f>IF(N140="zníž. prenesená",J140,0)</f>
        <v>0</v>
      </c>
      <c r="BI140" s="193">
        <f>IF(N140="nulová",J140,0)</f>
        <v>0</v>
      </c>
      <c r="BJ140" s="18" t="s">
        <v>139</v>
      </c>
      <c r="BK140" s="193">
        <f>ROUND(I140*H140,2)</f>
        <v>0</v>
      </c>
      <c r="BL140" s="18" t="s">
        <v>138</v>
      </c>
      <c r="BM140" s="192" t="s">
        <v>750</v>
      </c>
    </row>
    <row r="141" s="2" customFormat="1" ht="24.15" customHeight="1">
      <c r="A141" s="37"/>
      <c r="B141" s="179"/>
      <c r="C141" s="180" t="s">
        <v>186</v>
      </c>
      <c r="D141" s="180" t="s">
        <v>134</v>
      </c>
      <c r="E141" s="181" t="s">
        <v>751</v>
      </c>
      <c r="F141" s="182" t="s">
        <v>752</v>
      </c>
      <c r="G141" s="183" t="s">
        <v>153</v>
      </c>
      <c r="H141" s="184">
        <v>114.865</v>
      </c>
      <c r="I141" s="185"/>
      <c r="J141" s="186">
        <f>ROUND(I141*H141,2)</f>
        <v>0</v>
      </c>
      <c r="K141" s="187"/>
      <c r="L141" s="38"/>
      <c r="M141" s="188" t="s">
        <v>1</v>
      </c>
      <c r="N141" s="189" t="s">
        <v>41</v>
      </c>
      <c r="O141" s="81"/>
      <c r="P141" s="190">
        <f>O141*H141</f>
        <v>0</v>
      </c>
      <c r="Q141" s="190">
        <v>0</v>
      </c>
      <c r="R141" s="190">
        <f>Q141*H141</f>
        <v>0</v>
      </c>
      <c r="S141" s="190">
        <v>0</v>
      </c>
      <c r="T141" s="191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92" t="s">
        <v>138</v>
      </c>
      <c r="AT141" s="192" t="s">
        <v>134</v>
      </c>
      <c r="AU141" s="192" t="s">
        <v>139</v>
      </c>
      <c r="AY141" s="18" t="s">
        <v>131</v>
      </c>
      <c r="BE141" s="193">
        <f>IF(N141="základná",J141,0)</f>
        <v>0</v>
      </c>
      <c r="BF141" s="193">
        <f>IF(N141="znížená",J141,0)</f>
        <v>0</v>
      </c>
      <c r="BG141" s="193">
        <f>IF(N141="zákl. prenesená",J141,0)</f>
        <v>0</v>
      </c>
      <c r="BH141" s="193">
        <f>IF(N141="zníž. prenesená",J141,0)</f>
        <v>0</v>
      </c>
      <c r="BI141" s="193">
        <f>IF(N141="nulová",J141,0)</f>
        <v>0</v>
      </c>
      <c r="BJ141" s="18" t="s">
        <v>139</v>
      </c>
      <c r="BK141" s="193">
        <f>ROUND(I141*H141,2)</f>
        <v>0</v>
      </c>
      <c r="BL141" s="18" t="s">
        <v>138</v>
      </c>
      <c r="BM141" s="192" t="s">
        <v>753</v>
      </c>
    </row>
    <row r="142" s="13" customFormat="1">
      <c r="A142" s="13"/>
      <c r="B142" s="194"/>
      <c r="C142" s="13"/>
      <c r="D142" s="195" t="s">
        <v>141</v>
      </c>
      <c r="E142" s="196" t="s">
        <v>1</v>
      </c>
      <c r="F142" s="197" t="s">
        <v>754</v>
      </c>
      <c r="G142" s="13"/>
      <c r="H142" s="198">
        <v>114.865</v>
      </c>
      <c r="I142" s="199"/>
      <c r="J142" s="13"/>
      <c r="K142" s="13"/>
      <c r="L142" s="194"/>
      <c r="M142" s="200"/>
      <c r="N142" s="201"/>
      <c r="O142" s="201"/>
      <c r="P142" s="201"/>
      <c r="Q142" s="201"/>
      <c r="R142" s="201"/>
      <c r="S142" s="201"/>
      <c r="T142" s="202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96" t="s">
        <v>141</v>
      </c>
      <c r="AU142" s="196" t="s">
        <v>139</v>
      </c>
      <c r="AV142" s="13" t="s">
        <v>139</v>
      </c>
      <c r="AW142" s="13" t="s">
        <v>31</v>
      </c>
      <c r="AX142" s="13" t="s">
        <v>83</v>
      </c>
      <c r="AY142" s="196" t="s">
        <v>131</v>
      </c>
    </row>
    <row r="143" s="2" customFormat="1" ht="24.15" customHeight="1">
      <c r="A143" s="37"/>
      <c r="B143" s="179"/>
      <c r="C143" s="180" t="s">
        <v>190</v>
      </c>
      <c r="D143" s="180" t="s">
        <v>134</v>
      </c>
      <c r="E143" s="181" t="s">
        <v>209</v>
      </c>
      <c r="F143" s="182" t="s">
        <v>210</v>
      </c>
      <c r="G143" s="183" t="s">
        <v>153</v>
      </c>
      <c r="H143" s="184">
        <v>22.972999999999999</v>
      </c>
      <c r="I143" s="185"/>
      <c r="J143" s="186">
        <f>ROUND(I143*H143,2)</f>
        <v>0</v>
      </c>
      <c r="K143" s="187"/>
      <c r="L143" s="38"/>
      <c r="M143" s="188" t="s">
        <v>1</v>
      </c>
      <c r="N143" s="189" t="s">
        <v>41</v>
      </c>
      <c r="O143" s="81"/>
      <c r="P143" s="190">
        <f>O143*H143</f>
        <v>0</v>
      </c>
      <c r="Q143" s="190">
        <v>0</v>
      </c>
      <c r="R143" s="190">
        <f>Q143*H143</f>
        <v>0</v>
      </c>
      <c r="S143" s="190">
        <v>0</v>
      </c>
      <c r="T143" s="191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92" t="s">
        <v>138</v>
      </c>
      <c r="AT143" s="192" t="s">
        <v>134</v>
      </c>
      <c r="AU143" s="192" t="s">
        <v>139</v>
      </c>
      <c r="AY143" s="18" t="s">
        <v>131</v>
      </c>
      <c r="BE143" s="193">
        <f>IF(N143="základná",J143,0)</f>
        <v>0</v>
      </c>
      <c r="BF143" s="193">
        <f>IF(N143="znížená",J143,0)</f>
        <v>0</v>
      </c>
      <c r="BG143" s="193">
        <f>IF(N143="zákl. prenesená",J143,0)</f>
        <v>0</v>
      </c>
      <c r="BH143" s="193">
        <f>IF(N143="zníž. prenesená",J143,0)</f>
        <v>0</v>
      </c>
      <c r="BI143" s="193">
        <f>IF(N143="nulová",J143,0)</f>
        <v>0</v>
      </c>
      <c r="BJ143" s="18" t="s">
        <v>139</v>
      </c>
      <c r="BK143" s="193">
        <f>ROUND(I143*H143,2)</f>
        <v>0</v>
      </c>
      <c r="BL143" s="18" t="s">
        <v>138</v>
      </c>
      <c r="BM143" s="192" t="s">
        <v>755</v>
      </c>
    </row>
    <row r="144" s="2" customFormat="1" ht="24.15" customHeight="1">
      <c r="A144" s="37"/>
      <c r="B144" s="179"/>
      <c r="C144" s="180" t="s">
        <v>195</v>
      </c>
      <c r="D144" s="180" t="s">
        <v>134</v>
      </c>
      <c r="E144" s="181" t="s">
        <v>756</v>
      </c>
      <c r="F144" s="182" t="s">
        <v>757</v>
      </c>
      <c r="G144" s="183" t="s">
        <v>153</v>
      </c>
      <c r="H144" s="184">
        <v>68.918999999999997</v>
      </c>
      <c r="I144" s="185"/>
      <c r="J144" s="186">
        <f>ROUND(I144*H144,2)</f>
        <v>0</v>
      </c>
      <c r="K144" s="187"/>
      <c r="L144" s="38"/>
      <c r="M144" s="188" t="s">
        <v>1</v>
      </c>
      <c r="N144" s="189" t="s">
        <v>41</v>
      </c>
      <c r="O144" s="81"/>
      <c r="P144" s="190">
        <f>O144*H144</f>
        <v>0</v>
      </c>
      <c r="Q144" s="190">
        <v>0</v>
      </c>
      <c r="R144" s="190">
        <f>Q144*H144</f>
        <v>0</v>
      </c>
      <c r="S144" s="190">
        <v>0</v>
      </c>
      <c r="T144" s="191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92" t="s">
        <v>138</v>
      </c>
      <c r="AT144" s="192" t="s">
        <v>134</v>
      </c>
      <c r="AU144" s="192" t="s">
        <v>139</v>
      </c>
      <c r="AY144" s="18" t="s">
        <v>131</v>
      </c>
      <c r="BE144" s="193">
        <f>IF(N144="základná",J144,0)</f>
        <v>0</v>
      </c>
      <c r="BF144" s="193">
        <f>IF(N144="znížená",J144,0)</f>
        <v>0</v>
      </c>
      <c r="BG144" s="193">
        <f>IF(N144="zákl. prenesená",J144,0)</f>
        <v>0</v>
      </c>
      <c r="BH144" s="193">
        <f>IF(N144="zníž. prenesená",J144,0)</f>
        <v>0</v>
      </c>
      <c r="BI144" s="193">
        <f>IF(N144="nulová",J144,0)</f>
        <v>0</v>
      </c>
      <c r="BJ144" s="18" t="s">
        <v>139</v>
      </c>
      <c r="BK144" s="193">
        <f>ROUND(I144*H144,2)</f>
        <v>0</v>
      </c>
      <c r="BL144" s="18" t="s">
        <v>138</v>
      </c>
      <c r="BM144" s="192" t="s">
        <v>758</v>
      </c>
    </row>
    <row r="145" s="13" customFormat="1">
      <c r="A145" s="13"/>
      <c r="B145" s="194"/>
      <c r="C145" s="13"/>
      <c r="D145" s="195" t="s">
        <v>141</v>
      </c>
      <c r="E145" s="196" t="s">
        <v>1</v>
      </c>
      <c r="F145" s="197" t="s">
        <v>759</v>
      </c>
      <c r="G145" s="13"/>
      <c r="H145" s="198">
        <v>68.918999999999997</v>
      </c>
      <c r="I145" s="199"/>
      <c r="J145" s="13"/>
      <c r="K145" s="13"/>
      <c r="L145" s="194"/>
      <c r="M145" s="200"/>
      <c r="N145" s="201"/>
      <c r="O145" s="201"/>
      <c r="P145" s="201"/>
      <c r="Q145" s="201"/>
      <c r="R145" s="201"/>
      <c r="S145" s="201"/>
      <c r="T145" s="202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196" t="s">
        <v>141</v>
      </c>
      <c r="AU145" s="196" t="s">
        <v>139</v>
      </c>
      <c r="AV145" s="13" t="s">
        <v>139</v>
      </c>
      <c r="AW145" s="13" t="s">
        <v>31</v>
      </c>
      <c r="AX145" s="13" t="s">
        <v>83</v>
      </c>
      <c r="AY145" s="196" t="s">
        <v>131</v>
      </c>
    </row>
    <row r="146" s="2" customFormat="1" ht="24.15" customHeight="1">
      <c r="A146" s="37"/>
      <c r="B146" s="179"/>
      <c r="C146" s="180" t="s">
        <v>200</v>
      </c>
      <c r="D146" s="180" t="s">
        <v>134</v>
      </c>
      <c r="E146" s="181" t="s">
        <v>213</v>
      </c>
      <c r="F146" s="182" t="s">
        <v>214</v>
      </c>
      <c r="G146" s="183" t="s">
        <v>153</v>
      </c>
      <c r="H146" s="184">
        <v>22.972999999999999</v>
      </c>
      <c r="I146" s="185"/>
      <c r="J146" s="186">
        <f>ROUND(I146*H146,2)</f>
        <v>0</v>
      </c>
      <c r="K146" s="187"/>
      <c r="L146" s="38"/>
      <c r="M146" s="188" t="s">
        <v>1</v>
      </c>
      <c r="N146" s="189" t="s">
        <v>41</v>
      </c>
      <c r="O146" s="81"/>
      <c r="P146" s="190">
        <f>O146*H146</f>
        <v>0</v>
      </c>
      <c r="Q146" s="190">
        <v>0</v>
      </c>
      <c r="R146" s="190">
        <f>Q146*H146</f>
        <v>0</v>
      </c>
      <c r="S146" s="190">
        <v>0</v>
      </c>
      <c r="T146" s="191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92" t="s">
        <v>138</v>
      </c>
      <c r="AT146" s="192" t="s">
        <v>134</v>
      </c>
      <c r="AU146" s="192" t="s">
        <v>139</v>
      </c>
      <c r="AY146" s="18" t="s">
        <v>131</v>
      </c>
      <c r="BE146" s="193">
        <f>IF(N146="základná",J146,0)</f>
        <v>0</v>
      </c>
      <c r="BF146" s="193">
        <f>IF(N146="znížená",J146,0)</f>
        <v>0</v>
      </c>
      <c r="BG146" s="193">
        <f>IF(N146="zákl. prenesená",J146,0)</f>
        <v>0</v>
      </c>
      <c r="BH146" s="193">
        <f>IF(N146="zníž. prenesená",J146,0)</f>
        <v>0</v>
      </c>
      <c r="BI146" s="193">
        <f>IF(N146="nulová",J146,0)</f>
        <v>0</v>
      </c>
      <c r="BJ146" s="18" t="s">
        <v>139</v>
      </c>
      <c r="BK146" s="193">
        <f>ROUND(I146*H146,2)</f>
        <v>0</v>
      </c>
      <c r="BL146" s="18" t="s">
        <v>138</v>
      </c>
      <c r="BM146" s="192" t="s">
        <v>760</v>
      </c>
    </row>
    <row r="147" s="12" customFormat="1" ht="25.92" customHeight="1">
      <c r="A147" s="12"/>
      <c r="B147" s="166"/>
      <c r="C147" s="12"/>
      <c r="D147" s="167" t="s">
        <v>74</v>
      </c>
      <c r="E147" s="168" t="s">
        <v>222</v>
      </c>
      <c r="F147" s="168" t="s">
        <v>223</v>
      </c>
      <c r="G147" s="12"/>
      <c r="H147" s="12"/>
      <c r="I147" s="169"/>
      <c r="J147" s="170">
        <f>BK147</f>
        <v>0</v>
      </c>
      <c r="K147" s="12"/>
      <c r="L147" s="166"/>
      <c r="M147" s="171"/>
      <c r="N147" s="172"/>
      <c r="O147" s="172"/>
      <c r="P147" s="173">
        <f>P148+P162+P169+P177</f>
        <v>0</v>
      </c>
      <c r="Q147" s="172"/>
      <c r="R147" s="173">
        <f>R148+R162+R169+R177</f>
        <v>7.9676653399999999</v>
      </c>
      <c r="S147" s="172"/>
      <c r="T147" s="174">
        <f>T148+T162+T169+T177</f>
        <v>1.4047900000000002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67" t="s">
        <v>139</v>
      </c>
      <c r="AT147" s="175" t="s">
        <v>74</v>
      </c>
      <c r="AU147" s="175" t="s">
        <v>75</v>
      </c>
      <c r="AY147" s="167" t="s">
        <v>131</v>
      </c>
      <c r="BK147" s="176">
        <f>BK148+BK162+BK169+BK177</f>
        <v>0</v>
      </c>
    </row>
    <row r="148" s="12" customFormat="1" ht="22.8" customHeight="1">
      <c r="A148" s="12"/>
      <c r="B148" s="166"/>
      <c r="C148" s="12"/>
      <c r="D148" s="167" t="s">
        <v>74</v>
      </c>
      <c r="E148" s="177" t="s">
        <v>224</v>
      </c>
      <c r="F148" s="177" t="s">
        <v>225</v>
      </c>
      <c r="G148" s="12"/>
      <c r="H148" s="12"/>
      <c r="I148" s="169"/>
      <c r="J148" s="178">
        <f>BK148</f>
        <v>0</v>
      </c>
      <c r="K148" s="12"/>
      <c r="L148" s="166"/>
      <c r="M148" s="171"/>
      <c r="N148" s="172"/>
      <c r="O148" s="172"/>
      <c r="P148" s="173">
        <f>SUM(P149:P161)</f>
        <v>0</v>
      </c>
      <c r="Q148" s="172"/>
      <c r="R148" s="173">
        <f>SUM(R149:R161)</f>
        <v>0.90605709999999995</v>
      </c>
      <c r="S148" s="172"/>
      <c r="T148" s="174">
        <f>SUM(T149:T161)</f>
        <v>1.4047900000000002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67" t="s">
        <v>139</v>
      </c>
      <c r="AT148" s="175" t="s">
        <v>74</v>
      </c>
      <c r="AU148" s="175" t="s">
        <v>83</v>
      </c>
      <c r="AY148" s="167" t="s">
        <v>131</v>
      </c>
      <c r="BK148" s="176">
        <f>SUM(BK149:BK161)</f>
        <v>0</v>
      </c>
    </row>
    <row r="149" s="2" customFormat="1" ht="24.15" customHeight="1">
      <c r="A149" s="37"/>
      <c r="B149" s="179"/>
      <c r="C149" s="180" t="s">
        <v>204</v>
      </c>
      <c r="D149" s="180" t="s">
        <v>134</v>
      </c>
      <c r="E149" s="181" t="s">
        <v>761</v>
      </c>
      <c r="F149" s="182" t="s">
        <v>762</v>
      </c>
      <c r="G149" s="183" t="s">
        <v>145</v>
      </c>
      <c r="H149" s="184">
        <v>140.47900000000001</v>
      </c>
      <c r="I149" s="185"/>
      <c r="J149" s="186">
        <f>ROUND(I149*H149,2)</f>
        <v>0</v>
      </c>
      <c r="K149" s="187"/>
      <c r="L149" s="38"/>
      <c r="M149" s="188" t="s">
        <v>1</v>
      </c>
      <c r="N149" s="189" t="s">
        <v>41</v>
      </c>
      <c r="O149" s="81"/>
      <c r="P149" s="190">
        <f>O149*H149</f>
        <v>0</v>
      </c>
      <c r="Q149" s="190">
        <v>0</v>
      </c>
      <c r="R149" s="190">
        <f>Q149*H149</f>
        <v>0</v>
      </c>
      <c r="S149" s="190">
        <v>0.01</v>
      </c>
      <c r="T149" s="191">
        <f>S149*H149</f>
        <v>1.4047900000000002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92" t="s">
        <v>208</v>
      </c>
      <c r="AT149" s="192" t="s">
        <v>134</v>
      </c>
      <c r="AU149" s="192" t="s">
        <v>139</v>
      </c>
      <c r="AY149" s="18" t="s">
        <v>131</v>
      </c>
      <c r="BE149" s="193">
        <f>IF(N149="základná",J149,0)</f>
        <v>0</v>
      </c>
      <c r="BF149" s="193">
        <f>IF(N149="znížená",J149,0)</f>
        <v>0</v>
      </c>
      <c r="BG149" s="193">
        <f>IF(N149="zákl. prenesená",J149,0)</f>
        <v>0</v>
      </c>
      <c r="BH149" s="193">
        <f>IF(N149="zníž. prenesená",J149,0)</f>
        <v>0</v>
      </c>
      <c r="BI149" s="193">
        <f>IF(N149="nulová",J149,0)</f>
        <v>0</v>
      </c>
      <c r="BJ149" s="18" t="s">
        <v>139</v>
      </c>
      <c r="BK149" s="193">
        <f>ROUND(I149*H149,2)</f>
        <v>0</v>
      </c>
      <c r="BL149" s="18" t="s">
        <v>208</v>
      </c>
      <c r="BM149" s="192" t="s">
        <v>763</v>
      </c>
    </row>
    <row r="150" s="13" customFormat="1">
      <c r="A150" s="13"/>
      <c r="B150" s="194"/>
      <c r="C150" s="13"/>
      <c r="D150" s="195" t="s">
        <v>141</v>
      </c>
      <c r="E150" s="196" t="s">
        <v>1</v>
      </c>
      <c r="F150" s="197" t="s">
        <v>764</v>
      </c>
      <c r="G150" s="13"/>
      <c r="H150" s="198">
        <v>140.47900000000001</v>
      </c>
      <c r="I150" s="199"/>
      <c r="J150" s="13"/>
      <c r="K150" s="13"/>
      <c r="L150" s="194"/>
      <c r="M150" s="200"/>
      <c r="N150" s="201"/>
      <c r="O150" s="201"/>
      <c r="P150" s="201"/>
      <c r="Q150" s="201"/>
      <c r="R150" s="201"/>
      <c r="S150" s="201"/>
      <c r="T150" s="202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96" t="s">
        <v>141</v>
      </c>
      <c r="AU150" s="196" t="s">
        <v>139</v>
      </c>
      <c r="AV150" s="13" t="s">
        <v>139</v>
      </c>
      <c r="AW150" s="13" t="s">
        <v>31</v>
      </c>
      <c r="AX150" s="13" t="s">
        <v>83</v>
      </c>
      <c r="AY150" s="196" t="s">
        <v>131</v>
      </c>
    </row>
    <row r="151" s="2" customFormat="1" ht="24.15" customHeight="1">
      <c r="A151" s="37"/>
      <c r="B151" s="179"/>
      <c r="C151" s="180" t="s">
        <v>208</v>
      </c>
      <c r="D151" s="180" t="s">
        <v>134</v>
      </c>
      <c r="E151" s="181" t="s">
        <v>765</v>
      </c>
      <c r="F151" s="182" t="s">
        <v>766</v>
      </c>
      <c r="G151" s="183" t="s">
        <v>145</v>
      </c>
      <c r="H151" s="184">
        <v>105</v>
      </c>
      <c r="I151" s="185"/>
      <c r="J151" s="186">
        <f>ROUND(I151*H151,2)</f>
        <v>0</v>
      </c>
      <c r="K151" s="187"/>
      <c r="L151" s="38"/>
      <c r="M151" s="188" t="s">
        <v>1</v>
      </c>
      <c r="N151" s="189" t="s">
        <v>41</v>
      </c>
      <c r="O151" s="81"/>
      <c r="P151" s="190">
        <f>O151*H151</f>
        <v>0</v>
      </c>
      <c r="Q151" s="190">
        <v>0</v>
      </c>
      <c r="R151" s="190">
        <f>Q151*H151</f>
        <v>0</v>
      </c>
      <c r="S151" s="190">
        <v>0</v>
      </c>
      <c r="T151" s="191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92" t="s">
        <v>138</v>
      </c>
      <c r="AT151" s="192" t="s">
        <v>134</v>
      </c>
      <c r="AU151" s="192" t="s">
        <v>139</v>
      </c>
      <c r="AY151" s="18" t="s">
        <v>131</v>
      </c>
      <c r="BE151" s="193">
        <f>IF(N151="základná",J151,0)</f>
        <v>0</v>
      </c>
      <c r="BF151" s="193">
        <f>IF(N151="znížená",J151,0)</f>
        <v>0</v>
      </c>
      <c r="BG151" s="193">
        <f>IF(N151="zákl. prenesená",J151,0)</f>
        <v>0</v>
      </c>
      <c r="BH151" s="193">
        <f>IF(N151="zníž. prenesená",J151,0)</f>
        <v>0</v>
      </c>
      <c r="BI151" s="193">
        <f>IF(N151="nulová",J151,0)</f>
        <v>0</v>
      </c>
      <c r="BJ151" s="18" t="s">
        <v>139</v>
      </c>
      <c r="BK151" s="193">
        <f>ROUND(I151*H151,2)</f>
        <v>0</v>
      </c>
      <c r="BL151" s="18" t="s">
        <v>138</v>
      </c>
      <c r="BM151" s="192" t="s">
        <v>767</v>
      </c>
    </row>
    <row r="152" s="2" customFormat="1" ht="37.8" customHeight="1">
      <c r="A152" s="37"/>
      <c r="B152" s="179"/>
      <c r="C152" s="203" t="s">
        <v>212</v>
      </c>
      <c r="D152" s="203" t="s">
        <v>167</v>
      </c>
      <c r="E152" s="204" t="s">
        <v>768</v>
      </c>
      <c r="F152" s="205" t="s">
        <v>769</v>
      </c>
      <c r="G152" s="206" t="s">
        <v>145</v>
      </c>
      <c r="H152" s="207">
        <v>120.75</v>
      </c>
      <c r="I152" s="208"/>
      <c r="J152" s="209">
        <f>ROUND(I152*H152,2)</f>
        <v>0</v>
      </c>
      <c r="K152" s="210"/>
      <c r="L152" s="211"/>
      <c r="M152" s="212" t="s">
        <v>1</v>
      </c>
      <c r="N152" s="213" t="s">
        <v>41</v>
      </c>
      <c r="O152" s="81"/>
      <c r="P152" s="190">
        <f>O152*H152</f>
        <v>0</v>
      </c>
      <c r="Q152" s="190">
        <v>0.0044999999999999997</v>
      </c>
      <c r="R152" s="190">
        <f>Q152*H152</f>
        <v>0.54337499999999994</v>
      </c>
      <c r="S152" s="190">
        <v>0</v>
      </c>
      <c r="T152" s="191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92" t="s">
        <v>170</v>
      </c>
      <c r="AT152" s="192" t="s">
        <v>167</v>
      </c>
      <c r="AU152" s="192" t="s">
        <v>139</v>
      </c>
      <c r="AY152" s="18" t="s">
        <v>131</v>
      </c>
      <c r="BE152" s="193">
        <f>IF(N152="základná",J152,0)</f>
        <v>0</v>
      </c>
      <c r="BF152" s="193">
        <f>IF(N152="znížená",J152,0)</f>
        <v>0</v>
      </c>
      <c r="BG152" s="193">
        <f>IF(N152="zákl. prenesená",J152,0)</f>
        <v>0</v>
      </c>
      <c r="BH152" s="193">
        <f>IF(N152="zníž. prenesená",J152,0)</f>
        <v>0</v>
      </c>
      <c r="BI152" s="193">
        <f>IF(N152="nulová",J152,0)</f>
        <v>0</v>
      </c>
      <c r="BJ152" s="18" t="s">
        <v>139</v>
      </c>
      <c r="BK152" s="193">
        <f>ROUND(I152*H152,2)</f>
        <v>0</v>
      </c>
      <c r="BL152" s="18" t="s">
        <v>138</v>
      </c>
      <c r="BM152" s="192" t="s">
        <v>770</v>
      </c>
    </row>
    <row r="153" s="13" customFormat="1">
      <c r="A153" s="13"/>
      <c r="B153" s="194"/>
      <c r="C153" s="13"/>
      <c r="D153" s="195" t="s">
        <v>141</v>
      </c>
      <c r="E153" s="13"/>
      <c r="F153" s="197" t="s">
        <v>771</v>
      </c>
      <c r="G153" s="13"/>
      <c r="H153" s="198">
        <v>120.75</v>
      </c>
      <c r="I153" s="199"/>
      <c r="J153" s="13"/>
      <c r="K153" s="13"/>
      <c r="L153" s="194"/>
      <c r="M153" s="200"/>
      <c r="N153" s="201"/>
      <c r="O153" s="201"/>
      <c r="P153" s="201"/>
      <c r="Q153" s="201"/>
      <c r="R153" s="201"/>
      <c r="S153" s="201"/>
      <c r="T153" s="202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96" t="s">
        <v>141</v>
      </c>
      <c r="AU153" s="196" t="s">
        <v>139</v>
      </c>
      <c r="AV153" s="13" t="s">
        <v>139</v>
      </c>
      <c r="AW153" s="13" t="s">
        <v>3</v>
      </c>
      <c r="AX153" s="13" t="s">
        <v>83</v>
      </c>
      <c r="AY153" s="196" t="s">
        <v>131</v>
      </c>
    </row>
    <row r="154" s="2" customFormat="1" ht="33" customHeight="1">
      <c r="A154" s="37"/>
      <c r="B154" s="179"/>
      <c r="C154" s="180" t="s">
        <v>218</v>
      </c>
      <c r="D154" s="180" t="s">
        <v>134</v>
      </c>
      <c r="E154" s="181" t="s">
        <v>227</v>
      </c>
      <c r="F154" s="182" t="s">
        <v>228</v>
      </c>
      <c r="G154" s="183" t="s">
        <v>145</v>
      </c>
      <c r="H154" s="184">
        <v>140.47900000000001</v>
      </c>
      <c r="I154" s="185"/>
      <c r="J154" s="186">
        <f>ROUND(I154*H154,2)</f>
        <v>0</v>
      </c>
      <c r="K154" s="187"/>
      <c r="L154" s="38"/>
      <c r="M154" s="188" t="s">
        <v>1</v>
      </c>
      <c r="N154" s="189" t="s">
        <v>41</v>
      </c>
      <c r="O154" s="81"/>
      <c r="P154" s="190">
        <f>O154*H154</f>
        <v>0</v>
      </c>
      <c r="Q154" s="190">
        <v>0</v>
      </c>
      <c r="R154" s="190">
        <f>Q154*H154</f>
        <v>0</v>
      </c>
      <c r="S154" s="190">
        <v>0</v>
      </c>
      <c r="T154" s="191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92" t="s">
        <v>208</v>
      </c>
      <c r="AT154" s="192" t="s">
        <v>134</v>
      </c>
      <c r="AU154" s="192" t="s">
        <v>139</v>
      </c>
      <c r="AY154" s="18" t="s">
        <v>131</v>
      </c>
      <c r="BE154" s="193">
        <f>IF(N154="základná",J154,0)</f>
        <v>0</v>
      </c>
      <c r="BF154" s="193">
        <f>IF(N154="znížená",J154,0)</f>
        <v>0</v>
      </c>
      <c r="BG154" s="193">
        <f>IF(N154="zákl. prenesená",J154,0)</f>
        <v>0</v>
      </c>
      <c r="BH154" s="193">
        <f>IF(N154="zníž. prenesená",J154,0)</f>
        <v>0</v>
      </c>
      <c r="BI154" s="193">
        <f>IF(N154="nulová",J154,0)</f>
        <v>0</v>
      </c>
      <c r="BJ154" s="18" t="s">
        <v>139</v>
      </c>
      <c r="BK154" s="193">
        <f>ROUND(I154*H154,2)</f>
        <v>0</v>
      </c>
      <c r="BL154" s="18" t="s">
        <v>208</v>
      </c>
      <c r="BM154" s="192" t="s">
        <v>772</v>
      </c>
    </row>
    <row r="155" s="2" customFormat="1" ht="24.15" customHeight="1">
      <c r="A155" s="37"/>
      <c r="B155" s="179"/>
      <c r="C155" s="203" t="s">
        <v>226</v>
      </c>
      <c r="D155" s="203" t="s">
        <v>167</v>
      </c>
      <c r="E155" s="204" t="s">
        <v>232</v>
      </c>
      <c r="F155" s="205" t="s">
        <v>233</v>
      </c>
      <c r="G155" s="206" t="s">
        <v>145</v>
      </c>
      <c r="H155" s="207">
        <v>161.55099999999999</v>
      </c>
      <c r="I155" s="208"/>
      <c r="J155" s="209">
        <f>ROUND(I155*H155,2)</f>
        <v>0</v>
      </c>
      <c r="K155" s="210"/>
      <c r="L155" s="211"/>
      <c r="M155" s="212" t="s">
        <v>1</v>
      </c>
      <c r="N155" s="213" t="s">
        <v>41</v>
      </c>
      <c r="O155" s="81"/>
      <c r="P155" s="190">
        <f>O155*H155</f>
        <v>0</v>
      </c>
      <c r="Q155" s="190">
        <v>0.0019</v>
      </c>
      <c r="R155" s="190">
        <f>Q155*H155</f>
        <v>0.30694689999999997</v>
      </c>
      <c r="S155" s="190">
        <v>0</v>
      </c>
      <c r="T155" s="191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92" t="s">
        <v>234</v>
      </c>
      <c r="AT155" s="192" t="s">
        <v>167</v>
      </c>
      <c r="AU155" s="192" t="s">
        <v>139</v>
      </c>
      <c r="AY155" s="18" t="s">
        <v>131</v>
      </c>
      <c r="BE155" s="193">
        <f>IF(N155="základná",J155,0)</f>
        <v>0</v>
      </c>
      <c r="BF155" s="193">
        <f>IF(N155="znížená",J155,0)</f>
        <v>0</v>
      </c>
      <c r="BG155" s="193">
        <f>IF(N155="zákl. prenesená",J155,0)</f>
        <v>0</v>
      </c>
      <c r="BH155" s="193">
        <f>IF(N155="zníž. prenesená",J155,0)</f>
        <v>0</v>
      </c>
      <c r="BI155" s="193">
        <f>IF(N155="nulová",J155,0)</f>
        <v>0</v>
      </c>
      <c r="BJ155" s="18" t="s">
        <v>139</v>
      </c>
      <c r="BK155" s="193">
        <f>ROUND(I155*H155,2)</f>
        <v>0</v>
      </c>
      <c r="BL155" s="18" t="s">
        <v>208</v>
      </c>
      <c r="BM155" s="192" t="s">
        <v>773</v>
      </c>
    </row>
    <row r="156" s="13" customFormat="1">
      <c r="A156" s="13"/>
      <c r="B156" s="194"/>
      <c r="C156" s="13"/>
      <c r="D156" s="195" t="s">
        <v>141</v>
      </c>
      <c r="E156" s="196" t="s">
        <v>1</v>
      </c>
      <c r="F156" s="197" t="s">
        <v>774</v>
      </c>
      <c r="G156" s="13"/>
      <c r="H156" s="198">
        <v>161.55099999999999</v>
      </c>
      <c r="I156" s="199"/>
      <c r="J156" s="13"/>
      <c r="K156" s="13"/>
      <c r="L156" s="194"/>
      <c r="M156" s="200"/>
      <c r="N156" s="201"/>
      <c r="O156" s="201"/>
      <c r="P156" s="201"/>
      <c r="Q156" s="201"/>
      <c r="R156" s="201"/>
      <c r="S156" s="201"/>
      <c r="T156" s="202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196" t="s">
        <v>141</v>
      </c>
      <c r="AU156" s="196" t="s">
        <v>139</v>
      </c>
      <c r="AV156" s="13" t="s">
        <v>139</v>
      </c>
      <c r="AW156" s="13" t="s">
        <v>31</v>
      </c>
      <c r="AX156" s="13" t="s">
        <v>83</v>
      </c>
      <c r="AY156" s="196" t="s">
        <v>131</v>
      </c>
    </row>
    <row r="157" s="2" customFormat="1" ht="24.15" customHeight="1">
      <c r="A157" s="37"/>
      <c r="B157" s="179"/>
      <c r="C157" s="180" t="s">
        <v>231</v>
      </c>
      <c r="D157" s="180" t="s">
        <v>134</v>
      </c>
      <c r="E157" s="181" t="s">
        <v>286</v>
      </c>
      <c r="F157" s="182" t="s">
        <v>287</v>
      </c>
      <c r="G157" s="183" t="s">
        <v>145</v>
      </c>
      <c r="H157" s="184">
        <v>140.47900000000001</v>
      </c>
      <c r="I157" s="185"/>
      <c r="J157" s="186">
        <f>ROUND(I157*H157,2)</f>
        <v>0</v>
      </c>
      <c r="K157" s="187"/>
      <c r="L157" s="38"/>
      <c r="M157" s="188" t="s">
        <v>1</v>
      </c>
      <c r="N157" s="189" t="s">
        <v>41</v>
      </c>
      <c r="O157" s="81"/>
      <c r="P157" s="190">
        <f>O157*H157</f>
        <v>0</v>
      </c>
      <c r="Q157" s="190">
        <v>0</v>
      </c>
      <c r="R157" s="190">
        <f>Q157*H157</f>
        <v>0</v>
      </c>
      <c r="S157" s="190">
        <v>0</v>
      </c>
      <c r="T157" s="191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92" t="s">
        <v>208</v>
      </c>
      <c r="AT157" s="192" t="s">
        <v>134</v>
      </c>
      <c r="AU157" s="192" t="s">
        <v>139</v>
      </c>
      <c r="AY157" s="18" t="s">
        <v>131</v>
      </c>
      <c r="BE157" s="193">
        <f>IF(N157="základná",J157,0)</f>
        <v>0</v>
      </c>
      <c r="BF157" s="193">
        <f>IF(N157="znížená",J157,0)</f>
        <v>0</v>
      </c>
      <c r="BG157" s="193">
        <f>IF(N157="zákl. prenesená",J157,0)</f>
        <v>0</v>
      </c>
      <c r="BH157" s="193">
        <f>IF(N157="zníž. prenesená",J157,0)</f>
        <v>0</v>
      </c>
      <c r="BI157" s="193">
        <f>IF(N157="nulová",J157,0)</f>
        <v>0</v>
      </c>
      <c r="BJ157" s="18" t="s">
        <v>139</v>
      </c>
      <c r="BK157" s="193">
        <f>ROUND(I157*H157,2)</f>
        <v>0</v>
      </c>
      <c r="BL157" s="18" t="s">
        <v>208</v>
      </c>
      <c r="BM157" s="192" t="s">
        <v>775</v>
      </c>
    </row>
    <row r="158" s="2" customFormat="1" ht="16.5" customHeight="1">
      <c r="A158" s="37"/>
      <c r="B158" s="179"/>
      <c r="C158" s="203" t="s">
        <v>236</v>
      </c>
      <c r="D158" s="203" t="s">
        <v>167</v>
      </c>
      <c r="E158" s="204" t="s">
        <v>291</v>
      </c>
      <c r="F158" s="205" t="s">
        <v>292</v>
      </c>
      <c r="G158" s="206" t="s">
        <v>145</v>
      </c>
      <c r="H158" s="207">
        <v>185.78399999999999</v>
      </c>
      <c r="I158" s="208"/>
      <c r="J158" s="209">
        <f>ROUND(I158*H158,2)</f>
        <v>0</v>
      </c>
      <c r="K158" s="210"/>
      <c r="L158" s="211"/>
      <c r="M158" s="212" t="s">
        <v>1</v>
      </c>
      <c r="N158" s="213" t="s">
        <v>41</v>
      </c>
      <c r="O158" s="81"/>
      <c r="P158" s="190">
        <f>O158*H158</f>
        <v>0</v>
      </c>
      <c r="Q158" s="190">
        <v>0.00029999999999999997</v>
      </c>
      <c r="R158" s="190">
        <f>Q158*H158</f>
        <v>0.055735199999999992</v>
      </c>
      <c r="S158" s="190">
        <v>0</v>
      </c>
      <c r="T158" s="191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92" t="s">
        <v>234</v>
      </c>
      <c r="AT158" s="192" t="s">
        <v>167</v>
      </c>
      <c r="AU158" s="192" t="s">
        <v>139</v>
      </c>
      <c r="AY158" s="18" t="s">
        <v>131</v>
      </c>
      <c r="BE158" s="193">
        <f>IF(N158="základná",J158,0)</f>
        <v>0</v>
      </c>
      <c r="BF158" s="193">
        <f>IF(N158="znížená",J158,0)</f>
        <v>0</v>
      </c>
      <c r="BG158" s="193">
        <f>IF(N158="zákl. prenesená",J158,0)</f>
        <v>0</v>
      </c>
      <c r="BH158" s="193">
        <f>IF(N158="zníž. prenesená",J158,0)</f>
        <v>0</v>
      </c>
      <c r="BI158" s="193">
        <f>IF(N158="nulová",J158,0)</f>
        <v>0</v>
      </c>
      <c r="BJ158" s="18" t="s">
        <v>139</v>
      </c>
      <c r="BK158" s="193">
        <f>ROUND(I158*H158,2)</f>
        <v>0</v>
      </c>
      <c r="BL158" s="18" t="s">
        <v>208</v>
      </c>
      <c r="BM158" s="192" t="s">
        <v>776</v>
      </c>
    </row>
    <row r="159" s="13" customFormat="1">
      <c r="A159" s="13"/>
      <c r="B159" s="194"/>
      <c r="C159" s="13"/>
      <c r="D159" s="195" t="s">
        <v>141</v>
      </c>
      <c r="E159" s="196" t="s">
        <v>1</v>
      </c>
      <c r="F159" s="197" t="s">
        <v>774</v>
      </c>
      <c r="G159" s="13"/>
      <c r="H159" s="198">
        <v>161.55099999999999</v>
      </c>
      <c r="I159" s="199"/>
      <c r="J159" s="13"/>
      <c r="K159" s="13"/>
      <c r="L159" s="194"/>
      <c r="M159" s="200"/>
      <c r="N159" s="201"/>
      <c r="O159" s="201"/>
      <c r="P159" s="201"/>
      <c r="Q159" s="201"/>
      <c r="R159" s="201"/>
      <c r="S159" s="201"/>
      <c r="T159" s="202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96" t="s">
        <v>141</v>
      </c>
      <c r="AU159" s="196" t="s">
        <v>139</v>
      </c>
      <c r="AV159" s="13" t="s">
        <v>139</v>
      </c>
      <c r="AW159" s="13" t="s">
        <v>31</v>
      </c>
      <c r="AX159" s="13" t="s">
        <v>83</v>
      </c>
      <c r="AY159" s="196" t="s">
        <v>131</v>
      </c>
    </row>
    <row r="160" s="13" customFormat="1">
      <c r="A160" s="13"/>
      <c r="B160" s="194"/>
      <c r="C160" s="13"/>
      <c r="D160" s="195" t="s">
        <v>141</v>
      </c>
      <c r="E160" s="13"/>
      <c r="F160" s="197" t="s">
        <v>777</v>
      </c>
      <c r="G160" s="13"/>
      <c r="H160" s="198">
        <v>185.78399999999999</v>
      </c>
      <c r="I160" s="199"/>
      <c r="J160" s="13"/>
      <c r="K160" s="13"/>
      <c r="L160" s="194"/>
      <c r="M160" s="200"/>
      <c r="N160" s="201"/>
      <c r="O160" s="201"/>
      <c r="P160" s="201"/>
      <c r="Q160" s="201"/>
      <c r="R160" s="201"/>
      <c r="S160" s="201"/>
      <c r="T160" s="202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96" t="s">
        <v>141</v>
      </c>
      <c r="AU160" s="196" t="s">
        <v>139</v>
      </c>
      <c r="AV160" s="13" t="s">
        <v>139</v>
      </c>
      <c r="AW160" s="13" t="s">
        <v>3</v>
      </c>
      <c r="AX160" s="13" t="s">
        <v>83</v>
      </c>
      <c r="AY160" s="196" t="s">
        <v>131</v>
      </c>
    </row>
    <row r="161" s="2" customFormat="1" ht="24.15" customHeight="1">
      <c r="A161" s="37"/>
      <c r="B161" s="179"/>
      <c r="C161" s="180" t="s">
        <v>241</v>
      </c>
      <c r="D161" s="180" t="s">
        <v>134</v>
      </c>
      <c r="E161" s="181" t="s">
        <v>296</v>
      </c>
      <c r="F161" s="182" t="s">
        <v>297</v>
      </c>
      <c r="G161" s="183" t="s">
        <v>153</v>
      </c>
      <c r="H161" s="184">
        <v>0.36299999999999999</v>
      </c>
      <c r="I161" s="185"/>
      <c r="J161" s="186">
        <f>ROUND(I161*H161,2)</f>
        <v>0</v>
      </c>
      <c r="K161" s="187"/>
      <c r="L161" s="38"/>
      <c r="M161" s="188" t="s">
        <v>1</v>
      </c>
      <c r="N161" s="189" t="s">
        <v>41</v>
      </c>
      <c r="O161" s="81"/>
      <c r="P161" s="190">
        <f>O161*H161</f>
        <v>0</v>
      </c>
      <c r="Q161" s="190">
        <v>0</v>
      </c>
      <c r="R161" s="190">
        <f>Q161*H161</f>
        <v>0</v>
      </c>
      <c r="S161" s="190">
        <v>0</v>
      </c>
      <c r="T161" s="191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92" t="s">
        <v>208</v>
      </c>
      <c r="AT161" s="192" t="s">
        <v>134</v>
      </c>
      <c r="AU161" s="192" t="s">
        <v>139</v>
      </c>
      <c r="AY161" s="18" t="s">
        <v>131</v>
      </c>
      <c r="BE161" s="193">
        <f>IF(N161="základná",J161,0)</f>
        <v>0</v>
      </c>
      <c r="BF161" s="193">
        <f>IF(N161="znížená",J161,0)</f>
        <v>0</v>
      </c>
      <c r="BG161" s="193">
        <f>IF(N161="zákl. prenesená",J161,0)</f>
        <v>0</v>
      </c>
      <c r="BH161" s="193">
        <f>IF(N161="zníž. prenesená",J161,0)</f>
        <v>0</v>
      </c>
      <c r="BI161" s="193">
        <f>IF(N161="nulová",J161,0)</f>
        <v>0</v>
      </c>
      <c r="BJ161" s="18" t="s">
        <v>139</v>
      </c>
      <c r="BK161" s="193">
        <f>ROUND(I161*H161,2)</f>
        <v>0</v>
      </c>
      <c r="BL161" s="18" t="s">
        <v>208</v>
      </c>
      <c r="BM161" s="192" t="s">
        <v>778</v>
      </c>
    </row>
    <row r="162" s="12" customFormat="1" ht="22.8" customHeight="1">
      <c r="A162" s="12"/>
      <c r="B162" s="166"/>
      <c r="C162" s="12"/>
      <c r="D162" s="167" t="s">
        <v>74</v>
      </c>
      <c r="E162" s="177" t="s">
        <v>299</v>
      </c>
      <c r="F162" s="177" t="s">
        <v>300</v>
      </c>
      <c r="G162" s="12"/>
      <c r="H162" s="12"/>
      <c r="I162" s="169"/>
      <c r="J162" s="178">
        <f>BK162</f>
        <v>0</v>
      </c>
      <c r="K162" s="12"/>
      <c r="L162" s="166"/>
      <c r="M162" s="171"/>
      <c r="N162" s="172"/>
      <c r="O162" s="172"/>
      <c r="P162" s="173">
        <f>SUM(P163:P168)</f>
        <v>0</v>
      </c>
      <c r="Q162" s="172"/>
      <c r="R162" s="173">
        <f>SUM(R163:R168)</f>
        <v>3.5555266400000001</v>
      </c>
      <c r="S162" s="172"/>
      <c r="T162" s="174">
        <f>SUM(T163:T168)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67" t="s">
        <v>139</v>
      </c>
      <c r="AT162" s="175" t="s">
        <v>74</v>
      </c>
      <c r="AU162" s="175" t="s">
        <v>83</v>
      </c>
      <c r="AY162" s="167" t="s">
        <v>131</v>
      </c>
      <c r="BK162" s="176">
        <f>SUM(BK163:BK168)</f>
        <v>0</v>
      </c>
    </row>
    <row r="163" s="2" customFormat="1" ht="24.15" customHeight="1">
      <c r="A163" s="37"/>
      <c r="B163" s="179"/>
      <c r="C163" s="180" t="s">
        <v>7</v>
      </c>
      <c r="D163" s="180" t="s">
        <v>134</v>
      </c>
      <c r="E163" s="181" t="s">
        <v>302</v>
      </c>
      <c r="F163" s="182" t="s">
        <v>303</v>
      </c>
      <c r="G163" s="183" t="s">
        <v>145</v>
      </c>
      <c r="H163" s="184">
        <v>140.47900000000001</v>
      </c>
      <c r="I163" s="185"/>
      <c r="J163" s="186">
        <f>ROUND(I163*H163,2)</f>
        <v>0</v>
      </c>
      <c r="K163" s="187"/>
      <c r="L163" s="38"/>
      <c r="M163" s="188" t="s">
        <v>1</v>
      </c>
      <c r="N163" s="189" t="s">
        <v>41</v>
      </c>
      <c r="O163" s="81"/>
      <c r="P163" s="190">
        <f>O163*H163</f>
        <v>0</v>
      </c>
      <c r="Q163" s="190">
        <v>0.00116</v>
      </c>
      <c r="R163" s="190">
        <f>Q163*H163</f>
        <v>0.16295564000000001</v>
      </c>
      <c r="S163" s="190">
        <v>0</v>
      </c>
      <c r="T163" s="191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92" t="s">
        <v>208</v>
      </c>
      <c r="AT163" s="192" t="s">
        <v>134</v>
      </c>
      <c r="AU163" s="192" t="s">
        <v>139</v>
      </c>
      <c r="AY163" s="18" t="s">
        <v>131</v>
      </c>
      <c r="BE163" s="193">
        <f>IF(N163="základná",J163,0)</f>
        <v>0</v>
      </c>
      <c r="BF163" s="193">
        <f>IF(N163="znížená",J163,0)</f>
        <v>0</v>
      </c>
      <c r="BG163" s="193">
        <f>IF(N163="zákl. prenesená",J163,0)</f>
        <v>0</v>
      </c>
      <c r="BH163" s="193">
        <f>IF(N163="zníž. prenesená",J163,0)</f>
        <v>0</v>
      </c>
      <c r="BI163" s="193">
        <f>IF(N163="nulová",J163,0)</f>
        <v>0</v>
      </c>
      <c r="BJ163" s="18" t="s">
        <v>139</v>
      </c>
      <c r="BK163" s="193">
        <f>ROUND(I163*H163,2)</f>
        <v>0</v>
      </c>
      <c r="BL163" s="18" t="s">
        <v>208</v>
      </c>
      <c r="BM163" s="192" t="s">
        <v>779</v>
      </c>
    </row>
    <row r="164" s="2" customFormat="1" ht="24.15" customHeight="1">
      <c r="A164" s="37"/>
      <c r="B164" s="179"/>
      <c r="C164" s="203" t="s">
        <v>248</v>
      </c>
      <c r="D164" s="203" t="s">
        <v>167</v>
      </c>
      <c r="E164" s="204" t="s">
        <v>306</v>
      </c>
      <c r="F164" s="205" t="s">
        <v>307</v>
      </c>
      <c r="G164" s="206" t="s">
        <v>145</v>
      </c>
      <c r="H164" s="207">
        <v>161.55099999999999</v>
      </c>
      <c r="I164" s="208"/>
      <c r="J164" s="209">
        <f>ROUND(I164*H164,2)</f>
        <v>0</v>
      </c>
      <c r="K164" s="210"/>
      <c r="L164" s="211"/>
      <c r="M164" s="212" t="s">
        <v>1</v>
      </c>
      <c r="N164" s="213" t="s">
        <v>41</v>
      </c>
      <c r="O164" s="81"/>
      <c r="P164" s="190">
        <f>O164*H164</f>
        <v>0</v>
      </c>
      <c r="Q164" s="190">
        <v>0.0060000000000000001</v>
      </c>
      <c r="R164" s="190">
        <f>Q164*H164</f>
        <v>0.969306</v>
      </c>
      <c r="S164" s="190">
        <v>0</v>
      </c>
      <c r="T164" s="191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92" t="s">
        <v>234</v>
      </c>
      <c r="AT164" s="192" t="s">
        <v>167</v>
      </c>
      <c r="AU164" s="192" t="s">
        <v>139</v>
      </c>
      <c r="AY164" s="18" t="s">
        <v>131</v>
      </c>
      <c r="BE164" s="193">
        <f>IF(N164="základná",J164,0)</f>
        <v>0</v>
      </c>
      <c r="BF164" s="193">
        <f>IF(N164="znížená",J164,0)</f>
        <v>0</v>
      </c>
      <c r="BG164" s="193">
        <f>IF(N164="zákl. prenesená",J164,0)</f>
        <v>0</v>
      </c>
      <c r="BH164" s="193">
        <f>IF(N164="zníž. prenesená",J164,0)</f>
        <v>0</v>
      </c>
      <c r="BI164" s="193">
        <f>IF(N164="nulová",J164,0)</f>
        <v>0</v>
      </c>
      <c r="BJ164" s="18" t="s">
        <v>139</v>
      </c>
      <c r="BK164" s="193">
        <f>ROUND(I164*H164,2)</f>
        <v>0</v>
      </c>
      <c r="BL164" s="18" t="s">
        <v>208</v>
      </c>
      <c r="BM164" s="192" t="s">
        <v>780</v>
      </c>
    </row>
    <row r="165" s="13" customFormat="1">
      <c r="A165" s="13"/>
      <c r="B165" s="194"/>
      <c r="C165" s="13"/>
      <c r="D165" s="195" t="s">
        <v>141</v>
      </c>
      <c r="E165" s="196" t="s">
        <v>1</v>
      </c>
      <c r="F165" s="197" t="s">
        <v>774</v>
      </c>
      <c r="G165" s="13"/>
      <c r="H165" s="198">
        <v>161.55099999999999</v>
      </c>
      <c r="I165" s="199"/>
      <c r="J165" s="13"/>
      <c r="K165" s="13"/>
      <c r="L165" s="194"/>
      <c r="M165" s="200"/>
      <c r="N165" s="201"/>
      <c r="O165" s="201"/>
      <c r="P165" s="201"/>
      <c r="Q165" s="201"/>
      <c r="R165" s="201"/>
      <c r="S165" s="201"/>
      <c r="T165" s="202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96" t="s">
        <v>141</v>
      </c>
      <c r="AU165" s="196" t="s">
        <v>139</v>
      </c>
      <c r="AV165" s="13" t="s">
        <v>139</v>
      </c>
      <c r="AW165" s="13" t="s">
        <v>31</v>
      </c>
      <c r="AX165" s="13" t="s">
        <v>83</v>
      </c>
      <c r="AY165" s="196" t="s">
        <v>131</v>
      </c>
    </row>
    <row r="166" s="2" customFormat="1" ht="24.15" customHeight="1">
      <c r="A166" s="37"/>
      <c r="B166" s="179"/>
      <c r="C166" s="203" t="s">
        <v>252</v>
      </c>
      <c r="D166" s="203" t="s">
        <v>167</v>
      </c>
      <c r="E166" s="204" t="s">
        <v>781</v>
      </c>
      <c r="F166" s="205" t="s">
        <v>782</v>
      </c>
      <c r="G166" s="206" t="s">
        <v>145</v>
      </c>
      <c r="H166" s="207">
        <v>161.55099999999999</v>
      </c>
      <c r="I166" s="208"/>
      <c r="J166" s="209">
        <f>ROUND(I166*H166,2)</f>
        <v>0</v>
      </c>
      <c r="K166" s="210"/>
      <c r="L166" s="211"/>
      <c r="M166" s="212" t="s">
        <v>1</v>
      </c>
      <c r="N166" s="213" t="s">
        <v>41</v>
      </c>
      <c r="O166" s="81"/>
      <c r="P166" s="190">
        <f>O166*H166</f>
        <v>0</v>
      </c>
      <c r="Q166" s="190">
        <v>0.014999999999999999</v>
      </c>
      <c r="R166" s="190">
        <f>Q166*H166</f>
        <v>2.4232649999999998</v>
      </c>
      <c r="S166" s="190">
        <v>0</v>
      </c>
      <c r="T166" s="191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92" t="s">
        <v>234</v>
      </c>
      <c r="AT166" s="192" t="s">
        <v>167</v>
      </c>
      <c r="AU166" s="192" t="s">
        <v>139</v>
      </c>
      <c r="AY166" s="18" t="s">
        <v>131</v>
      </c>
      <c r="BE166" s="193">
        <f>IF(N166="základná",J166,0)</f>
        <v>0</v>
      </c>
      <c r="BF166" s="193">
        <f>IF(N166="znížená",J166,0)</f>
        <v>0</v>
      </c>
      <c r="BG166" s="193">
        <f>IF(N166="zákl. prenesená",J166,0)</f>
        <v>0</v>
      </c>
      <c r="BH166" s="193">
        <f>IF(N166="zníž. prenesená",J166,0)</f>
        <v>0</v>
      </c>
      <c r="BI166" s="193">
        <f>IF(N166="nulová",J166,0)</f>
        <v>0</v>
      </c>
      <c r="BJ166" s="18" t="s">
        <v>139</v>
      </c>
      <c r="BK166" s="193">
        <f>ROUND(I166*H166,2)</f>
        <v>0</v>
      </c>
      <c r="BL166" s="18" t="s">
        <v>208</v>
      </c>
      <c r="BM166" s="192" t="s">
        <v>783</v>
      </c>
    </row>
    <row r="167" s="13" customFormat="1">
      <c r="A167" s="13"/>
      <c r="B167" s="194"/>
      <c r="C167" s="13"/>
      <c r="D167" s="195" t="s">
        <v>141</v>
      </c>
      <c r="E167" s="196" t="s">
        <v>1</v>
      </c>
      <c r="F167" s="197" t="s">
        <v>774</v>
      </c>
      <c r="G167" s="13"/>
      <c r="H167" s="198">
        <v>161.55099999999999</v>
      </c>
      <c r="I167" s="199"/>
      <c r="J167" s="13"/>
      <c r="K167" s="13"/>
      <c r="L167" s="194"/>
      <c r="M167" s="200"/>
      <c r="N167" s="201"/>
      <c r="O167" s="201"/>
      <c r="P167" s="201"/>
      <c r="Q167" s="201"/>
      <c r="R167" s="201"/>
      <c r="S167" s="201"/>
      <c r="T167" s="202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96" t="s">
        <v>141</v>
      </c>
      <c r="AU167" s="196" t="s">
        <v>139</v>
      </c>
      <c r="AV167" s="13" t="s">
        <v>139</v>
      </c>
      <c r="AW167" s="13" t="s">
        <v>31</v>
      </c>
      <c r="AX167" s="13" t="s">
        <v>83</v>
      </c>
      <c r="AY167" s="196" t="s">
        <v>131</v>
      </c>
    </row>
    <row r="168" s="2" customFormat="1" ht="24.15" customHeight="1">
      <c r="A168" s="37"/>
      <c r="B168" s="179"/>
      <c r="C168" s="180" t="s">
        <v>256</v>
      </c>
      <c r="D168" s="180" t="s">
        <v>134</v>
      </c>
      <c r="E168" s="181" t="s">
        <v>311</v>
      </c>
      <c r="F168" s="182" t="s">
        <v>312</v>
      </c>
      <c r="G168" s="183" t="s">
        <v>153</v>
      </c>
      <c r="H168" s="184">
        <v>3.556</v>
      </c>
      <c r="I168" s="185"/>
      <c r="J168" s="186">
        <f>ROUND(I168*H168,2)</f>
        <v>0</v>
      </c>
      <c r="K168" s="187"/>
      <c r="L168" s="38"/>
      <c r="M168" s="188" t="s">
        <v>1</v>
      </c>
      <c r="N168" s="189" t="s">
        <v>41</v>
      </c>
      <c r="O168" s="81"/>
      <c r="P168" s="190">
        <f>O168*H168</f>
        <v>0</v>
      </c>
      <c r="Q168" s="190">
        <v>0</v>
      </c>
      <c r="R168" s="190">
        <f>Q168*H168</f>
        <v>0</v>
      </c>
      <c r="S168" s="190">
        <v>0</v>
      </c>
      <c r="T168" s="191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92" t="s">
        <v>208</v>
      </c>
      <c r="AT168" s="192" t="s">
        <v>134</v>
      </c>
      <c r="AU168" s="192" t="s">
        <v>139</v>
      </c>
      <c r="AY168" s="18" t="s">
        <v>131</v>
      </c>
      <c r="BE168" s="193">
        <f>IF(N168="základná",J168,0)</f>
        <v>0</v>
      </c>
      <c r="BF168" s="193">
        <f>IF(N168="znížená",J168,0)</f>
        <v>0</v>
      </c>
      <c r="BG168" s="193">
        <f>IF(N168="zákl. prenesená",J168,0)</f>
        <v>0</v>
      </c>
      <c r="BH168" s="193">
        <f>IF(N168="zníž. prenesená",J168,0)</f>
        <v>0</v>
      </c>
      <c r="BI168" s="193">
        <f>IF(N168="nulová",J168,0)</f>
        <v>0</v>
      </c>
      <c r="BJ168" s="18" t="s">
        <v>139</v>
      </c>
      <c r="BK168" s="193">
        <f>ROUND(I168*H168,2)</f>
        <v>0</v>
      </c>
      <c r="BL168" s="18" t="s">
        <v>208</v>
      </c>
      <c r="BM168" s="192" t="s">
        <v>784</v>
      </c>
    </row>
    <row r="169" s="12" customFormat="1" ht="22.8" customHeight="1">
      <c r="A169" s="12"/>
      <c r="B169" s="166"/>
      <c r="C169" s="12"/>
      <c r="D169" s="167" t="s">
        <v>74</v>
      </c>
      <c r="E169" s="177" t="s">
        <v>314</v>
      </c>
      <c r="F169" s="177" t="s">
        <v>315</v>
      </c>
      <c r="G169" s="12"/>
      <c r="H169" s="12"/>
      <c r="I169" s="169"/>
      <c r="J169" s="178">
        <f>BK169</f>
        <v>0</v>
      </c>
      <c r="K169" s="12"/>
      <c r="L169" s="166"/>
      <c r="M169" s="171"/>
      <c r="N169" s="172"/>
      <c r="O169" s="172"/>
      <c r="P169" s="173">
        <f>SUM(P170:P176)</f>
        <v>0</v>
      </c>
      <c r="Q169" s="172"/>
      <c r="R169" s="173">
        <f>SUM(R170:R176)</f>
        <v>3.0454015999999999</v>
      </c>
      <c r="S169" s="172"/>
      <c r="T169" s="174">
        <f>SUM(T170:T176)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67" t="s">
        <v>139</v>
      </c>
      <c r="AT169" s="175" t="s">
        <v>74</v>
      </c>
      <c r="AU169" s="175" t="s">
        <v>83</v>
      </c>
      <c r="AY169" s="167" t="s">
        <v>131</v>
      </c>
      <c r="BK169" s="176">
        <f>SUM(BK170:BK176)</f>
        <v>0</v>
      </c>
    </row>
    <row r="170" s="2" customFormat="1" ht="24.15" customHeight="1">
      <c r="A170" s="37"/>
      <c r="B170" s="179"/>
      <c r="C170" s="180" t="s">
        <v>260</v>
      </c>
      <c r="D170" s="180" t="s">
        <v>134</v>
      </c>
      <c r="E170" s="181" t="s">
        <v>328</v>
      </c>
      <c r="F170" s="182" t="s">
        <v>329</v>
      </c>
      <c r="G170" s="183" t="s">
        <v>283</v>
      </c>
      <c r="H170" s="184">
        <v>228</v>
      </c>
      <c r="I170" s="185"/>
      <c r="J170" s="186">
        <f>ROUND(I170*H170,2)</f>
        <v>0</v>
      </c>
      <c r="K170" s="187"/>
      <c r="L170" s="38"/>
      <c r="M170" s="188" t="s">
        <v>1</v>
      </c>
      <c r="N170" s="189" t="s">
        <v>41</v>
      </c>
      <c r="O170" s="81"/>
      <c r="P170" s="190">
        <f>O170*H170</f>
        <v>0</v>
      </c>
      <c r="Q170" s="190">
        <v>0.00025999999999999998</v>
      </c>
      <c r="R170" s="190">
        <f>Q170*H170</f>
        <v>0.059279999999999992</v>
      </c>
      <c r="S170" s="190">
        <v>0</v>
      </c>
      <c r="T170" s="191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92" t="s">
        <v>208</v>
      </c>
      <c r="AT170" s="192" t="s">
        <v>134</v>
      </c>
      <c r="AU170" s="192" t="s">
        <v>139</v>
      </c>
      <c r="AY170" s="18" t="s">
        <v>131</v>
      </c>
      <c r="BE170" s="193">
        <f>IF(N170="základná",J170,0)</f>
        <v>0</v>
      </c>
      <c r="BF170" s="193">
        <f>IF(N170="znížená",J170,0)</f>
        <v>0</v>
      </c>
      <c r="BG170" s="193">
        <f>IF(N170="zákl. prenesená",J170,0)</f>
        <v>0</v>
      </c>
      <c r="BH170" s="193">
        <f>IF(N170="zníž. prenesená",J170,0)</f>
        <v>0</v>
      </c>
      <c r="BI170" s="193">
        <f>IF(N170="nulová",J170,0)</f>
        <v>0</v>
      </c>
      <c r="BJ170" s="18" t="s">
        <v>139</v>
      </c>
      <c r="BK170" s="193">
        <f>ROUND(I170*H170,2)</f>
        <v>0</v>
      </c>
      <c r="BL170" s="18" t="s">
        <v>208</v>
      </c>
      <c r="BM170" s="192" t="s">
        <v>785</v>
      </c>
    </row>
    <row r="171" s="2" customFormat="1" ht="24.15" customHeight="1">
      <c r="A171" s="37"/>
      <c r="B171" s="179"/>
      <c r="C171" s="203" t="s">
        <v>264</v>
      </c>
      <c r="D171" s="203" t="s">
        <v>167</v>
      </c>
      <c r="E171" s="204" t="s">
        <v>343</v>
      </c>
      <c r="F171" s="205" t="s">
        <v>344</v>
      </c>
      <c r="G171" s="206" t="s">
        <v>137</v>
      </c>
      <c r="H171" s="207">
        <v>3.5</v>
      </c>
      <c r="I171" s="208"/>
      <c r="J171" s="209">
        <f>ROUND(I171*H171,2)</f>
        <v>0</v>
      </c>
      <c r="K171" s="210"/>
      <c r="L171" s="211"/>
      <c r="M171" s="212" t="s">
        <v>1</v>
      </c>
      <c r="N171" s="213" t="s">
        <v>41</v>
      </c>
      <c r="O171" s="81"/>
      <c r="P171" s="190">
        <f>O171*H171</f>
        <v>0</v>
      </c>
      <c r="Q171" s="190">
        <v>0.55000000000000004</v>
      </c>
      <c r="R171" s="190">
        <f>Q171*H171</f>
        <v>1.9250000000000003</v>
      </c>
      <c r="S171" s="190">
        <v>0</v>
      </c>
      <c r="T171" s="191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92" t="s">
        <v>234</v>
      </c>
      <c r="AT171" s="192" t="s">
        <v>167</v>
      </c>
      <c r="AU171" s="192" t="s">
        <v>139</v>
      </c>
      <c r="AY171" s="18" t="s">
        <v>131</v>
      </c>
      <c r="BE171" s="193">
        <f>IF(N171="základná",J171,0)</f>
        <v>0</v>
      </c>
      <c r="BF171" s="193">
        <f>IF(N171="znížená",J171,0)</f>
        <v>0</v>
      </c>
      <c r="BG171" s="193">
        <f>IF(N171="zákl. prenesená",J171,0)</f>
        <v>0</v>
      </c>
      <c r="BH171" s="193">
        <f>IF(N171="zníž. prenesená",J171,0)</f>
        <v>0</v>
      </c>
      <c r="BI171" s="193">
        <f>IF(N171="nulová",J171,0)</f>
        <v>0</v>
      </c>
      <c r="BJ171" s="18" t="s">
        <v>139</v>
      </c>
      <c r="BK171" s="193">
        <f>ROUND(I171*H171,2)</f>
        <v>0</v>
      </c>
      <c r="BL171" s="18" t="s">
        <v>208</v>
      </c>
      <c r="BM171" s="192" t="s">
        <v>786</v>
      </c>
    </row>
    <row r="172" s="13" customFormat="1">
      <c r="A172" s="13"/>
      <c r="B172" s="194"/>
      <c r="C172" s="13"/>
      <c r="D172" s="195" t="s">
        <v>141</v>
      </c>
      <c r="E172" s="13"/>
      <c r="F172" s="197" t="s">
        <v>787</v>
      </c>
      <c r="G172" s="13"/>
      <c r="H172" s="198">
        <v>3.5</v>
      </c>
      <c r="I172" s="199"/>
      <c r="J172" s="13"/>
      <c r="K172" s="13"/>
      <c r="L172" s="194"/>
      <c r="M172" s="200"/>
      <c r="N172" s="201"/>
      <c r="O172" s="201"/>
      <c r="P172" s="201"/>
      <c r="Q172" s="201"/>
      <c r="R172" s="201"/>
      <c r="S172" s="201"/>
      <c r="T172" s="202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196" t="s">
        <v>141</v>
      </c>
      <c r="AU172" s="196" t="s">
        <v>139</v>
      </c>
      <c r="AV172" s="13" t="s">
        <v>139</v>
      </c>
      <c r="AW172" s="13" t="s">
        <v>3</v>
      </c>
      <c r="AX172" s="13" t="s">
        <v>83</v>
      </c>
      <c r="AY172" s="196" t="s">
        <v>131</v>
      </c>
    </row>
    <row r="173" s="2" customFormat="1" ht="24.15" customHeight="1">
      <c r="A173" s="37"/>
      <c r="B173" s="179"/>
      <c r="C173" s="180" t="s">
        <v>268</v>
      </c>
      <c r="D173" s="180" t="s">
        <v>134</v>
      </c>
      <c r="E173" s="181" t="s">
        <v>349</v>
      </c>
      <c r="F173" s="182" t="s">
        <v>350</v>
      </c>
      <c r="G173" s="183" t="s">
        <v>145</v>
      </c>
      <c r="H173" s="184">
        <v>121.8</v>
      </c>
      <c r="I173" s="185"/>
      <c r="J173" s="186">
        <f>ROUND(I173*H173,2)</f>
        <v>0</v>
      </c>
      <c r="K173" s="187"/>
      <c r="L173" s="38"/>
      <c r="M173" s="188" t="s">
        <v>1</v>
      </c>
      <c r="N173" s="189" t="s">
        <v>41</v>
      </c>
      <c r="O173" s="81"/>
      <c r="P173" s="190">
        <f>O173*H173</f>
        <v>0</v>
      </c>
      <c r="Q173" s="190">
        <v>0</v>
      </c>
      <c r="R173" s="190">
        <f>Q173*H173</f>
        <v>0</v>
      </c>
      <c r="S173" s="190">
        <v>0</v>
      </c>
      <c r="T173" s="191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92" t="s">
        <v>208</v>
      </c>
      <c r="AT173" s="192" t="s">
        <v>134</v>
      </c>
      <c r="AU173" s="192" t="s">
        <v>139</v>
      </c>
      <c r="AY173" s="18" t="s">
        <v>131</v>
      </c>
      <c r="BE173" s="193">
        <f>IF(N173="základná",J173,0)</f>
        <v>0</v>
      </c>
      <c r="BF173" s="193">
        <f>IF(N173="znížená",J173,0)</f>
        <v>0</v>
      </c>
      <c r="BG173" s="193">
        <f>IF(N173="zákl. prenesená",J173,0)</f>
        <v>0</v>
      </c>
      <c r="BH173" s="193">
        <f>IF(N173="zníž. prenesená",J173,0)</f>
        <v>0</v>
      </c>
      <c r="BI173" s="193">
        <f>IF(N173="nulová",J173,0)</f>
        <v>0</v>
      </c>
      <c r="BJ173" s="18" t="s">
        <v>139</v>
      </c>
      <c r="BK173" s="193">
        <f>ROUND(I173*H173,2)</f>
        <v>0</v>
      </c>
      <c r="BL173" s="18" t="s">
        <v>208</v>
      </c>
      <c r="BM173" s="192" t="s">
        <v>788</v>
      </c>
    </row>
    <row r="174" s="2" customFormat="1" ht="16.5" customHeight="1">
      <c r="A174" s="37"/>
      <c r="B174" s="179"/>
      <c r="C174" s="203" t="s">
        <v>273</v>
      </c>
      <c r="D174" s="203" t="s">
        <v>167</v>
      </c>
      <c r="E174" s="204" t="s">
        <v>354</v>
      </c>
      <c r="F174" s="205" t="s">
        <v>355</v>
      </c>
      <c r="G174" s="206" t="s">
        <v>145</v>
      </c>
      <c r="H174" s="207">
        <v>133.97999999999999</v>
      </c>
      <c r="I174" s="208"/>
      <c r="J174" s="209">
        <f>ROUND(I174*H174,2)</f>
        <v>0</v>
      </c>
      <c r="K174" s="210"/>
      <c r="L174" s="211"/>
      <c r="M174" s="212" t="s">
        <v>1</v>
      </c>
      <c r="N174" s="213" t="s">
        <v>41</v>
      </c>
      <c r="O174" s="81"/>
      <c r="P174" s="190">
        <f>O174*H174</f>
        <v>0</v>
      </c>
      <c r="Q174" s="190">
        <v>0.00792</v>
      </c>
      <c r="R174" s="190">
        <f>Q174*H174</f>
        <v>1.0611215999999999</v>
      </c>
      <c r="S174" s="190">
        <v>0</v>
      </c>
      <c r="T174" s="191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92" t="s">
        <v>234</v>
      </c>
      <c r="AT174" s="192" t="s">
        <v>167</v>
      </c>
      <c r="AU174" s="192" t="s">
        <v>139</v>
      </c>
      <c r="AY174" s="18" t="s">
        <v>131</v>
      </c>
      <c r="BE174" s="193">
        <f>IF(N174="základná",J174,0)</f>
        <v>0</v>
      </c>
      <c r="BF174" s="193">
        <f>IF(N174="znížená",J174,0)</f>
        <v>0</v>
      </c>
      <c r="BG174" s="193">
        <f>IF(N174="zákl. prenesená",J174,0)</f>
        <v>0</v>
      </c>
      <c r="BH174" s="193">
        <f>IF(N174="zníž. prenesená",J174,0)</f>
        <v>0</v>
      </c>
      <c r="BI174" s="193">
        <f>IF(N174="nulová",J174,0)</f>
        <v>0</v>
      </c>
      <c r="BJ174" s="18" t="s">
        <v>139</v>
      </c>
      <c r="BK174" s="193">
        <f>ROUND(I174*H174,2)</f>
        <v>0</v>
      </c>
      <c r="BL174" s="18" t="s">
        <v>208</v>
      </c>
      <c r="BM174" s="192" t="s">
        <v>789</v>
      </c>
    </row>
    <row r="175" s="13" customFormat="1">
      <c r="A175" s="13"/>
      <c r="B175" s="194"/>
      <c r="C175" s="13"/>
      <c r="D175" s="195" t="s">
        <v>141</v>
      </c>
      <c r="E175" s="196" t="s">
        <v>1</v>
      </c>
      <c r="F175" s="197" t="s">
        <v>790</v>
      </c>
      <c r="G175" s="13"/>
      <c r="H175" s="198">
        <v>133.97999999999999</v>
      </c>
      <c r="I175" s="199"/>
      <c r="J175" s="13"/>
      <c r="K175" s="13"/>
      <c r="L175" s="194"/>
      <c r="M175" s="200"/>
      <c r="N175" s="201"/>
      <c r="O175" s="201"/>
      <c r="P175" s="201"/>
      <c r="Q175" s="201"/>
      <c r="R175" s="201"/>
      <c r="S175" s="201"/>
      <c r="T175" s="202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196" t="s">
        <v>141</v>
      </c>
      <c r="AU175" s="196" t="s">
        <v>139</v>
      </c>
      <c r="AV175" s="13" t="s">
        <v>139</v>
      </c>
      <c r="AW175" s="13" t="s">
        <v>31</v>
      </c>
      <c r="AX175" s="13" t="s">
        <v>83</v>
      </c>
      <c r="AY175" s="196" t="s">
        <v>131</v>
      </c>
    </row>
    <row r="176" s="2" customFormat="1" ht="24.15" customHeight="1">
      <c r="A176" s="37"/>
      <c r="B176" s="179"/>
      <c r="C176" s="180" t="s">
        <v>277</v>
      </c>
      <c r="D176" s="180" t="s">
        <v>134</v>
      </c>
      <c r="E176" s="181" t="s">
        <v>362</v>
      </c>
      <c r="F176" s="182" t="s">
        <v>363</v>
      </c>
      <c r="G176" s="183" t="s">
        <v>153</v>
      </c>
      <c r="H176" s="184">
        <v>3.0449999999999999</v>
      </c>
      <c r="I176" s="185"/>
      <c r="J176" s="186">
        <f>ROUND(I176*H176,2)</f>
        <v>0</v>
      </c>
      <c r="K176" s="187"/>
      <c r="L176" s="38"/>
      <c r="M176" s="188" t="s">
        <v>1</v>
      </c>
      <c r="N176" s="189" t="s">
        <v>41</v>
      </c>
      <c r="O176" s="81"/>
      <c r="P176" s="190">
        <f>O176*H176</f>
        <v>0</v>
      </c>
      <c r="Q176" s="190">
        <v>0</v>
      </c>
      <c r="R176" s="190">
        <f>Q176*H176</f>
        <v>0</v>
      </c>
      <c r="S176" s="190">
        <v>0</v>
      </c>
      <c r="T176" s="191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92" t="s">
        <v>208</v>
      </c>
      <c r="AT176" s="192" t="s">
        <v>134</v>
      </c>
      <c r="AU176" s="192" t="s">
        <v>139</v>
      </c>
      <c r="AY176" s="18" t="s">
        <v>131</v>
      </c>
      <c r="BE176" s="193">
        <f>IF(N176="základná",J176,0)</f>
        <v>0</v>
      </c>
      <c r="BF176" s="193">
        <f>IF(N176="znížená",J176,0)</f>
        <v>0</v>
      </c>
      <c r="BG176" s="193">
        <f>IF(N176="zákl. prenesená",J176,0)</f>
        <v>0</v>
      </c>
      <c r="BH176" s="193">
        <f>IF(N176="zníž. prenesená",J176,0)</f>
        <v>0</v>
      </c>
      <c r="BI176" s="193">
        <f>IF(N176="nulová",J176,0)</f>
        <v>0</v>
      </c>
      <c r="BJ176" s="18" t="s">
        <v>139</v>
      </c>
      <c r="BK176" s="193">
        <f>ROUND(I176*H176,2)</f>
        <v>0</v>
      </c>
      <c r="BL176" s="18" t="s">
        <v>208</v>
      </c>
      <c r="BM176" s="192" t="s">
        <v>791</v>
      </c>
    </row>
    <row r="177" s="12" customFormat="1" ht="22.8" customHeight="1">
      <c r="A177" s="12"/>
      <c r="B177" s="166"/>
      <c r="C177" s="12"/>
      <c r="D177" s="167" t="s">
        <v>74</v>
      </c>
      <c r="E177" s="177" t="s">
        <v>365</v>
      </c>
      <c r="F177" s="177" t="s">
        <v>366</v>
      </c>
      <c r="G177" s="12"/>
      <c r="H177" s="12"/>
      <c r="I177" s="169"/>
      <c r="J177" s="178">
        <f>BK177</f>
        <v>0</v>
      </c>
      <c r="K177" s="12"/>
      <c r="L177" s="166"/>
      <c r="M177" s="171"/>
      <c r="N177" s="172"/>
      <c r="O177" s="172"/>
      <c r="P177" s="173">
        <f>SUM(P178:P202)</f>
        <v>0</v>
      </c>
      <c r="Q177" s="172"/>
      <c r="R177" s="173">
        <f>SUM(R178:R202)</f>
        <v>0.46067999999999998</v>
      </c>
      <c r="S177" s="172"/>
      <c r="T177" s="174">
        <f>SUM(T178:T202)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167" t="s">
        <v>139</v>
      </c>
      <c r="AT177" s="175" t="s">
        <v>74</v>
      </c>
      <c r="AU177" s="175" t="s">
        <v>83</v>
      </c>
      <c r="AY177" s="167" t="s">
        <v>131</v>
      </c>
      <c r="BK177" s="176">
        <f>SUM(BK178:BK202)</f>
        <v>0</v>
      </c>
    </row>
    <row r="178" s="2" customFormat="1" ht="33" customHeight="1">
      <c r="A178" s="37"/>
      <c r="B178" s="179"/>
      <c r="C178" s="180" t="s">
        <v>234</v>
      </c>
      <c r="D178" s="180" t="s">
        <v>134</v>
      </c>
      <c r="E178" s="181" t="s">
        <v>383</v>
      </c>
      <c r="F178" s="182" t="s">
        <v>792</v>
      </c>
      <c r="G178" s="183" t="s">
        <v>283</v>
      </c>
      <c r="H178" s="184">
        <v>56</v>
      </c>
      <c r="I178" s="185"/>
      <c r="J178" s="186">
        <f>ROUND(I178*H178,2)</f>
        <v>0</v>
      </c>
      <c r="K178" s="187"/>
      <c r="L178" s="38"/>
      <c r="M178" s="188" t="s">
        <v>1</v>
      </c>
      <c r="N178" s="189" t="s">
        <v>41</v>
      </c>
      <c r="O178" s="81"/>
      <c r="P178" s="190">
        <f>O178*H178</f>
        <v>0</v>
      </c>
      <c r="Q178" s="190">
        <v>0.0041599999999999996</v>
      </c>
      <c r="R178" s="190">
        <f>Q178*H178</f>
        <v>0.23295999999999997</v>
      </c>
      <c r="S178" s="190">
        <v>0</v>
      </c>
      <c r="T178" s="191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92" t="s">
        <v>208</v>
      </c>
      <c r="AT178" s="192" t="s">
        <v>134</v>
      </c>
      <c r="AU178" s="192" t="s">
        <v>139</v>
      </c>
      <c r="AY178" s="18" t="s">
        <v>131</v>
      </c>
      <c r="BE178" s="193">
        <f>IF(N178="základná",J178,0)</f>
        <v>0</v>
      </c>
      <c r="BF178" s="193">
        <f>IF(N178="znížená",J178,0)</f>
        <v>0</v>
      </c>
      <c r="BG178" s="193">
        <f>IF(N178="zákl. prenesená",J178,0)</f>
        <v>0</v>
      </c>
      <c r="BH178" s="193">
        <f>IF(N178="zníž. prenesená",J178,0)</f>
        <v>0</v>
      </c>
      <c r="BI178" s="193">
        <f>IF(N178="nulová",J178,0)</f>
        <v>0</v>
      </c>
      <c r="BJ178" s="18" t="s">
        <v>139</v>
      </c>
      <c r="BK178" s="193">
        <f>ROUND(I178*H178,2)</f>
        <v>0</v>
      </c>
      <c r="BL178" s="18" t="s">
        <v>208</v>
      </c>
      <c r="BM178" s="192" t="s">
        <v>793</v>
      </c>
    </row>
    <row r="179" s="14" customFormat="1">
      <c r="A179" s="14"/>
      <c r="B179" s="214"/>
      <c r="C179" s="14"/>
      <c r="D179" s="195" t="s">
        <v>141</v>
      </c>
      <c r="E179" s="215" t="s">
        <v>1</v>
      </c>
      <c r="F179" s="216" t="s">
        <v>794</v>
      </c>
      <c r="G179" s="14"/>
      <c r="H179" s="215" t="s">
        <v>1</v>
      </c>
      <c r="I179" s="217"/>
      <c r="J179" s="14"/>
      <c r="K179" s="14"/>
      <c r="L179" s="214"/>
      <c r="M179" s="218"/>
      <c r="N179" s="219"/>
      <c r="O179" s="219"/>
      <c r="P179" s="219"/>
      <c r="Q179" s="219"/>
      <c r="R179" s="219"/>
      <c r="S179" s="219"/>
      <c r="T179" s="220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15" t="s">
        <v>141</v>
      </c>
      <c r="AU179" s="215" t="s">
        <v>139</v>
      </c>
      <c r="AV179" s="14" t="s">
        <v>83</v>
      </c>
      <c r="AW179" s="14" t="s">
        <v>31</v>
      </c>
      <c r="AX179" s="14" t="s">
        <v>75</v>
      </c>
      <c r="AY179" s="215" t="s">
        <v>131</v>
      </c>
    </row>
    <row r="180" s="13" customFormat="1">
      <c r="A180" s="13"/>
      <c r="B180" s="194"/>
      <c r="C180" s="13"/>
      <c r="D180" s="195" t="s">
        <v>141</v>
      </c>
      <c r="E180" s="196" t="s">
        <v>1</v>
      </c>
      <c r="F180" s="197" t="s">
        <v>408</v>
      </c>
      <c r="G180" s="13"/>
      <c r="H180" s="198">
        <v>56</v>
      </c>
      <c r="I180" s="199"/>
      <c r="J180" s="13"/>
      <c r="K180" s="13"/>
      <c r="L180" s="194"/>
      <c r="M180" s="200"/>
      <c r="N180" s="201"/>
      <c r="O180" s="201"/>
      <c r="P180" s="201"/>
      <c r="Q180" s="201"/>
      <c r="R180" s="201"/>
      <c r="S180" s="201"/>
      <c r="T180" s="202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196" t="s">
        <v>141</v>
      </c>
      <c r="AU180" s="196" t="s">
        <v>139</v>
      </c>
      <c r="AV180" s="13" t="s">
        <v>139</v>
      </c>
      <c r="AW180" s="13" t="s">
        <v>31</v>
      </c>
      <c r="AX180" s="13" t="s">
        <v>83</v>
      </c>
      <c r="AY180" s="196" t="s">
        <v>131</v>
      </c>
    </row>
    <row r="181" s="2" customFormat="1" ht="21.75" customHeight="1">
      <c r="A181" s="37"/>
      <c r="B181" s="179"/>
      <c r="C181" s="180" t="s">
        <v>285</v>
      </c>
      <c r="D181" s="180" t="s">
        <v>134</v>
      </c>
      <c r="E181" s="181" t="s">
        <v>795</v>
      </c>
      <c r="F181" s="182" t="s">
        <v>796</v>
      </c>
      <c r="G181" s="183" t="s">
        <v>246</v>
      </c>
      <c r="H181" s="184">
        <v>42</v>
      </c>
      <c r="I181" s="185"/>
      <c r="J181" s="186">
        <f>ROUND(I181*H181,2)</f>
        <v>0</v>
      </c>
      <c r="K181" s="187"/>
      <c r="L181" s="38"/>
      <c r="M181" s="188" t="s">
        <v>1</v>
      </c>
      <c r="N181" s="189" t="s">
        <v>41</v>
      </c>
      <c r="O181" s="81"/>
      <c r="P181" s="190">
        <f>O181*H181</f>
        <v>0</v>
      </c>
      <c r="Q181" s="190">
        <v>0.00010000000000000001</v>
      </c>
      <c r="R181" s="190">
        <f>Q181*H181</f>
        <v>0.0042000000000000006</v>
      </c>
      <c r="S181" s="190">
        <v>0</v>
      </c>
      <c r="T181" s="191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192" t="s">
        <v>208</v>
      </c>
      <c r="AT181" s="192" t="s">
        <v>134</v>
      </c>
      <c r="AU181" s="192" t="s">
        <v>139</v>
      </c>
      <c r="AY181" s="18" t="s">
        <v>131</v>
      </c>
      <c r="BE181" s="193">
        <f>IF(N181="základná",J181,0)</f>
        <v>0</v>
      </c>
      <c r="BF181" s="193">
        <f>IF(N181="znížená",J181,0)</f>
        <v>0</v>
      </c>
      <c r="BG181" s="193">
        <f>IF(N181="zákl. prenesená",J181,0)</f>
        <v>0</v>
      </c>
      <c r="BH181" s="193">
        <f>IF(N181="zníž. prenesená",J181,0)</f>
        <v>0</v>
      </c>
      <c r="BI181" s="193">
        <f>IF(N181="nulová",J181,0)</f>
        <v>0</v>
      </c>
      <c r="BJ181" s="18" t="s">
        <v>139</v>
      </c>
      <c r="BK181" s="193">
        <f>ROUND(I181*H181,2)</f>
        <v>0</v>
      </c>
      <c r="BL181" s="18" t="s">
        <v>208</v>
      </c>
      <c r="BM181" s="192" t="s">
        <v>797</v>
      </c>
    </row>
    <row r="182" s="2" customFormat="1" ht="16.5" customHeight="1">
      <c r="A182" s="37"/>
      <c r="B182" s="179"/>
      <c r="C182" s="203" t="s">
        <v>290</v>
      </c>
      <c r="D182" s="203" t="s">
        <v>167</v>
      </c>
      <c r="E182" s="204" t="s">
        <v>798</v>
      </c>
      <c r="F182" s="205" t="s">
        <v>799</v>
      </c>
      <c r="G182" s="206" t="s">
        <v>246</v>
      </c>
      <c r="H182" s="207">
        <v>42</v>
      </c>
      <c r="I182" s="208"/>
      <c r="J182" s="209">
        <f>ROUND(I182*H182,2)</f>
        <v>0</v>
      </c>
      <c r="K182" s="210"/>
      <c r="L182" s="211"/>
      <c r="M182" s="212" t="s">
        <v>1</v>
      </c>
      <c r="N182" s="213" t="s">
        <v>41</v>
      </c>
      <c r="O182" s="81"/>
      <c r="P182" s="190">
        <f>O182*H182</f>
        <v>0</v>
      </c>
      <c r="Q182" s="190">
        <v>0.00042000000000000002</v>
      </c>
      <c r="R182" s="190">
        <f>Q182*H182</f>
        <v>0.017639999999999999</v>
      </c>
      <c r="S182" s="190">
        <v>0</v>
      </c>
      <c r="T182" s="191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92" t="s">
        <v>234</v>
      </c>
      <c r="AT182" s="192" t="s">
        <v>167</v>
      </c>
      <c r="AU182" s="192" t="s">
        <v>139</v>
      </c>
      <c r="AY182" s="18" t="s">
        <v>131</v>
      </c>
      <c r="BE182" s="193">
        <f>IF(N182="základná",J182,0)</f>
        <v>0</v>
      </c>
      <c r="BF182" s="193">
        <f>IF(N182="znížená",J182,0)</f>
        <v>0</v>
      </c>
      <c r="BG182" s="193">
        <f>IF(N182="zákl. prenesená",J182,0)</f>
        <v>0</v>
      </c>
      <c r="BH182" s="193">
        <f>IF(N182="zníž. prenesená",J182,0)</f>
        <v>0</v>
      </c>
      <c r="BI182" s="193">
        <f>IF(N182="nulová",J182,0)</f>
        <v>0</v>
      </c>
      <c r="BJ182" s="18" t="s">
        <v>139</v>
      </c>
      <c r="BK182" s="193">
        <f>ROUND(I182*H182,2)</f>
        <v>0</v>
      </c>
      <c r="BL182" s="18" t="s">
        <v>208</v>
      </c>
      <c r="BM182" s="192" t="s">
        <v>800</v>
      </c>
    </row>
    <row r="183" s="2" customFormat="1" ht="33" customHeight="1">
      <c r="A183" s="37"/>
      <c r="B183" s="179"/>
      <c r="C183" s="180" t="s">
        <v>295</v>
      </c>
      <c r="D183" s="180" t="s">
        <v>134</v>
      </c>
      <c r="E183" s="181" t="s">
        <v>801</v>
      </c>
      <c r="F183" s="182" t="s">
        <v>802</v>
      </c>
      <c r="G183" s="183" t="s">
        <v>283</v>
      </c>
      <c r="H183" s="184">
        <v>9.5</v>
      </c>
      <c r="I183" s="185"/>
      <c r="J183" s="186">
        <f>ROUND(I183*H183,2)</f>
        <v>0</v>
      </c>
      <c r="K183" s="187"/>
      <c r="L183" s="38"/>
      <c r="M183" s="188" t="s">
        <v>1</v>
      </c>
      <c r="N183" s="189" t="s">
        <v>41</v>
      </c>
      <c r="O183" s="81"/>
      <c r="P183" s="190">
        <f>O183*H183</f>
        <v>0</v>
      </c>
      <c r="Q183" s="190">
        <v>0.0022000000000000001</v>
      </c>
      <c r="R183" s="190">
        <f>Q183*H183</f>
        <v>0.020900000000000002</v>
      </c>
      <c r="S183" s="190">
        <v>0</v>
      </c>
      <c r="T183" s="191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92" t="s">
        <v>208</v>
      </c>
      <c r="AT183" s="192" t="s">
        <v>134</v>
      </c>
      <c r="AU183" s="192" t="s">
        <v>139</v>
      </c>
      <c r="AY183" s="18" t="s">
        <v>131</v>
      </c>
      <c r="BE183" s="193">
        <f>IF(N183="základná",J183,0)</f>
        <v>0</v>
      </c>
      <c r="BF183" s="193">
        <f>IF(N183="znížená",J183,0)</f>
        <v>0</v>
      </c>
      <c r="BG183" s="193">
        <f>IF(N183="zákl. prenesená",J183,0)</f>
        <v>0</v>
      </c>
      <c r="BH183" s="193">
        <f>IF(N183="zníž. prenesená",J183,0)</f>
        <v>0</v>
      </c>
      <c r="BI183" s="193">
        <f>IF(N183="nulová",J183,0)</f>
        <v>0</v>
      </c>
      <c r="BJ183" s="18" t="s">
        <v>139</v>
      </c>
      <c r="BK183" s="193">
        <f>ROUND(I183*H183,2)</f>
        <v>0</v>
      </c>
      <c r="BL183" s="18" t="s">
        <v>208</v>
      </c>
      <c r="BM183" s="192" t="s">
        <v>803</v>
      </c>
    </row>
    <row r="184" s="14" customFormat="1">
      <c r="A184" s="14"/>
      <c r="B184" s="214"/>
      <c r="C184" s="14"/>
      <c r="D184" s="195" t="s">
        <v>141</v>
      </c>
      <c r="E184" s="215" t="s">
        <v>1</v>
      </c>
      <c r="F184" s="216" t="s">
        <v>392</v>
      </c>
      <c r="G184" s="14"/>
      <c r="H184" s="215" t="s">
        <v>1</v>
      </c>
      <c r="I184" s="217"/>
      <c r="J184" s="14"/>
      <c r="K184" s="14"/>
      <c r="L184" s="214"/>
      <c r="M184" s="218"/>
      <c r="N184" s="219"/>
      <c r="O184" s="219"/>
      <c r="P184" s="219"/>
      <c r="Q184" s="219"/>
      <c r="R184" s="219"/>
      <c r="S184" s="219"/>
      <c r="T184" s="220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15" t="s">
        <v>141</v>
      </c>
      <c r="AU184" s="215" t="s">
        <v>139</v>
      </c>
      <c r="AV184" s="14" t="s">
        <v>83</v>
      </c>
      <c r="AW184" s="14" t="s">
        <v>31</v>
      </c>
      <c r="AX184" s="14" t="s">
        <v>75</v>
      </c>
      <c r="AY184" s="215" t="s">
        <v>131</v>
      </c>
    </row>
    <row r="185" s="13" customFormat="1">
      <c r="A185" s="13"/>
      <c r="B185" s="194"/>
      <c r="C185" s="13"/>
      <c r="D185" s="195" t="s">
        <v>141</v>
      </c>
      <c r="E185" s="196" t="s">
        <v>1</v>
      </c>
      <c r="F185" s="197" t="s">
        <v>804</v>
      </c>
      <c r="G185" s="13"/>
      <c r="H185" s="198">
        <v>9.5</v>
      </c>
      <c r="I185" s="199"/>
      <c r="J185" s="13"/>
      <c r="K185" s="13"/>
      <c r="L185" s="194"/>
      <c r="M185" s="200"/>
      <c r="N185" s="201"/>
      <c r="O185" s="201"/>
      <c r="P185" s="201"/>
      <c r="Q185" s="201"/>
      <c r="R185" s="201"/>
      <c r="S185" s="201"/>
      <c r="T185" s="202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196" t="s">
        <v>141</v>
      </c>
      <c r="AU185" s="196" t="s">
        <v>139</v>
      </c>
      <c r="AV185" s="13" t="s">
        <v>139</v>
      </c>
      <c r="AW185" s="13" t="s">
        <v>31</v>
      </c>
      <c r="AX185" s="13" t="s">
        <v>83</v>
      </c>
      <c r="AY185" s="196" t="s">
        <v>131</v>
      </c>
    </row>
    <row r="186" s="2" customFormat="1" ht="24.15" customHeight="1">
      <c r="A186" s="37"/>
      <c r="B186" s="179"/>
      <c r="C186" s="180" t="s">
        <v>301</v>
      </c>
      <c r="D186" s="180" t="s">
        <v>134</v>
      </c>
      <c r="E186" s="181" t="s">
        <v>399</v>
      </c>
      <c r="F186" s="182" t="s">
        <v>400</v>
      </c>
      <c r="G186" s="183" t="s">
        <v>283</v>
      </c>
      <c r="H186" s="184">
        <v>54</v>
      </c>
      <c r="I186" s="185"/>
      <c r="J186" s="186">
        <f>ROUND(I186*H186,2)</f>
        <v>0</v>
      </c>
      <c r="K186" s="187"/>
      <c r="L186" s="38"/>
      <c r="M186" s="188" t="s">
        <v>1</v>
      </c>
      <c r="N186" s="189" t="s">
        <v>41</v>
      </c>
      <c r="O186" s="81"/>
      <c r="P186" s="190">
        <f>O186*H186</f>
        <v>0</v>
      </c>
      <c r="Q186" s="190">
        <v>0.0015900000000000001</v>
      </c>
      <c r="R186" s="190">
        <f>Q186*H186</f>
        <v>0.085860000000000006</v>
      </c>
      <c r="S186" s="190">
        <v>0</v>
      </c>
      <c r="T186" s="191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92" t="s">
        <v>208</v>
      </c>
      <c r="AT186" s="192" t="s">
        <v>134</v>
      </c>
      <c r="AU186" s="192" t="s">
        <v>139</v>
      </c>
      <c r="AY186" s="18" t="s">
        <v>131</v>
      </c>
      <c r="BE186" s="193">
        <f>IF(N186="základná",J186,0)</f>
        <v>0</v>
      </c>
      <c r="BF186" s="193">
        <f>IF(N186="znížená",J186,0)</f>
        <v>0</v>
      </c>
      <c r="BG186" s="193">
        <f>IF(N186="zákl. prenesená",J186,0)</f>
        <v>0</v>
      </c>
      <c r="BH186" s="193">
        <f>IF(N186="zníž. prenesená",J186,0)</f>
        <v>0</v>
      </c>
      <c r="BI186" s="193">
        <f>IF(N186="nulová",J186,0)</f>
        <v>0</v>
      </c>
      <c r="BJ186" s="18" t="s">
        <v>139</v>
      </c>
      <c r="BK186" s="193">
        <f>ROUND(I186*H186,2)</f>
        <v>0</v>
      </c>
      <c r="BL186" s="18" t="s">
        <v>208</v>
      </c>
      <c r="BM186" s="192" t="s">
        <v>805</v>
      </c>
    </row>
    <row r="187" s="14" customFormat="1">
      <c r="A187" s="14"/>
      <c r="B187" s="214"/>
      <c r="C187" s="14"/>
      <c r="D187" s="195" t="s">
        <v>141</v>
      </c>
      <c r="E187" s="215" t="s">
        <v>1</v>
      </c>
      <c r="F187" s="216" t="s">
        <v>402</v>
      </c>
      <c r="G187" s="14"/>
      <c r="H187" s="215" t="s">
        <v>1</v>
      </c>
      <c r="I187" s="217"/>
      <c r="J187" s="14"/>
      <c r="K187" s="14"/>
      <c r="L187" s="214"/>
      <c r="M187" s="218"/>
      <c r="N187" s="219"/>
      <c r="O187" s="219"/>
      <c r="P187" s="219"/>
      <c r="Q187" s="219"/>
      <c r="R187" s="219"/>
      <c r="S187" s="219"/>
      <c r="T187" s="220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15" t="s">
        <v>141</v>
      </c>
      <c r="AU187" s="215" t="s">
        <v>139</v>
      </c>
      <c r="AV187" s="14" t="s">
        <v>83</v>
      </c>
      <c r="AW187" s="14" t="s">
        <v>31</v>
      </c>
      <c r="AX187" s="14" t="s">
        <v>75</v>
      </c>
      <c r="AY187" s="215" t="s">
        <v>131</v>
      </c>
    </row>
    <row r="188" s="13" customFormat="1">
      <c r="A188" s="13"/>
      <c r="B188" s="194"/>
      <c r="C188" s="13"/>
      <c r="D188" s="195" t="s">
        <v>141</v>
      </c>
      <c r="E188" s="196" t="s">
        <v>1</v>
      </c>
      <c r="F188" s="197" t="s">
        <v>398</v>
      </c>
      <c r="G188" s="13"/>
      <c r="H188" s="198">
        <v>54</v>
      </c>
      <c r="I188" s="199"/>
      <c r="J188" s="13"/>
      <c r="K188" s="13"/>
      <c r="L188" s="194"/>
      <c r="M188" s="200"/>
      <c r="N188" s="201"/>
      <c r="O188" s="201"/>
      <c r="P188" s="201"/>
      <c r="Q188" s="201"/>
      <c r="R188" s="201"/>
      <c r="S188" s="201"/>
      <c r="T188" s="202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196" t="s">
        <v>141</v>
      </c>
      <c r="AU188" s="196" t="s">
        <v>139</v>
      </c>
      <c r="AV188" s="13" t="s">
        <v>139</v>
      </c>
      <c r="AW188" s="13" t="s">
        <v>31</v>
      </c>
      <c r="AX188" s="13" t="s">
        <v>83</v>
      </c>
      <c r="AY188" s="196" t="s">
        <v>131</v>
      </c>
    </row>
    <row r="189" s="2" customFormat="1" ht="33" customHeight="1">
      <c r="A189" s="37"/>
      <c r="B189" s="179"/>
      <c r="C189" s="180" t="s">
        <v>305</v>
      </c>
      <c r="D189" s="180" t="s">
        <v>134</v>
      </c>
      <c r="E189" s="181" t="s">
        <v>404</v>
      </c>
      <c r="F189" s="182" t="s">
        <v>405</v>
      </c>
      <c r="G189" s="183" t="s">
        <v>246</v>
      </c>
      <c r="H189" s="184">
        <v>8</v>
      </c>
      <c r="I189" s="185"/>
      <c r="J189" s="186">
        <f>ROUND(I189*H189,2)</f>
        <v>0</v>
      </c>
      <c r="K189" s="187"/>
      <c r="L189" s="38"/>
      <c r="M189" s="188" t="s">
        <v>1</v>
      </c>
      <c r="N189" s="189" t="s">
        <v>41</v>
      </c>
      <c r="O189" s="81"/>
      <c r="P189" s="190">
        <f>O189*H189</f>
        <v>0</v>
      </c>
      <c r="Q189" s="190">
        <v>0.00157</v>
      </c>
      <c r="R189" s="190">
        <f>Q189*H189</f>
        <v>0.01256</v>
      </c>
      <c r="S189" s="190">
        <v>0</v>
      </c>
      <c r="T189" s="191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192" t="s">
        <v>208</v>
      </c>
      <c r="AT189" s="192" t="s">
        <v>134</v>
      </c>
      <c r="AU189" s="192" t="s">
        <v>139</v>
      </c>
      <c r="AY189" s="18" t="s">
        <v>131</v>
      </c>
      <c r="BE189" s="193">
        <f>IF(N189="základná",J189,0)</f>
        <v>0</v>
      </c>
      <c r="BF189" s="193">
        <f>IF(N189="znížená",J189,0)</f>
        <v>0</v>
      </c>
      <c r="BG189" s="193">
        <f>IF(N189="zákl. prenesená",J189,0)</f>
        <v>0</v>
      </c>
      <c r="BH189" s="193">
        <f>IF(N189="zníž. prenesená",J189,0)</f>
        <v>0</v>
      </c>
      <c r="BI189" s="193">
        <f>IF(N189="nulová",J189,0)</f>
        <v>0</v>
      </c>
      <c r="BJ189" s="18" t="s">
        <v>139</v>
      </c>
      <c r="BK189" s="193">
        <f>ROUND(I189*H189,2)</f>
        <v>0</v>
      </c>
      <c r="BL189" s="18" t="s">
        <v>208</v>
      </c>
      <c r="BM189" s="192" t="s">
        <v>806</v>
      </c>
    </row>
    <row r="190" s="14" customFormat="1">
      <c r="A190" s="14"/>
      <c r="B190" s="214"/>
      <c r="C190" s="14"/>
      <c r="D190" s="195" t="s">
        <v>141</v>
      </c>
      <c r="E190" s="215" t="s">
        <v>1</v>
      </c>
      <c r="F190" s="216" t="s">
        <v>407</v>
      </c>
      <c r="G190" s="14"/>
      <c r="H190" s="215" t="s">
        <v>1</v>
      </c>
      <c r="I190" s="217"/>
      <c r="J190" s="14"/>
      <c r="K190" s="14"/>
      <c r="L190" s="214"/>
      <c r="M190" s="218"/>
      <c r="N190" s="219"/>
      <c r="O190" s="219"/>
      <c r="P190" s="219"/>
      <c r="Q190" s="219"/>
      <c r="R190" s="219"/>
      <c r="S190" s="219"/>
      <c r="T190" s="220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15" t="s">
        <v>141</v>
      </c>
      <c r="AU190" s="215" t="s">
        <v>139</v>
      </c>
      <c r="AV190" s="14" t="s">
        <v>83</v>
      </c>
      <c r="AW190" s="14" t="s">
        <v>31</v>
      </c>
      <c r="AX190" s="14" t="s">
        <v>75</v>
      </c>
      <c r="AY190" s="215" t="s">
        <v>131</v>
      </c>
    </row>
    <row r="191" s="13" customFormat="1">
      <c r="A191" s="13"/>
      <c r="B191" s="194"/>
      <c r="C191" s="13"/>
      <c r="D191" s="195" t="s">
        <v>141</v>
      </c>
      <c r="E191" s="196" t="s">
        <v>1</v>
      </c>
      <c r="F191" s="197" t="s">
        <v>170</v>
      </c>
      <c r="G191" s="13"/>
      <c r="H191" s="198">
        <v>8</v>
      </c>
      <c r="I191" s="199"/>
      <c r="J191" s="13"/>
      <c r="K191" s="13"/>
      <c r="L191" s="194"/>
      <c r="M191" s="200"/>
      <c r="N191" s="201"/>
      <c r="O191" s="201"/>
      <c r="P191" s="201"/>
      <c r="Q191" s="201"/>
      <c r="R191" s="201"/>
      <c r="S191" s="201"/>
      <c r="T191" s="202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96" t="s">
        <v>141</v>
      </c>
      <c r="AU191" s="196" t="s">
        <v>139</v>
      </c>
      <c r="AV191" s="13" t="s">
        <v>139</v>
      </c>
      <c r="AW191" s="13" t="s">
        <v>31</v>
      </c>
      <c r="AX191" s="13" t="s">
        <v>83</v>
      </c>
      <c r="AY191" s="196" t="s">
        <v>131</v>
      </c>
    </row>
    <row r="192" s="2" customFormat="1" ht="33" customHeight="1">
      <c r="A192" s="37"/>
      <c r="B192" s="179"/>
      <c r="C192" s="180" t="s">
        <v>310</v>
      </c>
      <c r="D192" s="180" t="s">
        <v>134</v>
      </c>
      <c r="E192" s="181" t="s">
        <v>409</v>
      </c>
      <c r="F192" s="182" t="s">
        <v>410</v>
      </c>
      <c r="G192" s="183" t="s">
        <v>246</v>
      </c>
      <c r="H192" s="184">
        <v>24</v>
      </c>
      <c r="I192" s="185"/>
      <c r="J192" s="186">
        <f>ROUND(I192*H192,2)</f>
        <v>0</v>
      </c>
      <c r="K192" s="187"/>
      <c r="L192" s="38"/>
      <c r="M192" s="188" t="s">
        <v>1</v>
      </c>
      <c r="N192" s="189" t="s">
        <v>41</v>
      </c>
      <c r="O192" s="81"/>
      <c r="P192" s="190">
        <f>O192*H192</f>
        <v>0</v>
      </c>
      <c r="Q192" s="190">
        <v>9.0000000000000006E-05</v>
      </c>
      <c r="R192" s="190">
        <f>Q192*H192</f>
        <v>0.00216</v>
      </c>
      <c r="S192" s="190">
        <v>0</v>
      </c>
      <c r="T192" s="191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92" t="s">
        <v>208</v>
      </c>
      <c r="AT192" s="192" t="s">
        <v>134</v>
      </c>
      <c r="AU192" s="192" t="s">
        <v>139</v>
      </c>
      <c r="AY192" s="18" t="s">
        <v>131</v>
      </c>
      <c r="BE192" s="193">
        <f>IF(N192="základná",J192,0)</f>
        <v>0</v>
      </c>
      <c r="BF192" s="193">
        <f>IF(N192="znížená",J192,0)</f>
        <v>0</v>
      </c>
      <c r="BG192" s="193">
        <f>IF(N192="zákl. prenesená",J192,0)</f>
        <v>0</v>
      </c>
      <c r="BH192" s="193">
        <f>IF(N192="zníž. prenesená",J192,0)</f>
        <v>0</v>
      </c>
      <c r="BI192" s="193">
        <f>IF(N192="nulová",J192,0)</f>
        <v>0</v>
      </c>
      <c r="BJ192" s="18" t="s">
        <v>139</v>
      </c>
      <c r="BK192" s="193">
        <f>ROUND(I192*H192,2)</f>
        <v>0</v>
      </c>
      <c r="BL192" s="18" t="s">
        <v>208</v>
      </c>
      <c r="BM192" s="192" t="s">
        <v>807</v>
      </c>
    </row>
    <row r="193" s="14" customFormat="1">
      <c r="A193" s="14"/>
      <c r="B193" s="214"/>
      <c r="C193" s="14"/>
      <c r="D193" s="195" t="s">
        <v>141</v>
      </c>
      <c r="E193" s="215" t="s">
        <v>1</v>
      </c>
      <c r="F193" s="216" t="s">
        <v>412</v>
      </c>
      <c r="G193" s="14"/>
      <c r="H193" s="215" t="s">
        <v>1</v>
      </c>
      <c r="I193" s="217"/>
      <c r="J193" s="14"/>
      <c r="K193" s="14"/>
      <c r="L193" s="214"/>
      <c r="M193" s="218"/>
      <c r="N193" s="219"/>
      <c r="O193" s="219"/>
      <c r="P193" s="219"/>
      <c r="Q193" s="219"/>
      <c r="R193" s="219"/>
      <c r="S193" s="219"/>
      <c r="T193" s="220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15" t="s">
        <v>141</v>
      </c>
      <c r="AU193" s="215" t="s">
        <v>139</v>
      </c>
      <c r="AV193" s="14" t="s">
        <v>83</v>
      </c>
      <c r="AW193" s="14" t="s">
        <v>31</v>
      </c>
      <c r="AX193" s="14" t="s">
        <v>75</v>
      </c>
      <c r="AY193" s="215" t="s">
        <v>131</v>
      </c>
    </row>
    <row r="194" s="13" customFormat="1">
      <c r="A194" s="13"/>
      <c r="B194" s="194"/>
      <c r="C194" s="13"/>
      <c r="D194" s="195" t="s">
        <v>141</v>
      </c>
      <c r="E194" s="196" t="s">
        <v>1</v>
      </c>
      <c r="F194" s="197" t="s">
        <v>208</v>
      </c>
      <c r="G194" s="13"/>
      <c r="H194" s="198">
        <v>16</v>
      </c>
      <c r="I194" s="199"/>
      <c r="J194" s="13"/>
      <c r="K194" s="13"/>
      <c r="L194" s="194"/>
      <c r="M194" s="200"/>
      <c r="N194" s="201"/>
      <c r="O194" s="201"/>
      <c r="P194" s="201"/>
      <c r="Q194" s="201"/>
      <c r="R194" s="201"/>
      <c r="S194" s="201"/>
      <c r="T194" s="202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196" t="s">
        <v>141</v>
      </c>
      <c r="AU194" s="196" t="s">
        <v>139</v>
      </c>
      <c r="AV194" s="13" t="s">
        <v>139</v>
      </c>
      <c r="AW194" s="13" t="s">
        <v>31</v>
      </c>
      <c r="AX194" s="13" t="s">
        <v>75</v>
      </c>
      <c r="AY194" s="196" t="s">
        <v>131</v>
      </c>
    </row>
    <row r="195" s="14" customFormat="1">
      <c r="A195" s="14"/>
      <c r="B195" s="214"/>
      <c r="C195" s="14"/>
      <c r="D195" s="195" t="s">
        <v>141</v>
      </c>
      <c r="E195" s="215" t="s">
        <v>1</v>
      </c>
      <c r="F195" s="216" t="s">
        <v>413</v>
      </c>
      <c r="G195" s="14"/>
      <c r="H195" s="215" t="s">
        <v>1</v>
      </c>
      <c r="I195" s="217"/>
      <c r="J195" s="14"/>
      <c r="K195" s="14"/>
      <c r="L195" s="214"/>
      <c r="M195" s="218"/>
      <c r="N195" s="219"/>
      <c r="O195" s="219"/>
      <c r="P195" s="219"/>
      <c r="Q195" s="219"/>
      <c r="R195" s="219"/>
      <c r="S195" s="219"/>
      <c r="T195" s="220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15" t="s">
        <v>141</v>
      </c>
      <c r="AU195" s="215" t="s">
        <v>139</v>
      </c>
      <c r="AV195" s="14" t="s">
        <v>83</v>
      </c>
      <c r="AW195" s="14" t="s">
        <v>31</v>
      </c>
      <c r="AX195" s="14" t="s">
        <v>75</v>
      </c>
      <c r="AY195" s="215" t="s">
        <v>131</v>
      </c>
    </row>
    <row r="196" s="13" customFormat="1">
      <c r="A196" s="13"/>
      <c r="B196" s="194"/>
      <c r="C196" s="13"/>
      <c r="D196" s="195" t="s">
        <v>141</v>
      </c>
      <c r="E196" s="196" t="s">
        <v>1</v>
      </c>
      <c r="F196" s="197" t="s">
        <v>170</v>
      </c>
      <c r="G196" s="13"/>
      <c r="H196" s="198">
        <v>8</v>
      </c>
      <c r="I196" s="199"/>
      <c r="J196" s="13"/>
      <c r="K196" s="13"/>
      <c r="L196" s="194"/>
      <c r="M196" s="200"/>
      <c r="N196" s="201"/>
      <c r="O196" s="201"/>
      <c r="P196" s="201"/>
      <c r="Q196" s="201"/>
      <c r="R196" s="201"/>
      <c r="S196" s="201"/>
      <c r="T196" s="202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196" t="s">
        <v>141</v>
      </c>
      <c r="AU196" s="196" t="s">
        <v>139</v>
      </c>
      <c r="AV196" s="13" t="s">
        <v>139</v>
      </c>
      <c r="AW196" s="13" t="s">
        <v>31</v>
      </c>
      <c r="AX196" s="13" t="s">
        <v>75</v>
      </c>
      <c r="AY196" s="196" t="s">
        <v>131</v>
      </c>
    </row>
    <row r="197" s="15" customFormat="1">
      <c r="A197" s="15"/>
      <c r="B197" s="221"/>
      <c r="C197" s="15"/>
      <c r="D197" s="195" t="s">
        <v>141</v>
      </c>
      <c r="E197" s="222" t="s">
        <v>1</v>
      </c>
      <c r="F197" s="223" t="s">
        <v>341</v>
      </c>
      <c r="G197" s="15"/>
      <c r="H197" s="224">
        <v>24</v>
      </c>
      <c r="I197" s="225"/>
      <c r="J197" s="15"/>
      <c r="K197" s="15"/>
      <c r="L197" s="221"/>
      <c r="M197" s="226"/>
      <c r="N197" s="227"/>
      <c r="O197" s="227"/>
      <c r="P197" s="227"/>
      <c r="Q197" s="227"/>
      <c r="R197" s="227"/>
      <c r="S197" s="227"/>
      <c r="T197" s="228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22" t="s">
        <v>141</v>
      </c>
      <c r="AU197" s="222" t="s">
        <v>139</v>
      </c>
      <c r="AV197" s="15" t="s">
        <v>138</v>
      </c>
      <c r="AW197" s="15" t="s">
        <v>31</v>
      </c>
      <c r="AX197" s="15" t="s">
        <v>83</v>
      </c>
      <c r="AY197" s="222" t="s">
        <v>131</v>
      </c>
    </row>
    <row r="198" s="2" customFormat="1" ht="21.75" customHeight="1">
      <c r="A198" s="37"/>
      <c r="B198" s="179"/>
      <c r="C198" s="203" t="s">
        <v>316</v>
      </c>
      <c r="D198" s="203" t="s">
        <v>167</v>
      </c>
      <c r="E198" s="204" t="s">
        <v>415</v>
      </c>
      <c r="F198" s="205" t="s">
        <v>416</v>
      </c>
      <c r="G198" s="206" t="s">
        <v>246</v>
      </c>
      <c r="H198" s="207">
        <v>24</v>
      </c>
      <c r="I198" s="208"/>
      <c r="J198" s="209">
        <f>ROUND(I198*H198,2)</f>
        <v>0</v>
      </c>
      <c r="K198" s="210"/>
      <c r="L198" s="211"/>
      <c r="M198" s="212" t="s">
        <v>1</v>
      </c>
      <c r="N198" s="213" t="s">
        <v>41</v>
      </c>
      <c r="O198" s="81"/>
      <c r="P198" s="190">
        <f>O198*H198</f>
        <v>0</v>
      </c>
      <c r="Q198" s="190">
        <v>0.00025000000000000001</v>
      </c>
      <c r="R198" s="190">
        <f>Q198*H198</f>
        <v>0.0060000000000000001</v>
      </c>
      <c r="S198" s="190">
        <v>0</v>
      </c>
      <c r="T198" s="191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192" t="s">
        <v>234</v>
      </c>
      <c r="AT198" s="192" t="s">
        <v>167</v>
      </c>
      <c r="AU198" s="192" t="s">
        <v>139</v>
      </c>
      <c r="AY198" s="18" t="s">
        <v>131</v>
      </c>
      <c r="BE198" s="193">
        <f>IF(N198="základná",J198,0)</f>
        <v>0</v>
      </c>
      <c r="BF198" s="193">
        <f>IF(N198="znížená",J198,0)</f>
        <v>0</v>
      </c>
      <c r="BG198" s="193">
        <f>IF(N198="zákl. prenesená",J198,0)</f>
        <v>0</v>
      </c>
      <c r="BH198" s="193">
        <f>IF(N198="zníž. prenesená",J198,0)</f>
        <v>0</v>
      </c>
      <c r="BI198" s="193">
        <f>IF(N198="nulová",J198,0)</f>
        <v>0</v>
      </c>
      <c r="BJ198" s="18" t="s">
        <v>139</v>
      </c>
      <c r="BK198" s="193">
        <f>ROUND(I198*H198,2)</f>
        <v>0</v>
      </c>
      <c r="BL198" s="18" t="s">
        <v>208</v>
      </c>
      <c r="BM198" s="192" t="s">
        <v>808</v>
      </c>
    </row>
    <row r="199" s="2" customFormat="1" ht="24.15" customHeight="1">
      <c r="A199" s="37"/>
      <c r="B199" s="179"/>
      <c r="C199" s="180" t="s">
        <v>321</v>
      </c>
      <c r="D199" s="180" t="s">
        <v>134</v>
      </c>
      <c r="E199" s="181" t="s">
        <v>419</v>
      </c>
      <c r="F199" s="182" t="s">
        <v>420</v>
      </c>
      <c r="G199" s="183" t="s">
        <v>283</v>
      </c>
      <c r="H199" s="184">
        <v>28</v>
      </c>
      <c r="I199" s="185"/>
      <c r="J199" s="186">
        <f>ROUND(I199*H199,2)</f>
        <v>0</v>
      </c>
      <c r="K199" s="187"/>
      <c r="L199" s="38"/>
      <c r="M199" s="188" t="s">
        <v>1</v>
      </c>
      <c r="N199" s="189" t="s">
        <v>41</v>
      </c>
      <c r="O199" s="81"/>
      <c r="P199" s="190">
        <f>O199*H199</f>
        <v>0</v>
      </c>
      <c r="Q199" s="190">
        <v>0.0028</v>
      </c>
      <c r="R199" s="190">
        <f>Q199*H199</f>
        <v>0.078399999999999997</v>
      </c>
      <c r="S199" s="190">
        <v>0</v>
      </c>
      <c r="T199" s="191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192" t="s">
        <v>208</v>
      </c>
      <c r="AT199" s="192" t="s">
        <v>134</v>
      </c>
      <c r="AU199" s="192" t="s">
        <v>139</v>
      </c>
      <c r="AY199" s="18" t="s">
        <v>131</v>
      </c>
      <c r="BE199" s="193">
        <f>IF(N199="základná",J199,0)</f>
        <v>0</v>
      </c>
      <c r="BF199" s="193">
        <f>IF(N199="znížená",J199,0)</f>
        <v>0</v>
      </c>
      <c r="BG199" s="193">
        <f>IF(N199="zákl. prenesená",J199,0)</f>
        <v>0</v>
      </c>
      <c r="BH199" s="193">
        <f>IF(N199="zníž. prenesená",J199,0)</f>
        <v>0</v>
      </c>
      <c r="BI199" s="193">
        <f>IF(N199="nulová",J199,0)</f>
        <v>0</v>
      </c>
      <c r="BJ199" s="18" t="s">
        <v>139</v>
      </c>
      <c r="BK199" s="193">
        <f>ROUND(I199*H199,2)</f>
        <v>0</v>
      </c>
      <c r="BL199" s="18" t="s">
        <v>208</v>
      </c>
      <c r="BM199" s="192" t="s">
        <v>809</v>
      </c>
    </row>
    <row r="200" s="14" customFormat="1">
      <c r="A200" s="14"/>
      <c r="B200" s="214"/>
      <c r="C200" s="14"/>
      <c r="D200" s="195" t="s">
        <v>141</v>
      </c>
      <c r="E200" s="215" t="s">
        <v>1</v>
      </c>
      <c r="F200" s="216" t="s">
        <v>422</v>
      </c>
      <c r="G200" s="14"/>
      <c r="H200" s="215" t="s">
        <v>1</v>
      </c>
      <c r="I200" s="217"/>
      <c r="J200" s="14"/>
      <c r="K200" s="14"/>
      <c r="L200" s="214"/>
      <c r="M200" s="218"/>
      <c r="N200" s="219"/>
      <c r="O200" s="219"/>
      <c r="P200" s="219"/>
      <c r="Q200" s="219"/>
      <c r="R200" s="219"/>
      <c r="S200" s="219"/>
      <c r="T200" s="220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15" t="s">
        <v>141</v>
      </c>
      <c r="AU200" s="215" t="s">
        <v>139</v>
      </c>
      <c r="AV200" s="14" t="s">
        <v>83</v>
      </c>
      <c r="AW200" s="14" t="s">
        <v>31</v>
      </c>
      <c r="AX200" s="14" t="s">
        <v>75</v>
      </c>
      <c r="AY200" s="215" t="s">
        <v>131</v>
      </c>
    </row>
    <row r="201" s="13" customFormat="1">
      <c r="A201" s="13"/>
      <c r="B201" s="194"/>
      <c r="C201" s="13"/>
      <c r="D201" s="195" t="s">
        <v>141</v>
      </c>
      <c r="E201" s="196" t="s">
        <v>1</v>
      </c>
      <c r="F201" s="197" t="s">
        <v>264</v>
      </c>
      <c r="G201" s="13"/>
      <c r="H201" s="198">
        <v>28</v>
      </c>
      <c r="I201" s="199"/>
      <c r="J201" s="13"/>
      <c r="K201" s="13"/>
      <c r="L201" s="194"/>
      <c r="M201" s="200"/>
      <c r="N201" s="201"/>
      <c r="O201" s="201"/>
      <c r="P201" s="201"/>
      <c r="Q201" s="201"/>
      <c r="R201" s="201"/>
      <c r="S201" s="201"/>
      <c r="T201" s="202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196" t="s">
        <v>141</v>
      </c>
      <c r="AU201" s="196" t="s">
        <v>139</v>
      </c>
      <c r="AV201" s="13" t="s">
        <v>139</v>
      </c>
      <c r="AW201" s="13" t="s">
        <v>31</v>
      </c>
      <c r="AX201" s="13" t="s">
        <v>83</v>
      </c>
      <c r="AY201" s="196" t="s">
        <v>131</v>
      </c>
    </row>
    <row r="202" s="2" customFormat="1" ht="24.15" customHeight="1">
      <c r="A202" s="37"/>
      <c r="B202" s="179"/>
      <c r="C202" s="180" t="s">
        <v>327</v>
      </c>
      <c r="D202" s="180" t="s">
        <v>134</v>
      </c>
      <c r="E202" s="181" t="s">
        <v>424</v>
      </c>
      <c r="F202" s="182" t="s">
        <v>425</v>
      </c>
      <c r="G202" s="183" t="s">
        <v>153</v>
      </c>
      <c r="H202" s="184">
        <v>0.46100000000000002</v>
      </c>
      <c r="I202" s="185"/>
      <c r="J202" s="186">
        <f>ROUND(I202*H202,2)</f>
        <v>0</v>
      </c>
      <c r="K202" s="187"/>
      <c r="L202" s="38"/>
      <c r="M202" s="229" t="s">
        <v>1</v>
      </c>
      <c r="N202" s="230" t="s">
        <v>41</v>
      </c>
      <c r="O202" s="231"/>
      <c r="P202" s="232">
        <f>O202*H202</f>
        <v>0</v>
      </c>
      <c r="Q202" s="232">
        <v>0</v>
      </c>
      <c r="R202" s="232">
        <f>Q202*H202</f>
        <v>0</v>
      </c>
      <c r="S202" s="232">
        <v>0</v>
      </c>
      <c r="T202" s="233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192" t="s">
        <v>208</v>
      </c>
      <c r="AT202" s="192" t="s">
        <v>134</v>
      </c>
      <c r="AU202" s="192" t="s">
        <v>139</v>
      </c>
      <c r="AY202" s="18" t="s">
        <v>131</v>
      </c>
      <c r="BE202" s="193">
        <f>IF(N202="základná",J202,0)</f>
        <v>0</v>
      </c>
      <c r="BF202" s="193">
        <f>IF(N202="znížená",J202,0)</f>
        <v>0</v>
      </c>
      <c r="BG202" s="193">
        <f>IF(N202="zákl. prenesená",J202,0)</f>
        <v>0</v>
      </c>
      <c r="BH202" s="193">
        <f>IF(N202="zníž. prenesená",J202,0)</f>
        <v>0</v>
      </c>
      <c r="BI202" s="193">
        <f>IF(N202="nulová",J202,0)</f>
        <v>0</v>
      </c>
      <c r="BJ202" s="18" t="s">
        <v>139</v>
      </c>
      <c r="BK202" s="193">
        <f>ROUND(I202*H202,2)</f>
        <v>0</v>
      </c>
      <c r="BL202" s="18" t="s">
        <v>208</v>
      </c>
      <c r="BM202" s="192" t="s">
        <v>810</v>
      </c>
    </row>
    <row r="203" s="2" customFormat="1" ht="6.96" customHeight="1">
      <c r="A203" s="37"/>
      <c r="B203" s="64"/>
      <c r="C203" s="65"/>
      <c r="D203" s="65"/>
      <c r="E203" s="65"/>
      <c r="F203" s="65"/>
      <c r="G203" s="65"/>
      <c r="H203" s="65"/>
      <c r="I203" s="65"/>
      <c r="J203" s="65"/>
      <c r="K203" s="65"/>
      <c r="L203" s="38"/>
      <c r="M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</row>
  </sheetData>
  <autoFilter ref="C123:K202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Szilvia Szőkeová</dc:creator>
  <cp:lastModifiedBy>Szilvia Szőkeová</cp:lastModifiedBy>
  <dcterms:created xsi:type="dcterms:W3CDTF">2025-08-06T17:24:31Z</dcterms:created>
  <dcterms:modified xsi:type="dcterms:W3CDTF">2025-08-06T17:24:34Z</dcterms:modified>
</cp:coreProperties>
</file>