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lcanova\Desktop\jiscd nové\final\na zverejnenie\Nový priečinok\"/>
    </mc:Choice>
  </mc:AlternateContent>
  <bookViews>
    <workbookView xWindow="22930" yWindow="-110" windowWidth="30940" windowHeight="16780"/>
  </bookViews>
  <sheets>
    <sheet name="Rozpis ci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I21" i="1"/>
  <c r="H21" i="1"/>
  <c r="H32" i="1"/>
  <c r="G32" i="1"/>
  <c r="I46" i="1"/>
  <c r="H46" i="1"/>
  <c r="G31" i="1"/>
  <c r="G30" i="1"/>
  <c r="G29" i="1"/>
  <c r="G28" i="1"/>
  <c r="G27" i="1"/>
  <c r="G26" i="1"/>
  <c r="F26" i="1"/>
  <c r="H26" i="1" s="1"/>
  <c r="H8" i="1"/>
  <c r="H19" i="1"/>
  <c r="H17" i="1"/>
  <c r="H16" i="1"/>
  <c r="H15" i="1"/>
  <c r="H14" i="1"/>
  <c r="H7" i="1"/>
  <c r="H6" i="1"/>
  <c r="H5" i="1"/>
  <c r="H4" i="1"/>
  <c r="H3" i="1"/>
  <c r="F51" i="1"/>
  <c r="G51" i="1" s="1"/>
  <c r="I51" i="1" s="1"/>
  <c r="F40" i="1"/>
  <c r="H40" i="1" s="1"/>
  <c r="F31" i="1"/>
  <c r="H31" i="1" s="1"/>
  <c r="F30" i="1"/>
  <c r="H30" i="1" s="1"/>
  <c r="F29" i="1"/>
  <c r="H29" i="1" s="1"/>
  <c r="F28" i="1"/>
  <c r="H28" i="1" s="1"/>
  <c r="F27" i="1"/>
  <c r="H27" i="1" s="1"/>
  <c r="G19" i="1"/>
  <c r="I19" i="1" s="1"/>
  <c r="G17" i="1"/>
  <c r="I17" i="1" s="1"/>
  <c r="G16" i="1"/>
  <c r="I16" i="1" s="1"/>
  <c r="G15" i="1"/>
  <c r="I15" i="1" s="1"/>
  <c r="G14" i="1"/>
  <c r="I14" i="1" s="1"/>
  <c r="G8" i="1"/>
  <c r="I8" i="1" s="1"/>
  <c r="G7" i="1"/>
  <c r="I7" i="1" s="1"/>
  <c r="G6" i="1"/>
  <c r="I6" i="1" s="1"/>
  <c r="G5" i="1"/>
  <c r="I5" i="1" s="1"/>
  <c r="G4" i="1"/>
  <c r="I4" i="1" s="1"/>
  <c r="G3" i="1"/>
  <c r="I3" i="1" s="1"/>
  <c r="H51" i="1" l="1"/>
  <c r="I9" i="1"/>
  <c r="G40" i="1"/>
  <c r="I40" i="1" s="1"/>
  <c r="F54" i="1"/>
  <c r="F53" i="1"/>
  <c r="F52" i="1"/>
  <c r="F45" i="1"/>
  <c r="F44" i="1"/>
  <c r="F43" i="1"/>
  <c r="F42" i="1"/>
  <c r="F41" i="1"/>
  <c r="G54" i="1" l="1"/>
  <c r="I54" i="1" s="1"/>
  <c r="H54" i="1"/>
  <c r="H53" i="1"/>
  <c r="G53" i="1"/>
  <c r="I53" i="1" s="1"/>
  <c r="G52" i="1"/>
  <c r="I52" i="1" s="1"/>
  <c r="H52" i="1"/>
  <c r="H45" i="1"/>
  <c r="G45" i="1"/>
  <c r="I45" i="1" s="1"/>
  <c r="G44" i="1"/>
  <c r="I44" i="1" s="1"/>
  <c r="H44" i="1"/>
  <c r="G43" i="1"/>
  <c r="I43" i="1" s="1"/>
  <c r="H43" i="1"/>
  <c r="G42" i="1"/>
  <c r="I42" i="1" s="1"/>
  <c r="H42" i="1"/>
  <c r="G41" i="1"/>
  <c r="I41" i="1" s="1"/>
  <c r="H41" i="1"/>
  <c r="F56" i="1"/>
  <c r="F20" i="1"/>
  <c r="H20" i="1" l="1"/>
  <c r="G20" i="1"/>
  <c r="I20" i="1" s="1"/>
  <c r="G56" i="1"/>
  <c r="I56" i="1" s="1"/>
  <c r="I57" i="1" s="1"/>
  <c r="I59" i="1" s="1"/>
  <c r="H56" i="1"/>
  <c r="H57" i="1" s="1"/>
  <c r="E52" i="1"/>
  <c r="E53" i="1"/>
  <c r="E54" i="1"/>
  <c r="E51" i="1"/>
  <c r="E41" i="1"/>
  <c r="E42" i="1"/>
  <c r="E43" i="1"/>
  <c r="E44" i="1"/>
  <c r="E45" i="1"/>
  <c r="E40" i="1"/>
  <c r="E15" i="1"/>
  <c r="E16" i="1"/>
  <c r="E17" i="1"/>
  <c r="E14" i="1"/>
  <c r="E5" i="1"/>
  <c r="E6" i="1"/>
  <c r="E7" i="1"/>
  <c r="E8" i="1"/>
  <c r="E4" i="1"/>
  <c r="E3" i="1"/>
  <c r="H59" i="1" l="1"/>
</calcChain>
</file>

<file path=xl/sharedStrings.xml><?xml version="1.0" encoding="utf-8"?>
<sst xmlns="http://schemas.openxmlformats.org/spreadsheetml/2006/main" count="165" uniqueCount="62">
  <si>
    <t>Poradové číslo</t>
  </si>
  <si>
    <t>Názov výdavku</t>
  </si>
  <si>
    <t>MJ</t>
  </si>
  <si>
    <t>Množstvo v ČH/mesiac</t>
  </si>
  <si>
    <t>Množstvo v ČH/45 mesiacov</t>
  </si>
  <si>
    <t>Cena za MJ bez DPH</t>
  </si>
  <si>
    <t>Cena za MJ s DPH</t>
  </si>
  <si>
    <t>Cena spolu bez DPH</t>
  </si>
  <si>
    <t>Cena spolu s DPH</t>
  </si>
  <si>
    <t>1.</t>
  </si>
  <si>
    <t>2.</t>
  </si>
  <si>
    <t>3.</t>
  </si>
  <si>
    <t>4.</t>
  </si>
  <si>
    <t>5.</t>
  </si>
  <si>
    <t>6.</t>
  </si>
  <si>
    <t>Služba údržby zariadení a softvéru pre produkčný, predprodukčný a testovací systém</t>
  </si>
  <si>
    <t>Služby údržby aplikačného softvéru pre produkčný, predprodukčný a testovací systém</t>
  </si>
  <si>
    <t>Služby service Desku (L1)</t>
  </si>
  <si>
    <t>Služba riadenia aktív konfiguračnej databázy v systéme Service desku zhotoviteľa (CMDB)</t>
  </si>
  <si>
    <t>Služba riadenia používateľských účtov</t>
  </si>
  <si>
    <t>Činnosti oznamovania a riadenia chýb tretích strán</t>
  </si>
  <si>
    <t>Paušálne služby</t>
  </si>
  <si>
    <t>ČH</t>
  </si>
  <si>
    <t>Zabezpečenie aplikačnej používateľskej podpory pre používateľov systému JISCD pre komponentu intranet</t>
  </si>
  <si>
    <t>Zabezpečenie aplikačnej používateľskej podpory pre používateľov systému JISCD pre komponentu extranet</t>
  </si>
  <si>
    <t>Zabezpečenie Používateľskej aplikačnej podpory JISCD pre ostatné komponenty</t>
  </si>
  <si>
    <t>Zabezpečenie Používateľskej aplikačnej podpory JISCD pre riešenie dátových a integračných problémov spôsobených systémami tretích strán</t>
  </si>
  <si>
    <t xml:space="preserve">5. </t>
  </si>
  <si>
    <t>ks</t>
  </si>
  <si>
    <t>CELKOVÁ CENA NADPAUŠÁLNYCH SLUŽIEB S OPCIOU NA PERSONALIZOVANÉ UNIFIKOVANÉ KARTY</t>
  </si>
  <si>
    <t>Množstvo za 45 mesiacov</t>
  </si>
  <si>
    <t>JISCD.Konzultant</t>
  </si>
  <si>
    <t>JISCD.IT Architekt</t>
  </si>
  <si>
    <t>JISCD.Projektový manažér</t>
  </si>
  <si>
    <t>JISCD.Programátor</t>
  </si>
  <si>
    <t>JISCD.Špecialista</t>
  </si>
  <si>
    <t>JISCD.Tester</t>
  </si>
  <si>
    <t xml:space="preserve"> 2. </t>
  </si>
  <si>
    <t>Množstvo v ČH/3 mesiace</t>
  </si>
  <si>
    <t>Max. množstvo v ks za 3 mesiace</t>
  </si>
  <si>
    <t>CELKOVÁ CENA SPOLU</t>
  </si>
  <si>
    <t xml:space="preserve"> X</t>
  </si>
  <si>
    <t>Paušálne služby podľa článku 9. ods. 9.1 písm. a) Zmluvy:</t>
  </si>
  <si>
    <t>X</t>
  </si>
  <si>
    <t>CELKOVÁ CENA SLUŽIEB ZMIEN</t>
  </si>
  <si>
    <t>Nadpaušálne služby podľa článku 9, ods. 9.1 písm. b) Zmluvy: *</t>
  </si>
  <si>
    <t>Nadpaušálne služby *</t>
  </si>
  <si>
    <t>Názov výdavku / pracovná pozícia</t>
  </si>
  <si>
    <r>
      <t>Názov výdavku</t>
    </r>
    <r>
      <rPr>
        <sz val="11"/>
        <color theme="1"/>
        <rFont val="Aptos Narrow"/>
        <charset val="238"/>
        <scheme val="minor"/>
      </rPr>
      <t xml:space="preserve"> (služby Service Desku (L2, L3)</t>
    </r>
  </si>
  <si>
    <t>*   Predpokladané plnenie; reálne plnenie na základe riadne schválených výkazov</t>
  </si>
  <si>
    <t>Personalizácia unifikovaných kariet KKV, Osvedčenie ADR o školení vodiča, Preukaz vodiča vozidla taxislužby **</t>
  </si>
  <si>
    <r>
      <t xml:space="preserve">Personalizácia unifikovaných kariet KKV, Osvedčenie ADR o školení vodiča, Preukaz vodiča vozidla taxislužby - </t>
    </r>
    <r>
      <rPr>
        <b/>
        <sz val="11"/>
        <color rgb="FFFF0000"/>
        <rFont val="Aptos Narrow"/>
        <charset val="238"/>
        <scheme val="minor"/>
      </rPr>
      <t>OPCIA **</t>
    </r>
  </si>
  <si>
    <r>
      <t xml:space="preserve">Služby zmien </t>
    </r>
    <r>
      <rPr>
        <b/>
        <sz val="12"/>
        <color theme="1"/>
        <rFont val="Aptos Narrow"/>
        <family val="2"/>
        <scheme val="minor"/>
      </rPr>
      <t>podľa článku 9. ods. 9.1 písm. c) Zmluvy - sadzba za pracovnú pozíciu</t>
    </r>
    <r>
      <rPr>
        <b/>
        <sz val="14"/>
        <color theme="1"/>
        <rFont val="Aptos Narrow"/>
        <family val="2"/>
        <scheme val="minor"/>
      </rPr>
      <t>:</t>
    </r>
  </si>
  <si>
    <t xml:space="preserve">CELKOVÁ CENA NADPAUŠÁLNYCH SLUŽIEB </t>
  </si>
  <si>
    <t xml:space="preserve">CELKOVÁ CENA PAUŠÁLNYCH SLUŽIEB </t>
  </si>
  <si>
    <t xml:space="preserve">   Žiadateľ vypĺňa len bunky podfarbené žltou farbou</t>
  </si>
  <si>
    <t>Cena za služby poskytované počas Tranzitívnej periódy (46. až 48. mesiac trvania Zmluvy v prípade uplatnenia Opcie na Tranzitívnu periódu podľa bodu 3.2.4. Zmluvy)**:</t>
  </si>
  <si>
    <t xml:space="preserve">Personalizácia unifikovaných kariet KKV, Osvedčenie ADR o školení vodiča, Preukaz vodiča vozidla taxislužby </t>
  </si>
  <si>
    <t>Cena za MJ bez DPH**</t>
  </si>
  <si>
    <t>** Cena za personalizáciu unifikovaných kariet (KKV, Osvedčenie ADR o školení vodiča, Preukaz vodiča vozidla taxislužby), ktoré sú súčasťou nadpaušálnych služieb, musí byť rovnaká počas základného plnenia Zmluvy, ako aj v prípade uplatnenia opcie na personalizáciu unifikovaných kariet a počas tranzitívneho obdobia. Rovnako cena za poskytovanie paušálnych a ostatných nadpaušálnych služieb musí byť rovnaká počas základného plnenia Zmluvy aj počas tranzitívneho obdobia. Uchádzač je povinný uviesť jednotnú jednotkovú cenu, ktorá bude platná pre celý rozsah plnenia, bez ohľadu na to, či ide o základné plnenie, opciu na personalizáciu unifikovaných kariet alebo plnenie počas tranzitívneho obdobia.</t>
  </si>
  <si>
    <t>Množstvo v ks / 12 mesiacov</t>
  </si>
  <si>
    <t>Množstvo v ks / 45 mesiacov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</si>
</sst>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font>
      <sz val="11"/>
      <color theme="1"/>
      <name val="Aptos Narrow"/>
      <family val="2"/>
      <charset val="238"/>
      <scheme val="minor"/>
    </font>
    <font>
      <sz val="8"/>
      <name val="Aptos Narrow"/>
      <family val="2"/>
      <charset val="238"/>
      <scheme val="minor"/>
    </font>
    <font>
      <b/>
      <sz val="11"/>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sz val="11"/>
      <color theme="1"/>
      <name val="Aptos Narrow"/>
      <family val="2"/>
      <charset val="238"/>
      <scheme val="minor"/>
    </font>
    <font>
      <b/>
      <sz val="11"/>
      <color theme="1"/>
      <name val="Aptos Narrow"/>
      <charset val="238"/>
      <scheme val="minor"/>
    </font>
    <font>
      <b/>
      <sz val="11"/>
      <color rgb="FFFF0000"/>
      <name val="Aptos Narrow"/>
      <charset val="238"/>
      <scheme val="minor"/>
    </font>
    <font>
      <sz val="11"/>
      <color theme="1"/>
      <name val="Aptos Narrow"/>
      <charset val="238"/>
      <scheme val="minor"/>
    </font>
    <font>
      <b/>
      <sz val="12"/>
      <color theme="1"/>
      <name val="Aptos Narrow"/>
      <charset val="238"/>
      <scheme val="minor"/>
    </font>
    <font>
      <sz val="12"/>
      <color theme="1"/>
      <name val="Aptos Narrow"/>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3" fontId="6" fillId="0" borderId="0" applyFont="0" applyFill="0" applyBorder="0" applyAlignment="0" applyProtection="0"/>
  </cellStyleXfs>
  <cellXfs count="85">
    <xf numFmtId="0" fontId="0" fillId="0" borderId="0" xfId="0"/>
    <xf numFmtId="0" fontId="0" fillId="0" borderId="0" xfId="0" applyAlignment="1">
      <alignment horizontal="center"/>
    </xf>
    <xf numFmtId="0" fontId="0" fillId="0" borderId="1" xfId="0" applyBorder="1" applyAlignment="1">
      <alignment horizontal="center"/>
    </xf>
    <xf numFmtId="4" fontId="0" fillId="0" borderId="1" xfId="0" applyNumberFormat="1" applyBorder="1" applyAlignment="1">
      <alignment horizontal="center"/>
    </xf>
    <xf numFmtId="4" fontId="0" fillId="0" borderId="1" xfId="0" applyNumberFormat="1" applyBorder="1"/>
    <xf numFmtId="0" fontId="0" fillId="0" borderId="0" xfId="0" applyAlignment="1">
      <alignment wrapText="1"/>
    </xf>
    <xf numFmtId="4" fontId="0" fillId="0" borderId="0" xfId="0" applyNumberFormat="1" applyAlignment="1">
      <alignment horizontal="center"/>
    </xf>
    <xf numFmtId="4" fontId="0" fillId="0" borderId="0" xfId="0" applyNumberFormat="1"/>
    <xf numFmtId="4" fontId="2" fillId="0" borderId="0" xfId="0" applyNumberFormat="1" applyFont="1"/>
    <xf numFmtId="0" fontId="3" fillId="0" borderId="0" xfId="0" applyFont="1"/>
    <xf numFmtId="0" fontId="4" fillId="0" borderId="0" xfId="0" applyFont="1" applyAlignment="1">
      <alignment horizontal="left"/>
    </xf>
    <xf numFmtId="0" fontId="0" fillId="0" borderId="3" xfId="0" applyBorder="1" applyAlignment="1">
      <alignment horizontal="center"/>
    </xf>
    <xf numFmtId="4" fontId="0" fillId="0" borderId="4" xfId="0" applyNumberFormat="1" applyBorder="1"/>
    <xf numFmtId="0" fontId="0" fillId="0" borderId="5" xfId="0" applyBorder="1" applyAlignment="1">
      <alignment horizontal="center"/>
    </xf>
    <xf numFmtId="0" fontId="0" fillId="0" borderId="2" xfId="0" applyBorder="1" applyAlignment="1">
      <alignment horizontal="center"/>
    </xf>
    <xf numFmtId="4" fontId="0" fillId="0" borderId="2" xfId="0" applyNumberFormat="1" applyBorder="1" applyAlignment="1">
      <alignment horizontal="center"/>
    </xf>
    <xf numFmtId="4" fontId="0" fillId="0" borderId="2" xfId="0" applyNumberFormat="1" applyBorder="1"/>
    <xf numFmtId="4" fontId="0" fillId="0" borderId="6" xfId="0" applyNumberFormat="1" applyBorder="1"/>
    <xf numFmtId="0" fontId="0" fillId="0" borderId="10" xfId="0" applyBorder="1" applyAlignment="1">
      <alignment horizontal="center"/>
    </xf>
    <xf numFmtId="0" fontId="0" fillId="0" borderId="11" xfId="0" applyBorder="1" applyAlignment="1">
      <alignment horizontal="center"/>
    </xf>
    <xf numFmtId="4" fontId="0" fillId="0" borderId="11" xfId="0" applyNumberFormat="1" applyBorder="1" applyAlignment="1">
      <alignment horizontal="center"/>
    </xf>
    <xf numFmtId="4" fontId="0" fillId="0" borderId="11" xfId="0" applyNumberFormat="1" applyBorder="1"/>
    <xf numFmtId="4" fontId="0" fillId="0" borderId="12" xfId="0" applyNumberFormat="1" applyBorder="1"/>
    <xf numFmtId="4" fontId="2" fillId="2" borderId="8" xfId="0" applyNumberFormat="1" applyFont="1" applyFill="1" applyBorder="1"/>
    <xf numFmtId="4" fontId="2" fillId="2" borderId="9" xfId="0" applyNumberFormat="1" applyFont="1" applyFill="1" applyBorder="1"/>
    <xf numFmtId="4" fontId="7" fillId="2" borderId="8" xfId="0" applyNumberFormat="1" applyFont="1" applyFill="1" applyBorder="1"/>
    <xf numFmtId="4" fontId="7" fillId="2" borderId="9" xfId="0" applyNumberFormat="1" applyFont="1" applyFill="1" applyBorder="1"/>
    <xf numFmtId="0" fontId="0" fillId="0" borderId="1" xfId="0"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Border="1" applyAlignment="1">
      <alignment vertical="center"/>
    </xf>
    <xf numFmtId="4" fontId="0" fillId="0" borderId="2" xfId="0" applyNumberFormat="1" applyBorder="1" applyAlignment="1">
      <alignment vertical="center"/>
    </xf>
    <xf numFmtId="4" fontId="0" fillId="0" borderId="6" xfId="0" applyNumberFormat="1" applyBorder="1" applyAlignment="1">
      <alignment vertical="center"/>
    </xf>
    <xf numFmtId="4" fontId="0" fillId="0" borderId="4" xfId="0" applyNumberFormat="1" applyBorder="1" applyAlignment="1">
      <alignment vertical="center"/>
    </xf>
    <xf numFmtId="4" fontId="0" fillId="0" borderId="11" xfId="0" applyNumberFormat="1" applyBorder="1" applyAlignment="1">
      <alignment vertical="center"/>
    </xf>
    <xf numFmtId="4" fontId="0" fillId="0" borderId="12" xfId="0" applyNumberFormat="1" applyBorder="1" applyAlignment="1">
      <alignment vertical="center"/>
    </xf>
    <xf numFmtId="4" fontId="0" fillId="0" borderId="2" xfId="0" applyNumberFormat="1" applyBorder="1" applyAlignment="1">
      <alignment horizontal="center" vertical="center"/>
    </xf>
    <xf numFmtId="4" fontId="0" fillId="0" borderId="11" xfId="0" applyNumberFormat="1" applyBorder="1" applyAlignment="1">
      <alignment horizontal="center" vertical="center"/>
    </xf>
    <xf numFmtId="43" fontId="0" fillId="3" borderId="2" xfId="1" applyFont="1" applyFill="1" applyBorder="1" applyAlignment="1">
      <alignment vertical="center"/>
    </xf>
    <xf numFmtId="43" fontId="0" fillId="3" borderId="1" xfId="1" applyFont="1" applyFill="1" applyBorder="1" applyAlignment="1">
      <alignment vertical="center"/>
    </xf>
    <xf numFmtId="43" fontId="0" fillId="3" borderId="11" xfId="1" applyFont="1" applyFill="1" applyBorder="1" applyAlignment="1">
      <alignment vertical="center"/>
    </xf>
    <xf numFmtId="43" fontId="0" fillId="3" borderId="2" xfId="1" applyFont="1" applyFill="1" applyBorder="1"/>
    <xf numFmtId="43" fontId="0" fillId="3" borderId="1" xfId="1" applyFont="1" applyFill="1" applyBorder="1"/>
    <xf numFmtId="43" fontId="0" fillId="3" borderId="11" xfId="1" applyFont="1" applyFill="1" applyBorder="1"/>
    <xf numFmtId="0" fontId="0" fillId="0" borderId="2" xfId="0" applyBorder="1" applyAlignment="1">
      <alignment horizontal="center" vertical="center"/>
    </xf>
    <xf numFmtId="0" fontId="0" fillId="0" borderId="11" xfId="0"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4" fontId="0" fillId="0" borderId="17" xfId="0" applyNumberFormat="1" applyBorder="1" applyAlignment="1">
      <alignment horizontal="center" vertical="center"/>
    </xf>
    <xf numFmtId="4" fontId="0" fillId="0" borderId="17" xfId="0" applyNumberFormat="1" applyBorder="1" applyAlignment="1">
      <alignment vertical="center"/>
    </xf>
    <xf numFmtId="4" fontId="0" fillId="0" borderId="18" xfId="0" applyNumberFormat="1" applyBorder="1" applyAlignment="1">
      <alignment vertical="center"/>
    </xf>
    <xf numFmtId="0" fontId="7" fillId="2" borderId="8" xfId="0" applyFont="1" applyFill="1" applyBorder="1" applyAlignment="1">
      <alignment horizontal="left" vertical="center" wrapText="1" indent="1"/>
    </xf>
    <xf numFmtId="0" fontId="0" fillId="0" borderId="2" xfId="0" applyBorder="1" applyAlignment="1">
      <alignment horizontal="left" vertical="center" wrapText="1" indent="1"/>
    </xf>
    <xf numFmtId="0" fontId="0" fillId="0" borderId="1" xfId="0"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indent="1"/>
    </xf>
    <xf numFmtId="0" fontId="0" fillId="0" borderId="5" xfId="0" applyBorder="1" applyAlignment="1">
      <alignment horizontal="center" vertical="center"/>
    </xf>
    <xf numFmtId="0" fontId="0" fillId="0" borderId="1" xfId="0" applyBorder="1" applyAlignment="1">
      <alignment horizontal="left" indent="1"/>
    </xf>
    <xf numFmtId="0" fontId="0" fillId="0" borderId="11" xfId="0" applyBorder="1" applyAlignment="1">
      <alignment horizontal="left" indent="1"/>
    </xf>
    <xf numFmtId="0" fontId="0" fillId="0" borderId="16" xfId="0" applyBorder="1" applyAlignment="1">
      <alignment horizontal="center" vertical="center"/>
    </xf>
    <xf numFmtId="0" fontId="0" fillId="0" borderId="17" xfId="0" applyBorder="1" applyAlignment="1">
      <alignment horizontal="left" vertical="center" wrapText="1" indent="1"/>
    </xf>
    <xf numFmtId="4" fontId="2" fillId="2" borderId="8" xfId="0" applyNumberFormat="1" applyFont="1" applyFill="1" applyBorder="1" applyAlignment="1">
      <alignment horizontal="right"/>
    </xf>
    <xf numFmtId="4" fontId="2" fillId="2" borderId="9" xfId="0" applyNumberFormat="1" applyFont="1" applyFill="1" applyBorder="1" applyAlignment="1">
      <alignment horizontal="right"/>
    </xf>
    <xf numFmtId="0" fontId="4" fillId="0" borderId="0" xfId="0" applyFont="1"/>
    <xf numFmtId="4" fontId="0" fillId="0" borderId="19" xfId="0" applyNumberFormat="1" applyBorder="1" applyAlignment="1">
      <alignment vertical="center"/>
    </xf>
    <xf numFmtId="0" fontId="9" fillId="0" borderId="0" xfId="0" applyFont="1"/>
    <xf numFmtId="0" fontId="7" fillId="0" borderId="0" xfId="0" applyFont="1"/>
    <xf numFmtId="0" fontId="2" fillId="0" borderId="0" xfId="0" applyFont="1" applyAlignment="1">
      <alignment horizontal="left"/>
    </xf>
    <xf numFmtId="0" fontId="8" fillId="0" borderId="0" xfId="0" applyFont="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5" fillId="0" borderId="0" xfId="0" applyFont="1" applyAlignment="1">
      <alignment horizontal="left" wrapText="1"/>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15" xfId="0" applyFont="1" applyFill="1" applyBorder="1" applyAlignment="1">
      <alignment horizontal="left"/>
    </xf>
    <xf numFmtId="0" fontId="11" fillId="0" borderId="0" xfId="0" applyFont="1" applyAlignment="1">
      <alignment horizontal="left" wrapText="1"/>
    </xf>
    <xf numFmtId="0" fontId="10" fillId="2" borderId="13" xfId="0" applyFont="1" applyFill="1" applyBorder="1" applyAlignment="1">
      <alignment horizontal="left"/>
    </xf>
    <xf numFmtId="0" fontId="10" fillId="2" borderId="14" xfId="0" applyFont="1" applyFill="1" applyBorder="1" applyAlignment="1">
      <alignment horizontal="left"/>
    </xf>
    <xf numFmtId="0" fontId="10" fillId="2" borderId="15" xfId="0" applyFont="1" applyFill="1" applyBorder="1" applyAlignment="1">
      <alignment horizontal="left"/>
    </xf>
    <xf numFmtId="0" fontId="4" fillId="2" borderId="13" xfId="0" applyFont="1" applyFill="1" applyBorder="1" applyAlignment="1">
      <alignment horizontal="left" wrapText="1"/>
    </xf>
    <xf numFmtId="0" fontId="4" fillId="2" borderId="14" xfId="0" applyFont="1" applyFill="1" applyBorder="1" applyAlignment="1">
      <alignment horizontal="left" wrapText="1"/>
    </xf>
    <xf numFmtId="0" fontId="4" fillId="2" borderId="15" xfId="0" applyFont="1" applyFill="1" applyBorder="1" applyAlignment="1">
      <alignment horizontal="left" wrapText="1"/>
    </xf>
  </cellXfs>
  <cellStyles count="2">
    <cellStyle name="Čiarka" xfId="1" builtin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topLeftCell="A42" zoomScaleNormal="100" workbookViewId="0">
      <selection activeCell="I9" sqref="I9"/>
    </sheetView>
  </sheetViews>
  <sheetFormatPr defaultRowHeight="14"/>
  <cols>
    <col min="1" max="1" width="12.4140625" bestFit="1" customWidth="1"/>
    <col min="2" max="2" width="35.1640625" customWidth="1"/>
    <col min="3" max="3" width="9.1640625" customWidth="1"/>
    <col min="4" max="4" width="27.25" bestFit="1" customWidth="1"/>
    <col min="5" max="5" width="24.4140625" customWidth="1"/>
    <col min="6" max="6" width="17.1640625" customWidth="1"/>
    <col min="7" max="8" width="17.1640625" bestFit="1" customWidth="1"/>
    <col min="9" max="9" width="15.1640625" bestFit="1" customWidth="1"/>
  </cols>
  <sheetData>
    <row r="1" spans="1:9" ht="14.5" thickBot="1">
      <c r="A1" s="70" t="s">
        <v>42</v>
      </c>
      <c r="B1" s="70"/>
      <c r="C1" s="70"/>
      <c r="D1" s="70"/>
      <c r="E1" s="70"/>
      <c r="F1" s="70"/>
      <c r="G1" s="70"/>
      <c r="H1" s="70"/>
      <c r="I1" s="70"/>
    </row>
    <row r="2" spans="1:9" ht="28.5" thickBot="1">
      <c r="A2" s="45" t="s">
        <v>0</v>
      </c>
      <c r="B2" s="54" t="s">
        <v>1</v>
      </c>
      <c r="C2" s="46" t="s">
        <v>2</v>
      </c>
      <c r="D2" s="46" t="s">
        <v>3</v>
      </c>
      <c r="E2" s="46" t="s">
        <v>4</v>
      </c>
      <c r="F2" s="46" t="s">
        <v>5</v>
      </c>
      <c r="G2" s="46" t="s">
        <v>6</v>
      </c>
      <c r="H2" s="46" t="s">
        <v>7</v>
      </c>
      <c r="I2" s="47" t="s">
        <v>8</v>
      </c>
    </row>
    <row r="3" spans="1:9" ht="42">
      <c r="A3" s="59" t="s">
        <v>9</v>
      </c>
      <c r="B3" s="55" t="s">
        <v>15</v>
      </c>
      <c r="C3" s="43" t="s">
        <v>22</v>
      </c>
      <c r="D3" s="35">
        <v>600</v>
      </c>
      <c r="E3" s="35">
        <f>D3*45</f>
        <v>27000</v>
      </c>
      <c r="F3" s="37"/>
      <c r="G3" s="30">
        <f t="shared" ref="G3:G8" si="0">ROUND(F3*1.23,2)</f>
        <v>0</v>
      </c>
      <c r="H3" s="30">
        <f t="shared" ref="H3:H8" si="1">ROUND(E3*F3,2)</f>
        <v>0</v>
      </c>
      <c r="I3" s="31">
        <f t="shared" ref="I3:I8" si="2">ROUND(E3*G3,2)</f>
        <v>0</v>
      </c>
    </row>
    <row r="4" spans="1:9" ht="42">
      <c r="A4" s="48" t="s">
        <v>10</v>
      </c>
      <c r="B4" s="56" t="s">
        <v>16</v>
      </c>
      <c r="C4" s="27" t="s">
        <v>22</v>
      </c>
      <c r="D4" s="28">
        <v>400</v>
      </c>
      <c r="E4" s="28">
        <f>D4*45</f>
        <v>18000</v>
      </c>
      <c r="F4" s="38"/>
      <c r="G4" s="29">
        <f t="shared" si="0"/>
        <v>0</v>
      </c>
      <c r="H4" s="29">
        <f t="shared" si="1"/>
        <v>0</v>
      </c>
      <c r="I4" s="32">
        <f t="shared" si="2"/>
        <v>0</v>
      </c>
    </row>
    <row r="5" spans="1:9">
      <c r="A5" s="48" t="s">
        <v>11</v>
      </c>
      <c r="B5" s="56" t="s">
        <v>17</v>
      </c>
      <c r="C5" s="27" t="s">
        <v>22</v>
      </c>
      <c r="D5" s="28">
        <v>300</v>
      </c>
      <c r="E5" s="28">
        <f t="shared" ref="E5:E8" si="3">D5*45</f>
        <v>13500</v>
      </c>
      <c r="F5" s="38"/>
      <c r="G5" s="29">
        <f t="shared" si="0"/>
        <v>0</v>
      </c>
      <c r="H5" s="29">
        <f t="shared" si="1"/>
        <v>0</v>
      </c>
      <c r="I5" s="32">
        <f t="shared" si="2"/>
        <v>0</v>
      </c>
    </row>
    <row r="6" spans="1:9" ht="42">
      <c r="A6" s="48" t="s">
        <v>12</v>
      </c>
      <c r="B6" s="56" t="s">
        <v>18</v>
      </c>
      <c r="C6" s="27" t="s">
        <v>22</v>
      </c>
      <c r="D6" s="28">
        <v>30</v>
      </c>
      <c r="E6" s="28">
        <f t="shared" si="3"/>
        <v>1350</v>
      </c>
      <c r="F6" s="38"/>
      <c r="G6" s="29">
        <f t="shared" si="0"/>
        <v>0</v>
      </c>
      <c r="H6" s="29">
        <f t="shared" si="1"/>
        <v>0</v>
      </c>
      <c r="I6" s="32">
        <f t="shared" si="2"/>
        <v>0</v>
      </c>
    </row>
    <row r="7" spans="1:9">
      <c r="A7" s="48" t="s">
        <v>13</v>
      </c>
      <c r="B7" s="56" t="s">
        <v>19</v>
      </c>
      <c r="C7" s="27" t="s">
        <v>22</v>
      </c>
      <c r="D7" s="28">
        <v>20</v>
      </c>
      <c r="E7" s="28">
        <f t="shared" si="3"/>
        <v>900</v>
      </c>
      <c r="F7" s="38"/>
      <c r="G7" s="29">
        <f t="shared" si="0"/>
        <v>0</v>
      </c>
      <c r="H7" s="29">
        <f t="shared" si="1"/>
        <v>0</v>
      </c>
      <c r="I7" s="32">
        <f t="shared" si="2"/>
        <v>0</v>
      </c>
    </row>
    <row r="8" spans="1:9" ht="28.5" thickBot="1">
      <c r="A8" s="49" t="s">
        <v>14</v>
      </c>
      <c r="B8" s="57" t="s">
        <v>20</v>
      </c>
      <c r="C8" s="44" t="s">
        <v>22</v>
      </c>
      <c r="D8" s="36">
        <v>50</v>
      </c>
      <c r="E8" s="36">
        <f t="shared" si="3"/>
        <v>2250</v>
      </c>
      <c r="F8" s="39"/>
      <c r="G8" s="33">
        <f t="shared" si="0"/>
        <v>0</v>
      </c>
      <c r="H8" s="33">
        <f t="shared" si="1"/>
        <v>0</v>
      </c>
      <c r="I8" s="34">
        <f t="shared" si="2"/>
        <v>0</v>
      </c>
    </row>
    <row r="9" spans="1:9" ht="16" thickBot="1">
      <c r="A9" s="72" t="s">
        <v>54</v>
      </c>
      <c r="B9" s="73"/>
      <c r="C9" s="73"/>
      <c r="D9" s="73"/>
      <c r="E9" s="73"/>
      <c r="F9" s="73"/>
      <c r="G9" s="73"/>
      <c r="H9" s="23">
        <f>SUM(H3:H8)</f>
        <v>0</v>
      </c>
      <c r="I9" s="24">
        <f>SUM(I3:I8)</f>
        <v>0</v>
      </c>
    </row>
    <row r="10" spans="1:9" ht="15.5">
      <c r="A10" s="10"/>
      <c r="B10" s="10"/>
      <c r="C10" s="10"/>
      <c r="D10" s="10"/>
      <c r="E10" s="10"/>
      <c r="F10" s="10"/>
      <c r="G10" s="10"/>
      <c r="H10" s="8"/>
      <c r="I10" s="8"/>
    </row>
    <row r="11" spans="1:9" ht="15.5">
      <c r="A11" s="10"/>
      <c r="B11" s="10"/>
      <c r="C11" s="10"/>
      <c r="D11" s="10"/>
      <c r="E11" s="10"/>
      <c r="F11" s="10"/>
      <c r="G11" s="10"/>
      <c r="H11" s="8"/>
      <c r="I11" s="8"/>
    </row>
    <row r="12" spans="1:9" ht="16.149999999999999" customHeight="1" thickBot="1">
      <c r="A12" s="70" t="s">
        <v>45</v>
      </c>
      <c r="B12" s="70"/>
      <c r="C12" s="70"/>
      <c r="D12" s="70"/>
      <c r="E12" s="70"/>
      <c r="F12" s="70"/>
      <c r="G12" s="70"/>
      <c r="H12" s="70"/>
      <c r="I12" s="70"/>
    </row>
    <row r="13" spans="1:9" ht="28.5" thickBot="1">
      <c r="A13" s="45" t="s">
        <v>0</v>
      </c>
      <c r="B13" s="54" t="s">
        <v>48</v>
      </c>
      <c r="C13" s="46" t="s">
        <v>2</v>
      </c>
      <c r="D13" s="46" t="s">
        <v>3</v>
      </c>
      <c r="E13" s="46" t="s">
        <v>4</v>
      </c>
      <c r="F13" s="46" t="s">
        <v>5</v>
      </c>
      <c r="G13" s="46" t="s">
        <v>6</v>
      </c>
      <c r="H13" s="46" t="s">
        <v>7</v>
      </c>
      <c r="I13" s="47" t="s">
        <v>8</v>
      </c>
    </row>
    <row r="14" spans="1:9" ht="61.15" customHeight="1">
      <c r="A14" s="48" t="s">
        <v>9</v>
      </c>
      <c r="B14" s="56" t="s">
        <v>23</v>
      </c>
      <c r="C14" s="27" t="s">
        <v>22</v>
      </c>
      <c r="D14" s="28">
        <v>250</v>
      </c>
      <c r="E14" s="28">
        <f>D14*45</f>
        <v>11250</v>
      </c>
      <c r="F14" s="38"/>
      <c r="G14" s="29">
        <f>ROUND(F14*1.23,2)</f>
        <v>0</v>
      </c>
      <c r="H14" s="29">
        <f>ROUND(E14*F14,2)</f>
        <v>0</v>
      </c>
      <c r="I14" s="32">
        <f>ROUND(E14*G14,2)</f>
        <v>0</v>
      </c>
    </row>
    <row r="15" spans="1:9" ht="58.15" customHeight="1">
      <c r="A15" s="48" t="s">
        <v>10</v>
      </c>
      <c r="B15" s="56" t="s">
        <v>24</v>
      </c>
      <c r="C15" s="27" t="s">
        <v>22</v>
      </c>
      <c r="D15" s="28">
        <v>100</v>
      </c>
      <c r="E15" s="28">
        <f t="shared" ref="E15:E17" si="4">D15*45</f>
        <v>4500</v>
      </c>
      <c r="F15" s="38"/>
      <c r="G15" s="29">
        <f>ROUND(F15*1.23,2)</f>
        <v>0</v>
      </c>
      <c r="H15" s="29">
        <f>ROUND(E15*F15,2)</f>
        <v>0</v>
      </c>
      <c r="I15" s="32">
        <f>ROUND(E15*G15,2)</f>
        <v>0</v>
      </c>
    </row>
    <row r="16" spans="1:9" ht="41.65" customHeight="1">
      <c r="A16" s="48" t="s">
        <v>11</v>
      </c>
      <c r="B16" s="56" t="s">
        <v>25</v>
      </c>
      <c r="C16" s="27" t="s">
        <v>22</v>
      </c>
      <c r="D16" s="28">
        <v>350</v>
      </c>
      <c r="E16" s="28">
        <f t="shared" si="4"/>
        <v>15750</v>
      </c>
      <c r="F16" s="38"/>
      <c r="G16" s="29">
        <f>ROUND(F16*1.23,2)</f>
        <v>0</v>
      </c>
      <c r="H16" s="29">
        <f>ROUND(E16*F16,2)</f>
        <v>0</v>
      </c>
      <c r="I16" s="32">
        <f>ROUND(E16*G16,2)</f>
        <v>0</v>
      </c>
    </row>
    <row r="17" spans="1:9" ht="56.5" thickBot="1">
      <c r="A17" s="49" t="s">
        <v>12</v>
      </c>
      <c r="B17" s="57" t="s">
        <v>26</v>
      </c>
      <c r="C17" s="44" t="s">
        <v>22</v>
      </c>
      <c r="D17" s="36">
        <v>200</v>
      </c>
      <c r="E17" s="36">
        <f t="shared" si="4"/>
        <v>9000</v>
      </c>
      <c r="F17" s="39"/>
      <c r="G17" s="33">
        <f>ROUND(F17*1.23,2)</f>
        <v>0</v>
      </c>
      <c r="H17" s="33">
        <f>ROUND(E17*F17,2)</f>
        <v>0</v>
      </c>
      <c r="I17" s="34">
        <f>ROUND(E17*G17,2)</f>
        <v>0</v>
      </c>
    </row>
    <row r="18" spans="1:9" ht="28.5" thickBot="1">
      <c r="A18" s="45" t="s">
        <v>0</v>
      </c>
      <c r="B18" s="54" t="s">
        <v>1</v>
      </c>
      <c r="C18" s="46" t="s">
        <v>2</v>
      </c>
      <c r="D18" s="46" t="s">
        <v>60</v>
      </c>
      <c r="E18" s="46" t="s">
        <v>61</v>
      </c>
      <c r="F18" s="46" t="s">
        <v>58</v>
      </c>
      <c r="G18" s="46" t="s">
        <v>6</v>
      </c>
      <c r="H18" s="46" t="s">
        <v>7</v>
      </c>
      <c r="I18" s="47" t="s">
        <v>8</v>
      </c>
    </row>
    <row r="19" spans="1:9" ht="56">
      <c r="A19" s="59" t="s">
        <v>27</v>
      </c>
      <c r="B19" s="55" t="s">
        <v>50</v>
      </c>
      <c r="C19" s="43" t="s">
        <v>28</v>
      </c>
      <c r="D19" s="35">
        <v>12000</v>
      </c>
      <c r="E19" s="35">
        <v>48000</v>
      </c>
      <c r="F19" s="37"/>
      <c r="G19" s="30">
        <f>ROUND(F19*1.23,2)</f>
        <v>0</v>
      </c>
      <c r="H19" s="30">
        <f>ROUND(E19*F19,2)</f>
        <v>0</v>
      </c>
      <c r="I19" s="31">
        <f>ROUND(E19*G19,2)</f>
        <v>0</v>
      </c>
    </row>
    <row r="20" spans="1:9" ht="56.5" thickBot="1">
      <c r="A20" s="49" t="s">
        <v>14</v>
      </c>
      <c r="B20" s="57" t="s">
        <v>51</v>
      </c>
      <c r="C20" s="44" t="s">
        <v>28</v>
      </c>
      <c r="D20" s="36">
        <v>12000</v>
      </c>
      <c r="E20" s="36">
        <v>42000</v>
      </c>
      <c r="F20" s="33">
        <f>+F19</f>
        <v>0</v>
      </c>
      <c r="G20" s="33">
        <f>ROUND(F20*1.23,2)</f>
        <v>0</v>
      </c>
      <c r="H20" s="33">
        <f>ROUND(E20*F20,2)</f>
        <v>0</v>
      </c>
      <c r="I20" s="34">
        <f>ROUND(E20*G20,2)</f>
        <v>0</v>
      </c>
    </row>
    <row r="21" spans="1:9" ht="16" thickBot="1">
      <c r="A21" s="82" t="s">
        <v>29</v>
      </c>
      <c r="B21" s="83"/>
      <c r="C21" s="83"/>
      <c r="D21" s="83"/>
      <c r="E21" s="83"/>
      <c r="F21" s="83"/>
      <c r="G21" s="84"/>
      <c r="H21" s="23">
        <f>+H14+H15+H16+H17+H19+H20</f>
        <v>0</v>
      </c>
      <c r="I21" s="24">
        <f>+I14+I15+I16+I17+I19+I20</f>
        <v>0</v>
      </c>
    </row>
    <row r="22" spans="1:9">
      <c r="A22" s="1"/>
    </row>
    <row r="23" spans="1:9">
      <c r="A23" s="1"/>
    </row>
    <row r="24" spans="1:9" ht="18.5" thickBot="1">
      <c r="A24" s="70" t="s">
        <v>52</v>
      </c>
      <c r="B24" s="70"/>
      <c r="C24" s="70"/>
      <c r="D24" s="70"/>
      <c r="E24" s="70"/>
      <c r="F24" s="70"/>
      <c r="G24" s="70"/>
      <c r="H24" s="70"/>
    </row>
    <row r="25" spans="1:9" ht="28.5" thickBot="1">
      <c r="A25" s="45" t="s">
        <v>0</v>
      </c>
      <c r="B25" s="54" t="s">
        <v>47</v>
      </c>
      <c r="C25" s="46" t="s">
        <v>2</v>
      </c>
      <c r="D25" s="46" t="s">
        <v>30</v>
      </c>
      <c r="E25" s="46" t="s">
        <v>5</v>
      </c>
      <c r="F25" s="46" t="s">
        <v>6</v>
      </c>
      <c r="G25" s="46" t="s">
        <v>7</v>
      </c>
      <c r="H25" s="47" t="s">
        <v>8</v>
      </c>
    </row>
    <row r="26" spans="1:9">
      <c r="A26" s="13" t="s">
        <v>9</v>
      </c>
      <c r="B26" s="58" t="s">
        <v>31</v>
      </c>
      <c r="C26" s="14" t="s">
        <v>22</v>
      </c>
      <c r="D26" s="15">
        <v>29100</v>
      </c>
      <c r="E26" s="40"/>
      <c r="F26" s="16">
        <f>ROUND(E26*1.23,2)</f>
        <v>0</v>
      </c>
      <c r="G26" s="16">
        <f t="shared" ref="G26:G31" si="5">ROUND(D26*E26,2)</f>
        <v>0</v>
      </c>
      <c r="H26" s="17">
        <f t="shared" ref="H26:H31" si="6">ROUND(D26*F26,2)</f>
        <v>0</v>
      </c>
    </row>
    <row r="27" spans="1:9">
      <c r="A27" s="11" t="s">
        <v>37</v>
      </c>
      <c r="B27" s="60" t="s">
        <v>32</v>
      </c>
      <c r="C27" s="2" t="s">
        <v>22</v>
      </c>
      <c r="D27" s="3">
        <v>6500</v>
      </c>
      <c r="E27" s="41"/>
      <c r="F27" s="4">
        <f t="shared" ref="F27:F31" si="7">ROUND(E27*1.23,2)</f>
        <v>0</v>
      </c>
      <c r="G27" s="4">
        <f t="shared" si="5"/>
        <v>0</v>
      </c>
      <c r="H27" s="12">
        <f t="shared" si="6"/>
        <v>0</v>
      </c>
    </row>
    <row r="28" spans="1:9">
      <c r="A28" s="11" t="s">
        <v>11</v>
      </c>
      <c r="B28" s="60" t="s">
        <v>33</v>
      </c>
      <c r="C28" s="2" t="s">
        <v>22</v>
      </c>
      <c r="D28" s="3">
        <v>13000</v>
      </c>
      <c r="E28" s="41"/>
      <c r="F28" s="4">
        <f t="shared" si="7"/>
        <v>0</v>
      </c>
      <c r="G28" s="4">
        <f t="shared" si="5"/>
        <v>0</v>
      </c>
      <c r="H28" s="12">
        <f t="shared" si="6"/>
        <v>0</v>
      </c>
    </row>
    <row r="29" spans="1:9">
      <c r="A29" s="11" t="s">
        <v>12</v>
      </c>
      <c r="B29" s="60" t="s">
        <v>34</v>
      </c>
      <c r="C29" s="2" t="s">
        <v>22</v>
      </c>
      <c r="D29" s="3">
        <v>58250</v>
      </c>
      <c r="E29" s="41"/>
      <c r="F29" s="4">
        <f t="shared" si="7"/>
        <v>0</v>
      </c>
      <c r="G29" s="4">
        <f t="shared" si="5"/>
        <v>0</v>
      </c>
      <c r="H29" s="12">
        <f t="shared" si="6"/>
        <v>0</v>
      </c>
    </row>
    <row r="30" spans="1:9">
      <c r="A30" s="11" t="s">
        <v>13</v>
      </c>
      <c r="B30" s="60" t="s">
        <v>35</v>
      </c>
      <c r="C30" s="2" t="s">
        <v>22</v>
      </c>
      <c r="D30" s="3">
        <v>10000</v>
      </c>
      <c r="E30" s="41"/>
      <c r="F30" s="4">
        <f t="shared" si="7"/>
        <v>0</v>
      </c>
      <c r="G30" s="4">
        <f t="shared" si="5"/>
        <v>0</v>
      </c>
      <c r="H30" s="12">
        <f t="shared" si="6"/>
        <v>0</v>
      </c>
    </row>
    <row r="31" spans="1:9" ht="14.5" thickBot="1">
      <c r="A31" s="18" t="s">
        <v>14</v>
      </c>
      <c r="B31" s="61" t="s">
        <v>36</v>
      </c>
      <c r="C31" s="19" t="s">
        <v>22</v>
      </c>
      <c r="D31" s="20">
        <v>29300</v>
      </c>
      <c r="E31" s="42"/>
      <c r="F31" s="21">
        <f t="shared" si="7"/>
        <v>0</v>
      </c>
      <c r="G31" s="21">
        <f t="shared" si="5"/>
        <v>0</v>
      </c>
      <c r="H31" s="22">
        <f t="shared" si="6"/>
        <v>0</v>
      </c>
    </row>
    <row r="32" spans="1:9" ht="16" thickBot="1">
      <c r="A32" s="79" t="s">
        <v>44</v>
      </c>
      <c r="B32" s="80"/>
      <c r="C32" s="80"/>
      <c r="D32" s="80"/>
      <c r="E32" s="80"/>
      <c r="F32" s="81"/>
      <c r="G32" s="25">
        <f>SUM(G26:G31)</f>
        <v>0</v>
      </c>
      <c r="H32" s="26">
        <f>SUM(H26:H31)</f>
        <v>0</v>
      </c>
    </row>
    <row r="36" spans="1:9">
      <c r="A36" s="69" t="s">
        <v>56</v>
      </c>
      <c r="B36" s="68"/>
      <c r="C36" s="68"/>
      <c r="D36" s="68"/>
      <c r="E36" s="68"/>
      <c r="F36" s="68"/>
      <c r="G36" s="68"/>
    </row>
    <row r="37" spans="1:9" ht="18">
      <c r="A37" s="9"/>
      <c r="B37" s="9"/>
      <c r="C37" s="9"/>
      <c r="D37" s="9"/>
    </row>
    <row r="38" spans="1:9" ht="14.5" thickBot="1">
      <c r="A38" s="70" t="s">
        <v>21</v>
      </c>
      <c r="B38" s="70"/>
      <c r="C38" s="70"/>
      <c r="D38" s="70"/>
      <c r="E38" s="70"/>
      <c r="F38" s="70"/>
      <c r="G38" s="70"/>
      <c r="H38" s="70"/>
      <c r="I38" s="70"/>
    </row>
    <row r="39" spans="1:9" ht="28.5" thickBot="1">
      <c r="A39" s="45" t="s">
        <v>0</v>
      </c>
      <c r="B39" s="54" t="s">
        <v>1</v>
      </c>
      <c r="C39" s="46" t="s">
        <v>2</v>
      </c>
      <c r="D39" s="46" t="s">
        <v>3</v>
      </c>
      <c r="E39" s="46" t="s">
        <v>38</v>
      </c>
      <c r="F39" s="46" t="s">
        <v>58</v>
      </c>
      <c r="G39" s="46" t="s">
        <v>6</v>
      </c>
      <c r="H39" s="46" t="s">
        <v>7</v>
      </c>
      <c r="I39" s="47" t="s">
        <v>8</v>
      </c>
    </row>
    <row r="40" spans="1:9" ht="42">
      <c r="A40" s="59" t="s">
        <v>9</v>
      </c>
      <c r="B40" s="55" t="s">
        <v>15</v>
      </c>
      <c r="C40" s="43" t="s">
        <v>22</v>
      </c>
      <c r="D40" s="35">
        <v>600</v>
      </c>
      <c r="E40" s="35">
        <f>D40*3</f>
        <v>1800</v>
      </c>
      <c r="F40" s="30">
        <f>+F3</f>
        <v>0</v>
      </c>
      <c r="G40" s="30">
        <f t="shared" ref="G40:G45" si="8">ROUND(F40*1.23,2)</f>
        <v>0</v>
      </c>
      <c r="H40" s="30">
        <f t="shared" ref="H40:H45" si="9">ROUND(E40*F40,2)</f>
        <v>0</v>
      </c>
      <c r="I40" s="31">
        <f t="shared" ref="I40:I45" si="10">ROUND(E40*G40,2)</f>
        <v>0</v>
      </c>
    </row>
    <row r="41" spans="1:9" ht="42">
      <c r="A41" s="48" t="s">
        <v>10</v>
      </c>
      <c r="B41" s="56" t="s">
        <v>16</v>
      </c>
      <c r="C41" s="27" t="s">
        <v>22</v>
      </c>
      <c r="D41" s="28">
        <v>400</v>
      </c>
      <c r="E41" s="28">
        <f t="shared" ref="E41:E45" si="11">D41*3</f>
        <v>1200</v>
      </c>
      <c r="F41" s="30">
        <f t="shared" ref="F41:F45" si="12">+F4</f>
        <v>0</v>
      </c>
      <c r="G41" s="29">
        <f t="shared" si="8"/>
        <v>0</v>
      </c>
      <c r="H41" s="29">
        <f t="shared" si="9"/>
        <v>0</v>
      </c>
      <c r="I41" s="32">
        <f t="shared" si="10"/>
        <v>0</v>
      </c>
    </row>
    <row r="42" spans="1:9">
      <c r="A42" s="48" t="s">
        <v>11</v>
      </c>
      <c r="B42" s="56" t="s">
        <v>17</v>
      </c>
      <c r="C42" s="27" t="s">
        <v>22</v>
      </c>
      <c r="D42" s="28">
        <v>300</v>
      </c>
      <c r="E42" s="28">
        <f t="shared" si="11"/>
        <v>900</v>
      </c>
      <c r="F42" s="30">
        <f t="shared" si="12"/>
        <v>0</v>
      </c>
      <c r="G42" s="29">
        <f t="shared" si="8"/>
        <v>0</v>
      </c>
      <c r="H42" s="29">
        <f t="shared" si="9"/>
        <v>0</v>
      </c>
      <c r="I42" s="32">
        <f t="shared" si="10"/>
        <v>0</v>
      </c>
    </row>
    <row r="43" spans="1:9" ht="42">
      <c r="A43" s="48" t="s">
        <v>12</v>
      </c>
      <c r="B43" s="56" t="s">
        <v>18</v>
      </c>
      <c r="C43" s="27" t="s">
        <v>22</v>
      </c>
      <c r="D43" s="28">
        <v>30</v>
      </c>
      <c r="E43" s="28">
        <f t="shared" si="11"/>
        <v>90</v>
      </c>
      <c r="F43" s="30">
        <f t="shared" si="12"/>
        <v>0</v>
      </c>
      <c r="G43" s="29">
        <f t="shared" si="8"/>
        <v>0</v>
      </c>
      <c r="H43" s="29">
        <f t="shared" si="9"/>
        <v>0</v>
      </c>
      <c r="I43" s="32">
        <f t="shared" si="10"/>
        <v>0</v>
      </c>
    </row>
    <row r="44" spans="1:9">
      <c r="A44" s="48" t="s">
        <v>13</v>
      </c>
      <c r="B44" s="56" t="s">
        <v>19</v>
      </c>
      <c r="C44" s="27" t="s">
        <v>22</v>
      </c>
      <c r="D44" s="28">
        <v>20</v>
      </c>
      <c r="E44" s="28">
        <f t="shared" si="11"/>
        <v>60</v>
      </c>
      <c r="F44" s="30">
        <f t="shared" si="12"/>
        <v>0</v>
      </c>
      <c r="G44" s="29">
        <f t="shared" si="8"/>
        <v>0</v>
      </c>
      <c r="H44" s="29">
        <f t="shared" si="9"/>
        <v>0</v>
      </c>
      <c r="I44" s="32">
        <f t="shared" si="10"/>
        <v>0</v>
      </c>
    </row>
    <row r="45" spans="1:9" ht="28.5" thickBot="1">
      <c r="A45" s="49" t="s">
        <v>14</v>
      </c>
      <c r="B45" s="57" t="s">
        <v>20</v>
      </c>
      <c r="C45" s="44" t="s">
        <v>22</v>
      </c>
      <c r="D45" s="36">
        <v>50</v>
      </c>
      <c r="E45" s="36">
        <f t="shared" si="11"/>
        <v>150</v>
      </c>
      <c r="F45" s="30">
        <f t="shared" si="12"/>
        <v>0</v>
      </c>
      <c r="G45" s="33">
        <f t="shared" si="8"/>
        <v>0</v>
      </c>
      <c r="H45" s="33">
        <f t="shared" si="9"/>
        <v>0</v>
      </c>
      <c r="I45" s="34">
        <f t="shared" si="10"/>
        <v>0</v>
      </c>
    </row>
    <row r="46" spans="1:9" ht="16" thickBot="1">
      <c r="A46" s="72" t="s">
        <v>54</v>
      </c>
      <c r="B46" s="73"/>
      <c r="C46" s="73"/>
      <c r="D46" s="73"/>
      <c r="E46" s="73"/>
      <c r="F46" s="73"/>
      <c r="G46" s="73"/>
      <c r="H46" s="23">
        <f>SUM(H40:H45)</f>
        <v>0</v>
      </c>
      <c r="I46" s="24">
        <f>SUM(I40:I45)</f>
        <v>0</v>
      </c>
    </row>
    <row r="47" spans="1:9" ht="15.5">
      <c r="A47" s="10"/>
      <c r="B47" s="10"/>
      <c r="C47" s="10"/>
      <c r="D47" s="10"/>
      <c r="E47" s="10"/>
      <c r="F47" s="10"/>
      <c r="G47" s="10"/>
      <c r="H47" s="8"/>
      <c r="I47" s="8"/>
    </row>
    <row r="48" spans="1:9" ht="15.5">
      <c r="A48" s="10"/>
      <c r="B48" s="10"/>
      <c r="C48" s="10"/>
      <c r="D48" s="10"/>
      <c r="E48" s="10"/>
      <c r="F48" s="10"/>
      <c r="G48" s="10"/>
      <c r="H48" s="8"/>
      <c r="I48" s="8"/>
    </row>
    <row r="49" spans="1:9" ht="14.5" thickBot="1">
      <c r="A49" s="70" t="s">
        <v>46</v>
      </c>
      <c r="B49" s="70"/>
      <c r="C49" s="70"/>
      <c r="D49" s="70"/>
      <c r="E49" s="70"/>
      <c r="F49" s="70"/>
      <c r="G49" s="70"/>
      <c r="H49" s="70"/>
      <c r="I49" s="70"/>
    </row>
    <row r="50" spans="1:9" ht="28.5" thickBot="1">
      <c r="A50" s="45" t="s">
        <v>0</v>
      </c>
      <c r="B50" s="54" t="s">
        <v>48</v>
      </c>
      <c r="C50" s="46" t="s">
        <v>2</v>
      </c>
      <c r="D50" s="46" t="s">
        <v>3</v>
      </c>
      <c r="E50" s="46" t="s">
        <v>38</v>
      </c>
      <c r="F50" s="46" t="s">
        <v>58</v>
      </c>
      <c r="G50" s="46" t="s">
        <v>6</v>
      </c>
      <c r="H50" s="46" t="s">
        <v>7</v>
      </c>
      <c r="I50" s="47" t="s">
        <v>8</v>
      </c>
    </row>
    <row r="51" spans="1:9" ht="58.5" customHeight="1">
      <c r="A51" s="48" t="s">
        <v>9</v>
      </c>
      <c r="B51" s="56" t="s">
        <v>23</v>
      </c>
      <c r="C51" s="27" t="s">
        <v>22</v>
      </c>
      <c r="D51" s="28">
        <v>250</v>
      </c>
      <c r="E51" s="28">
        <f>D51*3</f>
        <v>750</v>
      </c>
      <c r="F51" s="67">
        <f>+F14</f>
        <v>0</v>
      </c>
      <c r="G51" s="29">
        <f>ROUND(F51*1.23,2)</f>
        <v>0</v>
      </c>
      <c r="H51" s="29">
        <f>ROUND(E51*F51,2)</f>
        <v>0</v>
      </c>
      <c r="I51" s="32">
        <f>ROUND(E51*G51,2)</f>
        <v>0</v>
      </c>
    </row>
    <row r="52" spans="1:9" ht="61.15" customHeight="1">
      <c r="A52" s="48" t="s">
        <v>10</v>
      </c>
      <c r="B52" s="56" t="s">
        <v>24</v>
      </c>
      <c r="C52" s="27" t="s">
        <v>22</v>
      </c>
      <c r="D52" s="28">
        <v>100</v>
      </c>
      <c r="E52" s="28">
        <f t="shared" ref="E52:E54" si="13">D52*3</f>
        <v>300</v>
      </c>
      <c r="F52" s="30">
        <f>+F15</f>
        <v>0</v>
      </c>
      <c r="G52" s="29">
        <f>ROUND(F52*1.23,2)</f>
        <v>0</v>
      </c>
      <c r="H52" s="29">
        <f>ROUND(E52*F52,2)</f>
        <v>0</v>
      </c>
      <c r="I52" s="32">
        <f>ROUND(E52*G52,2)</f>
        <v>0</v>
      </c>
    </row>
    <row r="53" spans="1:9" ht="43.5" customHeight="1">
      <c r="A53" s="48" t="s">
        <v>11</v>
      </c>
      <c r="B53" s="56" t="s">
        <v>25</v>
      </c>
      <c r="C53" s="27" t="s">
        <v>22</v>
      </c>
      <c r="D53" s="28">
        <v>350</v>
      </c>
      <c r="E53" s="28">
        <f t="shared" si="13"/>
        <v>1050</v>
      </c>
      <c r="F53" s="29">
        <f>+F16</f>
        <v>0</v>
      </c>
      <c r="G53" s="29">
        <f>ROUND(F53*1.23,2)</f>
        <v>0</v>
      </c>
      <c r="H53" s="29">
        <f>ROUND(E53*F53,2)</f>
        <v>0</v>
      </c>
      <c r="I53" s="32">
        <f>ROUND(E53*G53,2)</f>
        <v>0</v>
      </c>
    </row>
    <row r="54" spans="1:9" ht="56.5" thickBot="1">
      <c r="A54" s="49" t="s">
        <v>12</v>
      </c>
      <c r="B54" s="57" t="s">
        <v>26</v>
      </c>
      <c r="C54" s="44" t="s">
        <v>22</v>
      </c>
      <c r="D54" s="36">
        <v>200</v>
      </c>
      <c r="E54" s="36">
        <f t="shared" si="13"/>
        <v>600</v>
      </c>
      <c r="F54" s="52">
        <f>+F17</f>
        <v>0</v>
      </c>
      <c r="G54" s="33">
        <f>ROUND(F54*1.23,2)</f>
        <v>0</v>
      </c>
      <c r="H54" s="33">
        <f>ROUND(E54*F54,2)</f>
        <v>0</v>
      </c>
      <c r="I54" s="34">
        <f>ROUND(E54*G54,2)</f>
        <v>0</v>
      </c>
    </row>
    <row r="55" spans="1:9" ht="28.5" thickBot="1">
      <c r="A55" s="45" t="s">
        <v>0</v>
      </c>
      <c r="B55" s="54" t="s">
        <v>1</v>
      </c>
      <c r="C55" s="46" t="s">
        <v>2</v>
      </c>
      <c r="D55" s="46" t="s">
        <v>41</v>
      </c>
      <c r="E55" s="46" t="s">
        <v>39</v>
      </c>
      <c r="F55" s="46" t="s">
        <v>58</v>
      </c>
      <c r="G55" s="46" t="s">
        <v>6</v>
      </c>
      <c r="H55" s="46" t="s">
        <v>7</v>
      </c>
      <c r="I55" s="47" t="s">
        <v>8</v>
      </c>
    </row>
    <row r="56" spans="1:9" ht="56.5" thickBot="1">
      <c r="A56" s="62" t="s">
        <v>27</v>
      </c>
      <c r="B56" s="63" t="s">
        <v>57</v>
      </c>
      <c r="C56" s="50" t="s">
        <v>28</v>
      </c>
      <c r="D56" s="50" t="s">
        <v>43</v>
      </c>
      <c r="E56" s="51">
        <v>6000</v>
      </c>
      <c r="F56" s="52">
        <f>+F19</f>
        <v>0</v>
      </c>
      <c r="G56" s="52">
        <f>ROUND(F56*1.23,2)</f>
        <v>0</v>
      </c>
      <c r="H56" s="52">
        <f>ROUND(E56*F56,2)</f>
        <v>0</v>
      </c>
      <c r="I56" s="53">
        <f>ROUND(E56*G56,2)</f>
        <v>0</v>
      </c>
    </row>
    <row r="57" spans="1:9" ht="16" thickBot="1">
      <c r="A57" s="72" t="s">
        <v>53</v>
      </c>
      <c r="B57" s="73"/>
      <c r="C57" s="73"/>
      <c r="D57" s="73"/>
      <c r="E57" s="73"/>
      <c r="F57" s="73"/>
      <c r="G57" s="73"/>
      <c r="H57" s="23">
        <f>H51+H52+H53+H54+H56</f>
        <v>0</v>
      </c>
      <c r="I57" s="24">
        <f>I51+I52+I53+I54+I56</f>
        <v>0</v>
      </c>
    </row>
    <row r="58" spans="1:9" ht="16" thickBot="1">
      <c r="A58" s="66"/>
      <c r="B58" s="66"/>
      <c r="C58" s="66"/>
      <c r="D58" s="66"/>
      <c r="E58" s="66"/>
      <c r="F58" s="66"/>
      <c r="G58" s="66"/>
      <c r="H58" s="66"/>
      <c r="I58" s="66"/>
    </row>
    <row r="59" spans="1:9" ht="16" thickBot="1">
      <c r="A59" s="75" t="s">
        <v>40</v>
      </c>
      <c r="B59" s="76"/>
      <c r="C59" s="76"/>
      <c r="D59" s="76"/>
      <c r="E59" s="76"/>
      <c r="F59" s="76"/>
      <c r="G59" s="77"/>
      <c r="H59" s="64">
        <f>+H9+H21+G32+H46+H57</f>
        <v>0</v>
      </c>
      <c r="I59" s="65">
        <f>+I9+I21+H32+I46+I57</f>
        <v>0</v>
      </c>
    </row>
    <row r="60" spans="1:9">
      <c r="A60" s="1"/>
      <c r="B60" s="5"/>
      <c r="C60" s="1"/>
      <c r="D60" s="6"/>
      <c r="E60" s="6"/>
      <c r="F60" s="7"/>
      <c r="G60" s="7"/>
      <c r="H60" s="7"/>
      <c r="I60" s="7"/>
    </row>
    <row r="61" spans="1:9" ht="15.5">
      <c r="A61" s="74" t="s">
        <v>49</v>
      </c>
      <c r="B61" s="74"/>
      <c r="C61" s="74"/>
      <c r="D61" s="74"/>
      <c r="E61" s="74"/>
      <c r="F61" s="74"/>
      <c r="G61" s="74"/>
      <c r="H61" s="8"/>
      <c r="I61" s="8"/>
    </row>
    <row r="62" spans="1:9" ht="60" customHeight="1">
      <c r="A62" s="78" t="s">
        <v>59</v>
      </c>
      <c r="B62" s="78"/>
      <c r="C62" s="78"/>
      <c r="D62" s="78"/>
      <c r="E62" s="78"/>
      <c r="F62" s="78"/>
      <c r="G62" s="78"/>
      <c r="H62" s="78"/>
      <c r="I62" s="78"/>
    </row>
    <row r="64" spans="1:9">
      <c r="A64" s="71" t="s">
        <v>55</v>
      </c>
      <c r="B64" s="71"/>
      <c r="C64" s="71"/>
      <c r="D64" s="71"/>
      <c r="E64" s="71"/>
      <c r="F64" s="71"/>
      <c r="G64" s="71"/>
      <c r="H64" s="71"/>
      <c r="I64" s="71"/>
    </row>
    <row r="66" ht="15" customHeight="1"/>
  </sheetData>
  <mergeCells count="14">
    <mergeCell ref="A1:I1"/>
    <mergeCell ref="A64:I64"/>
    <mergeCell ref="A57:G57"/>
    <mergeCell ref="A61:G61"/>
    <mergeCell ref="A59:G59"/>
    <mergeCell ref="A62:I62"/>
    <mergeCell ref="A32:F32"/>
    <mergeCell ref="A38:I38"/>
    <mergeCell ref="A46:G46"/>
    <mergeCell ref="A49:I49"/>
    <mergeCell ref="A9:G9"/>
    <mergeCell ref="A24:H24"/>
    <mergeCell ref="A21:G21"/>
    <mergeCell ref="A12:I12"/>
  </mergeCells>
  <phoneticPr fontId="1" type="noConversion"/>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cien</vt:lpstr>
    </vt:vector>
  </TitlesOfParts>
  <Company>MDVSR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Jančeková, Petra</dc:creator>
  <cp:lastModifiedBy>Katarína Molčanová</cp:lastModifiedBy>
  <cp:lastPrinted>2025-10-03T13:03:15Z</cp:lastPrinted>
  <dcterms:created xsi:type="dcterms:W3CDTF">2025-10-03T09:22:25Z</dcterms:created>
  <dcterms:modified xsi:type="dcterms:W3CDTF">2025-10-08T08:53:24Z</dcterms:modified>
</cp:coreProperties>
</file>